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1 - Bourací práce (osa D..." sheetId="2" r:id="rId2"/>
    <sheet name="02 - Stavební úpravy (osa..." sheetId="3" r:id="rId3"/>
    <sheet name="03 - Bourací práce (osa A..." sheetId="4" r:id="rId4"/>
    <sheet name="04 - Stavební úpravy (osa..." sheetId="5" r:id="rId5"/>
    <sheet name="05 - Bourací práce (osy D..." sheetId="6" r:id="rId6"/>
    <sheet name="06 - Stavební úpravy (osy..." sheetId="7" r:id="rId7"/>
    <sheet name="07 - Bourací práce (osy A..." sheetId="8" r:id="rId8"/>
    <sheet name="08 - Stavební úpravy (osy..." sheetId="9" r:id="rId9"/>
    <sheet name="09 - Bourací práce (osy C..." sheetId="10" r:id="rId10"/>
    <sheet name="10 - Stavební úpravy (osy..." sheetId="11" r:id="rId11"/>
    <sheet name="11 - Únikové schodiště" sheetId="12" r:id="rId12"/>
    <sheet name="12 - Společné úpravy 1.PP..." sheetId="13" r:id="rId13"/>
    <sheet name="13 - Zpevněné plochy" sheetId="14" r:id="rId14"/>
    <sheet name="D.1.4.1 - Zdravotně techn..." sheetId="15" r:id="rId15"/>
    <sheet name="D.1.4.2 - Vzduchotechnika" sheetId="16" r:id="rId16"/>
    <sheet name="D.1.4.3 - Vytápění" sheetId="17" r:id="rId17"/>
    <sheet name="01 - EPS - Elektrická pož..." sheetId="18" r:id="rId18"/>
    <sheet name="02 - SK - Strukturovaná k..." sheetId="19" r:id="rId19"/>
    <sheet name="03 - PZTS - Poplachový za..." sheetId="20" r:id="rId20"/>
    <sheet name="04 - CCTV - Kamerový systém" sheetId="21" r:id="rId21"/>
    <sheet name="05 - STA - Společná telev..." sheetId="22" r:id="rId22"/>
    <sheet name="06 - EKV - Elektronická k..." sheetId="23" r:id="rId23"/>
    <sheet name="D.1.4.5 - Silnoproudá ele..." sheetId="24" r:id="rId24"/>
    <sheet name="01 - Systém pro uzavření ..." sheetId="25" r:id="rId25"/>
    <sheet name="01 - Bourací práce m.č. 0..." sheetId="26" r:id="rId26"/>
    <sheet name="02 - Stavební úpravy m.č...." sheetId="27" r:id="rId27"/>
    <sheet name="D.1.4.1 - Zdravotně techn..._01" sheetId="28" r:id="rId28"/>
    <sheet name="D.1.4.2 - Vzduchotechnika_01" sheetId="29" r:id="rId29"/>
    <sheet name="D.1.4.3 - Vytápění_01" sheetId="30" r:id="rId30"/>
    <sheet name="01 - Strukturovaná kabeláž" sheetId="31" r:id="rId31"/>
    <sheet name="02 - AVT - Audio-Video te..." sheetId="32" r:id="rId32"/>
    <sheet name="D.1.4.5 - Silnoproudá ele..._01" sheetId="33" r:id="rId33"/>
    <sheet name="D.2.1 - Architektonicko s..." sheetId="34" r:id="rId34"/>
    <sheet name="D.2.4.1 - Zdravotně techn..." sheetId="35" r:id="rId35"/>
    <sheet name="D.2.4.2 - Vzduchotechnika..." sheetId="36" r:id="rId36"/>
    <sheet name="D.2.4.3 - Vytápění" sheetId="37" r:id="rId37"/>
    <sheet name="D.2.4.4 - Silnoproudá ele..." sheetId="38" r:id="rId38"/>
    <sheet name="VRN - Vedlejší rozpočtové..." sheetId="39" r:id="rId39"/>
    <sheet name="Pokyny pro vyplnění" sheetId="40" r:id="rId40"/>
  </sheets>
  <definedNames>
    <definedName name="_xlnm.Print_Area" localSheetId="0">'Rekapitulace stavby'!$D$4:$AO$36,'Rekapitulace stavby'!$C$42:$AQ$101</definedName>
    <definedName name="_xlnm.Print_Titles" localSheetId="0">'Rekapitulace stavby'!$52:$52</definedName>
    <definedName name="_xlnm._FilterDatabase" localSheetId="1" hidden="1">'01 - Bourací práce (osa D...'!$C$100:$K$200</definedName>
    <definedName name="_xlnm.Print_Area" localSheetId="1">'01 - Bourací práce (osa D...'!$C$4:$J$43,'01 - Bourací práce (osa D...'!$C$49:$J$78,'01 - Bourací práce (osa D...'!$C$84:$K$200</definedName>
    <definedName name="_xlnm.Print_Titles" localSheetId="1">'01 - Bourací práce (osa D...'!$100:$100</definedName>
    <definedName name="_xlnm._FilterDatabase" localSheetId="2" hidden="1">'02 - Stavební úpravy (osa...'!$C$103:$K$395</definedName>
    <definedName name="_xlnm.Print_Area" localSheetId="2">'02 - Stavební úpravy (osa...'!$C$4:$J$43,'02 - Stavební úpravy (osa...'!$C$49:$J$81,'02 - Stavební úpravy (osa...'!$C$87:$K$395</definedName>
    <definedName name="_xlnm.Print_Titles" localSheetId="2">'02 - Stavební úpravy (osa...'!$103:$103</definedName>
    <definedName name="_xlnm._FilterDatabase" localSheetId="3" hidden="1">'03 - Bourací práce (osa A...'!$C$97:$K$161</definedName>
    <definedName name="_xlnm.Print_Area" localSheetId="3">'03 - Bourací práce (osa A...'!$C$4:$J$43,'03 - Bourací práce (osa A...'!$C$49:$J$75,'03 - Bourací práce (osa A...'!$C$81:$K$161</definedName>
    <definedName name="_xlnm.Print_Titles" localSheetId="3">'03 - Bourací práce (osa A...'!$97:$97</definedName>
    <definedName name="_xlnm._FilterDatabase" localSheetId="4" hidden="1">'04 - Stavební úpravy (osa...'!$C$105:$K$427</definedName>
    <definedName name="_xlnm.Print_Area" localSheetId="4">'04 - Stavební úpravy (osa...'!$C$4:$J$43,'04 - Stavební úpravy (osa...'!$C$49:$J$83,'04 - Stavební úpravy (osa...'!$C$89:$K$427</definedName>
    <definedName name="_xlnm.Print_Titles" localSheetId="4">'04 - Stavební úpravy (osa...'!$105:$105</definedName>
    <definedName name="_xlnm._FilterDatabase" localSheetId="5" hidden="1">'05 - Bourací práce (osy D...'!$C$98:$K$203</definedName>
    <definedName name="_xlnm.Print_Area" localSheetId="5">'05 - Bourací práce (osy D...'!$C$4:$J$43,'05 - Bourací práce (osy D...'!$C$49:$J$76,'05 - Bourací práce (osy D...'!$C$82:$K$203</definedName>
    <definedName name="_xlnm.Print_Titles" localSheetId="5">'05 - Bourací práce (osy D...'!$98:$98</definedName>
    <definedName name="_xlnm._FilterDatabase" localSheetId="6" hidden="1">'06 - Stavební úpravy (osy...'!$C$106:$K$500</definedName>
    <definedName name="_xlnm.Print_Area" localSheetId="6">'06 - Stavební úpravy (osy...'!$C$4:$J$43,'06 - Stavební úpravy (osy...'!$C$49:$J$84,'06 - Stavební úpravy (osy...'!$C$90:$K$500</definedName>
    <definedName name="_xlnm.Print_Titles" localSheetId="6">'06 - Stavební úpravy (osy...'!$106:$106</definedName>
    <definedName name="_xlnm._FilterDatabase" localSheetId="7" hidden="1">'07 - Bourací práce (osy A...'!$C$99:$K$177</definedName>
    <definedName name="_xlnm.Print_Area" localSheetId="7">'07 - Bourací práce (osy A...'!$C$4:$J$43,'07 - Bourací práce (osy A...'!$C$49:$J$77,'07 - Bourací práce (osy A...'!$C$83:$K$177</definedName>
    <definedName name="_xlnm.Print_Titles" localSheetId="7">'07 - Bourací práce (osy A...'!$99:$99</definedName>
    <definedName name="_xlnm._FilterDatabase" localSheetId="8" hidden="1">'08 - Stavební úpravy (osy...'!$C$100:$K$239</definedName>
    <definedName name="_xlnm.Print_Area" localSheetId="8">'08 - Stavební úpravy (osy...'!$C$4:$J$43,'08 - Stavební úpravy (osy...'!$C$49:$J$78,'08 - Stavební úpravy (osy...'!$C$84:$K$239</definedName>
    <definedName name="_xlnm.Print_Titles" localSheetId="8">'08 - Stavební úpravy (osy...'!$100:$100</definedName>
    <definedName name="_xlnm._FilterDatabase" localSheetId="9" hidden="1">'09 - Bourací práce (osy C...'!$C$99:$K$188</definedName>
    <definedName name="_xlnm.Print_Area" localSheetId="9">'09 - Bourací práce (osy C...'!$C$4:$J$43,'09 - Bourací práce (osy C...'!$C$49:$J$77,'09 - Bourací práce (osy C...'!$C$83:$K$188</definedName>
    <definedName name="_xlnm.Print_Titles" localSheetId="9">'09 - Bourací práce (osy C...'!$99:$99</definedName>
    <definedName name="_xlnm._FilterDatabase" localSheetId="10" hidden="1">'10 - Stavební úpravy (osy...'!$C$102:$K$266</definedName>
    <definedName name="_xlnm.Print_Area" localSheetId="10">'10 - Stavební úpravy (osy...'!$C$4:$J$43,'10 - Stavební úpravy (osy...'!$C$49:$J$80,'10 - Stavební úpravy (osy...'!$C$86:$K$266</definedName>
    <definedName name="_xlnm.Print_Titles" localSheetId="10">'10 - Stavební úpravy (osy...'!$102:$102</definedName>
    <definedName name="_xlnm._FilterDatabase" localSheetId="11" hidden="1">'11 - Únikové schodiště'!$C$102:$K$263</definedName>
    <definedName name="_xlnm.Print_Area" localSheetId="11">'11 - Únikové schodiště'!$C$4:$J$43,'11 - Únikové schodiště'!$C$49:$J$80,'11 - Únikové schodiště'!$C$86:$K$263</definedName>
    <definedName name="_xlnm.Print_Titles" localSheetId="11">'11 - Únikové schodiště'!$102:$102</definedName>
    <definedName name="_xlnm._FilterDatabase" localSheetId="12" hidden="1">'12 - Společné úpravy 1.PP...'!$C$103:$K$414</definedName>
    <definedName name="_xlnm.Print_Area" localSheetId="12">'12 - Společné úpravy 1.PP...'!$C$4:$J$43,'12 - Společné úpravy 1.PP...'!$C$49:$J$81,'12 - Společné úpravy 1.PP...'!$C$87:$K$414</definedName>
    <definedName name="_xlnm.Print_Titles" localSheetId="12">'12 - Společné úpravy 1.PP...'!$103:$103</definedName>
    <definedName name="_xlnm._FilterDatabase" localSheetId="13" hidden="1">'13 - Zpevněné plochy'!$C$98:$K$184</definedName>
    <definedName name="_xlnm.Print_Area" localSheetId="13">'13 - Zpevněné plochy'!$C$4:$J$43,'13 - Zpevněné plochy'!$C$49:$J$76,'13 - Zpevněné plochy'!$C$82:$K$184</definedName>
    <definedName name="_xlnm.Print_Titles" localSheetId="13">'13 - Zpevněné plochy'!$98:$98</definedName>
    <definedName name="_xlnm._FilterDatabase" localSheetId="14" hidden="1">'D.1.4.1 - Zdravotně techn...'!$C$94:$K$315</definedName>
    <definedName name="_xlnm.Print_Area" localSheetId="14">'D.1.4.1 - Zdravotně techn...'!$C$4:$J$41,'D.1.4.1 - Zdravotně techn...'!$C$47:$J$74,'D.1.4.1 - Zdravotně techn...'!$C$80:$K$315</definedName>
    <definedName name="_xlnm.Print_Titles" localSheetId="14">'D.1.4.1 - Zdravotně techn...'!$94:$94</definedName>
    <definedName name="_xlnm._FilterDatabase" localSheetId="15" hidden="1">'D.1.4.2 - Vzduchotechnika'!$C$91:$K$227</definedName>
    <definedName name="_xlnm.Print_Area" localSheetId="15">'D.1.4.2 - Vzduchotechnika'!$C$4:$J$41,'D.1.4.2 - Vzduchotechnika'!$C$47:$J$71,'D.1.4.2 - Vzduchotechnika'!$C$77:$K$227</definedName>
    <definedName name="_xlnm.Print_Titles" localSheetId="15">'D.1.4.2 - Vzduchotechnika'!$91:$91</definedName>
    <definedName name="_xlnm._FilterDatabase" localSheetId="16" hidden="1">'D.1.4.3 - Vytápění'!$C$91:$K$301</definedName>
    <definedName name="_xlnm.Print_Area" localSheetId="16">'D.1.4.3 - Vytápění'!$C$4:$J$41,'D.1.4.3 - Vytápění'!$C$47:$J$71,'D.1.4.3 - Vytápění'!$C$77:$K$301</definedName>
    <definedName name="_xlnm.Print_Titles" localSheetId="16">'D.1.4.3 - Vytápění'!$91:$91</definedName>
    <definedName name="_xlnm._FilterDatabase" localSheetId="17" hidden="1">'01 - EPS - Elektrická pož...'!$C$91:$K$289</definedName>
    <definedName name="_xlnm.Print_Area" localSheetId="17">'01 - EPS - Elektrická pož...'!$C$4:$J$43,'01 - EPS - Elektrická pož...'!$C$49:$J$69,'01 - EPS - Elektrická pož...'!$C$75:$K$289</definedName>
    <definedName name="_xlnm.Print_Titles" localSheetId="17">'01 - EPS - Elektrická pož...'!$91:$91</definedName>
    <definedName name="_xlnm._FilterDatabase" localSheetId="18" hidden="1">'02 - SK - Strukturovaná k...'!$C$91:$K$367</definedName>
    <definedName name="_xlnm.Print_Area" localSheetId="18">'02 - SK - Strukturovaná k...'!$C$4:$J$43,'02 - SK - Strukturovaná k...'!$C$49:$J$69,'02 - SK - Strukturovaná k...'!$C$75:$K$367</definedName>
    <definedName name="_xlnm.Print_Titles" localSheetId="18">'02 - SK - Strukturovaná k...'!$91:$91</definedName>
    <definedName name="_xlnm._FilterDatabase" localSheetId="19" hidden="1">'03 - PZTS - Poplachový za...'!$C$91:$K$171</definedName>
    <definedName name="_xlnm.Print_Area" localSheetId="19">'03 - PZTS - Poplachový za...'!$C$4:$J$43,'03 - PZTS - Poplachový za...'!$C$49:$J$69,'03 - PZTS - Poplachový za...'!$C$75:$K$171</definedName>
    <definedName name="_xlnm.Print_Titles" localSheetId="19">'03 - PZTS - Poplachový za...'!$91:$91</definedName>
    <definedName name="_xlnm._FilterDatabase" localSheetId="20" hidden="1">'04 - CCTV - Kamerový systém'!$C$91:$K$153</definedName>
    <definedName name="_xlnm.Print_Area" localSheetId="20">'04 - CCTV - Kamerový systém'!$C$4:$J$43,'04 - CCTV - Kamerový systém'!$C$49:$J$69,'04 - CCTV - Kamerový systém'!$C$75:$K$153</definedName>
    <definedName name="_xlnm.Print_Titles" localSheetId="20">'04 - CCTV - Kamerový systém'!$91:$91</definedName>
    <definedName name="_xlnm._FilterDatabase" localSheetId="21" hidden="1">'05 - STA - Společná telev...'!$C$91:$K$186</definedName>
    <definedName name="_xlnm.Print_Area" localSheetId="21">'05 - STA - Společná telev...'!$C$4:$J$43,'05 - STA - Společná telev...'!$C$49:$J$69,'05 - STA - Společná telev...'!$C$75:$K$186</definedName>
    <definedName name="_xlnm.Print_Titles" localSheetId="21">'05 - STA - Společná telev...'!$91:$91</definedName>
    <definedName name="_xlnm._FilterDatabase" localSheetId="22" hidden="1">'06 - EKV - Elektronická k...'!$C$91:$K$266</definedName>
    <definedName name="_xlnm.Print_Area" localSheetId="22">'06 - EKV - Elektronická k...'!$C$4:$J$43,'06 - EKV - Elektronická k...'!$C$49:$J$69,'06 - EKV - Elektronická k...'!$C$75:$K$266</definedName>
    <definedName name="_xlnm.Print_Titles" localSheetId="22">'06 - EKV - Elektronická k...'!$91:$91</definedName>
    <definedName name="_xlnm._FilterDatabase" localSheetId="23" hidden="1">'D.1.4.5 - Silnoproudá ele...'!$C$87:$K$169</definedName>
    <definedName name="_xlnm.Print_Area" localSheetId="23">'D.1.4.5 - Silnoproudá ele...'!$C$4:$J$41,'D.1.4.5 - Silnoproudá ele...'!$C$47:$J$67,'D.1.4.5 - Silnoproudá ele...'!$C$73:$K$169</definedName>
    <definedName name="_xlnm.Print_Titles" localSheetId="23">'D.1.4.5 - Silnoproudá ele...'!$87:$87</definedName>
    <definedName name="_xlnm._FilterDatabase" localSheetId="24" hidden="1">'01 - Systém pro uzavření ...'!$C$92:$K$105</definedName>
    <definedName name="_xlnm.Print_Area" localSheetId="24">'01 - Systém pro uzavření ...'!$C$4:$J$43,'01 - Systém pro uzavření ...'!$C$49:$J$70,'01 - Systém pro uzavření ...'!$C$76:$K$105</definedName>
    <definedName name="_xlnm.Print_Titles" localSheetId="24">'01 - Systém pro uzavření ...'!$92:$92</definedName>
    <definedName name="_xlnm._FilterDatabase" localSheetId="25" hidden="1">'01 - Bourací práce m.č. 0...'!$C$97:$K$179</definedName>
    <definedName name="_xlnm.Print_Area" localSheetId="25">'01 - Bourací práce m.č. 0...'!$C$4:$J$43,'01 - Bourací práce m.č. 0...'!$C$49:$J$75,'01 - Bourací práce m.č. 0...'!$C$81:$K$179</definedName>
    <definedName name="_xlnm.Print_Titles" localSheetId="25">'01 - Bourací práce m.č. 0...'!$97:$97</definedName>
    <definedName name="_xlnm._FilterDatabase" localSheetId="26" hidden="1">'02 - Stavební úpravy m.č....'!$C$105:$K$417</definedName>
    <definedName name="_xlnm.Print_Area" localSheetId="26">'02 - Stavební úpravy m.č....'!$C$4:$J$43,'02 - Stavební úpravy m.č....'!$C$49:$J$83,'02 - Stavební úpravy m.č....'!$C$89:$K$417</definedName>
    <definedName name="_xlnm.Print_Titles" localSheetId="26">'02 - Stavební úpravy m.č....'!$105:$105</definedName>
    <definedName name="_xlnm._FilterDatabase" localSheetId="27" hidden="1">'D.1.4.1 - Zdravotně techn..._01'!$C$93:$K$205</definedName>
    <definedName name="_xlnm.Print_Area" localSheetId="27">'D.1.4.1 - Zdravotně techn..._01'!$C$4:$J$41,'D.1.4.1 - Zdravotně techn..._01'!$C$47:$J$73,'D.1.4.1 - Zdravotně techn..._01'!$C$79:$K$205</definedName>
    <definedName name="_xlnm.Print_Titles" localSheetId="27">'D.1.4.1 - Zdravotně techn..._01'!$93:$93</definedName>
    <definedName name="_xlnm._FilterDatabase" localSheetId="28" hidden="1">'D.1.4.2 - Vzduchotechnika_01'!$C$90:$K$194</definedName>
    <definedName name="_xlnm.Print_Area" localSheetId="28">'D.1.4.2 - Vzduchotechnika_01'!$C$4:$J$41,'D.1.4.2 - Vzduchotechnika_01'!$C$47:$J$70,'D.1.4.2 - Vzduchotechnika_01'!$C$76:$K$194</definedName>
    <definedName name="_xlnm.Print_Titles" localSheetId="28">'D.1.4.2 - Vzduchotechnika_01'!$90:$90</definedName>
    <definedName name="_xlnm._FilterDatabase" localSheetId="29" hidden="1">'D.1.4.3 - Vytápění_01'!$C$91:$K$216</definedName>
    <definedName name="_xlnm.Print_Area" localSheetId="29">'D.1.4.3 - Vytápění_01'!$C$4:$J$41,'D.1.4.3 - Vytápění_01'!$C$47:$J$71,'D.1.4.3 - Vytápění_01'!$C$77:$K$216</definedName>
    <definedName name="_xlnm.Print_Titles" localSheetId="29">'D.1.4.3 - Vytápění_01'!$91:$91</definedName>
    <definedName name="_xlnm._FilterDatabase" localSheetId="30" hidden="1">'01 - Strukturovaná kabeláž'!$C$91:$K$190</definedName>
    <definedName name="_xlnm.Print_Area" localSheetId="30">'01 - Strukturovaná kabeláž'!$C$4:$J$43,'01 - Strukturovaná kabeláž'!$C$49:$J$69,'01 - Strukturovaná kabeláž'!$C$75:$K$190</definedName>
    <definedName name="_xlnm.Print_Titles" localSheetId="30">'01 - Strukturovaná kabeláž'!$91:$91</definedName>
    <definedName name="_xlnm._FilterDatabase" localSheetId="31" hidden="1">'02 - AVT - Audio-Video te...'!$C$91:$K$142</definedName>
    <definedName name="_xlnm.Print_Area" localSheetId="31">'02 - AVT - Audio-Video te...'!$C$4:$J$43,'02 - AVT - Audio-Video te...'!$C$49:$J$69,'02 - AVT - Audio-Video te...'!$C$75:$K$142</definedName>
    <definedName name="_xlnm.Print_Titles" localSheetId="31">'02 - AVT - Audio-Video te...'!$91:$91</definedName>
    <definedName name="_xlnm._FilterDatabase" localSheetId="32" hidden="1">'D.1.4.5 - Silnoproudá ele..._01'!$C$87:$K$136</definedName>
    <definedName name="_xlnm.Print_Area" localSheetId="32">'D.1.4.5 - Silnoproudá ele..._01'!$C$4:$J$41,'D.1.4.5 - Silnoproudá ele..._01'!$C$47:$J$67,'D.1.4.5 - Silnoproudá ele..._01'!$C$73:$K$136</definedName>
    <definedName name="_xlnm.Print_Titles" localSheetId="32">'D.1.4.5 - Silnoproudá ele..._01'!$87:$87</definedName>
    <definedName name="_xlnm._FilterDatabase" localSheetId="33" hidden="1">'D.2.1 - Architektonicko s...'!$C$99:$K$452</definedName>
    <definedName name="_xlnm.Print_Area" localSheetId="33">'D.2.1 - Architektonicko s...'!$C$4:$J$41,'D.2.1 - Architektonicko s...'!$C$47:$J$79,'D.2.1 - Architektonicko s...'!$C$85:$K$452</definedName>
    <definedName name="_xlnm.Print_Titles" localSheetId="33">'D.2.1 - Architektonicko s...'!$99:$99</definedName>
    <definedName name="_xlnm._FilterDatabase" localSheetId="34" hidden="1">'D.2.4.1 - Zdravotně techn...'!$C$98:$K$377</definedName>
    <definedName name="_xlnm.Print_Area" localSheetId="34">'D.2.4.1 - Zdravotně techn...'!$C$4:$J$41,'D.2.4.1 - Zdravotně techn...'!$C$47:$J$78,'D.2.4.1 - Zdravotně techn...'!$C$84:$K$377</definedName>
    <definedName name="_xlnm.Print_Titles" localSheetId="34">'D.2.4.1 - Zdravotně techn...'!$98:$98</definedName>
    <definedName name="_xlnm._FilterDatabase" localSheetId="35" hidden="1">'D.2.4.2 - Vzduchotechnika...'!$C$92:$K$206</definedName>
    <definedName name="_xlnm.Print_Area" localSheetId="35">'D.2.4.2 - Vzduchotechnika...'!$C$4:$J$41,'D.2.4.2 - Vzduchotechnika...'!$C$47:$J$72,'D.2.4.2 - Vzduchotechnika...'!$C$78:$K$206</definedName>
    <definedName name="_xlnm.Print_Titles" localSheetId="35">'D.2.4.2 - Vzduchotechnika...'!$92:$92</definedName>
    <definedName name="_xlnm._FilterDatabase" localSheetId="36" hidden="1">'D.2.4.3 - Vytápění'!$C$93:$K$236</definedName>
    <definedName name="_xlnm.Print_Area" localSheetId="36">'D.2.4.3 - Vytápění'!$C$4:$J$41,'D.2.4.3 - Vytápění'!$C$47:$J$73,'D.2.4.3 - Vytápění'!$C$79:$K$236</definedName>
    <definedName name="_xlnm.Print_Titles" localSheetId="36">'D.2.4.3 - Vytápění'!$93:$93</definedName>
    <definedName name="_xlnm._FilterDatabase" localSheetId="37" hidden="1">'D.2.4.4 - Silnoproudá ele...'!$C$91:$K$260</definedName>
    <definedName name="_xlnm.Print_Area" localSheetId="37">'D.2.4.4 - Silnoproudá ele...'!$C$4:$J$41,'D.2.4.4 - Silnoproudá ele...'!$C$47:$J$71,'D.2.4.4 - Silnoproudá ele...'!$C$77:$K$260</definedName>
    <definedName name="_xlnm.Print_Titles" localSheetId="37">'D.2.4.4 - Silnoproudá ele...'!$91:$91</definedName>
    <definedName name="_xlnm._FilterDatabase" localSheetId="38" hidden="1">'VRN - Vedlejší rozpočtové...'!$C$84:$K$158</definedName>
    <definedName name="_xlnm.Print_Area" localSheetId="38">'VRN - Vedlejší rozpočtové...'!$C$4:$J$39,'VRN - Vedlejší rozpočtové...'!$C$45:$J$66,'VRN - Vedlejší rozpočtové...'!$C$72:$K$158</definedName>
    <definedName name="_xlnm.Print_Titles" localSheetId="38">'VRN - Vedlejší rozpočtové...'!$84:$84</definedName>
    <definedName name="_xlnm.Print_Area" localSheetId="39">'Pokyny pro vyplnění'!$B$2:$K$71,'Pokyny pro vyplnění'!$B$74:$K$118,'Pokyny pro vyplnění'!$B$121:$K$161,'Pokyny pro vyplnění'!$B$164:$K$219</definedName>
  </definedNames>
  <calcPr/>
</workbook>
</file>

<file path=xl/calcChain.xml><?xml version="1.0" encoding="utf-8"?>
<calcChain xmlns="http://schemas.openxmlformats.org/spreadsheetml/2006/main">
  <c i="39" l="1" r="J37"/>
  <c r="J36"/>
  <c i="1" r="AY100"/>
  <c i="39" r="J35"/>
  <c i="1" r="AX100"/>
  <c i="39" r="BI155"/>
  <c r="BH155"/>
  <c r="BG155"/>
  <c r="BF155"/>
  <c r="T155"/>
  <c r="T154"/>
  <c r="R155"/>
  <c r="R154"/>
  <c r="P155"/>
  <c r="P154"/>
  <c r="BI151"/>
  <c r="BH151"/>
  <c r="BG151"/>
  <c r="BF151"/>
  <c r="T151"/>
  <c r="R151"/>
  <c r="P151"/>
  <c r="BI147"/>
  <c r="BH147"/>
  <c r="BG147"/>
  <c r="BF147"/>
  <c r="T147"/>
  <c r="R147"/>
  <c r="P147"/>
  <c r="BI142"/>
  <c r="BH142"/>
  <c r="BG142"/>
  <c r="BF142"/>
  <c r="T142"/>
  <c r="R142"/>
  <c r="P142"/>
  <c r="BI139"/>
  <c r="BH139"/>
  <c r="BG139"/>
  <c r="BF139"/>
  <c r="T139"/>
  <c r="R139"/>
  <c r="P139"/>
  <c r="BI134"/>
  <c r="BH134"/>
  <c r="BG134"/>
  <c r="BF134"/>
  <c r="T134"/>
  <c r="T133"/>
  <c r="R134"/>
  <c r="R133"/>
  <c r="P134"/>
  <c r="P133"/>
  <c r="BI128"/>
  <c r="BH128"/>
  <c r="BG128"/>
  <c r="BF128"/>
  <c r="T128"/>
  <c r="R128"/>
  <c r="P128"/>
  <c r="BI124"/>
  <c r="BH124"/>
  <c r="BG124"/>
  <c r="BF124"/>
  <c r="T124"/>
  <c r="R124"/>
  <c r="P124"/>
  <c r="BI120"/>
  <c r="BH120"/>
  <c r="BG120"/>
  <c r="BF120"/>
  <c r="T120"/>
  <c r="R120"/>
  <c r="P120"/>
  <c r="BI117"/>
  <c r="BH117"/>
  <c r="BG117"/>
  <c r="BF117"/>
  <c r="T117"/>
  <c r="R117"/>
  <c r="P117"/>
  <c r="BI112"/>
  <c r="BH112"/>
  <c r="BG112"/>
  <c r="BF112"/>
  <c r="T112"/>
  <c r="R112"/>
  <c r="P112"/>
  <c r="BI107"/>
  <c r="BH107"/>
  <c r="BG107"/>
  <c r="BF107"/>
  <c r="T107"/>
  <c r="R107"/>
  <c r="P107"/>
  <c r="BI102"/>
  <c r="BH102"/>
  <c r="BG102"/>
  <c r="BF102"/>
  <c r="T102"/>
  <c r="R102"/>
  <c r="P102"/>
  <c r="BI97"/>
  <c r="BH97"/>
  <c r="BG97"/>
  <c r="BF97"/>
  <c r="T97"/>
  <c r="R97"/>
  <c r="P97"/>
  <c r="BI91"/>
  <c r="BH91"/>
  <c r="BG91"/>
  <c r="BF91"/>
  <c r="T91"/>
  <c r="R91"/>
  <c r="P91"/>
  <c r="BI87"/>
  <c r="BH87"/>
  <c r="BG87"/>
  <c r="BF87"/>
  <c r="T87"/>
  <c r="R87"/>
  <c r="P87"/>
  <c r="J82"/>
  <c r="J81"/>
  <c r="F81"/>
  <c r="F79"/>
  <c r="E77"/>
  <c r="J55"/>
  <c r="J54"/>
  <c r="F54"/>
  <c r="F52"/>
  <c r="E50"/>
  <c r="J18"/>
  <c r="E18"/>
  <c r="F82"/>
  <c r="J17"/>
  <c r="J12"/>
  <c r="J79"/>
  <c r="E7"/>
  <c r="E75"/>
  <c i="38" r="J39"/>
  <c r="J38"/>
  <c i="1" r="AY99"/>
  <c i="38" r="J37"/>
  <c i="1" r="AX99"/>
  <c i="38" r="BI253"/>
  <c r="BH253"/>
  <c r="BG253"/>
  <c r="BF253"/>
  <c r="T253"/>
  <c r="T252"/>
  <c r="R253"/>
  <c r="R252"/>
  <c r="P253"/>
  <c r="P252"/>
  <c r="BI248"/>
  <c r="BH248"/>
  <c r="BG248"/>
  <c r="BF248"/>
  <c r="T248"/>
  <c r="R248"/>
  <c r="P248"/>
  <c r="BI244"/>
  <c r="BH244"/>
  <c r="BG244"/>
  <c r="BF244"/>
  <c r="T244"/>
  <c r="R244"/>
  <c r="P244"/>
  <c r="BI241"/>
  <c r="BH241"/>
  <c r="BG241"/>
  <c r="BF241"/>
  <c r="T241"/>
  <c r="R241"/>
  <c r="P241"/>
  <c r="BI239"/>
  <c r="BH239"/>
  <c r="BG239"/>
  <c r="BF239"/>
  <c r="T239"/>
  <c r="R239"/>
  <c r="P239"/>
  <c r="BI237"/>
  <c r="BH237"/>
  <c r="BG237"/>
  <c r="BF237"/>
  <c r="T237"/>
  <c r="R237"/>
  <c r="P237"/>
  <c r="BI235"/>
  <c r="BH235"/>
  <c r="BG235"/>
  <c r="BF235"/>
  <c r="T235"/>
  <c r="R235"/>
  <c r="P235"/>
  <c r="BI231"/>
  <c r="BH231"/>
  <c r="BG231"/>
  <c r="BF231"/>
  <c r="T231"/>
  <c r="R231"/>
  <c r="P231"/>
  <c r="BI227"/>
  <c r="BH227"/>
  <c r="BG227"/>
  <c r="BF227"/>
  <c r="T227"/>
  <c r="R227"/>
  <c r="P227"/>
  <c r="BI223"/>
  <c r="BH223"/>
  <c r="BG223"/>
  <c r="BF223"/>
  <c r="T223"/>
  <c r="R223"/>
  <c r="P223"/>
  <c r="BI219"/>
  <c r="BH219"/>
  <c r="BG219"/>
  <c r="BF219"/>
  <c r="T219"/>
  <c r="R219"/>
  <c r="P219"/>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1"/>
  <c r="BH201"/>
  <c r="BG201"/>
  <c r="BF201"/>
  <c r="T201"/>
  <c r="R201"/>
  <c r="P201"/>
  <c r="BI200"/>
  <c r="BH200"/>
  <c r="BG200"/>
  <c r="BF200"/>
  <c r="T200"/>
  <c r="R200"/>
  <c r="P200"/>
  <c r="BI196"/>
  <c r="BH196"/>
  <c r="BG196"/>
  <c r="BF196"/>
  <c r="T196"/>
  <c r="R196"/>
  <c r="P196"/>
  <c r="BI194"/>
  <c r="BH194"/>
  <c r="BG194"/>
  <c r="BF194"/>
  <c r="T194"/>
  <c r="R194"/>
  <c r="P194"/>
  <c r="BI190"/>
  <c r="BH190"/>
  <c r="BG190"/>
  <c r="BF190"/>
  <c r="T190"/>
  <c r="R190"/>
  <c r="P190"/>
  <c r="BI189"/>
  <c r="BH189"/>
  <c r="BG189"/>
  <c r="BF189"/>
  <c r="T189"/>
  <c r="R189"/>
  <c r="P189"/>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6"/>
  <c r="BH166"/>
  <c r="BG166"/>
  <c r="BF166"/>
  <c r="T166"/>
  <c r="R166"/>
  <c r="P166"/>
  <c r="BI162"/>
  <c r="BH162"/>
  <c r="BG162"/>
  <c r="BF162"/>
  <c r="T162"/>
  <c r="R162"/>
  <c r="P162"/>
  <c r="BI160"/>
  <c r="BH160"/>
  <c r="BG160"/>
  <c r="BF160"/>
  <c r="T160"/>
  <c r="R160"/>
  <c r="P160"/>
  <c r="BI159"/>
  <c r="BH159"/>
  <c r="BG159"/>
  <c r="BF159"/>
  <c r="T159"/>
  <c r="R159"/>
  <c r="P159"/>
  <c r="BI158"/>
  <c r="BH158"/>
  <c r="BG158"/>
  <c r="BF158"/>
  <c r="T158"/>
  <c r="R158"/>
  <c r="P158"/>
  <c r="BI154"/>
  <c r="BH154"/>
  <c r="BG154"/>
  <c r="BF154"/>
  <c r="T154"/>
  <c r="R154"/>
  <c r="P154"/>
  <c r="BI153"/>
  <c r="BH153"/>
  <c r="BG153"/>
  <c r="BF153"/>
  <c r="T153"/>
  <c r="R153"/>
  <c r="P153"/>
  <c r="BI152"/>
  <c r="BH152"/>
  <c r="BG152"/>
  <c r="BF152"/>
  <c r="T152"/>
  <c r="R152"/>
  <c r="P152"/>
  <c r="BI148"/>
  <c r="BH148"/>
  <c r="BG148"/>
  <c r="BF148"/>
  <c r="T148"/>
  <c r="R148"/>
  <c r="P148"/>
  <c r="BI147"/>
  <c r="BH147"/>
  <c r="BG147"/>
  <c r="BF147"/>
  <c r="T147"/>
  <c r="R147"/>
  <c r="P147"/>
  <c r="BI143"/>
  <c r="BH143"/>
  <c r="BG143"/>
  <c r="BF143"/>
  <c r="T143"/>
  <c r="R143"/>
  <c r="P143"/>
  <c r="BI142"/>
  <c r="BH142"/>
  <c r="BG142"/>
  <c r="BF142"/>
  <c r="T142"/>
  <c r="R142"/>
  <c r="P142"/>
  <c r="BI138"/>
  <c r="BH138"/>
  <c r="BG138"/>
  <c r="BF138"/>
  <c r="T138"/>
  <c r="R138"/>
  <c r="P138"/>
  <c r="BI137"/>
  <c r="BH137"/>
  <c r="BG137"/>
  <c r="BF137"/>
  <c r="T137"/>
  <c r="R137"/>
  <c r="P137"/>
  <c r="BI133"/>
  <c r="BH133"/>
  <c r="BG133"/>
  <c r="BF133"/>
  <c r="T133"/>
  <c r="R133"/>
  <c r="P133"/>
  <c r="BI132"/>
  <c r="BH132"/>
  <c r="BG132"/>
  <c r="BF132"/>
  <c r="T132"/>
  <c r="R132"/>
  <c r="P132"/>
  <c r="BI128"/>
  <c r="BH128"/>
  <c r="BG128"/>
  <c r="BF128"/>
  <c r="T128"/>
  <c r="R128"/>
  <c r="P128"/>
  <c r="BI126"/>
  <c r="BH126"/>
  <c r="BG126"/>
  <c r="BF126"/>
  <c r="T126"/>
  <c r="R126"/>
  <c r="P126"/>
  <c r="BI122"/>
  <c r="BH122"/>
  <c r="BG122"/>
  <c r="BF122"/>
  <c r="T122"/>
  <c r="R122"/>
  <c r="P122"/>
  <c r="BI120"/>
  <c r="BH120"/>
  <c r="BG120"/>
  <c r="BF120"/>
  <c r="T120"/>
  <c r="R120"/>
  <c r="P120"/>
  <c r="BI116"/>
  <c r="BH116"/>
  <c r="BG116"/>
  <c r="BF116"/>
  <c r="T116"/>
  <c r="R116"/>
  <c r="P116"/>
  <c r="BI114"/>
  <c r="BH114"/>
  <c r="BG114"/>
  <c r="BF114"/>
  <c r="T114"/>
  <c r="R114"/>
  <c r="P114"/>
  <c r="BI110"/>
  <c r="BH110"/>
  <c r="BG110"/>
  <c r="BF110"/>
  <c r="T110"/>
  <c r="R110"/>
  <c r="P110"/>
  <c r="BI108"/>
  <c r="BH108"/>
  <c r="BG108"/>
  <c r="BF108"/>
  <c r="T108"/>
  <c r="R108"/>
  <c r="P108"/>
  <c r="BI104"/>
  <c r="BH104"/>
  <c r="BG104"/>
  <c r="BF104"/>
  <c r="T104"/>
  <c r="R104"/>
  <c r="P104"/>
  <c r="BI103"/>
  <c r="BH103"/>
  <c r="BG103"/>
  <c r="BF103"/>
  <c r="T103"/>
  <c r="R103"/>
  <c r="P103"/>
  <c r="BI99"/>
  <c r="BH99"/>
  <c r="BG99"/>
  <c r="BF99"/>
  <c r="T99"/>
  <c r="R99"/>
  <c r="P99"/>
  <c r="BI97"/>
  <c r="BH97"/>
  <c r="BG97"/>
  <c r="BF97"/>
  <c r="T97"/>
  <c r="R97"/>
  <c r="P97"/>
  <c r="BI95"/>
  <c r="BH95"/>
  <c r="BG95"/>
  <c r="BF95"/>
  <c r="T95"/>
  <c r="R95"/>
  <c r="P95"/>
  <c r="J89"/>
  <c r="J88"/>
  <c r="F88"/>
  <c r="F86"/>
  <c r="E84"/>
  <c r="J59"/>
  <c r="J58"/>
  <c r="F58"/>
  <c r="F56"/>
  <c r="E54"/>
  <c r="J20"/>
  <c r="E20"/>
  <c r="F89"/>
  <c r="J19"/>
  <c r="J14"/>
  <c r="J56"/>
  <c r="E7"/>
  <c r="E80"/>
  <c i="37" r="J39"/>
  <c r="J38"/>
  <c i="1" r="AY98"/>
  <c i="37" r="J37"/>
  <c i="1" r="AX98"/>
  <c i="37" r="BI230"/>
  <c r="BH230"/>
  <c r="BG230"/>
  <c r="BF230"/>
  <c r="T230"/>
  <c r="T229"/>
  <c r="R230"/>
  <c r="R229"/>
  <c r="P230"/>
  <c r="P229"/>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8"/>
  <c r="BH198"/>
  <c r="BG198"/>
  <c r="BF198"/>
  <c r="T198"/>
  <c r="R198"/>
  <c r="P198"/>
  <c r="BI195"/>
  <c r="BH195"/>
  <c r="BG195"/>
  <c r="BF195"/>
  <c r="T195"/>
  <c r="R195"/>
  <c r="P195"/>
  <c r="BI191"/>
  <c r="BH191"/>
  <c r="BG191"/>
  <c r="BF191"/>
  <c r="T191"/>
  <c r="R191"/>
  <c r="P191"/>
  <c r="BI187"/>
  <c r="BH187"/>
  <c r="BG187"/>
  <c r="BF187"/>
  <c r="T187"/>
  <c r="R187"/>
  <c r="P187"/>
  <c r="BI184"/>
  <c r="BH184"/>
  <c r="BG184"/>
  <c r="BF184"/>
  <c r="T184"/>
  <c r="R184"/>
  <c r="P184"/>
  <c r="BI179"/>
  <c r="BH179"/>
  <c r="BG179"/>
  <c r="BF179"/>
  <c r="T179"/>
  <c r="R179"/>
  <c r="P179"/>
  <c r="BI174"/>
  <c r="BH174"/>
  <c r="BG174"/>
  <c r="BF174"/>
  <c r="T174"/>
  <c r="R174"/>
  <c r="P174"/>
  <c r="BI171"/>
  <c r="BH171"/>
  <c r="BG171"/>
  <c r="BF171"/>
  <c r="T171"/>
  <c r="R171"/>
  <c r="P171"/>
  <c r="BI167"/>
  <c r="BH167"/>
  <c r="BG167"/>
  <c r="BF167"/>
  <c r="T167"/>
  <c r="R167"/>
  <c r="P167"/>
  <c r="BI163"/>
  <c r="BH163"/>
  <c r="BG163"/>
  <c r="BF163"/>
  <c r="T163"/>
  <c r="R163"/>
  <c r="P163"/>
  <c r="BI159"/>
  <c r="BH159"/>
  <c r="BG159"/>
  <c r="BF159"/>
  <c r="T159"/>
  <c r="R159"/>
  <c r="P159"/>
  <c r="BI155"/>
  <c r="BH155"/>
  <c r="BG155"/>
  <c r="BF155"/>
  <c r="T155"/>
  <c r="R155"/>
  <c r="P155"/>
  <c r="BI151"/>
  <c r="BH151"/>
  <c r="BG151"/>
  <c r="BF151"/>
  <c r="T151"/>
  <c r="R151"/>
  <c r="P151"/>
  <c r="BI147"/>
  <c r="BH147"/>
  <c r="BG147"/>
  <c r="BF147"/>
  <c r="T147"/>
  <c r="R147"/>
  <c r="P147"/>
  <c r="BI143"/>
  <c r="BH143"/>
  <c r="BG143"/>
  <c r="BF143"/>
  <c r="T143"/>
  <c r="R143"/>
  <c r="P143"/>
  <c r="BI139"/>
  <c r="BH139"/>
  <c r="BG139"/>
  <c r="BF139"/>
  <c r="T139"/>
  <c r="R139"/>
  <c r="P139"/>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5"/>
  <c r="BH115"/>
  <c r="BG115"/>
  <c r="BF115"/>
  <c r="T115"/>
  <c r="R115"/>
  <c r="P115"/>
  <c r="BI111"/>
  <c r="BH111"/>
  <c r="BG111"/>
  <c r="BF111"/>
  <c r="T111"/>
  <c r="R111"/>
  <c r="P111"/>
  <c r="BI109"/>
  <c r="BH109"/>
  <c r="BG109"/>
  <c r="BF109"/>
  <c r="T109"/>
  <c r="R109"/>
  <c r="P109"/>
  <c r="BI107"/>
  <c r="BH107"/>
  <c r="BG107"/>
  <c r="BF107"/>
  <c r="T107"/>
  <c r="R107"/>
  <c r="P107"/>
  <c r="BI104"/>
  <c r="BH104"/>
  <c r="BG104"/>
  <c r="BF104"/>
  <c r="T104"/>
  <c r="R104"/>
  <c r="P104"/>
  <c r="BI101"/>
  <c r="BH101"/>
  <c r="BG101"/>
  <c r="BF101"/>
  <c r="T101"/>
  <c r="R101"/>
  <c r="P101"/>
  <c r="BI97"/>
  <c r="BH97"/>
  <c r="BG97"/>
  <c r="BF97"/>
  <c r="T97"/>
  <c r="R97"/>
  <c r="P97"/>
  <c r="J91"/>
  <c r="J90"/>
  <c r="F90"/>
  <c r="F88"/>
  <c r="E86"/>
  <c r="J59"/>
  <c r="J58"/>
  <c r="F58"/>
  <c r="F56"/>
  <c r="E54"/>
  <c r="J20"/>
  <c r="E20"/>
  <c r="F91"/>
  <c r="J19"/>
  <c r="J14"/>
  <c r="J88"/>
  <c r="E7"/>
  <c r="E82"/>
  <c i="36" r="J39"/>
  <c r="J38"/>
  <c i="1" r="AY97"/>
  <c i="36" r="J37"/>
  <c i="1" r="AX97"/>
  <c i="36" r="BI203"/>
  <c r="BH203"/>
  <c r="BG203"/>
  <c r="BF203"/>
  <c r="T203"/>
  <c r="T202"/>
  <c r="R203"/>
  <c r="R202"/>
  <c r="P203"/>
  <c r="P202"/>
  <c r="BI198"/>
  <c r="BH198"/>
  <c r="BG198"/>
  <c r="BF198"/>
  <c r="T198"/>
  <c r="T197"/>
  <c r="T196"/>
  <c r="R198"/>
  <c r="R197"/>
  <c r="R196"/>
  <c r="P198"/>
  <c r="P197"/>
  <c r="P196"/>
  <c r="BI189"/>
  <c r="BH189"/>
  <c r="BG189"/>
  <c r="BF189"/>
  <c r="T189"/>
  <c r="R189"/>
  <c r="P189"/>
  <c r="BI185"/>
  <c r="BH185"/>
  <c r="BG185"/>
  <c r="BF185"/>
  <c r="T185"/>
  <c r="R185"/>
  <c r="P185"/>
  <c r="BI181"/>
  <c r="BH181"/>
  <c r="BG181"/>
  <c r="BF181"/>
  <c r="T181"/>
  <c r="R181"/>
  <c r="P181"/>
  <c r="BI177"/>
  <c r="BH177"/>
  <c r="BG177"/>
  <c r="BF177"/>
  <c r="T177"/>
  <c r="R177"/>
  <c r="P177"/>
  <c r="BI174"/>
  <c r="BH174"/>
  <c r="BG174"/>
  <c r="BF174"/>
  <c r="T174"/>
  <c r="R174"/>
  <c r="P174"/>
  <c r="BI170"/>
  <c r="BH170"/>
  <c r="BG170"/>
  <c r="BF170"/>
  <c r="T170"/>
  <c r="R170"/>
  <c r="P170"/>
  <c r="BI167"/>
  <c r="BH167"/>
  <c r="BG167"/>
  <c r="BF167"/>
  <c r="T167"/>
  <c r="R167"/>
  <c r="P167"/>
  <c r="BI164"/>
  <c r="BH164"/>
  <c r="BG164"/>
  <c r="BF164"/>
  <c r="T164"/>
  <c r="R164"/>
  <c r="P164"/>
  <c r="BI160"/>
  <c r="BH160"/>
  <c r="BG160"/>
  <c r="BF160"/>
  <c r="T160"/>
  <c r="R160"/>
  <c r="P160"/>
  <c r="BI157"/>
  <c r="BH157"/>
  <c r="BG157"/>
  <c r="BF157"/>
  <c r="T157"/>
  <c r="R157"/>
  <c r="P157"/>
  <c r="BI155"/>
  <c r="BH155"/>
  <c r="BG155"/>
  <c r="BF155"/>
  <c r="T155"/>
  <c r="R155"/>
  <c r="P155"/>
  <c r="BI153"/>
  <c r="BH153"/>
  <c r="BG153"/>
  <c r="BF153"/>
  <c r="T153"/>
  <c r="R153"/>
  <c r="P153"/>
  <c r="BI148"/>
  <c r="BH148"/>
  <c r="BG148"/>
  <c r="BF148"/>
  <c r="T148"/>
  <c r="R148"/>
  <c r="P148"/>
  <c r="BI147"/>
  <c r="BH147"/>
  <c r="BG147"/>
  <c r="BF147"/>
  <c r="T147"/>
  <c r="R147"/>
  <c r="P147"/>
  <c r="BI145"/>
  <c r="BH145"/>
  <c r="BG145"/>
  <c r="BF145"/>
  <c r="T145"/>
  <c r="R145"/>
  <c r="P145"/>
  <c r="BI144"/>
  <c r="BH144"/>
  <c r="BG144"/>
  <c r="BF144"/>
  <c r="T144"/>
  <c r="R144"/>
  <c r="P144"/>
  <c r="BI138"/>
  <c r="BH138"/>
  <c r="BG138"/>
  <c r="BF138"/>
  <c r="T138"/>
  <c r="R138"/>
  <c r="P138"/>
  <c r="BI136"/>
  <c r="BH136"/>
  <c r="BG136"/>
  <c r="BF136"/>
  <c r="T136"/>
  <c r="R136"/>
  <c r="P136"/>
  <c r="BI134"/>
  <c r="BH134"/>
  <c r="BG134"/>
  <c r="BF134"/>
  <c r="T134"/>
  <c r="R134"/>
  <c r="P134"/>
  <c r="BI129"/>
  <c r="BH129"/>
  <c r="BG129"/>
  <c r="BF129"/>
  <c r="T129"/>
  <c r="R129"/>
  <c r="P129"/>
  <c r="BI125"/>
  <c r="BH125"/>
  <c r="BG125"/>
  <c r="BF125"/>
  <c r="T125"/>
  <c r="R125"/>
  <c r="P125"/>
  <c r="BI121"/>
  <c r="BH121"/>
  <c r="BG121"/>
  <c r="BF121"/>
  <c r="T121"/>
  <c r="R121"/>
  <c r="P121"/>
  <c r="BI117"/>
  <c r="BH117"/>
  <c r="BG117"/>
  <c r="BF117"/>
  <c r="T117"/>
  <c r="R117"/>
  <c r="P117"/>
  <c r="BI113"/>
  <c r="BH113"/>
  <c r="BG113"/>
  <c r="BF113"/>
  <c r="T113"/>
  <c r="R113"/>
  <c r="P113"/>
  <c r="BI110"/>
  <c r="BH110"/>
  <c r="BG110"/>
  <c r="BF110"/>
  <c r="T110"/>
  <c r="R110"/>
  <c r="P110"/>
  <c r="BI104"/>
  <c r="BH104"/>
  <c r="BG104"/>
  <c r="BF104"/>
  <c r="T104"/>
  <c r="R104"/>
  <c r="P104"/>
  <c r="BI100"/>
  <c r="BH100"/>
  <c r="BG100"/>
  <c r="BF100"/>
  <c r="T100"/>
  <c r="R100"/>
  <c r="P100"/>
  <c r="BI96"/>
  <c r="BH96"/>
  <c r="BG96"/>
  <c r="BF96"/>
  <c r="T96"/>
  <c r="R96"/>
  <c r="P96"/>
  <c r="J90"/>
  <c r="J89"/>
  <c r="F89"/>
  <c r="F87"/>
  <c r="E85"/>
  <c r="J59"/>
  <c r="J58"/>
  <c r="F58"/>
  <c r="F56"/>
  <c r="E54"/>
  <c r="J20"/>
  <c r="E20"/>
  <c r="F59"/>
  <c r="J19"/>
  <c r="J14"/>
  <c r="J87"/>
  <c r="E7"/>
  <c r="E50"/>
  <c i="35" r="J358"/>
  <c r="J39"/>
  <c r="J38"/>
  <c i="1" r="AY96"/>
  <c i="35" r="J37"/>
  <c i="1" r="AX96"/>
  <c i="35" r="BI374"/>
  <c r="BH374"/>
  <c r="BG374"/>
  <c r="BF374"/>
  <c r="T374"/>
  <c r="R374"/>
  <c r="P374"/>
  <c r="BI372"/>
  <c r="BH372"/>
  <c r="BG372"/>
  <c r="BF372"/>
  <c r="T372"/>
  <c r="R372"/>
  <c r="P372"/>
  <c r="BI365"/>
  <c r="BH365"/>
  <c r="BG365"/>
  <c r="BF365"/>
  <c r="T365"/>
  <c r="T359"/>
  <c r="R365"/>
  <c r="R359"/>
  <c r="P365"/>
  <c r="P359"/>
  <c r="BI360"/>
  <c r="BH360"/>
  <c r="BG360"/>
  <c r="BF360"/>
  <c r="T360"/>
  <c r="R360"/>
  <c r="P360"/>
  <c r="J74"/>
  <c r="BI354"/>
  <c r="BH354"/>
  <c r="BG354"/>
  <c r="BF354"/>
  <c r="T354"/>
  <c r="T353"/>
  <c r="R354"/>
  <c r="R353"/>
  <c r="P354"/>
  <c r="P353"/>
  <c r="BI351"/>
  <c r="BH351"/>
  <c r="BG351"/>
  <c r="BF351"/>
  <c r="T351"/>
  <c r="R351"/>
  <c r="P351"/>
  <c r="BI347"/>
  <c r="BH347"/>
  <c r="BG347"/>
  <c r="BF347"/>
  <c r="T347"/>
  <c r="R347"/>
  <c r="P347"/>
  <c r="BI343"/>
  <c r="BH343"/>
  <c r="BG343"/>
  <c r="BF343"/>
  <c r="T343"/>
  <c r="R343"/>
  <c r="P343"/>
  <c r="BI339"/>
  <c r="BH339"/>
  <c r="BG339"/>
  <c r="BF339"/>
  <c r="T339"/>
  <c r="R339"/>
  <c r="P339"/>
  <c r="BI336"/>
  <c r="BH336"/>
  <c r="BG336"/>
  <c r="BF336"/>
  <c r="T336"/>
  <c r="R336"/>
  <c r="P336"/>
  <c r="BI332"/>
  <c r="BH332"/>
  <c r="BG332"/>
  <c r="BF332"/>
  <c r="T332"/>
  <c r="R332"/>
  <c r="P332"/>
  <c r="BI328"/>
  <c r="BH328"/>
  <c r="BG328"/>
  <c r="BF328"/>
  <c r="T328"/>
  <c r="R328"/>
  <c r="P328"/>
  <c r="BI324"/>
  <c r="BH324"/>
  <c r="BG324"/>
  <c r="BF324"/>
  <c r="T324"/>
  <c r="R324"/>
  <c r="P324"/>
  <c r="BI320"/>
  <c r="BH320"/>
  <c r="BG320"/>
  <c r="BF320"/>
  <c r="T320"/>
  <c r="R320"/>
  <c r="P320"/>
  <c r="BI316"/>
  <c r="BH316"/>
  <c r="BG316"/>
  <c r="BF316"/>
  <c r="T316"/>
  <c r="R316"/>
  <c r="P316"/>
  <c r="BI312"/>
  <c r="BH312"/>
  <c r="BG312"/>
  <c r="BF312"/>
  <c r="T312"/>
  <c r="R312"/>
  <c r="P312"/>
  <c r="BI309"/>
  <c r="BH309"/>
  <c r="BG309"/>
  <c r="BF309"/>
  <c r="T309"/>
  <c r="R309"/>
  <c r="P309"/>
  <c r="BI305"/>
  <c r="BH305"/>
  <c r="BG305"/>
  <c r="BF305"/>
  <c r="T305"/>
  <c r="R305"/>
  <c r="P305"/>
  <c r="BI302"/>
  <c r="BH302"/>
  <c r="BG302"/>
  <c r="BF302"/>
  <c r="T302"/>
  <c r="R302"/>
  <c r="P302"/>
  <c r="BI298"/>
  <c r="BH298"/>
  <c r="BG298"/>
  <c r="BF298"/>
  <c r="T298"/>
  <c r="R298"/>
  <c r="P298"/>
  <c r="BI294"/>
  <c r="BH294"/>
  <c r="BG294"/>
  <c r="BF294"/>
  <c r="T294"/>
  <c r="R294"/>
  <c r="P294"/>
  <c r="BI290"/>
  <c r="BH290"/>
  <c r="BG290"/>
  <c r="BF290"/>
  <c r="T290"/>
  <c r="R290"/>
  <c r="P290"/>
  <c r="BI287"/>
  <c r="BH287"/>
  <c r="BG287"/>
  <c r="BF287"/>
  <c r="T287"/>
  <c r="R287"/>
  <c r="P287"/>
  <c r="BI283"/>
  <c r="BH283"/>
  <c r="BG283"/>
  <c r="BF283"/>
  <c r="T283"/>
  <c r="R283"/>
  <c r="P283"/>
  <c r="BI279"/>
  <c r="BH279"/>
  <c r="BG279"/>
  <c r="BF279"/>
  <c r="T279"/>
  <c r="R279"/>
  <c r="P279"/>
  <c r="BI276"/>
  <c r="BH276"/>
  <c r="BG276"/>
  <c r="BF276"/>
  <c r="T276"/>
  <c r="R276"/>
  <c r="P276"/>
  <c r="BI273"/>
  <c r="BH273"/>
  <c r="BG273"/>
  <c r="BF273"/>
  <c r="T273"/>
  <c r="R273"/>
  <c r="P273"/>
  <c r="BI270"/>
  <c r="BH270"/>
  <c r="BG270"/>
  <c r="BF270"/>
  <c r="T270"/>
  <c r="R270"/>
  <c r="P270"/>
  <c r="BI266"/>
  <c r="BH266"/>
  <c r="BG266"/>
  <c r="BF266"/>
  <c r="T266"/>
  <c r="R266"/>
  <c r="P266"/>
  <c r="BI262"/>
  <c r="BH262"/>
  <c r="BG262"/>
  <c r="BF262"/>
  <c r="T262"/>
  <c r="R262"/>
  <c r="P262"/>
  <c r="BI258"/>
  <c r="BH258"/>
  <c r="BG258"/>
  <c r="BF258"/>
  <c r="T258"/>
  <c r="R258"/>
  <c r="P258"/>
  <c r="BI254"/>
  <c r="BH254"/>
  <c r="BG254"/>
  <c r="BF254"/>
  <c r="T254"/>
  <c r="R254"/>
  <c r="P254"/>
  <c r="BI250"/>
  <c r="BH250"/>
  <c r="BG250"/>
  <c r="BF250"/>
  <c r="T250"/>
  <c r="R250"/>
  <c r="P250"/>
  <c r="BI246"/>
  <c r="BH246"/>
  <c r="BG246"/>
  <c r="BF246"/>
  <c r="T246"/>
  <c r="R246"/>
  <c r="P246"/>
  <c r="BI242"/>
  <c r="BH242"/>
  <c r="BG242"/>
  <c r="BF242"/>
  <c r="T242"/>
  <c r="R242"/>
  <c r="P242"/>
  <c r="BI238"/>
  <c r="BH238"/>
  <c r="BG238"/>
  <c r="BF238"/>
  <c r="T238"/>
  <c r="R238"/>
  <c r="P238"/>
  <c r="BI235"/>
  <c r="BH235"/>
  <c r="BG235"/>
  <c r="BF235"/>
  <c r="T235"/>
  <c r="R235"/>
  <c r="P235"/>
  <c r="BI231"/>
  <c r="BH231"/>
  <c r="BG231"/>
  <c r="BF231"/>
  <c r="T231"/>
  <c r="R231"/>
  <c r="P231"/>
  <c r="BI227"/>
  <c r="BH227"/>
  <c r="BG227"/>
  <c r="BF227"/>
  <c r="T227"/>
  <c r="R227"/>
  <c r="P227"/>
  <c r="BI223"/>
  <c r="BH223"/>
  <c r="BG223"/>
  <c r="BF223"/>
  <c r="T223"/>
  <c r="R223"/>
  <c r="P223"/>
  <c r="BI219"/>
  <c r="BH219"/>
  <c r="BG219"/>
  <c r="BF219"/>
  <c r="T219"/>
  <c r="R219"/>
  <c r="P219"/>
  <c r="BI215"/>
  <c r="BH215"/>
  <c r="BG215"/>
  <c r="BF215"/>
  <c r="T215"/>
  <c r="R215"/>
  <c r="P215"/>
  <c r="BI211"/>
  <c r="BH211"/>
  <c r="BG211"/>
  <c r="BF211"/>
  <c r="T211"/>
  <c r="R211"/>
  <c r="P211"/>
  <c r="BI208"/>
  <c r="BH208"/>
  <c r="BG208"/>
  <c r="BF208"/>
  <c r="T208"/>
  <c r="R208"/>
  <c r="P208"/>
  <c r="BI205"/>
  <c r="BH205"/>
  <c r="BG205"/>
  <c r="BF205"/>
  <c r="T205"/>
  <c r="R205"/>
  <c r="P205"/>
  <c r="BI201"/>
  <c r="BH201"/>
  <c r="BG201"/>
  <c r="BF201"/>
  <c r="T201"/>
  <c r="R201"/>
  <c r="P201"/>
  <c r="BI197"/>
  <c r="BH197"/>
  <c r="BG197"/>
  <c r="BF197"/>
  <c r="T197"/>
  <c r="R197"/>
  <c r="P197"/>
  <c r="BI193"/>
  <c r="BH193"/>
  <c r="BG193"/>
  <c r="BF193"/>
  <c r="T193"/>
  <c r="R193"/>
  <c r="P193"/>
  <c r="BI189"/>
  <c r="BH189"/>
  <c r="BG189"/>
  <c r="BF189"/>
  <c r="T189"/>
  <c r="R189"/>
  <c r="P189"/>
  <c r="BI185"/>
  <c r="BH185"/>
  <c r="BG185"/>
  <c r="BF185"/>
  <c r="T185"/>
  <c r="R185"/>
  <c r="P185"/>
  <c r="BI182"/>
  <c r="BH182"/>
  <c r="BG182"/>
  <c r="BF182"/>
  <c r="T182"/>
  <c r="R182"/>
  <c r="P182"/>
  <c r="BI178"/>
  <c r="BH178"/>
  <c r="BG178"/>
  <c r="BF178"/>
  <c r="T178"/>
  <c r="R178"/>
  <c r="P178"/>
  <c r="BI174"/>
  <c r="BH174"/>
  <c r="BG174"/>
  <c r="BF174"/>
  <c r="T174"/>
  <c r="R174"/>
  <c r="P174"/>
  <c r="BI170"/>
  <c r="BH170"/>
  <c r="BG170"/>
  <c r="BF170"/>
  <c r="T170"/>
  <c r="R170"/>
  <c r="P170"/>
  <c r="BI166"/>
  <c r="BH166"/>
  <c r="BG166"/>
  <c r="BF166"/>
  <c r="T166"/>
  <c r="R166"/>
  <c r="P166"/>
  <c r="BI165"/>
  <c r="BH165"/>
  <c r="BG165"/>
  <c r="BF165"/>
  <c r="T165"/>
  <c r="R165"/>
  <c r="P165"/>
  <c r="BI161"/>
  <c r="BH161"/>
  <c r="BG161"/>
  <c r="BF161"/>
  <c r="T161"/>
  <c r="R161"/>
  <c r="P161"/>
  <c r="BI160"/>
  <c r="BH160"/>
  <c r="BG160"/>
  <c r="BF160"/>
  <c r="T160"/>
  <c r="R160"/>
  <c r="P160"/>
  <c r="BI156"/>
  <c r="BH156"/>
  <c r="BG156"/>
  <c r="BF156"/>
  <c r="T156"/>
  <c r="R156"/>
  <c r="P156"/>
  <c r="BI153"/>
  <c r="BH153"/>
  <c r="BG153"/>
  <c r="BF153"/>
  <c r="T153"/>
  <c r="R153"/>
  <c r="P153"/>
  <c r="BI150"/>
  <c r="BH150"/>
  <c r="BG150"/>
  <c r="BF150"/>
  <c r="T150"/>
  <c r="R150"/>
  <c r="P150"/>
  <c r="BI147"/>
  <c r="BH147"/>
  <c r="BG147"/>
  <c r="BF147"/>
  <c r="T147"/>
  <c r="R147"/>
  <c r="P147"/>
  <c r="BI143"/>
  <c r="BH143"/>
  <c r="BG143"/>
  <c r="BF143"/>
  <c r="T143"/>
  <c r="R143"/>
  <c r="P143"/>
  <c r="BI139"/>
  <c r="BH139"/>
  <c r="BG139"/>
  <c r="BF139"/>
  <c r="T139"/>
  <c r="R139"/>
  <c r="P139"/>
  <c r="BI137"/>
  <c r="BH137"/>
  <c r="BG137"/>
  <c r="BF137"/>
  <c r="T137"/>
  <c r="R137"/>
  <c r="P137"/>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5"/>
  <c r="BH115"/>
  <c r="BG115"/>
  <c r="BF115"/>
  <c r="T115"/>
  <c r="R115"/>
  <c r="P115"/>
  <c r="BI111"/>
  <c r="BH111"/>
  <c r="BG111"/>
  <c r="BF111"/>
  <c r="T111"/>
  <c r="R111"/>
  <c r="P111"/>
  <c r="BI106"/>
  <c r="BH106"/>
  <c r="BG106"/>
  <c r="BF106"/>
  <c r="T106"/>
  <c r="R106"/>
  <c r="P106"/>
  <c r="BI102"/>
  <c r="BH102"/>
  <c r="BG102"/>
  <c r="BF102"/>
  <c r="T102"/>
  <c r="R102"/>
  <c r="P102"/>
  <c r="J96"/>
  <c r="J95"/>
  <c r="F95"/>
  <c r="F93"/>
  <c r="E91"/>
  <c r="J59"/>
  <c r="J58"/>
  <c r="F58"/>
  <c r="F56"/>
  <c r="E54"/>
  <c r="J20"/>
  <c r="E20"/>
  <c r="F96"/>
  <c r="J19"/>
  <c r="J14"/>
  <c r="J56"/>
  <c r="E7"/>
  <c r="E50"/>
  <c i="34" r="J39"/>
  <c r="J38"/>
  <c i="1" r="AY95"/>
  <c i="34" r="J37"/>
  <c i="1" r="AX95"/>
  <c i="34" r="BI449"/>
  <c r="BH449"/>
  <c r="BG449"/>
  <c r="BF449"/>
  <c r="T449"/>
  <c r="R449"/>
  <c r="P449"/>
  <c r="BI445"/>
  <c r="BH445"/>
  <c r="BG445"/>
  <c r="BF445"/>
  <c r="T445"/>
  <c r="R445"/>
  <c r="P445"/>
  <c r="BI441"/>
  <c r="BH441"/>
  <c r="BG441"/>
  <c r="BF441"/>
  <c r="T441"/>
  <c r="R441"/>
  <c r="P441"/>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10"/>
  <c r="BH410"/>
  <c r="BG410"/>
  <c r="BF410"/>
  <c r="T410"/>
  <c r="R410"/>
  <c r="P410"/>
  <c r="BI408"/>
  <c r="BH408"/>
  <c r="BG408"/>
  <c r="BF408"/>
  <c r="T408"/>
  <c r="R408"/>
  <c r="P408"/>
  <c r="BI404"/>
  <c r="BH404"/>
  <c r="BG404"/>
  <c r="BF404"/>
  <c r="T404"/>
  <c r="R404"/>
  <c r="P404"/>
  <c r="BI400"/>
  <c r="BH400"/>
  <c r="BG400"/>
  <c r="BF400"/>
  <c r="T400"/>
  <c r="R400"/>
  <c r="P400"/>
  <c r="BI396"/>
  <c r="BH396"/>
  <c r="BG396"/>
  <c r="BF396"/>
  <c r="T396"/>
  <c r="R396"/>
  <c r="P396"/>
  <c r="BI394"/>
  <c r="BH394"/>
  <c r="BG394"/>
  <c r="BF394"/>
  <c r="T394"/>
  <c r="R394"/>
  <c r="P394"/>
  <c r="BI390"/>
  <c r="BH390"/>
  <c r="BG390"/>
  <c r="BF390"/>
  <c r="T390"/>
  <c r="R390"/>
  <c r="P390"/>
  <c r="BI387"/>
  <c r="BH387"/>
  <c r="BG387"/>
  <c r="BF387"/>
  <c r="T387"/>
  <c r="R387"/>
  <c r="P387"/>
  <c r="BI383"/>
  <c r="BH383"/>
  <c r="BG383"/>
  <c r="BF383"/>
  <c r="T383"/>
  <c r="R383"/>
  <c r="P383"/>
  <c r="BI379"/>
  <c r="BH379"/>
  <c r="BG379"/>
  <c r="BF379"/>
  <c r="T379"/>
  <c r="R379"/>
  <c r="P379"/>
  <c r="BI375"/>
  <c r="BH375"/>
  <c r="BG375"/>
  <c r="BF375"/>
  <c r="T375"/>
  <c r="R375"/>
  <c r="P375"/>
  <c r="BI371"/>
  <c r="BH371"/>
  <c r="BG371"/>
  <c r="BF371"/>
  <c r="T371"/>
  <c r="R371"/>
  <c r="P371"/>
  <c r="BI367"/>
  <c r="BH367"/>
  <c r="BG367"/>
  <c r="BF367"/>
  <c r="T367"/>
  <c r="R367"/>
  <c r="P367"/>
  <c r="BI363"/>
  <c r="BH363"/>
  <c r="BG363"/>
  <c r="BF363"/>
  <c r="T363"/>
  <c r="R363"/>
  <c r="P363"/>
  <c r="BI361"/>
  <c r="BH361"/>
  <c r="BG361"/>
  <c r="BF361"/>
  <c r="T361"/>
  <c r="R361"/>
  <c r="P361"/>
  <c r="BI359"/>
  <c r="BH359"/>
  <c r="BG359"/>
  <c r="BF359"/>
  <c r="T359"/>
  <c r="R359"/>
  <c r="P359"/>
  <c r="BI357"/>
  <c r="BH357"/>
  <c r="BG357"/>
  <c r="BF357"/>
  <c r="T357"/>
  <c r="R357"/>
  <c r="P357"/>
  <c r="BI353"/>
  <c r="BH353"/>
  <c r="BG353"/>
  <c r="BF353"/>
  <c r="T353"/>
  <c r="R353"/>
  <c r="P353"/>
  <c r="BI349"/>
  <c r="BH349"/>
  <c r="BG349"/>
  <c r="BF349"/>
  <c r="T349"/>
  <c r="R349"/>
  <c r="P349"/>
  <c r="BI345"/>
  <c r="BH345"/>
  <c r="BG345"/>
  <c r="BF345"/>
  <c r="T345"/>
  <c r="R345"/>
  <c r="P345"/>
  <c r="BI341"/>
  <c r="BH341"/>
  <c r="BG341"/>
  <c r="BF341"/>
  <c r="T341"/>
  <c r="R341"/>
  <c r="P341"/>
  <c r="BI337"/>
  <c r="BH337"/>
  <c r="BG337"/>
  <c r="BF337"/>
  <c r="T337"/>
  <c r="R337"/>
  <c r="P337"/>
  <c r="BI333"/>
  <c r="BH333"/>
  <c r="BG333"/>
  <c r="BF333"/>
  <c r="T333"/>
  <c r="R333"/>
  <c r="P333"/>
  <c r="BI330"/>
  <c r="BH330"/>
  <c r="BG330"/>
  <c r="BF330"/>
  <c r="T330"/>
  <c r="R330"/>
  <c r="P330"/>
  <c r="BI326"/>
  <c r="BH326"/>
  <c r="BG326"/>
  <c r="BF326"/>
  <c r="T326"/>
  <c r="R326"/>
  <c r="P326"/>
  <c r="BI324"/>
  <c r="BH324"/>
  <c r="BG324"/>
  <c r="BF324"/>
  <c r="T324"/>
  <c r="R324"/>
  <c r="P324"/>
  <c r="BI320"/>
  <c r="BH320"/>
  <c r="BG320"/>
  <c r="BF320"/>
  <c r="T320"/>
  <c r="R320"/>
  <c r="P320"/>
  <c r="BI318"/>
  <c r="BH318"/>
  <c r="BG318"/>
  <c r="BF318"/>
  <c r="T318"/>
  <c r="R318"/>
  <c r="P318"/>
  <c r="BI314"/>
  <c r="BH314"/>
  <c r="BG314"/>
  <c r="BF314"/>
  <c r="T314"/>
  <c r="R314"/>
  <c r="P314"/>
  <c r="BI311"/>
  <c r="BH311"/>
  <c r="BG311"/>
  <c r="BF311"/>
  <c r="T311"/>
  <c r="R311"/>
  <c r="P311"/>
  <c r="BI308"/>
  <c r="BH308"/>
  <c r="BG308"/>
  <c r="BF308"/>
  <c r="T308"/>
  <c r="R308"/>
  <c r="P308"/>
  <c r="BI302"/>
  <c r="BH302"/>
  <c r="BG302"/>
  <c r="BF302"/>
  <c r="T302"/>
  <c r="R302"/>
  <c r="P302"/>
  <c r="BI287"/>
  <c r="BH287"/>
  <c r="BG287"/>
  <c r="BF287"/>
  <c r="T287"/>
  <c r="R287"/>
  <c r="P287"/>
  <c r="BI283"/>
  <c r="BH283"/>
  <c r="BG283"/>
  <c r="BF283"/>
  <c r="T283"/>
  <c r="R283"/>
  <c r="P283"/>
  <c r="BI281"/>
  <c r="BH281"/>
  <c r="BG281"/>
  <c r="BF281"/>
  <c r="T281"/>
  <c r="R281"/>
  <c r="P281"/>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3"/>
  <c r="BH263"/>
  <c r="BG263"/>
  <c r="BF263"/>
  <c r="T263"/>
  <c r="R263"/>
  <c r="P263"/>
  <c r="BI259"/>
  <c r="BH259"/>
  <c r="BG259"/>
  <c r="BF259"/>
  <c r="T259"/>
  <c r="T258"/>
  <c r="R259"/>
  <c r="R258"/>
  <c r="P259"/>
  <c r="P258"/>
  <c r="BI256"/>
  <c r="BH256"/>
  <c r="BG256"/>
  <c r="BF256"/>
  <c r="T256"/>
  <c r="R256"/>
  <c r="P256"/>
  <c r="BI252"/>
  <c r="BH252"/>
  <c r="BG252"/>
  <c r="BF252"/>
  <c r="T252"/>
  <c r="R252"/>
  <c r="P252"/>
  <c r="BI250"/>
  <c r="BH250"/>
  <c r="BG250"/>
  <c r="BF250"/>
  <c r="T250"/>
  <c r="R250"/>
  <c r="P250"/>
  <c r="BI248"/>
  <c r="BH248"/>
  <c r="BG248"/>
  <c r="BF248"/>
  <c r="T248"/>
  <c r="R248"/>
  <c r="P248"/>
  <c r="BI246"/>
  <c r="BH246"/>
  <c r="BG246"/>
  <c r="BF246"/>
  <c r="T246"/>
  <c r="R246"/>
  <c r="P246"/>
  <c r="BI241"/>
  <c r="BH241"/>
  <c r="BG241"/>
  <c r="BF241"/>
  <c r="T241"/>
  <c r="R241"/>
  <c r="P241"/>
  <c r="BI237"/>
  <c r="BH237"/>
  <c r="BG237"/>
  <c r="BF237"/>
  <c r="T237"/>
  <c r="R237"/>
  <c r="P237"/>
  <c r="BI233"/>
  <c r="BH233"/>
  <c r="BG233"/>
  <c r="BF233"/>
  <c r="T233"/>
  <c r="R233"/>
  <c r="P233"/>
  <c r="BI229"/>
  <c r="BH229"/>
  <c r="BG229"/>
  <c r="BF229"/>
  <c r="T229"/>
  <c r="R229"/>
  <c r="P229"/>
  <c r="BI225"/>
  <c r="BH225"/>
  <c r="BG225"/>
  <c r="BF225"/>
  <c r="T225"/>
  <c r="R225"/>
  <c r="P225"/>
  <c r="BI221"/>
  <c r="BH221"/>
  <c r="BG221"/>
  <c r="BF221"/>
  <c r="T221"/>
  <c r="R221"/>
  <c r="P221"/>
  <c r="BI218"/>
  <c r="BH218"/>
  <c r="BG218"/>
  <c r="BF218"/>
  <c r="T218"/>
  <c r="R218"/>
  <c r="P218"/>
  <c r="BI214"/>
  <c r="BH214"/>
  <c r="BG214"/>
  <c r="BF214"/>
  <c r="T214"/>
  <c r="R214"/>
  <c r="P214"/>
  <c r="BI210"/>
  <c r="BH210"/>
  <c r="BG210"/>
  <c r="BF210"/>
  <c r="T210"/>
  <c r="R210"/>
  <c r="P210"/>
  <c r="BI206"/>
  <c r="BH206"/>
  <c r="BG206"/>
  <c r="BF206"/>
  <c r="T206"/>
  <c r="R206"/>
  <c r="P206"/>
  <c r="BI202"/>
  <c r="BH202"/>
  <c r="BG202"/>
  <c r="BF202"/>
  <c r="T202"/>
  <c r="R202"/>
  <c r="P202"/>
  <c r="BI198"/>
  <c r="BH198"/>
  <c r="BG198"/>
  <c r="BF198"/>
  <c r="T198"/>
  <c r="R198"/>
  <c r="P198"/>
  <c r="BI196"/>
  <c r="BH196"/>
  <c r="BG196"/>
  <c r="BF196"/>
  <c r="T196"/>
  <c r="R196"/>
  <c r="P196"/>
  <c r="BI195"/>
  <c r="BH195"/>
  <c r="BG195"/>
  <c r="BF195"/>
  <c r="T195"/>
  <c r="R195"/>
  <c r="P195"/>
  <c r="BI190"/>
  <c r="BH190"/>
  <c r="BG190"/>
  <c r="BF190"/>
  <c r="T190"/>
  <c r="R190"/>
  <c r="P190"/>
  <c r="BI186"/>
  <c r="BH186"/>
  <c r="BG186"/>
  <c r="BF186"/>
  <c r="T186"/>
  <c r="R186"/>
  <c r="P186"/>
  <c r="BI181"/>
  <c r="BH181"/>
  <c r="BG181"/>
  <c r="BF181"/>
  <c r="T181"/>
  <c r="R181"/>
  <c r="P181"/>
  <c r="BI177"/>
  <c r="BH177"/>
  <c r="BG177"/>
  <c r="BF177"/>
  <c r="T177"/>
  <c r="R177"/>
  <c r="P177"/>
  <c r="BI173"/>
  <c r="BH173"/>
  <c r="BG173"/>
  <c r="BF173"/>
  <c r="T173"/>
  <c r="R173"/>
  <c r="P173"/>
  <c r="BI169"/>
  <c r="BH169"/>
  <c r="BG169"/>
  <c r="BF169"/>
  <c r="T169"/>
  <c r="R169"/>
  <c r="P169"/>
  <c r="BI165"/>
  <c r="BH165"/>
  <c r="BG165"/>
  <c r="BF165"/>
  <c r="T165"/>
  <c r="R165"/>
  <c r="P165"/>
  <c r="BI161"/>
  <c r="BH161"/>
  <c r="BG161"/>
  <c r="BF161"/>
  <c r="T161"/>
  <c r="R161"/>
  <c r="P161"/>
  <c r="BI157"/>
  <c r="BH157"/>
  <c r="BG157"/>
  <c r="BF157"/>
  <c r="T157"/>
  <c r="R157"/>
  <c r="P157"/>
  <c r="BI152"/>
  <c r="BH152"/>
  <c r="BG152"/>
  <c r="BF152"/>
  <c r="T152"/>
  <c r="R152"/>
  <c r="P152"/>
  <c r="BI148"/>
  <c r="BH148"/>
  <c r="BG148"/>
  <c r="BF148"/>
  <c r="T148"/>
  <c r="R148"/>
  <c r="P148"/>
  <c r="BI142"/>
  <c r="BH142"/>
  <c r="BG142"/>
  <c r="BF142"/>
  <c r="T142"/>
  <c r="R142"/>
  <c r="P142"/>
  <c r="BI133"/>
  <c r="BH133"/>
  <c r="BG133"/>
  <c r="BF133"/>
  <c r="T133"/>
  <c r="R133"/>
  <c r="P133"/>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T113"/>
  <c r="R114"/>
  <c r="R113"/>
  <c r="P114"/>
  <c r="P113"/>
  <c r="BI111"/>
  <c r="BH111"/>
  <c r="BG111"/>
  <c r="BF111"/>
  <c r="T111"/>
  <c r="R111"/>
  <c r="P111"/>
  <c r="BI107"/>
  <c r="BH107"/>
  <c r="BG107"/>
  <c r="BF107"/>
  <c r="T107"/>
  <c r="R107"/>
  <c r="P107"/>
  <c r="BI103"/>
  <c r="BH103"/>
  <c r="BG103"/>
  <c r="BF103"/>
  <c r="T103"/>
  <c r="R103"/>
  <c r="P103"/>
  <c r="J97"/>
  <c r="J96"/>
  <c r="F96"/>
  <c r="F94"/>
  <c r="E92"/>
  <c r="J59"/>
  <c r="J58"/>
  <c r="F58"/>
  <c r="F56"/>
  <c r="E54"/>
  <c r="J20"/>
  <c r="E20"/>
  <c r="F97"/>
  <c r="J19"/>
  <c r="J14"/>
  <c r="J56"/>
  <c r="E7"/>
  <c r="E50"/>
  <c i="33" r="J39"/>
  <c r="J38"/>
  <c i="1" r="AY93"/>
  <c i="33" r="J37"/>
  <c i="1" r="AX93"/>
  <c i="33"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4"/>
  <c r="BH94"/>
  <c r="BG94"/>
  <c r="BF94"/>
  <c r="T94"/>
  <c r="R94"/>
  <c r="P94"/>
  <c r="BI92"/>
  <c r="BH92"/>
  <c r="BG92"/>
  <c r="BF92"/>
  <c r="T92"/>
  <c r="R92"/>
  <c r="P92"/>
  <c r="BI91"/>
  <c r="BH91"/>
  <c r="BG91"/>
  <c r="BF91"/>
  <c r="T91"/>
  <c r="R91"/>
  <c r="P91"/>
  <c r="J85"/>
  <c r="J84"/>
  <c r="F84"/>
  <c r="F82"/>
  <c r="E80"/>
  <c r="J59"/>
  <c r="J58"/>
  <c r="F58"/>
  <c r="F56"/>
  <c r="E54"/>
  <c r="J20"/>
  <c r="E20"/>
  <c r="F85"/>
  <c r="J19"/>
  <c r="J14"/>
  <c r="J82"/>
  <c r="E7"/>
  <c r="E50"/>
  <c i="32" r="J41"/>
  <c r="J40"/>
  <c i="1" r="AY92"/>
  <c i="32" r="J39"/>
  <c i="1" r="AX92"/>
  <c i="32" r="BI139"/>
  <c r="BH139"/>
  <c r="BG139"/>
  <c r="BF139"/>
  <c r="T139"/>
  <c r="R139"/>
  <c r="P139"/>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8"/>
  <c r="BH118"/>
  <c r="BG118"/>
  <c r="BF118"/>
  <c r="T118"/>
  <c r="R118"/>
  <c r="P118"/>
  <c r="BI114"/>
  <c r="BH114"/>
  <c r="BG114"/>
  <c r="BF114"/>
  <c r="T114"/>
  <c r="R114"/>
  <c r="P114"/>
  <c r="BI113"/>
  <c r="BH113"/>
  <c r="BG113"/>
  <c r="BF113"/>
  <c r="T113"/>
  <c r="R113"/>
  <c r="P113"/>
  <c r="BI109"/>
  <c r="BH109"/>
  <c r="BG109"/>
  <c r="BF109"/>
  <c r="T109"/>
  <c r="R109"/>
  <c r="P109"/>
  <c r="BI108"/>
  <c r="BH108"/>
  <c r="BG108"/>
  <c r="BF108"/>
  <c r="T108"/>
  <c r="R108"/>
  <c r="P108"/>
  <c r="BI104"/>
  <c r="BH104"/>
  <c r="BG104"/>
  <c r="BF104"/>
  <c r="T104"/>
  <c r="R104"/>
  <c r="P104"/>
  <c r="BI103"/>
  <c r="BH103"/>
  <c r="BG103"/>
  <c r="BF103"/>
  <c r="T103"/>
  <c r="R103"/>
  <c r="P103"/>
  <c r="BI102"/>
  <c r="BH102"/>
  <c r="BG102"/>
  <c r="BF102"/>
  <c r="T102"/>
  <c r="R102"/>
  <c r="P102"/>
  <c r="BI101"/>
  <c r="BH101"/>
  <c r="BG101"/>
  <c r="BF101"/>
  <c r="T101"/>
  <c r="R101"/>
  <c r="P101"/>
  <c r="BI97"/>
  <c r="BH97"/>
  <c r="BG97"/>
  <c r="BF97"/>
  <c r="T97"/>
  <c r="R97"/>
  <c r="P97"/>
  <c r="BI96"/>
  <c r="BH96"/>
  <c r="BG96"/>
  <c r="BF96"/>
  <c r="T96"/>
  <c r="R96"/>
  <c r="P96"/>
  <c r="BI95"/>
  <c r="BH95"/>
  <c r="BG95"/>
  <c r="BF95"/>
  <c r="T95"/>
  <c r="R95"/>
  <c r="P95"/>
  <c r="BI94"/>
  <c r="BH94"/>
  <c r="BG94"/>
  <c r="BF94"/>
  <c r="T94"/>
  <c r="R94"/>
  <c r="P94"/>
  <c r="J89"/>
  <c r="J88"/>
  <c r="F88"/>
  <c r="F86"/>
  <c r="E84"/>
  <c r="J63"/>
  <c r="J62"/>
  <c r="F62"/>
  <c r="F60"/>
  <c r="E58"/>
  <c r="J22"/>
  <c r="E22"/>
  <c r="F89"/>
  <c r="J21"/>
  <c r="J16"/>
  <c r="J86"/>
  <c r="E7"/>
  <c r="E78"/>
  <c i="31" r="J41"/>
  <c r="J40"/>
  <c i="1" r="AY91"/>
  <c i="31" r="J39"/>
  <c i="1" r="AX91"/>
  <c i="31" r="BI187"/>
  <c r="BH187"/>
  <c r="BG187"/>
  <c r="BF187"/>
  <c r="T187"/>
  <c r="R187"/>
  <c r="P187"/>
  <c r="BI183"/>
  <c r="BH183"/>
  <c r="BG183"/>
  <c r="BF183"/>
  <c r="T183"/>
  <c r="R183"/>
  <c r="P183"/>
  <c r="BI179"/>
  <c r="BH179"/>
  <c r="BG179"/>
  <c r="BF179"/>
  <c r="T179"/>
  <c r="R179"/>
  <c r="P179"/>
  <c r="BI175"/>
  <c r="BH175"/>
  <c r="BG175"/>
  <c r="BF175"/>
  <c r="T175"/>
  <c r="R175"/>
  <c r="P175"/>
  <c r="BI171"/>
  <c r="BH171"/>
  <c r="BG171"/>
  <c r="BF171"/>
  <c r="T171"/>
  <c r="R171"/>
  <c r="P171"/>
  <c r="BI167"/>
  <c r="BH167"/>
  <c r="BG167"/>
  <c r="BF167"/>
  <c r="T167"/>
  <c r="R167"/>
  <c r="P167"/>
  <c r="BI163"/>
  <c r="BH163"/>
  <c r="BG163"/>
  <c r="BF163"/>
  <c r="T163"/>
  <c r="R163"/>
  <c r="P163"/>
  <c r="BI162"/>
  <c r="BH162"/>
  <c r="BG162"/>
  <c r="BF162"/>
  <c r="T162"/>
  <c r="R162"/>
  <c r="P162"/>
  <c r="BI158"/>
  <c r="BH158"/>
  <c r="BG158"/>
  <c r="BF158"/>
  <c r="T158"/>
  <c r="R158"/>
  <c r="P158"/>
  <c r="BI157"/>
  <c r="BH157"/>
  <c r="BG157"/>
  <c r="BF157"/>
  <c r="T157"/>
  <c r="R157"/>
  <c r="P157"/>
  <c r="BI153"/>
  <c r="BH153"/>
  <c r="BG153"/>
  <c r="BF153"/>
  <c r="T153"/>
  <c r="R153"/>
  <c r="P153"/>
  <c r="BI149"/>
  <c r="BH149"/>
  <c r="BG149"/>
  <c r="BF149"/>
  <c r="T149"/>
  <c r="R149"/>
  <c r="P149"/>
  <c r="BI145"/>
  <c r="BH145"/>
  <c r="BG145"/>
  <c r="BF145"/>
  <c r="T145"/>
  <c r="R145"/>
  <c r="P145"/>
  <c r="BI141"/>
  <c r="BH141"/>
  <c r="BG141"/>
  <c r="BF141"/>
  <c r="T141"/>
  <c r="R141"/>
  <c r="P141"/>
  <c r="BI140"/>
  <c r="BH140"/>
  <c r="BG140"/>
  <c r="BF140"/>
  <c r="T140"/>
  <c r="R140"/>
  <c r="P140"/>
  <c r="BI136"/>
  <c r="BH136"/>
  <c r="BG136"/>
  <c r="BF136"/>
  <c r="T136"/>
  <c r="R136"/>
  <c r="P136"/>
  <c r="BI135"/>
  <c r="BH135"/>
  <c r="BG135"/>
  <c r="BF135"/>
  <c r="T135"/>
  <c r="R135"/>
  <c r="P135"/>
  <c r="BI131"/>
  <c r="BH131"/>
  <c r="BG131"/>
  <c r="BF131"/>
  <c r="T131"/>
  <c r="R131"/>
  <c r="P131"/>
  <c r="BI130"/>
  <c r="BH130"/>
  <c r="BG130"/>
  <c r="BF130"/>
  <c r="T130"/>
  <c r="R130"/>
  <c r="P130"/>
  <c r="BI126"/>
  <c r="BH126"/>
  <c r="BG126"/>
  <c r="BF126"/>
  <c r="T126"/>
  <c r="R126"/>
  <c r="P126"/>
  <c r="BI125"/>
  <c r="BH125"/>
  <c r="BG125"/>
  <c r="BF125"/>
  <c r="T125"/>
  <c r="R125"/>
  <c r="P125"/>
  <c r="BI121"/>
  <c r="BH121"/>
  <c r="BG121"/>
  <c r="BF121"/>
  <c r="T121"/>
  <c r="R121"/>
  <c r="P121"/>
  <c r="BI120"/>
  <c r="BH120"/>
  <c r="BG120"/>
  <c r="BF120"/>
  <c r="T120"/>
  <c r="R120"/>
  <c r="P120"/>
  <c r="BI116"/>
  <c r="BH116"/>
  <c r="BG116"/>
  <c r="BF116"/>
  <c r="T116"/>
  <c r="R116"/>
  <c r="P116"/>
  <c r="BI115"/>
  <c r="BH115"/>
  <c r="BG115"/>
  <c r="BF115"/>
  <c r="T115"/>
  <c r="R115"/>
  <c r="P115"/>
  <c r="BI111"/>
  <c r="BH111"/>
  <c r="BG111"/>
  <c r="BF111"/>
  <c r="T111"/>
  <c r="R111"/>
  <c r="P111"/>
  <c r="BI110"/>
  <c r="BH110"/>
  <c r="BG110"/>
  <c r="BF110"/>
  <c r="T110"/>
  <c r="R110"/>
  <c r="P110"/>
  <c r="BI105"/>
  <c r="BH105"/>
  <c r="BG105"/>
  <c r="BF105"/>
  <c r="T105"/>
  <c r="R105"/>
  <c r="P105"/>
  <c r="BI104"/>
  <c r="BH104"/>
  <c r="BG104"/>
  <c r="BF104"/>
  <c r="T104"/>
  <c r="R104"/>
  <c r="P104"/>
  <c r="BI100"/>
  <c r="BH100"/>
  <c r="BG100"/>
  <c r="BF100"/>
  <c r="T100"/>
  <c r="R100"/>
  <c r="P100"/>
  <c r="BI99"/>
  <c r="BH99"/>
  <c r="BG99"/>
  <c r="BF99"/>
  <c r="T99"/>
  <c r="R99"/>
  <c r="P99"/>
  <c r="BI95"/>
  <c r="BH95"/>
  <c r="BG95"/>
  <c r="BF95"/>
  <c r="T95"/>
  <c r="R95"/>
  <c r="P95"/>
  <c r="BI94"/>
  <c r="BH94"/>
  <c r="BG94"/>
  <c r="BF94"/>
  <c r="T94"/>
  <c r="R94"/>
  <c r="P94"/>
  <c r="J89"/>
  <c r="J88"/>
  <c r="F88"/>
  <c r="F86"/>
  <c r="E84"/>
  <c r="J63"/>
  <c r="J62"/>
  <c r="F62"/>
  <c r="F60"/>
  <c r="E58"/>
  <c r="J22"/>
  <c r="E22"/>
  <c r="F89"/>
  <c r="J21"/>
  <c r="J16"/>
  <c r="J60"/>
  <c r="E7"/>
  <c r="E78"/>
  <c i="30" r="J39"/>
  <c r="J38"/>
  <c i="1" r="AY89"/>
  <c i="30" r="J37"/>
  <c i="1" r="AX89"/>
  <c i="30" r="BI212"/>
  <c r="BH212"/>
  <c r="BG212"/>
  <c r="BF212"/>
  <c r="T212"/>
  <c r="T198"/>
  <c r="R212"/>
  <c r="R198"/>
  <c r="P212"/>
  <c r="P198"/>
  <c r="BI199"/>
  <c r="BH199"/>
  <c r="BG199"/>
  <c r="BF199"/>
  <c r="T199"/>
  <c r="R199"/>
  <c r="P199"/>
  <c r="BI194"/>
  <c r="BH194"/>
  <c r="BG194"/>
  <c r="BF194"/>
  <c r="T194"/>
  <c r="R194"/>
  <c r="P194"/>
  <c r="BI190"/>
  <c r="BH190"/>
  <c r="BG190"/>
  <c r="BF190"/>
  <c r="T190"/>
  <c r="R190"/>
  <c r="P190"/>
  <c r="BI187"/>
  <c r="BH187"/>
  <c r="BG187"/>
  <c r="BF187"/>
  <c r="T187"/>
  <c r="R187"/>
  <c r="P187"/>
  <c r="BI184"/>
  <c r="BH184"/>
  <c r="BG184"/>
  <c r="BF184"/>
  <c r="T184"/>
  <c r="R184"/>
  <c r="P184"/>
  <c r="BI181"/>
  <c r="BH181"/>
  <c r="BG181"/>
  <c r="BF181"/>
  <c r="T181"/>
  <c r="R181"/>
  <c r="P181"/>
  <c r="BI176"/>
  <c r="BH176"/>
  <c r="BG176"/>
  <c r="BF176"/>
  <c r="T176"/>
  <c r="R176"/>
  <c r="P176"/>
  <c r="BI173"/>
  <c r="BH173"/>
  <c r="BG173"/>
  <c r="BF173"/>
  <c r="T173"/>
  <c r="R173"/>
  <c r="P173"/>
  <c r="BI169"/>
  <c r="BH169"/>
  <c r="BG169"/>
  <c r="BF169"/>
  <c r="T169"/>
  <c r="R169"/>
  <c r="P169"/>
  <c r="BI166"/>
  <c r="BH166"/>
  <c r="BG166"/>
  <c r="BF166"/>
  <c r="T166"/>
  <c r="R166"/>
  <c r="P166"/>
  <c r="BI163"/>
  <c r="BH163"/>
  <c r="BG163"/>
  <c r="BF163"/>
  <c r="T163"/>
  <c r="R163"/>
  <c r="P163"/>
  <c r="BI160"/>
  <c r="BH160"/>
  <c r="BG160"/>
  <c r="BF160"/>
  <c r="T160"/>
  <c r="R160"/>
  <c r="P160"/>
  <c r="BI156"/>
  <c r="BH156"/>
  <c r="BG156"/>
  <c r="BF156"/>
  <c r="T156"/>
  <c r="R156"/>
  <c r="P156"/>
  <c r="BI152"/>
  <c r="BH152"/>
  <c r="BG152"/>
  <c r="BF152"/>
  <c r="T152"/>
  <c r="R152"/>
  <c r="P152"/>
  <c r="BI148"/>
  <c r="BH148"/>
  <c r="BG148"/>
  <c r="BF148"/>
  <c r="T148"/>
  <c r="R148"/>
  <c r="P148"/>
  <c r="BI144"/>
  <c r="BH144"/>
  <c r="BG144"/>
  <c r="BF144"/>
  <c r="T144"/>
  <c r="R144"/>
  <c r="P144"/>
  <c r="BI140"/>
  <c r="BH140"/>
  <c r="BG140"/>
  <c r="BF140"/>
  <c r="T140"/>
  <c r="R140"/>
  <c r="P140"/>
  <c r="BI136"/>
  <c r="BH136"/>
  <c r="BG136"/>
  <c r="BF136"/>
  <c r="T136"/>
  <c r="R136"/>
  <c r="P136"/>
  <c r="BI132"/>
  <c r="BH132"/>
  <c r="BG132"/>
  <c r="BF132"/>
  <c r="T132"/>
  <c r="R132"/>
  <c r="P132"/>
  <c r="BI128"/>
  <c r="BH128"/>
  <c r="BG128"/>
  <c r="BF128"/>
  <c r="T128"/>
  <c r="R128"/>
  <c r="P128"/>
  <c r="BI124"/>
  <c r="BH124"/>
  <c r="BG124"/>
  <c r="BF124"/>
  <c r="T124"/>
  <c r="R124"/>
  <c r="P124"/>
  <c r="BI121"/>
  <c r="BH121"/>
  <c r="BG121"/>
  <c r="BF121"/>
  <c r="T121"/>
  <c r="R121"/>
  <c r="P121"/>
  <c r="BI117"/>
  <c r="BH117"/>
  <c r="BG117"/>
  <c r="BF117"/>
  <c r="T117"/>
  <c r="R117"/>
  <c r="P117"/>
  <c r="BI113"/>
  <c r="BH113"/>
  <c r="BG113"/>
  <c r="BF113"/>
  <c r="T113"/>
  <c r="R113"/>
  <c r="P113"/>
  <c r="BI109"/>
  <c r="BH109"/>
  <c r="BG109"/>
  <c r="BF109"/>
  <c r="T109"/>
  <c r="R109"/>
  <c r="P109"/>
  <c r="BI103"/>
  <c r="BH103"/>
  <c r="BG103"/>
  <c r="BF103"/>
  <c r="T103"/>
  <c r="R103"/>
  <c r="P103"/>
  <c r="BI99"/>
  <c r="BH99"/>
  <c r="BG99"/>
  <c r="BF99"/>
  <c r="T99"/>
  <c r="R99"/>
  <c r="P99"/>
  <c r="BI95"/>
  <c r="BH95"/>
  <c r="BG95"/>
  <c r="BF95"/>
  <c r="T95"/>
  <c r="R95"/>
  <c r="P95"/>
  <c r="J89"/>
  <c r="J88"/>
  <c r="F88"/>
  <c r="F86"/>
  <c r="E84"/>
  <c r="J59"/>
  <c r="J58"/>
  <c r="F58"/>
  <c r="F56"/>
  <c r="E54"/>
  <c r="J20"/>
  <c r="E20"/>
  <c r="F89"/>
  <c r="J19"/>
  <c r="J14"/>
  <c r="J56"/>
  <c r="E7"/>
  <c r="E50"/>
  <c i="29" r="J39"/>
  <c r="J38"/>
  <c i="1" r="AY88"/>
  <c i="29" r="J37"/>
  <c i="1" r="AX88"/>
  <c i="29" r="BI192"/>
  <c r="BH192"/>
  <c r="BG192"/>
  <c r="BF192"/>
  <c r="T192"/>
  <c r="R192"/>
  <c r="P192"/>
  <c r="BI189"/>
  <c r="BH189"/>
  <c r="BG189"/>
  <c r="BF189"/>
  <c r="T189"/>
  <c r="R189"/>
  <c r="P189"/>
  <c r="BI186"/>
  <c r="BH186"/>
  <c r="BG186"/>
  <c r="BF186"/>
  <c r="T186"/>
  <c r="R186"/>
  <c r="P186"/>
  <c r="BI183"/>
  <c r="BH183"/>
  <c r="BG183"/>
  <c r="BF183"/>
  <c r="T183"/>
  <c r="R183"/>
  <c r="P183"/>
  <c r="BI179"/>
  <c r="BH179"/>
  <c r="BG179"/>
  <c r="BF179"/>
  <c r="T179"/>
  <c r="R179"/>
  <c r="P179"/>
  <c r="BI175"/>
  <c r="BH175"/>
  <c r="BG175"/>
  <c r="BF175"/>
  <c r="T175"/>
  <c r="R175"/>
  <c r="P175"/>
  <c r="BI171"/>
  <c r="BH171"/>
  <c r="BG171"/>
  <c r="BF171"/>
  <c r="T171"/>
  <c r="R171"/>
  <c r="P171"/>
  <c r="BI166"/>
  <c r="BH166"/>
  <c r="BG166"/>
  <c r="BF166"/>
  <c r="T166"/>
  <c r="T165"/>
  <c r="R166"/>
  <c r="R165"/>
  <c r="P166"/>
  <c r="P165"/>
  <c r="BI157"/>
  <c r="BH157"/>
  <c r="BG157"/>
  <c r="BF157"/>
  <c r="T157"/>
  <c r="T156"/>
  <c r="R157"/>
  <c r="R156"/>
  <c r="P157"/>
  <c r="P156"/>
  <c r="BI152"/>
  <c r="BH152"/>
  <c r="BG152"/>
  <c r="BF152"/>
  <c r="T152"/>
  <c r="R152"/>
  <c r="P152"/>
  <c r="BI148"/>
  <c r="BH148"/>
  <c r="BG148"/>
  <c r="BF148"/>
  <c r="T148"/>
  <c r="R148"/>
  <c r="P148"/>
  <c r="BI144"/>
  <c r="BH144"/>
  <c r="BG144"/>
  <c r="BF144"/>
  <c r="T144"/>
  <c r="R144"/>
  <c r="P144"/>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5"/>
  <c r="BH125"/>
  <c r="BG125"/>
  <c r="BF125"/>
  <c r="T125"/>
  <c r="R125"/>
  <c r="P125"/>
  <c r="BI122"/>
  <c r="BH122"/>
  <c r="BG122"/>
  <c r="BF122"/>
  <c r="T122"/>
  <c r="R122"/>
  <c r="P122"/>
  <c r="BI118"/>
  <c r="BH118"/>
  <c r="BG118"/>
  <c r="BF118"/>
  <c r="T118"/>
  <c r="R118"/>
  <c r="P118"/>
  <c r="BI114"/>
  <c r="BH114"/>
  <c r="BG114"/>
  <c r="BF114"/>
  <c r="T114"/>
  <c r="R114"/>
  <c r="P114"/>
  <c r="BI113"/>
  <c r="BH113"/>
  <c r="BG113"/>
  <c r="BF113"/>
  <c r="T113"/>
  <c r="R113"/>
  <c r="P113"/>
  <c r="BI112"/>
  <c r="BH112"/>
  <c r="BG112"/>
  <c r="BF112"/>
  <c r="T112"/>
  <c r="R112"/>
  <c r="P112"/>
  <c r="BI108"/>
  <c r="BH108"/>
  <c r="BG108"/>
  <c r="BF108"/>
  <c r="T108"/>
  <c r="R108"/>
  <c r="P108"/>
  <c r="BI106"/>
  <c r="BH106"/>
  <c r="BG106"/>
  <c r="BF106"/>
  <c r="T106"/>
  <c r="R106"/>
  <c r="P106"/>
  <c r="BI102"/>
  <c r="BH102"/>
  <c r="BG102"/>
  <c r="BF102"/>
  <c r="T102"/>
  <c r="R102"/>
  <c r="P102"/>
  <c r="BI98"/>
  <c r="BH98"/>
  <c r="BG98"/>
  <c r="BF98"/>
  <c r="T98"/>
  <c r="R98"/>
  <c r="P98"/>
  <c r="BI94"/>
  <c r="BH94"/>
  <c r="BG94"/>
  <c r="BF94"/>
  <c r="T94"/>
  <c r="R94"/>
  <c r="P94"/>
  <c r="J88"/>
  <c r="J87"/>
  <c r="F87"/>
  <c r="F85"/>
  <c r="E83"/>
  <c r="J59"/>
  <c r="J58"/>
  <c r="F58"/>
  <c r="F56"/>
  <c r="E54"/>
  <c r="J20"/>
  <c r="E20"/>
  <c r="F88"/>
  <c r="J19"/>
  <c r="J14"/>
  <c r="J85"/>
  <c r="E7"/>
  <c r="E79"/>
  <c i="28" r="J39"/>
  <c r="J38"/>
  <c i="1" r="AY87"/>
  <c i="28" r="J37"/>
  <c i="1" r="AX87"/>
  <c i="28" r="BI203"/>
  <c r="BH203"/>
  <c r="BG203"/>
  <c r="BF203"/>
  <c r="T203"/>
  <c r="R203"/>
  <c r="P203"/>
  <c r="BI200"/>
  <c r="BH200"/>
  <c r="BG200"/>
  <c r="BF200"/>
  <c r="T200"/>
  <c r="R200"/>
  <c r="P200"/>
  <c r="BI197"/>
  <c r="BH197"/>
  <c r="BG197"/>
  <c r="BF197"/>
  <c r="T197"/>
  <c r="R197"/>
  <c r="P197"/>
  <c r="BI194"/>
  <c r="BH194"/>
  <c r="BG194"/>
  <c r="BF194"/>
  <c r="T194"/>
  <c r="R194"/>
  <c r="P194"/>
  <c r="BI189"/>
  <c r="BH189"/>
  <c r="BG189"/>
  <c r="BF189"/>
  <c r="T189"/>
  <c r="T188"/>
  <c r="R189"/>
  <c r="R188"/>
  <c r="P189"/>
  <c r="P188"/>
  <c r="BI183"/>
  <c r="BH183"/>
  <c r="BG183"/>
  <c r="BF183"/>
  <c r="T183"/>
  <c r="R183"/>
  <c r="P183"/>
  <c r="BI178"/>
  <c r="BH178"/>
  <c r="BG178"/>
  <c r="BF178"/>
  <c r="T178"/>
  <c r="R178"/>
  <c r="P178"/>
  <c r="BI174"/>
  <c r="BH174"/>
  <c r="BG174"/>
  <c r="BF174"/>
  <c r="T174"/>
  <c r="R174"/>
  <c r="P174"/>
  <c r="BI171"/>
  <c r="BH171"/>
  <c r="BG171"/>
  <c r="BF171"/>
  <c r="T171"/>
  <c r="R171"/>
  <c r="P171"/>
  <c r="BI168"/>
  <c r="BH168"/>
  <c r="BG168"/>
  <c r="BF168"/>
  <c r="T168"/>
  <c r="R168"/>
  <c r="P168"/>
  <c r="BI164"/>
  <c r="BH164"/>
  <c r="BG164"/>
  <c r="BF164"/>
  <c r="T164"/>
  <c r="R164"/>
  <c r="P164"/>
  <c r="BI161"/>
  <c r="BH161"/>
  <c r="BG161"/>
  <c r="BF161"/>
  <c r="T161"/>
  <c r="R161"/>
  <c r="P161"/>
  <c r="BI157"/>
  <c r="BH157"/>
  <c r="BG157"/>
  <c r="BF157"/>
  <c r="T157"/>
  <c r="R157"/>
  <c r="P157"/>
  <c r="BI153"/>
  <c r="BH153"/>
  <c r="BG153"/>
  <c r="BF153"/>
  <c r="T153"/>
  <c r="R153"/>
  <c r="P153"/>
  <c r="BI150"/>
  <c r="BH150"/>
  <c r="BG150"/>
  <c r="BF150"/>
  <c r="T150"/>
  <c r="R150"/>
  <c r="P150"/>
  <c r="BI146"/>
  <c r="BH146"/>
  <c r="BG146"/>
  <c r="BF146"/>
  <c r="T146"/>
  <c r="R146"/>
  <c r="P146"/>
  <c r="BI143"/>
  <c r="BH143"/>
  <c r="BG143"/>
  <c r="BF143"/>
  <c r="T143"/>
  <c r="R143"/>
  <c r="P143"/>
  <c r="BI139"/>
  <c r="BH139"/>
  <c r="BG139"/>
  <c r="BF139"/>
  <c r="T139"/>
  <c r="R139"/>
  <c r="P139"/>
  <c r="BI135"/>
  <c r="BH135"/>
  <c r="BG135"/>
  <c r="BF135"/>
  <c r="T135"/>
  <c r="R135"/>
  <c r="P135"/>
  <c r="BI131"/>
  <c r="BH131"/>
  <c r="BG131"/>
  <c r="BF131"/>
  <c r="T131"/>
  <c r="R131"/>
  <c r="P131"/>
  <c r="BI128"/>
  <c r="BH128"/>
  <c r="BG128"/>
  <c r="BF128"/>
  <c r="T128"/>
  <c r="R128"/>
  <c r="P128"/>
  <c r="BI124"/>
  <c r="BH124"/>
  <c r="BG124"/>
  <c r="BF124"/>
  <c r="T124"/>
  <c r="R124"/>
  <c r="P124"/>
  <c r="BI120"/>
  <c r="BH120"/>
  <c r="BG120"/>
  <c r="BF120"/>
  <c r="T120"/>
  <c r="R120"/>
  <c r="P120"/>
  <c r="BI116"/>
  <c r="BH116"/>
  <c r="BG116"/>
  <c r="BF116"/>
  <c r="T116"/>
  <c r="R116"/>
  <c r="P116"/>
  <c r="BI113"/>
  <c r="BH113"/>
  <c r="BG113"/>
  <c r="BF113"/>
  <c r="T113"/>
  <c r="R113"/>
  <c r="P113"/>
  <c r="BI109"/>
  <c r="BH109"/>
  <c r="BG109"/>
  <c r="BF109"/>
  <c r="T109"/>
  <c r="R109"/>
  <c r="P109"/>
  <c r="BI105"/>
  <c r="BH105"/>
  <c r="BG105"/>
  <c r="BF105"/>
  <c r="T105"/>
  <c r="R105"/>
  <c r="P105"/>
  <c r="BI101"/>
  <c r="BH101"/>
  <c r="BG101"/>
  <c r="BF101"/>
  <c r="T101"/>
  <c r="R101"/>
  <c r="P101"/>
  <c r="BI97"/>
  <c r="BH97"/>
  <c r="BG97"/>
  <c r="BF97"/>
  <c r="T97"/>
  <c r="R97"/>
  <c r="P97"/>
  <c r="J91"/>
  <c r="J90"/>
  <c r="F90"/>
  <c r="F88"/>
  <c r="E86"/>
  <c r="J59"/>
  <c r="J58"/>
  <c r="F58"/>
  <c r="F56"/>
  <c r="E54"/>
  <c r="J20"/>
  <c r="E20"/>
  <c r="F59"/>
  <c r="J19"/>
  <c r="J14"/>
  <c r="J56"/>
  <c r="E7"/>
  <c r="E82"/>
  <c i="27" r="J41"/>
  <c r="J40"/>
  <c i="1" r="AY86"/>
  <c i="27" r="J39"/>
  <c i="1" r="AX86"/>
  <c i="27" r="BI414"/>
  <c r="BH414"/>
  <c r="BG414"/>
  <c r="BF414"/>
  <c r="T414"/>
  <c r="R414"/>
  <c r="P414"/>
  <c r="BI410"/>
  <c r="BH410"/>
  <c r="BG410"/>
  <c r="BF410"/>
  <c r="T410"/>
  <c r="R410"/>
  <c r="P410"/>
  <c r="BI406"/>
  <c r="BH406"/>
  <c r="BG406"/>
  <c r="BF406"/>
  <c r="T406"/>
  <c r="R406"/>
  <c r="P406"/>
  <c r="BI401"/>
  <c r="BH401"/>
  <c r="BG401"/>
  <c r="BF401"/>
  <c r="T401"/>
  <c r="R401"/>
  <c r="P401"/>
  <c r="BI397"/>
  <c r="BH397"/>
  <c r="BG397"/>
  <c r="BF397"/>
  <c r="T397"/>
  <c r="R397"/>
  <c r="P397"/>
  <c r="BI393"/>
  <c r="BH393"/>
  <c r="BG393"/>
  <c r="BF393"/>
  <c r="T393"/>
  <c r="R393"/>
  <c r="P393"/>
  <c r="BI389"/>
  <c r="BH389"/>
  <c r="BG389"/>
  <c r="BF389"/>
  <c r="T389"/>
  <c r="R389"/>
  <c r="P389"/>
  <c r="BI385"/>
  <c r="BH385"/>
  <c r="BG385"/>
  <c r="BF385"/>
  <c r="T385"/>
  <c r="R385"/>
  <c r="P385"/>
  <c r="BI381"/>
  <c r="BH381"/>
  <c r="BG381"/>
  <c r="BF381"/>
  <c r="T381"/>
  <c r="R381"/>
  <c r="P381"/>
  <c r="BI379"/>
  <c r="BH379"/>
  <c r="BG379"/>
  <c r="BF379"/>
  <c r="T379"/>
  <c r="R379"/>
  <c r="P379"/>
  <c r="BI375"/>
  <c r="BH375"/>
  <c r="BG375"/>
  <c r="BF375"/>
  <c r="T375"/>
  <c r="R375"/>
  <c r="P375"/>
  <c r="BI371"/>
  <c r="BH371"/>
  <c r="BG371"/>
  <c r="BF371"/>
  <c r="T371"/>
  <c r="R371"/>
  <c r="P371"/>
  <c r="BI366"/>
  <c r="BH366"/>
  <c r="BG366"/>
  <c r="BF366"/>
  <c r="T366"/>
  <c r="R366"/>
  <c r="P366"/>
  <c r="BI363"/>
  <c r="BH363"/>
  <c r="BG363"/>
  <c r="BF363"/>
  <c r="T363"/>
  <c r="R363"/>
  <c r="P363"/>
  <c r="BI359"/>
  <c r="BH359"/>
  <c r="BG359"/>
  <c r="BF359"/>
  <c r="T359"/>
  <c r="R359"/>
  <c r="P359"/>
  <c r="BI357"/>
  <c r="BH357"/>
  <c r="BG357"/>
  <c r="BF357"/>
  <c r="T357"/>
  <c r="R357"/>
  <c r="P357"/>
  <c r="BI352"/>
  <c r="BH352"/>
  <c r="BG352"/>
  <c r="BF352"/>
  <c r="T352"/>
  <c r="R352"/>
  <c r="P352"/>
  <c r="BI350"/>
  <c r="BH350"/>
  <c r="BG350"/>
  <c r="BF350"/>
  <c r="T350"/>
  <c r="R350"/>
  <c r="P350"/>
  <c r="BI346"/>
  <c r="BH346"/>
  <c r="BG346"/>
  <c r="BF346"/>
  <c r="T346"/>
  <c r="R346"/>
  <c r="P346"/>
  <c r="BI342"/>
  <c r="BH342"/>
  <c r="BG342"/>
  <c r="BF342"/>
  <c r="T342"/>
  <c r="R342"/>
  <c r="P342"/>
  <c r="BI338"/>
  <c r="BH338"/>
  <c r="BG338"/>
  <c r="BF338"/>
  <c r="T338"/>
  <c r="R338"/>
  <c r="P338"/>
  <c r="BI334"/>
  <c r="BH334"/>
  <c r="BG334"/>
  <c r="BF334"/>
  <c r="T334"/>
  <c r="R334"/>
  <c r="P334"/>
  <c r="BI329"/>
  <c r="BH329"/>
  <c r="BG329"/>
  <c r="BF329"/>
  <c r="T329"/>
  <c r="R329"/>
  <c r="P329"/>
  <c r="BI325"/>
  <c r="BH325"/>
  <c r="BG325"/>
  <c r="BF325"/>
  <c r="T325"/>
  <c r="R325"/>
  <c r="P325"/>
  <c r="BI322"/>
  <c r="BH322"/>
  <c r="BG322"/>
  <c r="BF322"/>
  <c r="T322"/>
  <c r="R322"/>
  <c r="P322"/>
  <c r="BI318"/>
  <c r="BH318"/>
  <c r="BG318"/>
  <c r="BF318"/>
  <c r="T318"/>
  <c r="R318"/>
  <c r="P318"/>
  <c r="BI314"/>
  <c r="BH314"/>
  <c r="BG314"/>
  <c r="BF314"/>
  <c r="T314"/>
  <c r="R314"/>
  <c r="P314"/>
  <c r="BI310"/>
  <c r="BH310"/>
  <c r="BG310"/>
  <c r="BF310"/>
  <c r="T310"/>
  <c r="R310"/>
  <c r="P310"/>
  <c r="BI308"/>
  <c r="BH308"/>
  <c r="BG308"/>
  <c r="BF308"/>
  <c r="T308"/>
  <c r="R308"/>
  <c r="P308"/>
  <c r="BI304"/>
  <c r="BH304"/>
  <c r="BG304"/>
  <c r="BF304"/>
  <c r="T304"/>
  <c r="R304"/>
  <c r="P304"/>
  <c r="BI302"/>
  <c r="BH302"/>
  <c r="BG302"/>
  <c r="BF302"/>
  <c r="T302"/>
  <c r="R302"/>
  <c r="P302"/>
  <c r="BI298"/>
  <c r="BH298"/>
  <c r="BG298"/>
  <c r="BF298"/>
  <c r="T298"/>
  <c r="R298"/>
  <c r="P298"/>
  <c r="BI294"/>
  <c r="BH294"/>
  <c r="BG294"/>
  <c r="BF294"/>
  <c r="T294"/>
  <c r="R294"/>
  <c r="P294"/>
  <c r="BI290"/>
  <c r="BH290"/>
  <c r="BG290"/>
  <c r="BF290"/>
  <c r="T290"/>
  <c r="R290"/>
  <c r="P290"/>
  <c r="BI285"/>
  <c r="BH285"/>
  <c r="BG285"/>
  <c r="BF285"/>
  <c r="T285"/>
  <c r="R285"/>
  <c r="P285"/>
  <c r="BI283"/>
  <c r="BH283"/>
  <c r="BG283"/>
  <c r="BF283"/>
  <c r="T283"/>
  <c r="R283"/>
  <c r="P283"/>
  <c r="BI282"/>
  <c r="BH282"/>
  <c r="BG282"/>
  <c r="BF282"/>
  <c r="T282"/>
  <c r="R282"/>
  <c r="P282"/>
  <c r="BI278"/>
  <c r="BH278"/>
  <c r="BG278"/>
  <c r="BF278"/>
  <c r="T278"/>
  <c r="R278"/>
  <c r="P278"/>
  <c r="BI274"/>
  <c r="BH274"/>
  <c r="BG274"/>
  <c r="BF274"/>
  <c r="T274"/>
  <c r="R274"/>
  <c r="P274"/>
  <c r="BI270"/>
  <c r="BH270"/>
  <c r="BG270"/>
  <c r="BF270"/>
  <c r="T270"/>
  <c r="R270"/>
  <c r="P270"/>
  <c r="BI267"/>
  <c r="BH267"/>
  <c r="BG267"/>
  <c r="BF267"/>
  <c r="T267"/>
  <c r="R267"/>
  <c r="P267"/>
  <c r="BI266"/>
  <c r="BH266"/>
  <c r="BG266"/>
  <c r="BF266"/>
  <c r="T266"/>
  <c r="R266"/>
  <c r="P266"/>
  <c r="BI265"/>
  <c r="BH265"/>
  <c r="BG265"/>
  <c r="BF265"/>
  <c r="T265"/>
  <c r="R265"/>
  <c r="P265"/>
  <c r="BI261"/>
  <c r="BH261"/>
  <c r="BG261"/>
  <c r="BF261"/>
  <c r="T261"/>
  <c r="R261"/>
  <c r="P261"/>
  <c r="BI260"/>
  <c r="BH260"/>
  <c r="BG260"/>
  <c r="BF260"/>
  <c r="T260"/>
  <c r="R260"/>
  <c r="P260"/>
  <c r="BI256"/>
  <c r="BH256"/>
  <c r="BG256"/>
  <c r="BF256"/>
  <c r="T256"/>
  <c r="R256"/>
  <c r="P256"/>
  <c r="BI254"/>
  <c r="BH254"/>
  <c r="BG254"/>
  <c r="BF254"/>
  <c r="T254"/>
  <c r="R254"/>
  <c r="P254"/>
  <c r="BI250"/>
  <c r="BH250"/>
  <c r="BG250"/>
  <c r="BF250"/>
  <c r="T250"/>
  <c r="R250"/>
  <c r="P250"/>
  <c r="BI247"/>
  <c r="BH247"/>
  <c r="BG247"/>
  <c r="BF247"/>
  <c r="T247"/>
  <c r="R247"/>
  <c r="P247"/>
  <c r="BI244"/>
  <c r="BH244"/>
  <c r="BG244"/>
  <c r="BF244"/>
  <c r="T244"/>
  <c r="R244"/>
  <c r="P244"/>
  <c r="BI242"/>
  <c r="BH242"/>
  <c r="BG242"/>
  <c r="BF242"/>
  <c r="T242"/>
  <c r="R242"/>
  <c r="P242"/>
  <c r="BI238"/>
  <c r="BH238"/>
  <c r="BG238"/>
  <c r="BF238"/>
  <c r="T238"/>
  <c r="R238"/>
  <c r="P238"/>
  <c r="BI235"/>
  <c r="BH235"/>
  <c r="BG235"/>
  <c r="BF235"/>
  <c r="T235"/>
  <c r="R235"/>
  <c r="P235"/>
  <c r="BI230"/>
  <c r="BH230"/>
  <c r="BG230"/>
  <c r="BF230"/>
  <c r="T230"/>
  <c r="R230"/>
  <c r="P230"/>
  <c r="BI227"/>
  <c r="BH227"/>
  <c r="BG227"/>
  <c r="BF227"/>
  <c r="T227"/>
  <c r="R227"/>
  <c r="P227"/>
  <c r="BI223"/>
  <c r="BH223"/>
  <c r="BG223"/>
  <c r="BF223"/>
  <c r="T223"/>
  <c r="R223"/>
  <c r="P223"/>
  <c r="BI219"/>
  <c r="BH219"/>
  <c r="BG219"/>
  <c r="BF219"/>
  <c r="T219"/>
  <c r="R219"/>
  <c r="P219"/>
  <c r="BI216"/>
  <c r="BH216"/>
  <c r="BG216"/>
  <c r="BF216"/>
  <c r="T216"/>
  <c r="R216"/>
  <c r="P216"/>
  <c r="BI214"/>
  <c r="BH214"/>
  <c r="BG214"/>
  <c r="BF214"/>
  <c r="T214"/>
  <c r="R214"/>
  <c r="P214"/>
  <c r="BI210"/>
  <c r="BH210"/>
  <c r="BG210"/>
  <c r="BF210"/>
  <c r="T210"/>
  <c r="R210"/>
  <c r="P210"/>
  <c r="BI208"/>
  <c r="BH208"/>
  <c r="BG208"/>
  <c r="BF208"/>
  <c r="T208"/>
  <c r="R208"/>
  <c r="P208"/>
  <c r="BI204"/>
  <c r="BH204"/>
  <c r="BG204"/>
  <c r="BF204"/>
  <c r="T204"/>
  <c r="R204"/>
  <c r="P204"/>
  <c r="BI200"/>
  <c r="BH200"/>
  <c r="BG200"/>
  <c r="BF200"/>
  <c r="T200"/>
  <c r="T199"/>
  <c r="R200"/>
  <c r="R199"/>
  <c r="P200"/>
  <c r="P199"/>
  <c r="BI195"/>
  <c r="BH195"/>
  <c r="BG195"/>
  <c r="BF195"/>
  <c r="T195"/>
  <c r="R195"/>
  <c r="P195"/>
  <c r="BI191"/>
  <c r="BH191"/>
  <c r="BG191"/>
  <c r="BF191"/>
  <c r="T191"/>
  <c r="R191"/>
  <c r="P191"/>
  <c r="BI187"/>
  <c r="BH187"/>
  <c r="BG187"/>
  <c r="BF187"/>
  <c r="T187"/>
  <c r="R187"/>
  <c r="P187"/>
  <c r="BI183"/>
  <c r="BH183"/>
  <c r="BG183"/>
  <c r="BF183"/>
  <c r="T183"/>
  <c r="R183"/>
  <c r="P183"/>
  <c r="BI178"/>
  <c r="BH178"/>
  <c r="BG178"/>
  <c r="BF178"/>
  <c r="T178"/>
  <c r="R178"/>
  <c r="P178"/>
  <c r="BI174"/>
  <c r="BH174"/>
  <c r="BG174"/>
  <c r="BF174"/>
  <c r="T174"/>
  <c r="R174"/>
  <c r="P174"/>
  <c r="BI170"/>
  <c r="BH170"/>
  <c r="BG170"/>
  <c r="BF170"/>
  <c r="T170"/>
  <c r="R170"/>
  <c r="P170"/>
  <c r="BI165"/>
  <c r="BH165"/>
  <c r="BG165"/>
  <c r="BF165"/>
  <c r="T165"/>
  <c r="R165"/>
  <c r="P165"/>
  <c r="BI160"/>
  <c r="BH160"/>
  <c r="BG160"/>
  <c r="BF160"/>
  <c r="T160"/>
  <c r="R160"/>
  <c r="P160"/>
  <c r="BI156"/>
  <c r="BH156"/>
  <c r="BG156"/>
  <c r="BF156"/>
  <c r="T156"/>
  <c r="R156"/>
  <c r="P156"/>
  <c r="BI147"/>
  <c r="BH147"/>
  <c r="BG147"/>
  <c r="BF147"/>
  <c r="T147"/>
  <c r="R147"/>
  <c r="P147"/>
  <c r="BI143"/>
  <c r="BH143"/>
  <c r="BG143"/>
  <c r="BF143"/>
  <c r="T143"/>
  <c r="R143"/>
  <c r="P143"/>
  <c r="BI138"/>
  <c r="BH138"/>
  <c r="BG138"/>
  <c r="BF138"/>
  <c r="T138"/>
  <c r="R138"/>
  <c r="P138"/>
  <c r="BI134"/>
  <c r="BH134"/>
  <c r="BG134"/>
  <c r="BF134"/>
  <c r="T134"/>
  <c r="R134"/>
  <c r="P134"/>
  <c r="BI124"/>
  <c r="BH124"/>
  <c r="BG124"/>
  <c r="BF124"/>
  <c r="T124"/>
  <c r="R124"/>
  <c r="P124"/>
  <c r="BI123"/>
  <c r="BH123"/>
  <c r="BG123"/>
  <c r="BF123"/>
  <c r="T123"/>
  <c r="R123"/>
  <c r="P123"/>
  <c r="BI119"/>
  <c r="BH119"/>
  <c r="BG119"/>
  <c r="BF119"/>
  <c r="T119"/>
  <c r="R119"/>
  <c r="P119"/>
  <c r="BI118"/>
  <c r="BH118"/>
  <c r="BG118"/>
  <c r="BF118"/>
  <c r="T118"/>
  <c r="R118"/>
  <c r="P118"/>
  <c r="BI113"/>
  <c r="BH113"/>
  <c r="BG113"/>
  <c r="BF113"/>
  <c r="T113"/>
  <c r="R113"/>
  <c r="P113"/>
  <c r="BI109"/>
  <c r="BH109"/>
  <c r="BG109"/>
  <c r="BF109"/>
  <c r="T109"/>
  <c r="R109"/>
  <c r="P109"/>
  <c r="J103"/>
  <c r="J102"/>
  <c r="F102"/>
  <c r="F100"/>
  <c r="E98"/>
  <c r="J63"/>
  <c r="J62"/>
  <c r="F62"/>
  <c r="F60"/>
  <c r="E58"/>
  <c r="J22"/>
  <c r="E22"/>
  <c r="F103"/>
  <c r="J21"/>
  <c r="J16"/>
  <c r="J100"/>
  <c r="E7"/>
  <c r="E52"/>
  <c i="26" r="J41"/>
  <c r="J40"/>
  <c i="1" r="AY85"/>
  <c i="26" r="J39"/>
  <c i="1" r="AX85"/>
  <c i="26" r="BI175"/>
  <c r="BH175"/>
  <c r="BG175"/>
  <c r="BF175"/>
  <c r="T175"/>
  <c r="R175"/>
  <c r="P175"/>
  <c r="BI170"/>
  <c r="BH170"/>
  <c r="BG170"/>
  <c r="BF170"/>
  <c r="T170"/>
  <c r="R170"/>
  <c r="P170"/>
  <c r="BI162"/>
  <c r="BH162"/>
  <c r="BG162"/>
  <c r="BF162"/>
  <c r="T162"/>
  <c r="T161"/>
  <c r="R162"/>
  <c r="R161"/>
  <c r="P162"/>
  <c r="P161"/>
  <c r="BI157"/>
  <c r="BH157"/>
  <c r="BG157"/>
  <c r="BF157"/>
  <c r="T157"/>
  <c r="R157"/>
  <c r="P157"/>
  <c r="BI153"/>
  <c r="BH153"/>
  <c r="BG153"/>
  <c r="BF153"/>
  <c r="T153"/>
  <c r="R153"/>
  <c r="P153"/>
  <c r="BI149"/>
  <c r="BH149"/>
  <c r="BG149"/>
  <c r="BF149"/>
  <c r="T149"/>
  <c r="R149"/>
  <c r="P149"/>
  <c r="BI147"/>
  <c r="BH147"/>
  <c r="BG147"/>
  <c r="BF147"/>
  <c r="T147"/>
  <c r="R147"/>
  <c r="P147"/>
  <c r="BI143"/>
  <c r="BH143"/>
  <c r="BG143"/>
  <c r="BF143"/>
  <c r="T143"/>
  <c r="R143"/>
  <c r="P143"/>
  <c r="BI141"/>
  <c r="BH141"/>
  <c r="BG141"/>
  <c r="BF141"/>
  <c r="T141"/>
  <c r="R141"/>
  <c r="P141"/>
  <c r="BI136"/>
  <c r="BH136"/>
  <c r="BG136"/>
  <c r="BF136"/>
  <c r="T136"/>
  <c r="R136"/>
  <c r="P136"/>
  <c r="BI131"/>
  <c r="BH131"/>
  <c r="BG131"/>
  <c r="BF131"/>
  <c r="T131"/>
  <c r="R131"/>
  <c r="P131"/>
  <c r="BI127"/>
  <c r="BH127"/>
  <c r="BG127"/>
  <c r="BF127"/>
  <c r="T127"/>
  <c r="R127"/>
  <c r="P127"/>
  <c r="BI123"/>
  <c r="BH123"/>
  <c r="BG123"/>
  <c r="BF123"/>
  <c r="T123"/>
  <c r="R123"/>
  <c r="P123"/>
  <c r="BI118"/>
  <c r="BH118"/>
  <c r="BG118"/>
  <c r="BF118"/>
  <c r="T118"/>
  <c r="R118"/>
  <c r="P118"/>
  <c r="BI113"/>
  <c r="BH113"/>
  <c r="BG113"/>
  <c r="BF113"/>
  <c r="T113"/>
  <c r="R113"/>
  <c r="P113"/>
  <c r="BI109"/>
  <c r="BH109"/>
  <c r="BG109"/>
  <c r="BF109"/>
  <c r="T109"/>
  <c r="R109"/>
  <c r="P109"/>
  <c r="BI105"/>
  <c r="BH105"/>
  <c r="BG105"/>
  <c r="BF105"/>
  <c r="T105"/>
  <c r="R105"/>
  <c r="P105"/>
  <c r="BI101"/>
  <c r="BH101"/>
  <c r="BG101"/>
  <c r="BF101"/>
  <c r="T101"/>
  <c r="R101"/>
  <c r="P101"/>
  <c r="J95"/>
  <c r="J94"/>
  <c r="F94"/>
  <c r="F92"/>
  <c r="E90"/>
  <c r="J63"/>
  <c r="J62"/>
  <c r="F62"/>
  <c r="F60"/>
  <c r="E58"/>
  <c r="J22"/>
  <c r="E22"/>
  <c r="F95"/>
  <c r="J21"/>
  <c r="J16"/>
  <c r="J92"/>
  <c r="E7"/>
  <c r="E84"/>
  <c i="25" r="J41"/>
  <c r="J40"/>
  <c i="1" r="AY82"/>
  <c i="25" r="J39"/>
  <c i="1" r="AX82"/>
  <c i="25" r="BI103"/>
  <c r="BH103"/>
  <c r="BG103"/>
  <c r="BF103"/>
  <c r="T103"/>
  <c r="R103"/>
  <c r="P103"/>
  <c r="BI100"/>
  <c r="BH100"/>
  <c r="BG100"/>
  <c r="BF100"/>
  <c r="T100"/>
  <c r="R100"/>
  <c r="P100"/>
  <c r="BI96"/>
  <c r="BH96"/>
  <c r="BG96"/>
  <c r="BF96"/>
  <c r="T96"/>
  <c r="R96"/>
  <c r="P96"/>
  <c r="J90"/>
  <c r="J89"/>
  <c r="F89"/>
  <c r="F87"/>
  <c r="E85"/>
  <c r="J63"/>
  <c r="J62"/>
  <c r="F62"/>
  <c r="F60"/>
  <c r="E58"/>
  <c r="J22"/>
  <c r="E22"/>
  <c r="F90"/>
  <c r="J21"/>
  <c r="J16"/>
  <c r="J87"/>
  <c r="E7"/>
  <c r="E52"/>
  <c i="24" r="J39"/>
  <c r="J38"/>
  <c i="1" r="AY81"/>
  <c i="24" r="J37"/>
  <c i="1" r="AX81"/>
  <c i="24"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8"/>
  <c r="BH98"/>
  <c r="BG98"/>
  <c r="BF98"/>
  <c r="T98"/>
  <c r="R98"/>
  <c r="P98"/>
  <c r="BI96"/>
  <c r="BH96"/>
  <c r="BG96"/>
  <c r="BF96"/>
  <c r="T96"/>
  <c r="R96"/>
  <c r="P96"/>
  <c r="BI94"/>
  <c r="BH94"/>
  <c r="BG94"/>
  <c r="BF94"/>
  <c r="T94"/>
  <c r="R94"/>
  <c r="P94"/>
  <c r="BI92"/>
  <c r="BH92"/>
  <c r="BG92"/>
  <c r="BF92"/>
  <c r="T92"/>
  <c r="R92"/>
  <c r="P92"/>
  <c r="BI91"/>
  <c r="BH91"/>
  <c r="BG91"/>
  <c r="BF91"/>
  <c r="T91"/>
  <c r="R91"/>
  <c r="P91"/>
  <c r="J85"/>
  <c r="J84"/>
  <c r="F84"/>
  <c r="F82"/>
  <c r="E80"/>
  <c r="J59"/>
  <c r="J58"/>
  <c r="F58"/>
  <c r="F56"/>
  <c r="E54"/>
  <c r="J20"/>
  <c r="E20"/>
  <c r="F59"/>
  <c r="J19"/>
  <c r="J14"/>
  <c r="J82"/>
  <c r="E7"/>
  <c r="E50"/>
  <c i="23" r="J41"/>
  <c r="J40"/>
  <c i="1" r="AY79"/>
  <c i="23" r="J39"/>
  <c i="1" r="AX79"/>
  <c i="23" r="BI263"/>
  <c r="BH263"/>
  <c r="BG263"/>
  <c r="BF263"/>
  <c r="T263"/>
  <c r="R263"/>
  <c r="P263"/>
  <c r="BI259"/>
  <c r="BH259"/>
  <c r="BG259"/>
  <c r="BF259"/>
  <c r="T259"/>
  <c r="R259"/>
  <c r="P259"/>
  <c r="BI255"/>
  <c r="BH255"/>
  <c r="BG255"/>
  <c r="BF255"/>
  <c r="T255"/>
  <c r="R255"/>
  <c r="P255"/>
  <c r="BI251"/>
  <c r="BH251"/>
  <c r="BG251"/>
  <c r="BF251"/>
  <c r="T251"/>
  <c r="R251"/>
  <c r="P251"/>
  <c r="BI247"/>
  <c r="BH247"/>
  <c r="BG247"/>
  <c r="BF247"/>
  <c r="T247"/>
  <c r="R247"/>
  <c r="P247"/>
  <c r="BI243"/>
  <c r="BH243"/>
  <c r="BG243"/>
  <c r="BF243"/>
  <c r="T243"/>
  <c r="R243"/>
  <c r="P243"/>
  <c r="BI239"/>
  <c r="BH239"/>
  <c r="BG239"/>
  <c r="BF239"/>
  <c r="T239"/>
  <c r="R239"/>
  <c r="P239"/>
  <c r="BI235"/>
  <c r="BH235"/>
  <c r="BG235"/>
  <c r="BF235"/>
  <c r="T235"/>
  <c r="R235"/>
  <c r="P235"/>
  <c r="BI234"/>
  <c r="BH234"/>
  <c r="BG234"/>
  <c r="BF234"/>
  <c r="T234"/>
  <c r="R234"/>
  <c r="P234"/>
  <c r="BI230"/>
  <c r="BH230"/>
  <c r="BG230"/>
  <c r="BF230"/>
  <c r="T230"/>
  <c r="R230"/>
  <c r="P230"/>
  <c r="BI226"/>
  <c r="BH226"/>
  <c r="BG226"/>
  <c r="BF226"/>
  <c r="T226"/>
  <c r="R226"/>
  <c r="P226"/>
  <c r="BI222"/>
  <c r="BH222"/>
  <c r="BG222"/>
  <c r="BF222"/>
  <c r="T222"/>
  <c r="R222"/>
  <c r="P222"/>
  <c r="BI218"/>
  <c r="BH218"/>
  <c r="BG218"/>
  <c r="BF218"/>
  <c r="T218"/>
  <c r="R218"/>
  <c r="P218"/>
  <c r="BI214"/>
  <c r="BH214"/>
  <c r="BG214"/>
  <c r="BF214"/>
  <c r="T214"/>
  <c r="R214"/>
  <c r="P214"/>
  <c r="BI210"/>
  <c r="BH210"/>
  <c r="BG210"/>
  <c r="BF210"/>
  <c r="T210"/>
  <c r="R210"/>
  <c r="P210"/>
  <c r="BI209"/>
  <c r="BH209"/>
  <c r="BG209"/>
  <c r="BF209"/>
  <c r="T209"/>
  <c r="R209"/>
  <c r="P209"/>
  <c r="BI205"/>
  <c r="BH205"/>
  <c r="BG205"/>
  <c r="BF205"/>
  <c r="T205"/>
  <c r="R205"/>
  <c r="P205"/>
  <c r="BI204"/>
  <c r="BH204"/>
  <c r="BG204"/>
  <c r="BF204"/>
  <c r="T204"/>
  <c r="R204"/>
  <c r="P204"/>
  <c r="BI200"/>
  <c r="BH200"/>
  <c r="BG200"/>
  <c r="BF200"/>
  <c r="T200"/>
  <c r="R200"/>
  <c r="P200"/>
  <c r="BI199"/>
  <c r="BH199"/>
  <c r="BG199"/>
  <c r="BF199"/>
  <c r="T199"/>
  <c r="R199"/>
  <c r="P199"/>
  <c r="BI195"/>
  <c r="BH195"/>
  <c r="BG195"/>
  <c r="BF195"/>
  <c r="T195"/>
  <c r="R195"/>
  <c r="P195"/>
  <c r="BI194"/>
  <c r="BH194"/>
  <c r="BG194"/>
  <c r="BF194"/>
  <c r="T194"/>
  <c r="R194"/>
  <c r="P194"/>
  <c r="BI190"/>
  <c r="BH190"/>
  <c r="BG190"/>
  <c r="BF190"/>
  <c r="T190"/>
  <c r="R190"/>
  <c r="P190"/>
  <c r="BI189"/>
  <c r="BH189"/>
  <c r="BG189"/>
  <c r="BF189"/>
  <c r="T189"/>
  <c r="R189"/>
  <c r="P189"/>
  <c r="BI185"/>
  <c r="BH185"/>
  <c r="BG185"/>
  <c r="BF185"/>
  <c r="T185"/>
  <c r="R185"/>
  <c r="P185"/>
  <c r="BI184"/>
  <c r="BH184"/>
  <c r="BG184"/>
  <c r="BF184"/>
  <c r="T184"/>
  <c r="R184"/>
  <c r="P184"/>
  <c r="BI180"/>
  <c r="BH180"/>
  <c r="BG180"/>
  <c r="BF180"/>
  <c r="T180"/>
  <c r="R180"/>
  <c r="P180"/>
  <c r="BI179"/>
  <c r="BH179"/>
  <c r="BG179"/>
  <c r="BF179"/>
  <c r="T179"/>
  <c r="R179"/>
  <c r="P179"/>
  <c r="BI175"/>
  <c r="BH175"/>
  <c r="BG175"/>
  <c r="BF175"/>
  <c r="T175"/>
  <c r="R175"/>
  <c r="P175"/>
  <c r="BI174"/>
  <c r="BH174"/>
  <c r="BG174"/>
  <c r="BF174"/>
  <c r="T174"/>
  <c r="R174"/>
  <c r="P174"/>
  <c r="BI170"/>
  <c r="BH170"/>
  <c r="BG170"/>
  <c r="BF170"/>
  <c r="T170"/>
  <c r="R170"/>
  <c r="P170"/>
  <c r="BI169"/>
  <c r="BH169"/>
  <c r="BG169"/>
  <c r="BF169"/>
  <c r="T169"/>
  <c r="R169"/>
  <c r="P169"/>
  <c r="BI165"/>
  <c r="BH165"/>
  <c r="BG165"/>
  <c r="BF165"/>
  <c r="T165"/>
  <c r="R165"/>
  <c r="P165"/>
  <c r="BI164"/>
  <c r="BH164"/>
  <c r="BG164"/>
  <c r="BF164"/>
  <c r="T164"/>
  <c r="R164"/>
  <c r="P164"/>
  <c r="BI160"/>
  <c r="BH160"/>
  <c r="BG160"/>
  <c r="BF160"/>
  <c r="T160"/>
  <c r="R160"/>
  <c r="P160"/>
  <c r="BI159"/>
  <c r="BH159"/>
  <c r="BG159"/>
  <c r="BF159"/>
  <c r="T159"/>
  <c r="R159"/>
  <c r="P159"/>
  <c r="BI155"/>
  <c r="BH155"/>
  <c r="BG155"/>
  <c r="BF155"/>
  <c r="T155"/>
  <c r="R155"/>
  <c r="P155"/>
  <c r="BI154"/>
  <c r="BH154"/>
  <c r="BG154"/>
  <c r="BF154"/>
  <c r="T154"/>
  <c r="R154"/>
  <c r="P154"/>
  <c r="BI150"/>
  <c r="BH150"/>
  <c r="BG150"/>
  <c r="BF150"/>
  <c r="T150"/>
  <c r="R150"/>
  <c r="P150"/>
  <c r="BI149"/>
  <c r="BH149"/>
  <c r="BG149"/>
  <c r="BF149"/>
  <c r="T149"/>
  <c r="R149"/>
  <c r="P149"/>
  <c r="BI145"/>
  <c r="BH145"/>
  <c r="BG145"/>
  <c r="BF145"/>
  <c r="T145"/>
  <c r="R145"/>
  <c r="P145"/>
  <c r="BI144"/>
  <c r="BH144"/>
  <c r="BG144"/>
  <c r="BF144"/>
  <c r="T144"/>
  <c r="R144"/>
  <c r="P144"/>
  <c r="BI140"/>
  <c r="BH140"/>
  <c r="BG140"/>
  <c r="BF140"/>
  <c r="T140"/>
  <c r="R140"/>
  <c r="P140"/>
  <c r="BI139"/>
  <c r="BH139"/>
  <c r="BG139"/>
  <c r="BF139"/>
  <c r="T139"/>
  <c r="R139"/>
  <c r="P139"/>
  <c r="BI135"/>
  <c r="BH135"/>
  <c r="BG135"/>
  <c r="BF135"/>
  <c r="T135"/>
  <c r="R135"/>
  <c r="P135"/>
  <c r="BI134"/>
  <c r="BH134"/>
  <c r="BG134"/>
  <c r="BF134"/>
  <c r="T134"/>
  <c r="R134"/>
  <c r="P134"/>
  <c r="BI130"/>
  <c r="BH130"/>
  <c r="BG130"/>
  <c r="BF130"/>
  <c r="T130"/>
  <c r="R130"/>
  <c r="P130"/>
  <c r="BI129"/>
  <c r="BH129"/>
  <c r="BG129"/>
  <c r="BF129"/>
  <c r="T129"/>
  <c r="R129"/>
  <c r="P129"/>
  <c r="BI125"/>
  <c r="BH125"/>
  <c r="BG125"/>
  <c r="BF125"/>
  <c r="T125"/>
  <c r="R125"/>
  <c r="P125"/>
  <c r="BI124"/>
  <c r="BH124"/>
  <c r="BG124"/>
  <c r="BF124"/>
  <c r="T124"/>
  <c r="R124"/>
  <c r="P124"/>
  <c r="BI120"/>
  <c r="BH120"/>
  <c r="BG120"/>
  <c r="BF120"/>
  <c r="T120"/>
  <c r="R120"/>
  <c r="P120"/>
  <c r="BI119"/>
  <c r="BH119"/>
  <c r="BG119"/>
  <c r="BF119"/>
  <c r="T119"/>
  <c r="R119"/>
  <c r="P119"/>
  <c r="BI115"/>
  <c r="BH115"/>
  <c r="BG115"/>
  <c r="BF115"/>
  <c r="T115"/>
  <c r="R115"/>
  <c r="P115"/>
  <c r="BI114"/>
  <c r="BH114"/>
  <c r="BG114"/>
  <c r="BF114"/>
  <c r="T114"/>
  <c r="R114"/>
  <c r="P114"/>
  <c r="BI110"/>
  <c r="BH110"/>
  <c r="BG110"/>
  <c r="BF110"/>
  <c r="T110"/>
  <c r="R110"/>
  <c r="P110"/>
  <c r="BI109"/>
  <c r="BH109"/>
  <c r="BG109"/>
  <c r="BF109"/>
  <c r="T109"/>
  <c r="R109"/>
  <c r="P109"/>
  <c r="BI105"/>
  <c r="BH105"/>
  <c r="BG105"/>
  <c r="BF105"/>
  <c r="T105"/>
  <c r="R105"/>
  <c r="P105"/>
  <c r="BI104"/>
  <c r="BH104"/>
  <c r="BG104"/>
  <c r="BF104"/>
  <c r="T104"/>
  <c r="R104"/>
  <c r="P104"/>
  <c r="BI100"/>
  <c r="BH100"/>
  <c r="BG100"/>
  <c r="BF100"/>
  <c r="T100"/>
  <c r="R100"/>
  <c r="P100"/>
  <c r="BI99"/>
  <c r="BH99"/>
  <c r="BG99"/>
  <c r="BF99"/>
  <c r="T99"/>
  <c r="R99"/>
  <c r="P99"/>
  <c r="BI95"/>
  <c r="BH95"/>
  <c r="BG95"/>
  <c r="BF95"/>
  <c r="T95"/>
  <c r="R95"/>
  <c r="P95"/>
  <c r="BI94"/>
  <c r="BH94"/>
  <c r="BG94"/>
  <c r="BF94"/>
  <c r="T94"/>
  <c r="R94"/>
  <c r="P94"/>
  <c r="J89"/>
  <c r="J88"/>
  <c r="F88"/>
  <c r="F86"/>
  <c r="E84"/>
  <c r="J63"/>
  <c r="J62"/>
  <c r="F62"/>
  <c r="F60"/>
  <c r="E58"/>
  <c r="J22"/>
  <c r="E22"/>
  <c r="F63"/>
  <c r="J21"/>
  <c r="J16"/>
  <c r="J86"/>
  <c r="E7"/>
  <c r="E78"/>
  <c i="22" r="J41"/>
  <c r="J40"/>
  <c i="1" r="AY78"/>
  <c i="22" r="J39"/>
  <c i="1" r="AX78"/>
  <c i="22" r="BI183"/>
  <c r="BH183"/>
  <c r="BG183"/>
  <c r="BF183"/>
  <c r="T183"/>
  <c r="R183"/>
  <c r="P183"/>
  <c r="BI179"/>
  <c r="BH179"/>
  <c r="BG179"/>
  <c r="BF179"/>
  <c r="T179"/>
  <c r="R179"/>
  <c r="P179"/>
  <c r="BI175"/>
  <c r="BH175"/>
  <c r="BG175"/>
  <c r="BF175"/>
  <c r="T175"/>
  <c r="R175"/>
  <c r="P175"/>
  <c r="BI171"/>
  <c r="BH171"/>
  <c r="BG171"/>
  <c r="BF171"/>
  <c r="T171"/>
  <c r="R171"/>
  <c r="P171"/>
  <c r="BI167"/>
  <c r="BH167"/>
  <c r="BG167"/>
  <c r="BF167"/>
  <c r="T167"/>
  <c r="R167"/>
  <c r="P167"/>
  <c r="BI163"/>
  <c r="BH163"/>
  <c r="BG163"/>
  <c r="BF163"/>
  <c r="T163"/>
  <c r="R163"/>
  <c r="P163"/>
  <c r="BI159"/>
  <c r="BH159"/>
  <c r="BG159"/>
  <c r="BF159"/>
  <c r="T159"/>
  <c r="R159"/>
  <c r="P159"/>
  <c r="BI158"/>
  <c r="BH158"/>
  <c r="BG158"/>
  <c r="BF158"/>
  <c r="T158"/>
  <c r="R158"/>
  <c r="P158"/>
  <c r="BI154"/>
  <c r="BH154"/>
  <c r="BG154"/>
  <c r="BF154"/>
  <c r="T154"/>
  <c r="R154"/>
  <c r="P154"/>
  <c r="BI150"/>
  <c r="BH150"/>
  <c r="BG150"/>
  <c r="BF150"/>
  <c r="T150"/>
  <c r="R150"/>
  <c r="P150"/>
  <c r="BI149"/>
  <c r="BH149"/>
  <c r="BG149"/>
  <c r="BF149"/>
  <c r="T149"/>
  <c r="R149"/>
  <c r="P149"/>
  <c r="BI145"/>
  <c r="BH145"/>
  <c r="BG145"/>
  <c r="BF145"/>
  <c r="T145"/>
  <c r="R145"/>
  <c r="P145"/>
  <c r="BI144"/>
  <c r="BH144"/>
  <c r="BG144"/>
  <c r="BF144"/>
  <c r="T144"/>
  <c r="R144"/>
  <c r="P144"/>
  <c r="BI140"/>
  <c r="BH140"/>
  <c r="BG140"/>
  <c r="BF140"/>
  <c r="T140"/>
  <c r="R140"/>
  <c r="P140"/>
  <c r="BI139"/>
  <c r="BH139"/>
  <c r="BG139"/>
  <c r="BF139"/>
  <c r="T139"/>
  <c r="R139"/>
  <c r="P139"/>
  <c r="BI135"/>
  <c r="BH135"/>
  <c r="BG135"/>
  <c r="BF135"/>
  <c r="T135"/>
  <c r="R135"/>
  <c r="P135"/>
  <c r="BI134"/>
  <c r="BH134"/>
  <c r="BG134"/>
  <c r="BF134"/>
  <c r="T134"/>
  <c r="R134"/>
  <c r="P134"/>
  <c r="BI130"/>
  <c r="BH130"/>
  <c r="BG130"/>
  <c r="BF130"/>
  <c r="T130"/>
  <c r="R130"/>
  <c r="P130"/>
  <c r="BI129"/>
  <c r="BH129"/>
  <c r="BG129"/>
  <c r="BF129"/>
  <c r="T129"/>
  <c r="R129"/>
  <c r="P129"/>
  <c r="BI125"/>
  <c r="BH125"/>
  <c r="BG125"/>
  <c r="BF125"/>
  <c r="T125"/>
  <c r="R125"/>
  <c r="P125"/>
  <c r="BI124"/>
  <c r="BH124"/>
  <c r="BG124"/>
  <c r="BF124"/>
  <c r="T124"/>
  <c r="R124"/>
  <c r="P124"/>
  <c r="BI120"/>
  <c r="BH120"/>
  <c r="BG120"/>
  <c r="BF120"/>
  <c r="T120"/>
  <c r="R120"/>
  <c r="P120"/>
  <c r="BI119"/>
  <c r="BH119"/>
  <c r="BG119"/>
  <c r="BF119"/>
  <c r="T119"/>
  <c r="R119"/>
  <c r="P119"/>
  <c r="BI115"/>
  <c r="BH115"/>
  <c r="BG115"/>
  <c r="BF115"/>
  <c r="T115"/>
  <c r="R115"/>
  <c r="P115"/>
  <c r="BI114"/>
  <c r="BH114"/>
  <c r="BG114"/>
  <c r="BF114"/>
  <c r="T114"/>
  <c r="R114"/>
  <c r="P114"/>
  <c r="BI110"/>
  <c r="BH110"/>
  <c r="BG110"/>
  <c r="BF110"/>
  <c r="T110"/>
  <c r="R110"/>
  <c r="P110"/>
  <c r="BI109"/>
  <c r="BH109"/>
  <c r="BG109"/>
  <c r="BF109"/>
  <c r="T109"/>
  <c r="R109"/>
  <c r="P109"/>
  <c r="BI105"/>
  <c r="BH105"/>
  <c r="BG105"/>
  <c r="BF105"/>
  <c r="T105"/>
  <c r="R105"/>
  <c r="P105"/>
  <c r="BI104"/>
  <c r="BH104"/>
  <c r="BG104"/>
  <c r="BF104"/>
  <c r="T104"/>
  <c r="R104"/>
  <c r="P104"/>
  <c r="BI100"/>
  <c r="BH100"/>
  <c r="BG100"/>
  <c r="BF100"/>
  <c r="T100"/>
  <c r="R100"/>
  <c r="P100"/>
  <c r="BI99"/>
  <c r="BH99"/>
  <c r="BG99"/>
  <c r="BF99"/>
  <c r="T99"/>
  <c r="R99"/>
  <c r="P99"/>
  <c r="BI95"/>
  <c r="BH95"/>
  <c r="BG95"/>
  <c r="BF95"/>
  <c r="T95"/>
  <c r="R95"/>
  <c r="P95"/>
  <c r="BI94"/>
  <c r="BH94"/>
  <c r="BG94"/>
  <c r="BF94"/>
  <c r="T94"/>
  <c r="R94"/>
  <c r="P94"/>
  <c r="J89"/>
  <c r="J88"/>
  <c r="F88"/>
  <c r="F86"/>
  <c r="E84"/>
  <c r="J63"/>
  <c r="J62"/>
  <c r="F62"/>
  <c r="F60"/>
  <c r="E58"/>
  <c r="J22"/>
  <c r="E22"/>
  <c r="F89"/>
  <c r="J21"/>
  <c r="J16"/>
  <c r="J60"/>
  <c r="E7"/>
  <c r="E78"/>
  <c i="21" r="J41"/>
  <c r="J40"/>
  <c i="1" r="AY77"/>
  <c i="21" r="J39"/>
  <c i="1" r="AX77"/>
  <c i="21" r="BI150"/>
  <c r="BH150"/>
  <c r="BG150"/>
  <c r="BF150"/>
  <c r="T150"/>
  <c r="R150"/>
  <c r="P150"/>
  <c r="BI146"/>
  <c r="BH146"/>
  <c r="BG146"/>
  <c r="BF146"/>
  <c r="T146"/>
  <c r="R146"/>
  <c r="P146"/>
  <c r="BI142"/>
  <c r="BH142"/>
  <c r="BG142"/>
  <c r="BF142"/>
  <c r="T142"/>
  <c r="R142"/>
  <c r="P142"/>
  <c r="BI138"/>
  <c r="BH138"/>
  <c r="BG138"/>
  <c r="BF138"/>
  <c r="T138"/>
  <c r="R138"/>
  <c r="P138"/>
  <c r="BI134"/>
  <c r="BH134"/>
  <c r="BG134"/>
  <c r="BF134"/>
  <c r="T134"/>
  <c r="R134"/>
  <c r="P134"/>
  <c r="BI130"/>
  <c r="BH130"/>
  <c r="BG130"/>
  <c r="BF130"/>
  <c r="T130"/>
  <c r="R130"/>
  <c r="P130"/>
  <c r="BI125"/>
  <c r="BH125"/>
  <c r="BG125"/>
  <c r="BF125"/>
  <c r="T125"/>
  <c r="R125"/>
  <c r="P125"/>
  <c r="BI124"/>
  <c r="BH124"/>
  <c r="BG124"/>
  <c r="BF124"/>
  <c r="T124"/>
  <c r="R124"/>
  <c r="P124"/>
  <c r="BI120"/>
  <c r="BH120"/>
  <c r="BG120"/>
  <c r="BF120"/>
  <c r="T120"/>
  <c r="R120"/>
  <c r="P120"/>
  <c r="BI119"/>
  <c r="BH119"/>
  <c r="BG119"/>
  <c r="BF119"/>
  <c r="T119"/>
  <c r="R119"/>
  <c r="P119"/>
  <c r="BI115"/>
  <c r="BH115"/>
  <c r="BG115"/>
  <c r="BF115"/>
  <c r="T115"/>
  <c r="R115"/>
  <c r="P115"/>
  <c r="BI114"/>
  <c r="BH114"/>
  <c r="BG114"/>
  <c r="BF114"/>
  <c r="T114"/>
  <c r="R114"/>
  <c r="P114"/>
  <c r="BI110"/>
  <c r="BH110"/>
  <c r="BG110"/>
  <c r="BF110"/>
  <c r="T110"/>
  <c r="R110"/>
  <c r="P110"/>
  <c r="BI109"/>
  <c r="BH109"/>
  <c r="BG109"/>
  <c r="BF109"/>
  <c r="T109"/>
  <c r="R109"/>
  <c r="P109"/>
  <c r="BI105"/>
  <c r="BH105"/>
  <c r="BG105"/>
  <c r="BF105"/>
  <c r="T105"/>
  <c r="R105"/>
  <c r="P105"/>
  <c r="BI104"/>
  <c r="BH104"/>
  <c r="BG104"/>
  <c r="BF104"/>
  <c r="T104"/>
  <c r="R104"/>
  <c r="P104"/>
  <c r="BI100"/>
  <c r="BH100"/>
  <c r="BG100"/>
  <c r="BF100"/>
  <c r="T100"/>
  <c r="R100"/>
  <c r="P100"/>
  <c r="BI99"/>
  <c r="BH99"/>
  <c r="BG99"/>
  <c r="BF99"/>
  <c r="T99"/>
  <c r="R99"/>
  <c r="P99"/>
  <c r="BI95"/>
  <c r="BH95"/>
  <c r="BG95"/>
  <c r="BF95"/>
  <c r="T95"/>
  <c r="R95"/>
  <c r="P95"/>
  <c r="BI94"/>
  <c r="BH94"/>
  <c r="BG94"/>
  <c r="BF94"/>
  <c r="T94"/>
  <c r="R94"/>
  <c r="P94"/>
  <c r="J89"/>
  <c r="J88"/>
  <c r="F88"/>
  <c r="F86"/>
  <c r="E84"/>
  <c r="J63"/>
  <c r="J62"/>
  <c r="F62"/>
  <c r="F60"/>
  <c r="E58"/>
  <c r="J22"/>
  <c r="E22"/>
  <c r="F89"/>
  <c r="J21"/>
  <c r="J16"/>
  <c r="J86"/>
  <c r="E7"/>
  <c r="E78"/>
  <c i="20" r="J41"/>
  <c r="J40"/>
  <c i="1" r="AY76"/>
  <c i="20" r="J39"/>
  <c i="1" r="AX76"/>
  <c i="20" r="BI168"/>
  <c r="BH168"/>
  <c r="BG168"/>
  <c r="BF168"/>
  <c r="T168"/>
  <c r="R168"/>
  <c r="P168"/>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7"/>
  <c r="BH147"/>
  <c r="BG147"/>
  <c r="BF147"/>
  <c r="T147"/>
  <c r="R147"/>
  <c r="P147"/>
  <c r="BI143"/>
  <c r="BH143"/>
  <c r="BG143"/>
  <c r="BF143"/>
  <c r="T143"/>
  <c r="R143"/>
  <c r="P143"/>
  <c r="BI142"/>
  <c r="BH142"/>
  <c r="BG142"/>
  <c r="BF142"/>
  <c r="T142"/>
  <c r="R142"/>
  <c r="P142"/>
  <c r="BI141"/>
  <c r="BH141"/>
  <c r="BG141"/>
  <c r="BF141"/>
  <c r="T141"/>
  <c r="R141"/>
  <c r="P141"/>
  <c r="BI137"/>
  <c r="BH137"/>
  <c r="BG137"/>
  <c r="BF137"/>
  <c r="T137"/>
  <c r="R137"/>
  <c r="P137"/>
  <c r="BI136"/>
  <c r="BH136"/>
  <c r="BG136"/>
  <c r="BF136"/>
  <c r="T136"/>
  <c r="R136"/>
  <c r="P136"/>
  <c r="BI132"/>
  <c r="BH132"/>
  <c r="BG132"/>
  <c r="BF132"/>
  <c r="T132"/>
  <c r="R132"/>
  <c r="P132"/>
  <c r="BI131"/>
  <c r="BH131"/>
  <c r="BG131"/>
  <c r="BF131"/>
  <c r="T131"/>
  <c r="R131"/>
  <c r="P131"/>
  <c r="BI127"/>
  <c r="BH127"/>
  <c r="BG127"/>
  <c r="BF127"/>
  <c r="T127"/>
  <c r="R127"/>
  <c r="P127"/>
  <c r="BI126"/>
  <c r="BH126"/>
  <c r="BG126"/>
  <c r="BF126"/>
  <c r="T126"/>
  <c r="R126"/>
  <c r="P126"/>
  <c r="BI125"/>
  <c r="BH125"/>
  <c r="BG125"/>
  <c r="BF125"/>
  <c r="T125"/>
  <c r="R125"/>
  <c r="P125"/>
  <c r="BI124"/>
  <c r="BH124"/>
  <c r="BG124"/>
  <c r="BF124"/>
  <c r="T124"/>
  <c r="R124"/>
  <c r="P124"/>
  <c r="BI120"/>
  <c r="BH120"/>
  <c r="BG120"/>
  <c r="BF120"/>
  <c r="T120"/>
  <c r="R120"/>
  <c r="P120"/>
  <c r="BI119"/>
  <c r="BH119"/>
  <c r="BG119"/>
  <c r="BF119"/>
  <c r="T119"/>
  <c r="R119"/>
  <c r="P119"/>
  <c r="BI115"/>
  <c r="BH115"/>
  <c r="BG115"/>
  <c r="BF115"/>
  <c r="T115"/>
  <c r="R115"/>
  <c r="P115"/>
  <c r="BI114"/>
  <c r="BH114"/>
  <c r="BG114"/>
  <c r="BF114"/>
  <c r="T114"/>
  <c r="R114"/>
  <c r="P114"/>
  <c r="BI110"/>
  <c r="BH110"/>
  <c r="BG110"/>
  <c r="BF110"/>
  <c r="T110"/>
  <c r="R110"/>
  <c r="P110"/>
  <c r="BI109"/>
  <c r="BH109"/>
  <c r="BG109"/>
  <c r="BF109"/>
  <c r="T109"/>
  <c r="R109"/>
  <c r="P109"/>
  <c r="BI105"/>
  <c r="BH105"/>
  <c r="BG105"/>
  <c r="BF105"/>
  <c r="T105"/>
  <c r="R105"/>
  <c r="P105"/>
  <c r="BI104"/>
  <c r="BH104"/>
  <c r="BG104"/>
  <c r="BF104"/>
  <c r="T104"/>
  <c r="R104"/>
  <c r="P104"/>
  <c r="BI100"/>
  <c r="BH100"/>
  <c r="BG100"/>
  <c r="BF100"/>
  <c r="T100"/>
  <c r="R100"/>
  <c r="P100"/>
  <c r="BI99"/>
  <c r="BH99"/>
  <c r="BG99"/>
  <c r="BF99"/>
  <c r="T99"/>
  <c r="R99"/>
  <c r="P99"/>
  <c r="BI95"/>
  <c r="BH95"/>
  <c r="BG95"/>
  <c r="BF95"/>
  <c r="T95"/>
  <c r="R95"/>
  <c r="P95"/>
  <c r="BI94"/>
  <c r="BH94"/>
  <c r="BG94"/>
  <c r="BF94"/>
  <c r="T94"/>
  <c r="R94"/>
  <c r="P94"/>
  <c r="J89"/>
  <c r="J88"/>
  <c r="F88"/>
  <c r="F86"/>
  <c r="E84"/>
  <c r="J63"/>
  <c r="J62"/>
  <c r="F62"/>
  <c r="F60"/>
  <c r="E58"/>
  <c r="J22"/>
  <c r="E22"/>
  <c r="F63"/>
  <c r="J21"/>
  <c r="J16"/>
  <c r="J86"/>
  <c r="E7"/>
  <c r="E52"/>
  <c i="19" r="J41"/>
  <c r="J40"/>
  <c i="1" r="AY75"/>
  <c i="19" r="J39"/>
  <c i="1" r="AX75"/>
  <c i="19" r="BI364"/>
  <c r="BH364"/>
  <c r="BG364"/>
  <c r="BF364"/>
  <c r="T364"/>
  <c r="R364"/>
  <c r="P364"/>
  <c r="BI360"/>
  <c r="BH360"/>
  <c r="BG360"/>
  <c r="BF360"/>
  <c r="T360"/>
  <c r="R360"/>
  <c r="P360"/>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6"/>
  <c r="BH336"/>
  <c r="BG336"/>
  <c r="BF336"/>
  <c r="T336"/>
  <c r="R336"/>
  <c r="P336"/>
  <c r="BI332"/>
  <c r="BH332"/>
  <c r="BG332"/>
  <c r="BF332"/>
  <c r="T332"/>
  <c r="R332"/>
  <c r="P332"/>
  <c r="BI328"/>
  <c r="BH328"/>
  <c r="BG328"/>
  <c r="BF328"/>
  <c r="T328"/>
  <c r="R328"/>
  <c r="P328"/>
  <c r="BI327"/>
  <c r="BH327"/>
  <c r="BG327"/>
  <c r="BF327"/>
  <c r="T327"/>
  <c r="R327"/>
  <c r="P327"/>
  <c r="BI323"/>
  <c r="BH323"/>
  <c r="BG323"/>
  <c r="BF323"/>
  <c r="T323"/>
  <c r="R323"/>
  <c r="P323"/>
  <c r="BI322"/>
  <c r="BH322"/>
  <c r="BG322"/>
  <c r="BF322"/>
  <c r="T322"/>
  <c r="R322"/>
  <c r="P322"/>
  <c r="BI318"/>
  <c r="BH318"/>
  <c r="BG318"/>
  <c r="BF318"/>
  <c r="T318"/>
  <c r="R318"/>
  <c r="P318"/>
  <c r="BI314"/>
  <c r="BH314"/>
  <c r="BG314"/>
  <c r="BF314"/>
  <c r="T314"/>
  <c r="R314"/>
  <c r="P314"/>
  <c r="BI310"/>
  <c r="BH310"/>
  <c r="BG310"/>
  <c r="BF310"/>
  <c r="T310"/>
  <c r="R310"/>
  <c r="P310"/>
  <c r="BI306"/>
  <c r="BH306"/>
  <c r="BG306"/>
  <c r="BF306"/>
  <c r="T306"/>
  <c r="R306"/>
  <c r="P306"/>
  <c r="BI302"/>
  <c r="BH302"/>
  <c r="BG302"/>
  <c r="BF302"/>
  <c r="T302"/>
  <c r="R302"/>
  <c r="P302"/>
  <c r="BI298"/>
  <c r="BH298"/>
  <c r="BG298"/>
  <c r="BF298"/>
  <c r="T298"/>
  <c r="R298"/>
  <c r="P298"/>
  <c r="BI297"/>
  <c r="BH297"/>
  <c r="BG297"/>
  <c r="BF297"/>
  <c r="T297"/>
  <c r="R297"/>
  <c r="P297"/>
  <c r="BI293"/>
  <c r="BH293"/>
  <c r="BG293"/>
  <c r="BF293"/>
  <c r="T293"/>
  <c r="R293"/>
  <c r="P293"/>
  <c r="BI292"/>
  <c r="BH292"/>
  <c r="BG292"/>
  <c r="BF292"/>
  <c r="T292"/>
  <c r="R292"/>
  <c r="P292"/>
  <c r="BI288"/>
  <c r="BH288"/>
  <c r="BG288"/>
  <c r="BF288"/>
  <c r="T288"/>
  <c r="R288"/>
  <c r="P288"/>
  <c r="BI287"/>
  <c r="BH287"/>
  <c r="BG287"/>
  <c r="BF287"/>
  <c r="T287"/>
  <c r="R287"/>
  <c r="P287"/>
  <c r="BI283"/>
  <c r="BH283"/>
  <c r="BG283"/>
  <c r="BF283"/>
  <c r="T283"/>
  <c r="R283"/>
  <c r="P283"/>
  <c r="BI282"/>
  <c r="BH282"/>
  <c r="BG282"/>
  <c r="BF282"/>
  <c r="T282"/>
  <c r="R282"/>
  <c r="P282"/>
  <c r="BI278"/>
  <c r="BH278"/>
  <c r="BG278"/>
  <c r="BF278"/>
  <c r="T278"/>
  <c r="R278"/>
  <c r="P278"/>
  <c r="BI277"/>
  <c r="BH277"/>
  <c r="BG277"/>
  <c r="BF277"/>
  <c r="T277"/>
  <c r="R277"/>
  <c r="P277"/>
  <c r="BI273"/>
  <c r="BH273"/>
  <c r="BG273"/>
  <c r="BF273"/>
  <c r="T273"/>
  <c r="R273"/>
  <c r="P273"/>
  <c r="BI272"/>
  <c r="BH272"/>
  <c r="BG272"/>
  <c r="BF272"/>
  <c r="T272"/>
  <c r="R272"/>
  <c r="P272"/>
  <c r="BI268"/>
  <c r="BH268"/>
  <c r="BG268"/>
  <c r="BF268"/>
  <c r="T268"/>
  <c r="R268"/>
  <c r="P268"/>
  <c r="BI267"/>
  <c r="BH267"/>
  <c r="BG267"/>
  <c r="BF267"/>
  <c r="T267"/>
  <c r="R267"/>
  <c r="P267"/>
  <c r="BI263"/>
  <c r="BH263"/>
  <c r="BG263"/>
  <c r="BF263"/>
  <c r="T263"/>
  <c r="R263"/>
  <c r="P263"/>
  <c r="BI262"/>
  <c r="BH262"/>
  <c r="BG262"/>
  <c r="BF262"/>
  <c r="T262"/>
  <c r="R262"/>
  <c r="P262"/>
  <c r="BI258"/>
  <c r="BH258"/>
  <c r="BG258"/>
  <c r="BF258"/>
  <c r="T258"/>
  <c r="R258"/>
  <c r="P258"/>
  <c r="BI257"/>
  <c r="BH257"/>
  <c r="BG257"/>
  <c r="BF257"/>
  <c r="T257"/>
  <c r="R257"/>
  <c r="P257"/>
  <c r="BI253"/>
  <c r="BH253"/>
  <c r="BG253"/>
  <c r="BF253"/>
  <c r="T253"/>
  <c r="R253"/>
  <c r="P253"/>
  <c r="BI252"/>
  <c r="BH252"/>
  <c r="BG252"/>
  <c r="BF252"/>
  <c r="T252"/>
  <c r="R252"/>
  <c r="P252"/>
  <c r="BI251"/>
  <c r="BH251"/>
  <c r="BG251"/>
  <c r="BF251"/>
  <c r="T251"/>
  <c r="R251"/>
  <c r="P251"/>
  <c r="BI250"/>
  <c r="BH250"/>
  <c r="BG250"/>
  <c r="BF250"/>
  <c r="T250"/>
  <c r="R250"/>
  <c r="P250"/>
  <c r="BI246"/>
  <c r="BH246"/>
  <c r="BG246"/>
  <c r="BF246"/>
  <c r="T246"/>
  <c r="R246"/>
  <c r="P246"/>
  <c r="BI245"/>
  <c r="BH245"/>
  <c r="BG245"/>
  <c r="BF245"/>
  <c r="T245"/>
  <c r="R245"/>
  <c r="P245"/>
  <c r="BI241"/>
  <c r="BH241"/>
  <c r="BG241"/>
  <c r="BF241"/>
  <c r="T241"/>
  <c r="R241"/>
  <c r="P241"/>
  <c r="BI240"/>
  <c r="BH240"/>
  <c r="BG240"/>
  <c r="BF240"/>
  <c r="T240"/>
  <c r="R240"/>
  <c r="P240"/>
  <c r="BI236"/>
  <c r="BH236"/>
  <c r="BG236"/>
  <c r="BF236"/>
  <c r="T236"/>
  <c r="R236"/>
  <c r="P236"/>
  <c r="BI235"/>
  <c r="BH235"/>
  <c r="BG235"/>
  <c r="BF235"/>
  <c r="T235"/>
  <c r="R235"/>
  <c r="P235"/>
  <c r="BI231"/>
  <c r="BH231"/>
  <c r="BG231"/>
  <c r="BF231"/>
  <c r="T231"/>
  <c r="R231"/>
  <c r="P231"/>
  <c r="BI230"/>
  <c r="BH230"/>
  <c r="BG230"/>
  <c r="BF230"/>
  <c r="T230"/>
  <c r="R230"/>
  <c r="P230"/>
  <c r="BI226"/>
  <c r="BH226"/>
  <c r="BG226"/>
  <c r="BF226"/>
  <c r="T226"/>
  <c r="R226"/>
  <c r="P226"/>
  <c r="BI225"/>
  <c r="BH225"/>
  <c r="BG225"/>
  <c r="BF225"/>
  <c r="T225"/>
  <c r="R225"/>
  <c r="P225"/>
  <c r="BI221"/>
  <c r="BH221"/>
  <c r="BG221"/>
  <c r="BF221"/>
  <c r="T221"/>
  <c r="R221"/>
  <c r="P221"/>
  <c r="BI220"/>
  <c r="BH220"/>
  <c r="BG220"/>
  <c r="BF220"/>
  <c r="T220"/>
  <c r="R220"/>
  <c r="P220"/>
  <c r="BI216"/>
  <c r="BH216"/>
  <c r="BG216"/>
  <c r="BF216"/>
  <c r="T216"/>
  <c r="R216"/>
  <c r="P216"/>
  <c r="BI215"/>
  <c r="BH215"/>
  <c r="BG215"/>
  <c r="BF215"/>
  <c r="T215"/>
  <c r="R215"/>
  <c r="P215"/>
  <c r="BI214"/>
  <c r="BH214"/>
  <c r="BG214"/>
  <c r="BF214"/>
  <c r="T214"/>
  <c r="R214"/>
  <c r="P214"/>
  <c r="BI213"/>
  <c r="BH213"/>
  <c r="BG213"/>
  <c r="BF213"/>
  <c r="T213"/>
  <c r="R213"/>
  <c r="P213"/>
  <c r="BI209"/>
  <c r="BH209"/>
  <c r="BG209"/>
  <c r="BF209"/>
  <c r="T209"/>
  <c r="R209"/>
  <c r="P209"/>
  <c r="BI208"/>
  <c r="BH208"/>
  <c r="BG208"/>
  <c r="BF208"/>
  <c r="T208"/>
  <c r="R208"/>
  <c r="P208"/>
  <c r="BI204"/>
  <c r="BH204"/>
  <c r="BG204"/>
  <c r="BF204"/>
  <c r="T204"/>
  <c r="R204"/>
  <c r="P204"/>
  <c r="BI203"/>
  <c r="BH203"/>
  <c r="BG203"/>
  <c r="BF203"/>
  <c r="T203"/>
  <c r="R203"/>
  <c r="P203"/>
  <c r="BI199"/>
  <c r="BH199"/>
  <c r="BG199"/>
  <c r="BF199"/>
  <c r="T199"/>
  <c r="R199"/>
  <c r="P199"/>
  <c r="BI198"/>
  <c r="BH198"/>
  <c r="BG198"/>
  <c r="BF198"/>
  <c r="T198"/>
  <c r="R198"/>
  <c r="P198"/>
  <c r="BI194"/>
  <c r="BH194"/>
  <c r="BG194"/>
  <c r="BF194"/>
  <c r="T194"/>
  <c r="R194"/>
  <c r="P194"/>
  <c r="BI193"/>
  <c r="BH193"/>
  <c r="BG193"/>
  <c r="BF193"/>
  <c r="T193"/>
  <c r="R193"/>
  <c r="P193"/>
  <c r="BI189"/>
  <c r="BH189"/>
  <c r="BG189"/>
  <c r="BF189"/>
  <c r="T189"/>
  <c r="R189"/>
  <c r="P189"/>
  <c r="BI188"/>
  <c r="BH188"/>
  <c r="BG188"/>
  <c r="BF188"/>
  <c r="T188"/>
  <c r="R188"/>
  <c r="P188"/>
  <c r="BI184"/>
  <c r="BH184"/>
  <c r="BG184"/>
  <c r="BF184"/>
  <c r="T184"/>
  <c r="R184"/>
  <c r="P184"/>
  <c r="BI183"/>
  <c r="BH183"/>
  <c r="BG183"/>
  <c r="BF183"/>
  <c r="T183"/>
  <c r="R183"/>
  <c r="P183"/>
  <c r="BI178"/>
  <c r="BH178"/>
  <c r="BG178"/>
  <c r="BF178"/>
  <c r="T178"/>
  <c r="R178"/>
  <c r="P178"/>
  <c r="BI177"/>
  <c r="BH177"/>
  <c r="BG177"/>
  <c r="BF177"/>
  <c r="T177"/>
  <c r="R177"/>
  <c r="P177"/>
  <c r="BI173"/>
  <c r="BH173"/>
  <c r="BG173"/>
  <c r="BF173"/>
  <c r="T173"/>
  <c r="R173"/>
  <c r="P173"/>
  <c r="BI172"/>
  <c r="BH172"/>
  <c r="BG172"/>
  <c r="BF172"/>
  <c r="T172"/>
  <c r="R172"/>
  <c r="P172"/>
  <c r="BI167"/>
  <c r="BH167"/>
  <c r="BG167"/>
  <c r="BF167"/>
  <c r="T167"/>
  <c r="R167"/>
  <c r="P167"/>
  <c r="BI166"/>
  <c r="BH166"/>
  <c r="BG166"/>
  <c r="BF166"/>
  <c r="T166"/>
  <c r="R166"/>
  <c r="P166"/>
  <c r="BI161"/>
  <c r="BH161"/>
  <c r="BG161"/>
  <c r="BF161"/>
  <c r="T161"/>
  <c r="R161"/>
  <c r="P161"/>
  <c r="BI160"/>
  <c r="BH160"/>
  <c r="BG160"/>
  <c r="BF160"/>
  <c r="T160"/>
  <c r="R160"/>
  <c r="P160"/>
  <c r="BI156"/>
  <c r="BH156"/>
  <c r="BG156"/>
  <c r="BF156"/>
  <c r="T156"/>
  <c r="R156"/>
  <c r="P156"/>
  <c r="BI155"/>
  <c r="BH155"/>
  <c r="BG155"/>
  <c r="BF155"/>
  <c r="T155"/>
  <c r="R155"/>
  <c r="P155"/>
  <c r="BI151"/>
  <c r="BH151"/>
  <c r="BG151"/>
  <c r="BF151"/>
  <c r="T151"/>
  <c r="R151"/>
  <c r="P151"/>
  <c r="BI150"/>
  <c r="BH150"/>
  <c r="BG150"/>
  <c r="BF150"/>
  <c r="T150"/>
  <c r="R150"/>
  <c r="P150"/>
  <c r="BI146"/>
  <c r="BH146"/>
  <c r="BG146"/>
  <c r="BF146"/>
  <c r="T146"/>
  <c r="R146"/>
  <c r="P146"/>
  <c r="BI145"/>
  <c r="BH145"/>
  <c r="BG145"/>
  <c r="BF145"/>
  <c r="T145"/>
  <c r="R145"/>
  <c r="P145"/>
  <c r="BI141"/>
  <c r="BH141"/>
  <c r="BG141"/>
  <c r="BF141"/>
  <c r="T141"/>
  <c r="R141"/>
  <c r="P141"/>
  <c r="BI140"/>
  <c r="BH140"/>
  <c r="BG140"/>
  <c r="BF140"/>
  <c r="T140"/>
  <c r="R140"/>
  <c r="P140"/>
  <c r="BI136"/>
  <c r="BH136"/>
  <c r="BG136"/>
  <c r="BF136"/>
  <c r="T136"/>
  <c r="R136"/>
  <c r="P136"/>
  <c r="BI135"/>
  <c r="BH135"/>
  <c r="BG135"/>
  <c r="BF135"/>
  <c r="T135"/>
  <c r="R135"/>
  <c r="P135"/>
  <c r="BI131"/>
  <c r="BH131"/>
  <c r="BG131"/>
  <c r="BF131"/>
  <c r="T131"/>
  <c r="R131"/>
  <c r="P131"/>
  <c r="BI130"/>
  <c r="BH130"/>
  <c r="BG130"/>
  <c r="BF130"/>
  <c r="T130"/>
  <c r="R130"/>
  <c r="P130"/>
  <c r="BI126"/>
  <c r="BH126"/>
  <c r="BG126"/>
  <c r="BF126"/>
  <c r="T126"/>
  <c r="R126"/>
  <c r="P126"/>
  <c r="BI125"/>
  <c r="BH125"/>
  <c r="BG125"/>
  <c r="BF125"/>
  <c r="T125"/>
  <c r="R125"/>
  <c r="P125"/>
  <c r="BI121"/>
  <c r="BH121"/>
  <c r="BG121"/>
  <c r="BF121"/>
  <c r="T121"/>
  <c r="R121"/>
  <c r="P121"/>
  <c r="BI120"/>
  <c r="BH120"/>
  <c r="BG120"/>
  <c r="BF120"/>
  <c r="T120"/>
  <c r="R120"/>
  <c r="P120"/>
  <c r="BI116"/>
  <c r="BH116"/>
  <c r="BG116"/>
  <c r="BF116"/>
  <c r="T116"/>
  <c r="R116"/>
  <c r="P116"/>
  <c r="BI115"/>
  <c r="BH115"/>
  <c r="BG115"/>
  <c r="BF115"/>
  <c r="T115"/>
  <c r="R115"/>
  <c r="P115"/>
  <c r="BI111"/>
  <c r="BH111"/>
  <c r="BG111"/>
  <c r="BF111"/>
  <c r="T111"/>
  <c r="R111"/>
  <c r="P111"/>
  <c r="BI110"/>
  <c r="BH110"/>
  <c r="BG110"/>
  <c r="BF110"/>
  <c r="T110"/>
  <c r="R110"/>
  <c r="P110"/>
  <c r="BI106"/>
  <c r="BH106"/>
  <c r="BG106"/>
  <c r="BF106"/>
  <c r="T106"/>
  <c r="R106"/>
  <c r="P106"/>
  <c r="BI105"/>
  <c r="BH105"/>
  <c r="BG105"/>
  <c r="BF105"/>
  <c r="T105"/>
  <c r="R105"/>
  <c r="P105"/>
  <c r="BI101"/>
  <c r="BH101"/>
  <c r="BG101"/>
  <c r="BF101"/>
  <c r="T101"/>
  <c r="R101"/>
  <c r="P101"/>
  <c r="BI100"/>
  <c r="BH100"/>
  <c r="BG100"/>
  <c r="BF100"/>
  <c r="T100"/>
  <c r="R100"/>
  <c r="P100"/>
  <c r="BI95"/>
  <c r="BH95"/>
  <c r="BG95"/>
  <c r="BF95"/>
  <c r="T95"/>
  <c r="R95"/>
  <c r="P95"/>
  <c r="BI94"/>
  <c r="BH94"/>
  <c r="BG94"/>
  <c r="BF94"/>
  <c r="T94"/>
  <c r="R94"/>
  <c r="P94"/>
  <c r="J89"/>
  <c r="J88"/>
  <c r="F88"/>
  <c r="F86"/>
  <c r="E84"/>
  <c r="J63"/>
  <c r="J62"/>
  <c r="F62"/>
  <c r="F60"/>
  <c r="E58"/>
  <c r="J22"/>
  <c r="E22"/>
  <c r="F63"/>
  <c r="J21"/>
  <c r="J16"/>
  <c r="J86"/>
  <c r="E7"/>
  <c r="E78"/>
  <c i="18" r="J41"/>
  <c r="J40"/>
  <c i="1" r="AY74"/>
  <c i="18" r="J39"/>
  <c i="1" r="AX74"/>
  <c i="18" r="BI286"/>
  <c r="BH286"/>
  <c r="BG286"/>
  <c r="BF286"/>
  <c r="T286"/>
  <c r="R286"/>
  <c r="P286"/>
  <c r="BI282"/>
  <c r="BH282"/>
  <c r="BG282"/>
  <c r="BF282"/>
  <c r="T282"/>
  <c r="R282"/>
  <c r="P282"/>
  <c r="BI278"/>
  <c r="BH278"/>
  <c r="BG278"/>
  <c r="BF278"/>
  <c r="T278"/>
  <c r="R278"/>
  <c r="P278"/>
  <c r="BI274"/>
  <c r="BH274"/>
  <c r="BG274"/>
  <c r="BF274"/>
  <c r="T274"/>
  <c r="R274"/>
  <c r="P274"/>
  <c r="BI270"/>
  <c r="BH270"/>
  <c r="BG270"/>
  <c r="BF270"/>
  <c r="T270"/>
  <c r="R270"/>
  <c r="P270"/>
  <c r="BI266"/>
  <c r="BH266"/>
  <c r="BG266"/>
  <c r="BF266"/>
  <c r="T266"/>
  <c r="R266"/>
  <c r="P266"/>
  <c r="BI262"/>
  <c r="BH262"/>
  <c r="BG262"/>
  <c r="BF262"/>
  <c r="T262"/>
  <c r="R262"/>
  <c r="P262"/>
  <c r="BI258"/>
  <c r="BH258"/>
  <c r="BG258"/>
  <c r="BF258"/>
  <c r="T258"/>
  <c r="R258"/>
  <c r="P258"/>
  <c r="BI254"/>
  <c r="BH254"/>
  <c r="BG254"/>
  <c r="BF254"/>
  <c r="T254"/>
  <c r="R254"/>
  <c r="P254"/>
  <c r="BI250"/>
  <c r="BH250"/>
  <c r="BG250"/>
  <c r="BF250"/>
  <c r="T250"/>
  <c r="R250"/>
  <c r="P250"/>
  <c r="BI246"/>
  <c r="BH246"/>
  <c r="BG246"/>
  <c r="BF246"/>
  <c r="T246"/>
  <c r="R246"/>
  <c r="P246"/>
  <c r="BI245"/>
  <c r="BH245"/>
  <c r="BG245"/>
  <c r="BF245"/>
  <c r="T245"/>
  <c r="R245"/>
  <c r="P245"/>
  <c r="BI241"/>
  <c r="BH241"/>
  <c r="BG241"/>
  <c r="BF241"/>
  <c r="T241"/>
  <c r="R241"/>
  <c r="P241"/>
  <c r="BI237"/>
  <c r="BH237"/>
  <c r="BG237"/>
  <c r="BF237"/>
  <c r="T237"/>
  <c r="R237"/>
  <c r="P237"/>
  <c r="BI233"/>
  <c r="BH233"/>
  <c r="BG233"/>
  <c r="BF233"/>
  <c r="T233"/>
  <c r="R233"/>
  <c r="P233"/>
  <c r="BI229"/>
  <c r="BH229"/>
  <c r="BG229"/>
  <c r="BF229"/>
  <c r="T229"/>
  <c r="R229"/>
  <c r="P229"/>
  <c r="BI228"/>
  <c r="BH228"/>
  <c r="BG228"/>
  <c r="BF228"/>
  <c r="T228"/>
  <c r="R228"/>
  <c r="P228"/>
  <c r="BI224"/>
  <c r="BH224"/>
  <c r="BG224"/>
  <c r="BF224"/>
  <c r="T224"/>
  <c r="R224"/>
  <c r="P224"/>
  <c r="BI223"/>
  <c r="BH223"/>
  <c r="BG223"/>
  <c r="BF223"/>
  <c r="T223"/>
  <c r="R223"/>
  <c r="P223"/>
  <c r="BI219"/>
  <c r="BH219"/>
  <c r="BG219"/>
  <c r="BF219"/>
  <c r="T219"/>
  <c r="R219"/>
  <c r="P219"/>
  <c r="BI218"/>
  <c r="BH218"/>
  <c r="BG218"/>
  <c r="BF218"/>
  <c r="T218"/>
  <c r="R218"/>
  <c r="P218"/>
  <c r="BI214"/>
  <c r="BH214"/>
  <c r="BG214"/>
  <c r="BF214"/>
  <c r="T214"/>
  <c r="R214"/>
  <c r="P214"/>
  <c r="BI213"/>
  <c r="BH213"/>
  <c r="BG213"/>
  <c r="BF213"/>
  <c r="T213"/>
  <c r="R213"/>
  <c r="P213"/>
  <c r="BI209"/>
  <c r="BH209"/>
  <c r="BG209"/>
  <c r="BF209"/>
  <c r="T209"/>
  <c r="R209"/>
  <c r="P209"/>
  <c r="BI208"/>
  <c r="BH208"/>
  <c r="BG208"/>
  <c r="BF208"/>
  <c r="T208"/>
  <c r="R208"/>
  <c r="P208"/>
  <c r="BI207"/>
  <c r="BH207"/>
  <c r="BG207"/>
  <c r="BF207"/>
  <c r="T207"/>
  <c r="R207"/>
  <c r="P207"/>
  <c r="BI206"/>
  <c r="BH206"/>
  <c r="BG206"/>
  <c r="BF206"/>
  <c r="T206"/>
  <c r="R206"/>
  <c r="P206"/>
  <c r="BI202"/>
  <c r="BH202"/>
  <c r="BG202"/>
  <c r="BF202"/>
  <c r="T202"/>
  <c r="R202"/>
  <c r="P202"/>
  <c r="BI201"/>
  <c r="BH201"/>
  <c r="BG201"/>
  <c r="BF201"/>
  <c r="T201"/>
  <c r="R201"/>
  <c r="P201"/>
  <c r="BI197"/>
  <c r="BH197"/>
  <c r="BG197"/>
  <c r="BF197"/>
  <c r="T197"/>
  <c r="R197"/>
  <c r="P197"/>
  <c r="BI196"/>
  <c r="BH196"/>
  <c r="BG196"/>
  <c r="BF196"/>
  <c r="T196"/>
  <c r="R196"/>
  <c r="P196"/>
  <c r="BI192"/>
  <c r="BH192"/>
  <c r="BG192"/>
  <c r="BF192"/>
  <c r="T192"/>
  <c r="R192"/>
  <c r="P192"/>
  <c r="BI191"/>
  <c r="BH191"/>
  <c r="BG191"/>
  <c r="BF191"/>
  <c r="T191"/>
  <c r="R191"/>
  <c r="P191"/>
  <c r="BI187"/>
  <c r="BH187"/>
  <c r="BG187"/>
  <c r="BF187"/>
  <c r="T187"/>
  <c r="R187"/>
  <c r="P187"/>
  <c r="BI183"/>
  <c r="BH183"/>
  <c r="BG183"/>
  <c r="BF183"/>
  <c r="T183"/>
  <c r="R183"/>
  <c r="P183"/>
  <c r="BI182"/>
  <c r="BH182"/>
  <c r="BG182"/>
  <c r="BF182"/>
  <c r="T182"/>
  <c r="R182"/>
  <c r="P182"/>
  <c r="BI178"/>
  <c r="BH178"/>
  <c r="BG178"/>
  <c r="BF178"/>
  <c r="T178"/>
  <c r="R178"/>
  <c r="P178"/>
  <c r="BI177"/>
  <c r="BH177"/>
  <c r="BG177"/>
  <c r="BF177"/>
  <c r="T177"/>
  <c r="R177"/>
  <c r="P177"/>
  <c r="BI173"/>
  <c r="BH173"/>
  <c r="BG173"/>
  <c r="BF173"/>
  <c r="T173"/>
  <c r="R173"/>
  <c r="P173"/>
  <c r="BI172"/>
  <c r="BH172"/>
  <c r="BG172"/>
  <c r="BF172"/>
  <c r="T172"/>
  <c r="R172"/>
  <c r="P172"/>
  <c r="BI168"/>
  <c r="BH168"/>
  <c r="BG168"/>
  <c r="BF168"/>
  <c r="T168"/>
  <c r="R168"/>
  <c r="P168"/>
  <c r="BI167"/>
  <c r="BH167"/>
  <c r="BG167"/>
  <c r="BF167"/>
  <c r="T167"/>
  <c r="R167"/>
  <c r="P167"/>
  <c r="BI163"/>
  <c r="BH163"/>
  <c r="BG163"/>
  <c r="BF163"/>
  <c r="T163"/>
  <c r="R163"/>
  <c r="P163"/>
  <c r="BI162"/>
  <c r="BH162"/>
  <c r="BG162"/>
  <c r="BF162"/>
  <c r="T162"/>
  <c r="R162"/>
  <c r="P162"/>
  <c r="BI158"/>
  <c r="BH158"/>
  <c r="BG158"/>
  <c r="BF158"/>
  <c r="T158"/>
  <c r="R158"/>
  <c r="P158"/>
  <c r="BI157"/>
  <c r="BH157"/>
  <c r="BG157"/>
  <c r="BF157"/>
  <c r="T157"/>
  <c r="R157"/>
  <c r="P157"/>
  <c r="BI153"/>
  <c r="BH153"/>
  <c r="BG153"/>
  <c r="BF153"/>
  <c r="T153"/>
  <c r="R153"/>
  <c r="P153"/>
  <c r="BI152"/>
  <c r="BH152"/>
  <c r="BG152"/>
  <c r="BF152"/>
  <c r="T152"/>
  <c r="R152"/>
  <c r="P152"/>
  <c r="BI148"/>
  <c r="BH148"/>
  <c r="BG148"/>
  <c r="BF148"/>
  <c r="T148"/>
  <c r="R148"/>
  <c r="P148"/>
  <c r="BI147"/>
  <c r="BH147"/>
  <c r="BG147"/>
  <c r="BF147"/>
  <c r="T147"/>
  <c r="R147"/>
  <c r="P147"/>
  <c r="BI143"/>
  <c r="BH143"/>
  <c r="BG143"/>
  <c r="BF143"/>
  <c r="T143"/>
  <c r="R143"/>
  <c r="P143"/>
  <c r="BI142"/>
  <c r="BH142"/>
  <c r="BG142"/>
  <c r="BF142"/>
  <c r="T142"/>
  <c r="R142"/>
  <c r="P142"/>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9"/>
  <c r="BH129"/>
  <c r="BG129"/>
  <c r="BF129"/>
  <c r="T129"/>
  <c r="R129"/>
  <c r="P129"/>
  <c r="BI125"/>
  <c r="BH125"/>
  <c r="BG125"/>
  <c r="BF125"/>
  <c r="T125"/>
  <c r="R125"/>
  <c r="P125"/>
  <c r="BI124"/>
  <c r="BH124"/>
  <c r="BG124"/>
  <c r="BF124"/>
  <c r="T124"/>
  <c r="R124"/>
  <c r="P124"/>
  <c r="BI120"/>
  <c r="BH120"/>
  <c r="BG120"/>
  <c r="BF120"/>
  <c r="T120"/>
  <c r="R120"/>
  <c r="P120"/>
  <c r="BI119"/>
  <c r="BH119"/>
  <c r="BG119"/>
  <c r="BF119"/>
  <c r="T119"/>
  <c r="R119"/>
  <c r="P119"/>
  <c r="BI115"/>
  <c r="BH115"/>
  <c r="BG115"/>
  <c r="BF115"/>
  <c r="T115"/>
  <c r="R115"/>
  <c r="P115"/>
  <c r="BI114"/>
  <c r="BH114"/>
  <c r="BG114"/>
  <c r="BF114"/>
  <c r="T114"/>
  <c r="R114"/>
  <c r="P114"/>
  <c r="BI110"/>
  <c r="BH110"/>
  <c r="BG110"/>
  <c r="BF110"/>
  <c r="T110"/>
  <c r="R110"/>
  <c r="P110"/>
  <c r="BI109"/>
  <c r="BH109"/>
  <c r="BG109"/>
  <c r="BF109"/>
  <c r="T109"/>
  <c r="R109"/>
  <c r="P109"/>
  <c r="BI105"/>
  <c r="BH105"/>
  <c r="BG105"/>
  <c r="BF105"/>
  <c r="T105"/>
  <c r="R105"/>
  <c r="P105"/>
  <c r="BI104"/>
  <c r="BH104"/>
  <c r="BG104"/>
  <c r="BF104"/>
  <c r="T104"/>
  <c r="R104"/>
  <c r="P104"/>
  <c r="BI100"/>
  <c r="BH100"/>
  <c r="BG100"/>
  <c r="BF100"/>
  <c r="T100"/>
  <c r="R100"/>
  <c r="P100"/>
  <c r="BI99"/>
  <c r="BH99"/>
  <c r="BG99"/>
  <c r="BF99"/>
  <c r="T99"/>
  <c r="R99"/>
  <c r="P99"/>
  <c r="BI95"/>
  <c r="BH95"/>
  <c r="BG95"/>
  <c r="BF95"/>
  <c r="T95"/>
  <c r="R95"/>
  <c r="P95"/>
  <c r="BI94"/>
  <c r="BH94"/>
  <c r="BG94"/>
  <c r="BF94"/>
  <c r="T94"/>
  <c r="R94"/>
  <c r="P94"/>
  <c r="J89"/>
  <c r="J88"/>
  <c r="F88"/>
  <c r="F86"/>
  <c r="E84"/>
  <c r="J63"/>
  <c r="J62"/>
  <c r="F62"/>
  <c r="F60"/>
  <c r="E58"/>
  <c r="J22"/>
  <c r="E22"/>
  <c r="F63"/>
  <c r="J21"/>
  <c r="J16"/>
  <c r="J60"/>
  <c r="E7"/>
  <c r="E78"/>
  <c i="17" r="J39"/>
  <c r="J38"/>
  <c i="1" r="AY72"/>
  <c i="17" r="J37"/>
  <c i="1" r="AX72"/>
  <c i="17" r="BI297"/>
  <c r="BH297"/>
  <c r="BG297"/>
  <c r="BF297"/>
  <c r="T297"/>
  <c r="R297"/>
  <c r="P297"/>
  <c r="BI284"/>
  <c r="BH284"/>
  <c r="BG284"/>
  <c r="BF284"/>
  <c r="T284"/>
  <c r="R284"/>
  <c r="P284"/>
  <c r="BI280"/>
  <c r="BH280"/>
  <c r="BG280"/>
  <c r="BF280"/>
  <c r="T280"/>
  <c r="R280"/>
  <c r="P280"/>
  <c r="BI277"/>
  <c r="BH277"/>
  <c r="BG277"/>
  <c r="BF277"/>
  <c r="T277"/>
  <c r="R277"/>
  <c r="P277"/>
  <c r="BI273"/>
  <c r="BH273"/>
  <c r="BG273"/>
  <c r="BF273"/>
  <c r="T273"/>
  <c r="R273"/>
  <c r="P273"/>
  <c r="BI269"/>
  <c r="BH269"/>
  <c r="BG269"/>
  <c r="BF269"/>
  <c r="T269"/>
  <c r="R269"/>
  <c r="P269"/>
  <c r="BI264"/>
  <c r="BH264"/>
  <c r="BG264"/>
  <c r="BF264"/>
  <c r="T264"/>
  <c r="R264"/>
  <c r="P264"/>
  <c r="BI259"/>
  <c r="BH259"/>
  <c r="BG259"/>
  <c r="BF259"/>
  <c r="T259"/>
  <c r="R259"/>
  <c r="P259"/>
  <c r="BI254"/>
  <c r="BH254"/>
  <c r="BG254"/>
  <c r="BF254"/>
  <c r="T254"/>
  <c r="R254"/>
  <c r="P254"/>
  <c r="BI251"/>
  <c r="BH251"/>
  <c r="BG251"/>
  <c r="BF251"/>
  <c r="T251"/>
  <c r="R251"/>
  <c r="P251"/>
  <c r="BI246"/>
  <c r="BH246"/>
  <c r="BG246"/>
  <c r="BF246"/>
  <c r="T246"/>
  <c r="R246"/>
  <c r="P246"/>
  <c r="BI241"/>
  <c r="BH241"/>
  <c r="BG241"/>
  <c r="BF241"/>
  <c r="T241"/>
  <c r="R241"/>
  <c r="P241"/>
  <c r="BI236"/>
  <c r="BH236"/>
  <c r="BG236"/>
  <c r="BF236"/>
  <c r="T236"/>
  <c r="R236"/>
  <c r="P236"/>
  <c r="BI231"/>
  <c r="BH231"/>
  <c r="BG231"/>
  <c r="BF231"/>
  <c r="T231"/>
  <c r="R231"/>
  <c r="P231"/>
  <c r="BI226"/>
  <c r="BH226"/>
  <c r="BG226"/>
  <c r="BF226"/>
  <c r="T226"/>
  <c r="R226"/>
  <c r="P226"/>
  <c r="BI222"/>
  <c r="BH222"/>
  <c r="BG222"/>
  <c r="BF222"/>
  <c r="T222"/>
  <c r="R222"/>
  <c r="P222"/>
  <c r="BI218"/>
  <c r="BH218"/>
  <c r="BG218"/>
  <c r="BF218"/>
  <c r="T218"/>
  <c r="R218"/>
  <c r="P218"/>
  <c r="BI215"/>
  <c r="BH215"/>
  <c r="BG215"/>
  <c r="BF215"/>
  <c r="T215"/>
  <c r="R215"/>
  <c r="P215"/>
  <c r="BI210"/>
  <c r="BH210"/>
  <c r="BG210"/>
  <c r="BF210"/>
  <c r="T210"/>
  <c r="R210"/>
  <c r="P210"/>
  <c r="BI205"/>
  <c r="BH205"/>
  <c r="BG205"/>
  <c r="BF205"/>
  <c r="T205"/>
  <c r="R205"/>
  <c r="P205"/>
  <c r="BI202"/>
  <c r="BH202"/>
  <c r="BG202"/>
  <c r="BF202"/>
  <c r="T202"/>
  <c r="R202"/>
  <c r="P202"/>
  <c r="BI198"/>
  <c r="BH198"/>
  <c r="BG198"/>
  <c r="BF198"/>
  <c r="T198"/>
  <c r="R198"/>
  <c r="P198"/>
  <c r="BI194"/>
  <c r="BH194"/>
  <c r="BG194"/>
  <c r="BF194"/>
  <c r="T194"/>
  <c r="R194"/>
  <c r="P194"/>
  <c r="BI190"/>
  <c r="BH190"/>
  <c r="BG190"/>
  <c r="BF190"/>
  <c r="T190"/>
  <c r="R190"/>
  <c r="P190"/>
  <c r="BI186"/>
  <c r="BH186"/>
  <c r="BG186"/>
  <c r="BF186"/>
  <c r="T186"/>
  <c r="R186"/>
  <c r="P186"/>
  <c r="BI182"/>
  <c r="BH182"/>
  <c r="BG182"/>
  <c r="BF182"/>
  <c r="T182"/>
  <c r="R182"/>
  <c r="P182"/>
  <c r="BI178"/>
  <c r="BH178"/>
  <c r="BG178"/>
  <c r="BF178"/>
  <c r="T178"/>
  <c r="R178"/>
  <c r="P178"/>
  <c r="BI174"/>
  <c r="BH174"/>
  <c r="BG174"/>
  <c r="BF174"/>
  <c r="T174"/>
  <c r="R174"/>
  <c r="P174"/>
  <c r="BI170"/>
  <c r="BH170"/>
  <c r="BG170"/>
  <c r="BF170"/>
  <c r="T170"/>
  <c r="R170"/>
  <c r="P170"/>
  <c r="BI166"/>
  <c r="BH166"/>
  <c r="BG166"/>
  <c r="BF166"/>
  <c r="T166"/>
  <c r="R166"/>
  <c r="P166"/>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7"/>
  <c r="BH137"/>
  <c r="BG137"/>
  <c r="BF137"/>
  <c r="T137"/>
  <c r="R137"/>
  <c r="P137"/>
  <c r="BI133"/>
  <c r="BH133"/>
  <c r="BG133"/>
  <c r="BF133"/>
  <c r="T133"/>
  <c r="R133"/>
  <c r="P133"/>
  <c r="BI129"/>
  <c r="BH129"/>
  <c r="BG129"/>
  <c r="BF129"/>
  <c r="T129"/>
  <c r="R129"/>
  <c r="P129"/>
  <c r="BI124"/>
  <c r="BH124"/>
  <c r="BG124"/>
  <c r="BF124"/>
  <c r="T124"/>
  <c r="R124"/>
  <c r="P124"/>
  <c r="BI119"/>
  <c r="BH119"/>
  <c r="BG119"/>
  <c r="BF119"/>
  <c r="T119"/>
  <c r="R119"/>
  <c r="P119"/>
  <c r="BI114"/>
  <c r="BH114"/>
  <c r="BG114"/>
  <c r="BF114"/>
  <c r="T114"/>
  <c r="R114"/>
  <c r="P114"/>
  <c r="BI109"/>
  <c r="BH109"/>
  <c r="BG109"/>
  <c r="BF109"/>
  <c r="T109"/>
  <c r="R109"/>
  <c r="P109"/>
  <c r="BI103"/>
  <c r="BH103"/>
  <c r="BG103"/>
  <c r="BF103"/>
  <c r="T103"/>
  <c r="R103"/>
  <c r="P103"/>
  <c r="BI99"/>
  <c r="BH99"/>
  <c r="BG99"/>
  <c r="BF99"/>
  <c r="T99"/>
  <c r="R99"/>
  <c r="P99"/>
  <c r="BI95"/>
  <c r="BH95"/>
  <c r="BG95"/>
  <c r="BF95"/>
  <c r="T95"/>
  <c r="R95"/>
  <c r="P95"/>
  <c r="J89"/>
  <c r="J88"/>
  <c r="F88"/>
  <c r="F86"/>
  <c r="E84"/>
  <c r="J59"/>
  <c r="J58"/>
  <c r="F58"/>
  <c r="F56"/>
  <c r="E54"/>
  <c r="J20"/>
  <c r="E20"/>
  <c r="F89"/>
  <c r="J19"/>
  <c r="J14"/>
  <c r="J56"/>
  <c r="E7"/>
  <c r="E80"/>
  <c i="16" r="J39"/>
  <c r="J38"/>
  <c i="1" r="AY71"/>
  <c i="16" r="J37"/>
  <c i="1" r="AX71"/>
  <c i="16" r="BI225"/>
  <c r="BH225"/>
  <c r="BG225"/>
  <c r="BF225"/>
  <c r="T225"/>
  <c r="R225"/>
  <c r="P225"/>
  <c r="BI222"/>
  <c r="BH222"/>
  <c r="BG222"/>
  <c r="BF222"/>
  <c r="T222"/>
  <c r="R222"/>
  <c r="P222"/>
  <c r="BI219"/>
  <c r="BH219"/>
  <c r="BG219"/>
  <c r="BF219"/>
  <c r="T219"/>
  <c r="R219"/>
  <c r="P219"/>
  <c r="BI216"/>
  <c r="BH216"/>
  <c r="BG216"/>
  <c r="BF216"/>
  <c r="T216"/>
  <c r="R216"/>
  <c r="P216"/>
  <c r="BI212"/>
  <c r="BH212"/>
  <c r="BG212"/>
  <c r="BF212"/>
  <c r="T212"/>
  <c r="R212"/>
  <c r="P212"/>
  <c r="BI208"/>
  <c r="BH208"/>
  <c r="BG208"/>
  <c r="BF208"/>
  <c r="T208"/>
  <c r="R208"/>
  <c r="P208"/>
  <c r="BI203"/>
  <c r="BH203"/>
  <c r="BG203"/>
  <c r="BF203"/>
  <c r="T203"/>
  <c r="T202"/>
  <c r="R203"/>
  <c r="R202"/>
  <c r="P203"/>
  <c r="P202"/>
  <c r="BI194"/>
  <c r="BH194"/>
  <c r="BG194"/>
  <c r="BF194"/>
  <c r="T194"/>
  <c r="T193"/>
  <c r="R194"/>
  <c r="R193"/>
  <c r="P194"/>
  <c r="P193"/>
  <c r="BI191"/>
  <c r="BH191"/>
  <c r="BG191"/>
  <c r="BF191"/>
  <c r="T191"/>
  <c r="R191"/>
  <c r="P191"/>
  <c r="BI187"/>
  <c r="BH187"/>
  <c r="BG187"/>
  <c r="BF187"/>
  <c r="T187"/>
  <c r="R187"/>
  <c r="P187"/>
  <c r="BI184"/>
  <c r="BH184"/>
  <c r="BG184"/>
  <c r="BF184"/>
  <c r="T184"/>
  <c r="R184"/>
  <c r="P184"/>
  <c r="BI183"/>
  <c r="BH183"/>
  <c r="BG183"/>
  <c r="BF183"/>
  <c r="T183"/>
  <c r="R183"/>
  <c r="P183"/>
  <c r="BI179"/>
  <c r="BH179"/>
  <c r="BG179"/>
  <c r="BF179"/>
  <c r="T179"/>
  <c r="R179"/>
  <c r="P179"/>
  <c r="BI178"/>
  <c r="BH178"/>
  <c r="BG178"/>
  <c r="BF178"/>
  <c r="T178"/>
  <c r="R178"/>
  <c r="P178"/>
  <c r="BI175"/>
  <c r="BH175"/>
  <c r="BG175"/>
  <c r="BF175"/>
  <c r="T175"/>
  <c r="R175"/>
  <c r="P175"/>
  <c r="BI170"/>
  <c r="BH170"/>
  <c r="BG170"/>
  <c r="BF170"/>
  <c r="T170"/>
  <c r="R170"/>
  <c r="P170"/>
  <c r="BI166"/>
  <c r="BH166"/>
  <c r="BG166"/>
  <c r="BF166"/>
  <c r="T166"/>
  <c r="R166"/>
  <c r="P166"/>
  <c r="BI162"/>
  <c r="BH162"/>
  <c r="BG162"/>
  <c r="BF162"/>
  <c r="T162"/>
  <c r="R162"/>
  <c r="P162"/>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2"/>
  <c r="BH142"/>
  <c r="BG142"/>
  <c r="BF142"/>
  <c r="T142"/>
  <c r="R142"/>
  <c r="P142"/>
  <c r="BI138"/>
  <c r="BH138"/>
  <c r="BG138"/>
  <c r="BF138"/>
  <c r="T138"/>
  <c r="R138"/>
  <c r="P138"/>
  <c r="BI136"/>
  <c r="BH136"/>
  <c r="BG136"/>
  <c r="BF136"/>
  <c r="T136"/>
  <c r="R136"/>
  <c r="P136"/>
  <c r="BI134"/>
  <c r="BH134"/>
  <c r="BG134"/>
  <c r="BF134"/>
  <c r="T134"/>
  <c r="R134"/>
  <c r="P134"/>
  <c r="BI130"/>
  <c r="BH130"/>
  <c r="BG130"/>
  <c r="BF130"/>
  <c r="T130"/>
  <c r="R130"/>
  <c r="P130"/>
  <c r="BI129"/>
  <c r="BH129"/>
  <c r="BG129"/>
  <c r="BF129"/>
  <c r="T129"/>
  <c r="R129"/>
  <c r="P129"/>
  <c r="BI128"/>
  <c r="BH128"/>
  <c r="BG128"/>
  <c r="BF128"/>
  <c r="T128"/>
  <c r="R128"/>
  <c r="P128"/>
  <c r="BI124"/>
  <c r="BH124"/>
  <c r="BG124"/>
  <c r="BF124"/>
  <c r="T124"/>
  <c r="R124"/>
  <c r="P124"/>
  <c r="BI120"/>
  <c r="BH120"/>
  <c r="BG120"/>
  <c r="BF120"/>
  <c r="T120"/>
  <c r="R120"/>
  <c r="P120"/>
  <c r="BI116"/>
  <c r="BH116"/>
  <c r="BG116"/>
  <c r="BF116"/>
  <c r="T116"/>
  <c r="R116"/>
  <c r="P116"/>
  <c r="BI114"/>
  <c r="BH114"/>
  <c r="BG114"/>
  <c r="BF114"/>
  <c r="T114"/>
  <c r="R114"/>
  <c r="P114"/>
  <c r="BI110"/>
  <c r="BH110"/>
  <c r="BG110"/>
  <c r="BF110"/>
  <c r="T110"/>
  <c r="R110"/>
  <c r="P110"/>
  <c r="BI109"/>
  <c r="BH109"/>
  <c r="BG109"/>
  <c r="BF109"/>
  <c r="T109"/>
  <c r="R109"/>
  <c r="P109"/>
  <c r="BI108"/>
  <c r="BH108"/>
  <c r="BG108"/>
  <c r="BF108"/>
  <c r="T108"/>
  <c r="R108"/>
  <c r="P108"/>
  <c r="BI103"/>
  <c r="BH103"/>
  <c r="BG103"/>
  <c r="BF103"/>
  <c r="T103"/>
  <c r="R103"/>
  <c r="P103"/>
  <c r="BI99"/>
  <c r="BH99"/>
  <c r="BG99"/>
  <c r="BF99"/>
  <c r="T99"/>
  <c r="R99"/>
  <c r="P99"/>
  <c r="BI95"/>
  <c r="BH95"/>
  <c r="BG95"/>
  <c r="BF95"/>
  <c r="T95"/>
  <c r="R95"/>
  <c r="P95"/>
  <c r="J89"/>
  <c r="J88"/>
  <c r="F88"/>
  <c r="F86"/>
  <c r="E84"/>
  <c r="J59"/>
  <c r="J58"/>
  <c r="F58"/>
  <c r="F56"/>
  <c r="E54"/>
  <c r="J20"/>
  <c r="E20"/>
  <c r="F89"/>
  <c r="J19"/>
  <c r="J14"/>
  <c r="J56"/>
  <c r="E7"/>
  <c r="E80"/>
  <c i="15" r="J39"/>
  <c r="J38"/>
  <c i="1" r="AY70"/>
  <c i="15" r="J37"/>
  <c i="1" r="AX70"/>
  <c i="15" r="BI313"/>
  <c r="BH313"/>
  <c r="BG313"/>
  <c r="BF313"/>
  <c r="T313"/>
  <c r="R313"/>
  <c r="P313"/>
  <c r="BI310"/>
  <c r="BH310"/>
  <c r="BG310"/>
  <c r="BF310"/>
  <c r="T310"/>
  <c r="R310"/>
  <c r="P310"/>
  <c r="BI307"/>
  <c r="BH307"/>
  <c r="BG307"/>
  <c r="BF307"/>
  <c r="T307"/>
  <c r="R307"/>
  <c r="P307"/>
  <c r="BI304"/>
  <c r="BH304"/>
  <c r="BG304"/>
  <c r="BF304"/>
  <c r="T304"/>
  <c r="R304"/>
  <c r="P304"/>
  <c r="BI300"/>
  <c r="BH300"/>
  <c r="BG300"/>
  <c r="BF300"/>
  <c r="T300"/>
  <c r="T299"/>
  <c r="R300"/>
  <c r="R299"/>
  <c r="P300"/>
  <c r="P299"/>
  <c r="BI294"/>
  <c r="BH294"/>
  <c r="BG294"/>
  <c r="BF294"/>
  <c r="T294"/>
  <c r="R294"/>
  <c r="P294"/>
  <c r="BI290"/>
  <c r="BH290"/>
  <c r="BG290"/>
  <c r="BF290"/>
  <c r="T290"/>
  <c r="R290"/>
  <c r="P290"/>
  <c r="BI285"/>
  <c r="BH285"/>
  <c r="BG285"/>
  <c r="BF285"/>
  <c r="T285"/>
  <c r="R285"/>
  <c r="P285"/>
  <c r="BI281"/>
  <c r="BH281"/>
  <c r="BG281"/>
  <c r="BF281"/>
  <c r="T281"/>
  <c r="R281"/>
  <c r="P281"/>
  <c r="BI277"/>
  <c r="BH277"/>
  <c r="BG277"/>
  <c r="BF277"/>
  <c r="T277"/>
  <c r="R277"/>
  <c r="P277"/>
  <c r="BI273"/>
  <c r="BH273"/>
  <c r="BG273"/>
  <c r="BF273"/>
  <c r="T273"/>
  <c r="R273"/>
  <c r="P273"/>
  <c r="BI270"/>
  <c r="BH270"/>
  <c r="BG270"/>
  <c r="BF270"/>
  <c r="T270"/>
  <c r="R270"/>
  <c r="P270"/>
  <c r="BI267"/>
  <c r="BH267"/>
  <c r="BG267"/>
  <c r="BF267"/>
  <c r="T267"/>
  <c r="R267"/>
  <c r="P267"/>
  <c r="BI262"/>
  <c r="BH262"/>
  <c r="BG262"/>
  <c r="BF262"/>
  <c r="T262"/>
  <c r="R262"/>
  <c r="P262"/>
  <c r="BI258"/>
  <c r="BH258"/>
  <c r="BG258"/>
  <c r="BF258"/>
  <c r="T258"/>
  <c r="R258"/>
  <c r="P258"/>
  <c r="BI255"/>
  <c r="BH255"/>
  <c r="BG255"/>
  <c r="BF255"/>
  <c r="T255"/>
  <c r="R255"/>
  <c r="P255"/>
  <c r="BI251"/>
  <c r="BH251"/>
  <c r="BG251"/>
  <c r="BF251"/>
  <c r="T251"/>
  <c r="R251"/>
  <c r="P251"/>
  <c r="BI247"/>
  <c r="BH247"/>
  <c r="BG247"/>
  <c r="BF247"/>
  <c r="T247"/>
  <c r="R247"/>
  <c r="P247"/>
  <c r="BI243"/>
  <c r="BH243"/>
  <c r="BG243"/>
  <c r="BF243"/>
  <c r="T243"/>
  <c r="R243"/>
  <c r="P243"/>
  <c r="BI239"/>
  <c r="BH239"/>
  <c r="BG239"/>
  <c r="BF239"/>
  <c r="T239"/>
  <c r="R239"/>
  <c r="P239"/>
  <c r="BI235"/>
  <c r="BH235"/>
  <c r="BG235"/>
  <c r="BF235"/>
  <c r="T235"/>
  <c r="R235"/>
  <c r="P235"/>
  <c r="BI232"/>
  <c r="BH232"/>
  <c r="BG232"/>
  <c r="BF232"/>
  <c r="T232"/>
  <c r="R232"/>
  <c r="P232"/>
  <c r="BI228"/>
  <c r="BH228"/>
  <c r="BG228"/>
  <c r="BF228"/>
  <c r="T228"/>
  <c r="R228"/>
  <c r="P228"/>
  <c r="BI224"/>
  <c r="BH224"/>
  <c r="BG224"/>
  <c r="BF224"/>
  <c r="T224"/>
  <c r="R224"/>
  <c r="P224"/>
  <c r="BI220"/>
  <c r="BH220"/>
  <c r="BG220"/>
  <c r="BF220"/>
  <c r="T220"/>
  <c r="R220"/>
  <c r="P220"/>
  <c r="BI216"/>
  <c r="BH216"/>
  <c r="BG216"/>
  <c r="BF216"/>
  <c r="T216"/>
  <c r="R216"/>
  <c r="P216"/>
  <c r="BI212"/>
  <c r="BH212"/>
  <c r="BG212"/>
  <c r="BF212"/>
  <c r="T212"/>
  <c r="R212"/>
  <c r="P212"/>
  <c r="BI210"/>
  <c r="BH210"/>
  <c r="BG210"/>
  <c r="BF210"/>
  <c r="T210"/>
  <c r="R210"/>
  <c r="P210"/>
  <c r="BI207"/>
  <c r="BH207"/>
  <c r="BG207"/>
  <c r="BF207"/>
  <c r="T207"/>
  <c r="R207"/>
  <c r="P207"/>
  <c r="BI204"/>
  <c r="BH204"/>
  <c r="BG204"/>
  <c r="BF204"/>
  <c r="T204"/>
  <c r="R204"/>
  <c r="P204"/>
  <c r="BI200"/>
  <c r="BH200"/>
  <c r="BG200"/>
  <c r="BF200"/>
  <c r="T200"/>
  <c r="R200"/>
  <c r="P200"/>
  <c r="BI196"/>
  <c r="BH196"/>
  <c r="BG196"/>
  <c r="BF196"/>
  <c r="T196"/>
  <c r="R196"/>
  <c r="P196"/>
  <c r="BI192"/>
  <c r="BH192"/>
  <c r="BG192"/>
  <c r="BF192"/>
  <c r="T192"/>
  <c r="R192"/>
  <c r="P192"/>
  <c r="BI188"/>
  <c r="BH188"/>
  <c r="BG188"/>
  <c r="BF188"/>
  <c r="T188"/>
  <c r="R188"/>
  <c r="P188"/>
  <c r="BI185"/>
  <c r="BH185"/>
  <c r="BG185"/>
  <c r="BF185"/>
  <c r="T185"/>
  <c r="R185"/>
  <c r="P185"/>
  <c r="BI181"/>
  <c r="BH181"/>
  <c r="BG181"/>
  <c r="BF181"/>
  <c r="T181"/>
  <c r="R181"/>
  <c r="P181"/>
  <c r="BI177"/>
  <c r="BH177"/>
  <c r="BG177"/>
  <c r="BF177"/>
  <c r="T177"/>
  <c r="R177"/>
  <c r="P177"/>
  <c r="BI173"/>
  <c r="BH173"/>
  <c r="BG173"/>
  <c r="BF173"/>
  <c r="T173"/>
  <c r="R173"/>
  <c r="P173"/>
  <c r="BI169"/>
  <c r="BH169"/>
  <c r="BG169"/>
  <c r="BF169"/>
  <c r="T169"/>
  <c r="R169"/>
  <c r="P169"/>
  <c r="BI165"/>
  <c r="BH165"/>
  <c r="BG165"/>
  <c r="BF165"/>
  <c r="T165"/>
  <c r="R165"/>
  <c r="P165"/>
  <c r="BI161"/>
  <c r="BH161"/>
  <c r="BG161"/>
  <c r="BF161"/>
  <c r="T161"/>
  <c r="R161"/>
  <c r="P161"/>
  <c r="BI157"/>
  <c r="BH157"/>
  <c r="BG157"/>
  <c r="BF157"/>
  <c r="T157"/>
  <c r="R157"/>
  <c r="P157"/>
  <c r="BI153"/>
  <c r="BH153"/>
  <c r="BG153"/>
  <c r="BF153"/>
  <c r="T153"/>
  <c r="R153"/>
  <c r="P153"/>
  <c r="BI149"/>
  <c r="BH149"/>
  <c r="BG149"/>
  <c r="BF149"/>
  <c r="T149"/>
  <c r="R149"/>
  <c r="P149"/>
  <c r="BI146"/>
  <c r="BH146"/>
  <c r="BG146"/>
  <c r="BF146"/>
  <c r="T146"/>
  <c r="R146"/>
  <c r="P146"/>
  <c r="BI142"/>
  <c r="BH142"/>
  <c r="BG142"/>
  <c r="BF142"/>
  <c r="T142"/>
  <c r="R142"/>
  <c r="P142"/>
  <c r="BI138"/>
  <c r="BH138"/>
  <c r="BG138"/>
  <c r="BF138"/>
  <c r="T138"/>
  <c r="R138"/>
  <c r="P138"/>
  <c r="BI134"/>
  <c r="BH134"/>
  <c r="BG134"/>
  <c r="BF134"/>
  <c r="T134"/>
  <c r="R134"/>
  <c r="P134"/>
  <c r="BI131"/>
  <c r="BH131"/>
  <c r="BG131"/>
  <c r="BF131"/>
  <c r="T131"/>
  <c r="R131"/>
  <c r="P131"/>
  <c r="BI128"/>
  <c r="BH128"/>
  <c r="BG128"/>
  <c r="BF128"/>
  <c r="T128"/>
  <c r="R128"/>
  <c r="P128"/>
  <c r="BI125"/>
  <c r="BH125"/>
  <c r="BG125"/>
  <c r="BF125"/>
  <c r="T125"/>
  <c r="R125"/>
  <c r="P125"/>
  <c r="BI122"/>
  <c r="BH122"/>
  <c r="BG122"/>
  <c r="BF122"/>
  <c r="T122"/>
  <c r="R122"/>
  <c r="P122"/>
  <c r="BI118"/>
  <c r="BH118"/>
  <c r="BG118"/>
  <c r="BF118"/>
  <c r="T118"/>
  <c r="R118"/>
  <c r="P118"/>
  <c r="BI114"/>
  <c r="BH114"/>
  <c r="BG114"/>
  <c r="BF114"/>
  <c r="T114"/>
  <c r="R114"/>
  <c r="P114"/>
  <c r="BI110"/>
  <c r="BH110"/>
  <c r="BG110"/>
  <c r="BF110"/>
  <c r="T110"/>
  <c r="R110"/>
  <c r="P110"/>
  <c r="BI106"/>
  <c r="BH106"/>
  <c r="BG106"/>
  <c r="BF106"/>
  <c r="T106"/>
  <c r="R106"/>
  <c r="P106"/>
  <c r="BI102"/>
  <c r="BH102"/>
  <c r="BG102"/>
  <c r="BF102"/>
  <c r="T102"/>
  <c r="R102"/>
  <c r="P102"/>
  <c r="BI98"/>
  <c r="BH98"/>
  <c r="BG98"/>
  <c r="BF98"/>
  <c r="T98"/>
  <c r="R98"/>
  <c r="P98"/>
  <c r="J92"/>
  <c r="J91"/>
  <c r="F91"/>
  <c r="F89"/>
  <c r="E87"/>
  <c r="J59"/>
  <c r="J58"/>
  <c r="F58"/>
  <c r="F56"/>
  <c r="E54"/>
  <c r="J20"/>
  <c r="E20"/>
  <c r="F92"/>
  <c r="J19"/>
  <c r="J14"/>
  <c r="J89"/>
  <c r="E7"/>
  <c r="E83"/>
  <c i="14" r="J41"/>
  <c r="J40"/>
  <c i="1" r="AY69"/>
  <c i="14" r="J39"/>
  <c i="1" r="AX69"/>
  <c i="14" r="BI180"/>
  <c r="BH180"/>
  <c r="BG180"/>
  <c r="BF180"/>
  <c r="T180"/>
  <c r="T179"/>
  <c r="R180"/>
  <c r="R179"/>
  <c r="P180"/>
  <c r="P179"/>
  <c r="BI178"/>
  <c r="BH178"/>
  <c r="BG178"/>
  <c r="BF178"/>
  <c r="T178"/>
  <c r="R178"/>
  <c r="P178"/>
  <c r="BI174"/>
  <c r="BH174"/>
  <c r="BG174"/>
  <c r="BF174"/>
  <c r="T174"/>
  <c r="R174"/>
  <c r="P174"/>
  <c r="BI169"/>
  <c r="BH169"/>
  <c r="BG169"/>
  <c r="BF169"/>
  <c r="T169"/>
  <c r="R169"/>
  <c r="P169"/>
  <c r="BI168"/>
  <c r="BH168"/>
  <c r="BG168"/>
  <c r="BF168"/>
  <c r="T168"/>
  <c r="R168"/>
  <c r="P168"/>
  <c r="BI164"/>
  <c r="BH164"/>
  <c r="BG164"/>
  <c r="BF164"/>
  <c r="T164"/>
  <c r="R164"/>
  <c r="P164"/>
  <c r="BI160"/>
  <c r="BH160"/>
  <c r="BG160"/>
  <c r="BF160"/>
  <c r="T160"/>
  <c r="R160"/>
  <c r="P160"/>
  <c r="BI158"/>
  <c r="BH158"/>
  <c r="BG158"/>
  <c r="BF158"/>
  <c r="T158"/>
  <c r="R158"/>
  <c r="P158"/>
  <c r="BI154"/>
  <c r="BH154"/>
  <c r="BG154"/>
  <c r="BF154"/>
  <c r="T154"/>
  <c r="R154"/>
  <c r="P154"/>
  <c r="BI149"/>
  <c r="BH149"/>
  <c r="BG149"/>
  <c r="BF149"/>
  <c r="T149"/>
  <c r="T148"/>
  <c r="R149"/>
  <c r="R148"/>
  <c r="P149"/>
  <c r="P148"/>
  <c r="BI146"/>
  <c r="BH146"/>
  <c r="BG146"/>
  <c r="BF146"/>
  <c r="T146"/>
  <c r="R146"/>
  <c r="P146"/>
  <c r="BI140"/>
  <c r="BH140"/>
  <c r="BG140"/>
  <c r="BF140"/>
  <c r="T140"/>
  <c r="R140"/>
  <c r="P140"/>
  <c r="BI136"/>
  <c r="BH136"/>
  <c r="BG136"/>
  <c r="BF136"/>
  <c r="T136"/>
  <c r="R136"/>
  <c r="P136"/>
  <c r="BI132"/>
  <c r="BH132"/>
  <c r="BG132"/>
  <c r="BF132"/>
  <c r="T132"/>
  <c r="R132"/>
  <c r="P132"/>
  <c r="BI129"/>
  <c r="BH129"/>
  <c r="BG129"/>
  <c r="BF129"/>
  <c r="T129"/>
  <c r="R129"/>
  <c r="P129"/>
  <c r="BI125"/>
  <c r="BH125"/>
  <c r="BG125"/>
  <c r="BF125"/>
  <c r="T125"/>
  <c r="R125"/>
  <c r="P125"/>
  <c r="BI121"/>
  <c r="BH121"/>
  <c r="BG121"/>
  <c r="BF121"/>
  <c r="T121"/>
  <c r="R121"/>
  <c r="P121"/>
  <c r="BI117"/>
  <c r="BH117"/>
  <c r="BG117"/>
  <c r="BF117"/>
  <c r="T117"/>
  <c r="R117"/>
  <c r="P117"/>
  <c r="BI112"/>
  <c r="BH112"/>
  <c r="BG112"/>
  <c r="BF112"/>
  <c r="T112"/>
  <c r="R112"/>
  <c r="P112"/>
  <c r="BI106"/>
  <c r="BH106"/>
  <c r="BG106"/>
  <c r="BF106"/>
  <c r="T106"/>
  <c r="R106"/>
  <c r="P106"/>
  <c r="BI102"/>
  <c r="BH102"/>
  <c r="BG102"/>
  <c r="BF102"/>
  <c r="T102"/>
  <c r="R102"/>
  <c r="P102"/>
  <c r="J96"/>
  <c r="J95"/>
  <c r="F95"/>
  <c r="F93"/>
  <c r="E91"/>
  <c r="J63"/>
  <c r="J62"/>
  <c r="F62"/>
  <c r="F60"/>
  <c r="E58"/>
  <c r="J22"/>
  <c r="E22"/>
  <c r="F96"/>
  <c r="J21"/>
  <c r="J16"/>
  <c r="J60"/>
  <c r="E7"/>
  <c r="E52"/>
  <c i="13" r="J41"/>
  <c r="J40"/>
  <c i="1" r="AY68"/>
  <c i="13" r="J39"/>
  <c i="1" r="AX68"/>
  <c i="13" r="BI411"/>
  <c r="BH411"/>
  <c r="BG411"/>
  <c r="BF411"/>
  <c r="T411"/>
  <c r="R411"/>
  <c r="P411"/>
  <c r="BI406"/>
  <c r="BH406"/>
  <c r="BG406"/>
  <c r="BF406"/>
  <c r="T406"/>
  <c r="R406"/>
  <c r="P406"/>
  <c r="BI401"/>
  <c r="BH401"/>
  <c r="BG401"/>
  <c r="BF401"/>
  <c r="T401"/>
  <c r="R401"/>
  <c r="P401"/>
  <c r="BI397"/>
  <c r="BH397"/>
  <c r="BG397"/>
  <c r="BF397"/>
  <c r="T397"/>
  <c r="R397"/>
  <c r="P397"/>
  <c r="BI394"/>
  <c r="BH394"/>
  <c r="BG394"/>
  <c r="BF394"/>
  <c r="T394"/>
  <c r="R394"/>
  <c r="P394"/>
  <c r="BI390"/>
  <c r="BH390"/>
  <c r="BG390"/>
  <c r="BF390"/>
  <c r="T390"/>
  <c r="R390"/>
  <c r="P390"/>
  <c r="BI386"/>
  <c r="BH386"/>
  <c r="BG386"/>
  <c r="BF386"/>
  <c r="T386"/>
  <c r="R386"/>
  <c r="P386"/>
  <c r="BI382"/>
  <c r="BH382"/>
  <c r="BG382"/>
  <c r="BF382"/>
  <c r="T382"/>
  <c r="R382"/>
  <c r="P382"/>
  <c r="BI378"/>
  <c r="BH378"/>
  <c r="BG378"/>
  <c r="BF378"/>
  <c r="T378"/>
  <c r="R378"/>
  <c r="P378"/>
  <c r="BI374"/>
  <c r="BH374"/>
  <c r="BG374"/>
  <c r="BF374"/>
  <c r="T374"/>
  <c r="R374"/>
  <c r="P374"/>
  <c r="BI372"/>
  <c r="BH372"/>
  <c r="BG372"/>
  <c r="BF372"/>
  <c r="T372"/>
  <c r="R372"/>
  <c r="P372"/>
  <c r="BI367"/>
  <c r="BH367"/>
  <c r="BG367"/>
  <c r="BF367"/>
  <c r="T367"/>
  <c r="R367"/>
  <c r="P367"/>
  <c r="BI363"/>
  <c r="BH363"/>
  <c r="BG363"/>
  <c r="BF363"/>
  <c r="T363"/>
  <c r="R363"/>
  <c r="P363"/>
  <c r="BI359"/>
  <c r="BH359"/>
  <c r="BG359"/>
  <c r="BF359"/>
  <c r="T359"/>
  <c r="R359"/>
  <c r="P359"/>
  <c r="BI355"/>
  <c r="BH355"/>
  <c r="BG355"/>
  <c r="BF355"/>
  <c r="T355"/>
  <c r="R355"/>
  <c r="P355"/>
  <c r="BI351"/>
  <c r="BH351"/>
  <c r="BG351"/>
  <c r="BF351"/>
  <c r="T351"/>
  <c r="R351"/>
  <c r="P351"/>
  <c r="BI347"/>
  <c r="BH347"/>
  <c r="BG347"/>
  <c r="BF347"/>
  <c r="T347"/>
  <c r="R347"/>
  <c r="P347"/>
  <c r="BI343"/>
  <c r="BH343"/>
  <c r="BG343"/>
  <c r="BF343"/>
  <c r="T343"/>
  <c r="R343"/>
  <c r="P343"/>
  <c r="BI339"/>
  <c r="BH339"/>
  <c r="BG339"/>
  <c r="BF339"/>
  <c r="T339"/>
  <c r="R339"/>
  <c r="P339"/>
  <c r="BI336"/>
  <c r="BH336"/>
  <c r="BG336"/>
  <c r="BF336"/>
  <c r="T336"/>
  <c r="R336"/>
  <c r="P336"/>
  <c r="BI334"/>
  <c r="BH334"/>
  <c r="BG334"/>
  <c r="BF334"/>
  <c r="T334"/>
  <c r="R334"/>
  <c r="P334"/>
  <c r="BI333"/>
  <c r="BH333"/>
  <c r="BG333"/>
  <c r="BF333"/>
  <c r="T333"/>
  <c r="R333"/>
  <c r="P333"/>
  <c r="BI327"/>
  <c r="BH327"/>
  <c r="BG327"/>
  <c r="BF327"/>
  <c r="T327"/>
  <c r="R327"/>
  <c r="P327"/>
  <c r="BI316"/>
  <c r="BH316"/>
  <c r="BG316"/>
  <c r="BF316"/>
  <c r="T316"/>
  <c r="R316"/>
  <c r="P316"/>
  <c r="BI309"/>
  <c r="BH309"/>
  <c r="BG309"/>
  <c r="BF309"/>
  <c r="T309"/>
  <c r="R309"/>
  <c r="P309"/>
  <c r="BI307"/>
  <c r="BH307"/>
  <c r="BG307"/>
  <c r="BF307"/>
  <c r="T307"/>
  <c r="R307"/>
  <c r="P307"/>
  <c r="BI305"/>
  <c r="BH305"/>
  <c r="BG305"/>
  <c r="BF305"/>
  <c r="T305"/>
  <c r="R305"/>
  <c r="P305"/>
  <c r="BI303"/>
  <c r="BH303"/>
  <c r="BG303"/>
  <c r="BF303"/>
  <c r="T303"/>
  <c r="R303"/>
  <c r="P303"/>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0"/>
  <c r="BH270"/>
  <c r="BG270"/>
  <c r="BF270"/>
  <c r="T270"/>
  <c r="R270"/>
  <c r="P270"/>
  <c r="BI265"/>
  <c r="BH265"/>
  <c r="BG265"/>
  <c r="BF265"/>
  <c r="T265"/>
  <c r="R265"/>
  <c r="P265"/>
  <c r="BI260"/>
  <c r="BH260"/>
  <c r="BG260"/>
  <c r="BF260"/>
  <c r="T260"/>
  <c r="R260"/>
  <c r="P260"/>
  <c r="BI251"/>
  <c r="BH251"/>
  <c r="BG251"/>
  <c r="BF251"/>
  <c r="T251"/>
  <c r="R251"/>
  <c r="P251"/>
  <c r="BI248"/>
  <c r="BH248"/>
  <c r="BG248"/>
  <c r="BF248"/>
  <c r="T248"/>
  <c r="R248"/>
  <c r="P248"/>
  <c r="BI241"/>
  <c r="BH241"/>
  <c r="BG241"/>
  <c r="BF241"/>
  <c r="T241"/>
  <c r="R241"/>
  <c r="P241"/>
  <c r="BI239"/>
  <c r="BH239"/>
  <c r="BG239"/>
  <c r="BF239"/>
  <c r="T239"/>
  <c r="R239"/>
  <c r="P239"/>
  <c r="BI237"/>
  <c r="BH237"/>
  <c r="BG237"/>
  <c r="BF237"/>
  <c r="T237"/>
  <c r="R237"/>
  <c r="P237"/>
  <c r="BI231"/>
  <c r="BH231"/>
  <c r="BG231"/>
  <c r="BF231"/>
  <c r="T231"/>
  <c r="R231"/>
  <c r="P231"/>
  <c r="BI227"/>
  <c r="BH227"/>
  <c r="BG227"/>
  <c r="BF227"/>
  <c r="T227"/>
  <c r="R227"/>
  <c r="P227"/>
  <c r="BI223"/>
  <c r="BH223"/>
  <c r="BG223"/>
  <c r="BF223"/>
  <c r="T223"/>
  <c r="R223"/>
  <c r="P223"/>
  <c r="BI219"/>
  <c r="BH219"/>
  <c r="BG219"/>
  <c r="BF219"/>
  <c r="T219"/>
  <c r="R219"/>
  <c r="P219"/>
  <c r="BI215"/>
  <c r="BH215"/>
  <c r="BG215"/>
  <c r="BF215"/>
  <c r="T215"/>
  <c r="R215"/>
  <c r="P215"/>
  <c r="BI211"/>
  <c r="BH211"/>
  <c r="BG211"/>
  <c r="BF211"/>
  <c r="T211"/>
  <c r="T210"/>
  <c r="R211"/>
  <c r="R210"/>
  <c r="P211"/>
  <c r="P210"/>
  <c r="BI208"/>
  <c r="BH208"/>
  <c r="BG208"/>
  <c r="BF208"/>
  <c r="T208"/>
  <c r="R208"/>
  <c r="P208"/>
  <c r="BI204"/>
  <c r="BH204"/>
  <c r="BG204"/>
  <c r="BF204"/>
  <c r="T204"/>
  <c r="R204"/>
  <c r="P204"/>
  <c r="BI202"/>
  <c r="BH202"/>
  <c r="BG202"/>
  <c r="BF202"/>
  <c r="T202"/>
  <c r="R202"/>
  <c r="P202"/>
  <c r="BI198"/>
  <c r="BH198"/>
  <c r="BG198"/>
  <c r="BF198"/>
  <c r="T198"/>
  <c r="R198"/>
  <c r="P198"/>
  <c r="BI196"/>
  <c r="BH196"/>
  <c r="BG196"/>
  <c r="BF196"/>
  <c r="T196"/>
  <c r="R196"/>
  <c r="P196"/>
  <c r="BI191"/>
  <c r="BH191"/>
  <c r="BG191"/>
  <c r="BF191"/>
  <c r="T191"/>
  <c r="R191"/>
  <c r="P191"/>
  <c r="BI176"/>
  <c r="BH176"/>
  <c r="BG176"/>
  <c r="BF176"/>
  <c r="T176"/>
  <c r="R176"/>
  <c r="P176"/>
  <c r="BI160"/>
  <c r="BH160"/>
  <c r="BG160"/>
  <c r="BF160"/>
  <c r="T160"/>
  <c r="R160"/>
  <c r="P160"/>
  <c r="BI155"/>
  <c r="BH155"/>
  <c r="BG155"/>
  <c r="BF155"/>
  <c r="T155"/>
  <c r="R155"/>
  <c r="P155"/>
  <c r="BI151"/>
  <c r="BH151"/>
  <c r="BG151"/>
  <c r="BF151"/>
  <c r="T151"/>
  <c r="R151"/>
  <c r="P151"/>
  <c r="BI147"/>
  <c r="BH147"/>
  <c r="BG147"/>
  <c r="BF147"/>
  <c r="T147"/>
  <c r="R147"/>
  <c r="P147"/>
  <c r="BI142"/>
  <c r="BH142"/>
  <c r="BG142"/>
  <c r="BF142"/>
  <c r="T142"/>
  <c r="R142"/>
  <c r="P142"/>
  <c r="BI138"/>
  <c r="BH138"/>
  <c r="BG138"/>
  <c r="BF138"/>
  <c r="T138"/>
  <c r="R138"/>
  <c r="P138"/>
  <c r="BI134"/>
  <c r="BH134"/>
  <c r="BG134"/>
  <c r="BF134"/>
  <c r="T134"/>
  <c r="R134"/>
  <c r="P134"/>
  <c r="BI129"/>
  <c r="BH129"/>
  <c r="BG129"/>
  <c r="BF129"/>
  <c r="T129"/>
  <c r="R129"/>
  <c r="P129"/>
  <c r="BI123"/>
  <c r="BH123"/>
  <c r="BG123"/>
  <c r="BF123"/>
  <c r="T123"/>
  <c r="R123"/>
  <c r="P123"/>
  <c r="BI118"/>
  <c r="BH118"/>
  <c r="BG118"/>
  <c r="BF118"/>
  <c r="T118"/>
  <c r="R118"/>
  <c r="P118"/>
  <c r="BI117"/>
  <c r="BH117"/>
  <c r="BG117"/>
  <c r="BF117"/>
  <c r="T117"/>
  <c r="R117"/>
  <c r="P117"/>
  <c r="BI111"/>
  <c r="BH111"/>
  <c r="BG111"/>
  <c r="BF111"/>
  <c r="T111"/>
  <c r="R111"/>
  <c r="P111"/>
  <c r="BI107"/>
  <c r="BH107"/>
  <c r="BG107"/>
  <c r="BF107"/>
  <c r="T107"/>
  <c r="R107"/>
  <c r="P107"/>
  <c r="J101"/>
  <c r="J100"/>
  <c r="F100"/>
  <c r="F98"/>
  <c r="E96"/>
  <c r="J63"/>
  <c r="J62"/>
  <c r="F62"/>
  <c r="F60"/>
  <c r="E58"/>
  <c r="J22"/>
  <c r="E22"/>
  <c r="F101"/>
  <c r="J21"/>
  <c r="J16"/>
  <c r="J60"/>
  <c r="E7"/>
  <c r="E90"/>
  <c i="12" r="J41"/>
  <c r="J40"/>
  <c i="1" r="AY67"/>
  <c i="12" r="J39"/>
  <c i="1" r="AX67"/>
  <c i="12" r="BI259"/>
  <c r="BH259"/>
  <c r="BG259"/>
  <c r="BF259"/>
  <c r="T259"/>
  <c r="T258"/>
  <c r="R259"/>
  <c r="R258"/>
  <c r="P259"/>
  <c r="P258"/>
  <c r="BI255"/>
  <c r="BH255"/>
  <c r="BG255"/>
  <c r="BF255"/>
  <c r="T255"/>
  <c r="R255"/>
  <c r="P255"/>
  <c r="BI252"/>
  <c r="BH252"/>
  <c r="BG252"/>
  <c r="BF252"/>
  <c r="T252"/>
  <c r="R252"/>
  <c r="P252"/>
  <c r="BI248"/>
  <c r="BH248"/>
  <c r="BG248"/>
  <c r="BF248"/>
  <c r="T248"/>
  <c r="R248"/>
  <c r="P248"/>
  <c r="BI242"/>
  <c r="BH242"/>
  <c r="BG242"/>
  <c r="BF242"/>
  <c r="T242"/>
  <c r="T241"/>
  <c r="R242"/>
  <c r="R241"/>
  <c r="P242"/>
  <c r="P241"/>
  <c r="BI239"/>
  <c r="BH239"/>
  <c r="BG239"/>
  <c r="BF239"/>
  <c r="T239"/>
  <c r="R239"/>
  <c r="P239"/>
  <c r="BI237"/>
  <c r="BH237"/>
  <c r="BG237"/>
  <c r="BF237"/>
  <c r="T237"/>
  <c r="R237"/>
  <c r="P237"/>
  <c r="BI233"/>
  <c r="BH233"/>
  <c r="BG233"/>
  <c r="BF233"/>
  <c r="T233"/>
  <c r="R233"/>
  <c r="P233"/>
  <c r="BI229"/>
  <c r="BH229"/>
  <c r="BG229"/>
  <c r="BF229"/>
  <c r="T229"/>
  <c r="T228"/>
  <c r="R229"/>
  <c r="R228"/>
  <c r="P229"/>
  <c r="P228"/>
  <c r="BI226"/>
  <c r="BH226"/>
  <c r="BG226"/>
  <c r="BF226"/>
  <c r="T226"/>
  <c r="R226"/>
  <c r="P226"/>
  <c r="BI222"/>
  <c r="BH222"/>
  <c r="BG222"/>
  <c r="BF222"/>
  <c r="T222"/>
  <c r="R222"/>
  <c r="P222"/>
  <c r="BI220"/>
  <c r="BH220"/>
  <c r="BG220"/>
  <c r="BF220"/>
  <c r="T220"/>
  <c r="R220"/>
  <c r="P220"/>
  <c r="BI216"/>
  <c r="BH216"/>
  <c r="BG216"/>
  <c r="BF216"/>
  <c r="T216"/>
  <c r="R216"/>
  <c r="P216"/>
  <c r="BI214"/>
  <c r="BH214"/>
  <c r="BG214"/>
  <c r="BF214"/>
  <c r="T214"/>
  <c r="R214"/>
  <c r="P214"/>
  <c r="BI209"/>
  <c r="BH209"/>
  <c r="BG209"/>
  <c r="BF209"/>
  <c r="T209"/>
  <c r="R209"/>
  <c r="P209"/>
  <c r="BI205"/>
  <c r="BH205"/>
  <c r="BG205"/>
  <c r="BF205"/>
  <c r="T205"/>
  <c r="R205"/>
  <c r="P205"/>
  <c r="BI202"/>
  <c r="BH202"/>
  <c r="BG202"/>
  <c r="BF202"/>
  <c r="T202"/>
  <c r="R202"/>
  <c r="P202"/>
  <c r="BI198"/>
  <c r="BH198"/>
  <c r="BG198"/>
  <c r="BF198"/>
  <c r="T198"/>
  <c r="R198"/>
  <c r="P198"/>
  <c r="BI194"/>
  <c r="BH194"/>
  <c r="BG194"/>
  <c r="BF194"/>
  <c r="T194"/>
  <c r="R194"/>
  <c r="P194"/>
  <c r="BI190"/>
  <c r="BH190"/>
  <c r="BG190"/>
  <c r="BF190"/>
  <c r="T190"/>
  <c r="R190"/>
  <c r="P190"/>
  <c r="BI186"/>
  <c r="BH186"/>
  <c r="BG186"/>
  <c r="BF186"/>
  <c r="T186"/>
  <c r="R186"/>
  <c r="P186"/>
  <c r="BI182"/>
  <c r="BH182"/>
  <c r="BG182"/>
  <c r="BF182"/>
  <c r="T182"/>
  <c r="R182"/>
  <c r="P182"/>
  <c r="BI178"/>
  <c r="BH178"/>
  <c r="BG178"/>
  <c r="BF178"/>
  <c r="T178"/>
  <c r="R178"/>
  <c r="P178"/>
  <c r="BI174"/>
  <c r="BH174"/>
  <c r="BG174"/>
  <c r="BF174"/>
  <c r="T174"/>
  <c r="R174"/>
  <c r="P174"/>
  <c r="BI165"/>
  <c r="BH165"/>
  <c r="BG165"/>
  <c r="BF165"/>
  <c r="T165"/>
  <c r="T155"/>
  <c r="R165"/>
  <c r="R155"/>
  <c r="P165"/>
  <c r="P155"/>
  <c r="BI156"/>
  <c r="BH156"/>
  <c r="BG156"/>
  <c r="BF156"/>
  <c r="T156"/>
  <c r="R156"/>
  <c r="P156"/>
  <c r="BI151"/>
  <c r="BH151"/>
  <c r="BG151"/>
  <c r="BF151"/>
  <c r="T151"/>
  <c r="R151"/>
  <c r="P151"/>
  <c r="BI146"/>
  <c r="BH146"/>
  <c r="BG146"/>
  <c r="BF146"/>
  <c r="T146"/>
  <c r="R146"/>
  <c r="P146"/>
  <c r="BI139"/>
  <c r="BH139"/>
  <c r="BG139"/>
  <c r="BF139"/>
  <c r="T139"/>
  <c r="R139"/>
  <c r="P139"/>
  <c r="BI133"/>
  <c r="BH133"/>
  <c r="BG133"/>
  <c r="BF133"/>
  <c r="T133"/>
  <c r="R133"/>
  <c r="P133"/>
  <c r="BI129"/>
  <c r="BH129"/>
  <c r="BG129"/>
  <c r="BF129"/>
  <c r="T129"/>
  <c r="R129"/>
  <c r="P129"/>
  <c r="BI125"/>
  <c r="BH125"/>
  <c r="BG125"/>
  <c r="BF125"/>
  <c r="T125"/>
  <c r="R125"/>
  <c r="P125"/>
  <c r="BI121"/>
  <c r="BH121"/>
  <c r="BG121"/>
  <c r="BF121"/>
  <c r="T121"/>
  <c r="R121"/>
  <c r="P121"/>
  <c r="BI112"/>
  <c r="BH112"/>
  <c r="BG112"/>
  <c r="BF112"/>
  <c r="T112"/>
  <c r="R112"/>
  <c r="P112"/>
  <c r="BI106"/>
  <c r="BH106"/>
  <c r="BG106"/>
  <c r="BF106"/>
  <c r="T106"/>
  <c r="R106"/>
  <c r="P106"/>
  <c r="J100"/>
  <c r="J99"/>
  <c r="F99"/>
  <c r="F97"/>
  <c r="E95"/>
  <c r="J63"/>
  <c r="J62"/>
  <c r="F62"/>
  <c r="F60"/>
  <c r="E58"/>
  <c r="J22"/>
  <c r="E22"/>
  <c r="F63"/>
  <c r="J21"/>
  <c r="J16"/>
  <c r="J60"/>
  <c r="E7"/>
  <c r="E89"/>
  <c i="11" r="J41"/>
  <c r="J40"/>
  <c i="1" r="AY66"/>
  <c i="11" r="J39"/>
  <c i="1" r="AX66"/>
  <c i="11" r="BI262"/>
  <c r="BH262"/>
  <c r="BG262"/>
  <c r="BF262"/>
  <c r="T262"/>
  <c r="R262"/>
  <c r="P262"/>
  <c r="BI257"/>
  <c r="BH257"/>
  <c r="BG257"/>
  <c r="BF257"/>
  <c r="T257"/>
  <c r="R257"/>
  <c r="P257"/>
  <c r="BI252"/>
  <c r="BH252"/>
  <c r="BG252"/>
  <c r="BF252"/>
  <c r="T252"/>
  <c r="R252"/>
  <c r="P252"/>
  <c r="BI248"/>
  <c r="BH248"/>
  <c r="BG248"/>
  <c r="BF248"/>
  <c r="T248"/>
  <c r="R248"/>
  <c r="P248"/>
  <c r="BI244"/>
  <c r="BH244"/>
  <c r="BG244"/>
  <c r="BF244"/>
  <c r="T244"/>
  <c r="R244"/>
  <c r="P244"/>
  <c r="BI241"/>
  <c r="BH241"/>
  <c r="BG241"/>
  <c r="BF241"/>
  <c r="T241"/>
  <c r="R241"/>
  <c r="P241"/>
  <c r="BI237"/>
  <c r="BH237"/>
  <c r="BG237"/>
  <c r="BF237"/>
  <c r="T237"/>
  <c r="R237"/>
  <c r="P237"/>
  <c r="BI235"/>
  <c r="BH235"/>
  <c r="BG235"/>
  <c r="BF235"/>
  <c r="T235"/>
  <c r="R235"/>
  <c r="P235"/>
  <c r="BI231"/>
  <c r="BH231"/>
  <c r="BG231"/>
  <c r="BF231"/>
  <c r="T231"/>
  <c r="R231"/>
  <c r="P231"/>
  <c r="BI229"/>
  <c r="BH229"/>
  <c r="BG229"/>
  <c r="BF229"/>
  <c r="T229"/>
  <c r="R229"/>
  <c r="P229"/>
  <c r="BI225"/>
  <c r="BH225"/>
  <c r="BG225"/>
  <c r="BF225"/>
  <c r="T225"/>
  <c r="R225"/>
  <c r="P225"/>
  <c r="BI221"/>
  <c r="BH221"/>
  <c r="BG221"/>
  <c r="BF221"/>
  <c r="T221"/>
  <c r="R221"/>
  <c r="P221"/>
  <c r="BI217"/>
  <c r="BH217"/>
  <c r="BG217"/>
  <c r="BF217"/>
  <c r="T217"/>
  <c r="R217"/>
  <c r="P217"/>
  <c r="BI213"/>
  <c r="BH213"/>
  <c r="BG213"/>
  <c r="BF213"/>
  <c r="T213"/>
  <c r="R213"/>
  <c r="P213"/>
  <c r="BI208"/>
  <c r="BH208"/>
  <c r="BG208"/>
  <c r="BF208"/>
  <c r="T208"/>
  <c r="R208"/>
  <c r="P208"/>
  <c r="BI203"/>
  <c r="BH203"/>
  <c r="BG203"/>
  <c r="BF203"/>
  <c r="T203"/>
  <c r="T202"/>
  <c r="R203"/>
  <c r="R202"/>
  <c r="P203"/>
  <c r="P202"/>
  <c r="BI200"/>
  <c r="BH200"/>
  <c r="BG200"/>
  <c r="BF200"/>
  <c r="T200"/>
  <c r="R200"/>
  <c r="P200"/>
  <c r="BI199"/>
  <c r="BH199"/>
  <c r="BG199"/>
  <c r="BF199"/>
  <c r="T199"/>
  <c r="R199"/>
  <c r="P199"/>
  <c r="BI195"/>
  <c r="BH195"/>
  <c r="BG195"/>
  <c r="BF195"/>
  <c r="T195"/>
  <c r="R195"/>
  <c r="P195"/>
  <c r="BI193"/>
  <c r="BH193"/>
  <c r="BG193"/>
  <c r="BF193"/>
  <c r="T193"/>
  <c r="R193"/>
  <c r="P193"/>
  <c r="BI189"/>
  <c r="BH189"/>
  <c r="BG189"/>
  <c r="BF189"/>
  <c r="T189"/>
  <c r="R189"/>
  <c r="P189"/>
  <c r="BI186"/>
  <c r="BH186"/>
  <c r="BG186"/>
  <c r="BF186"/>
  <c r="T186"/>
  <c r="R186"/>
  <c r="P186"/>
  <c r="BI184"/>
  <c r="BH184"/>
  <c r="BG184"/>
  <c r="BF184"/>
  <c r="T184"/>
  <c r="R184"/>
  <c r="P184"/>
  <c r="BI179"/>
  <c r="BH179"/>
  <c r="BG179"/>
  <c r="BF179"/>
  <c r="T179"/>
  <c r="R179"/>
  <c r="P179"/>
  <c r="BI175"/>
  <c r="BH175"/>
  <c r="BG175"/>
  <c r="BF175"/>
  <c r="T175"/>
  <c r="R175"/>
  <c r="P175"/>
  <c r="BI171"/>
  <c r="BH171"/>
  <c r="BG171"/>
  <c r="BF171"/>
  <c r="T171"/>
  <c r="R171"/>
  <c r="P171"/>
  <c r="BI167"/>
  <c r="BH167"/>
  <c r="BG167"/>
  <c r="BF167"/>
  <c r="T167"/>
  <c r="T166"/>
  <c r="R167"/>
  <c r="R166"/>
  <c r="P167"/>
  <c r="P166"/>
  <c r="BI162"/>
  <c r="BH162"/>
  <c r="BG162"/>
  <c r="BF162"/>
  <c r="T162"/>
  <c r="R162"/>
  <c r="P162"/>
  <c r="BI158"/>
  <c r="BH158"/>
  <c r="BG158"/>
  <c r="BF158"/>
  <c r="T158"/>
  <c r="R158"/>
  <c r="P158"/>
  <c r="BI154"/>
  <c r="BH154"/>
  <c r="BG154"/>
  <c r="BF154"/>
  <c r="T154"/>
  <c r="R154"/>
  <c r="P154"/>
  <c r="BI150"/>
  <c r="BH150"/>
  <c r="BG150"/>
  <c r="BF150"/>
  <c r="T150"/>
  <c r="R150"/>
  <c r="P150"/>
  <c r="BI145"/>
  <c r="BH145"/>
  <c r="BG145"/>
  <c r="BF145"/>
  <c r="T145"/>
  <c r="R145"/>
  <c r="P145"/>
  <c r="BI141"/>
  <c r="BH141"/>
  <c r="BG141"/>
  <c r="BF141"/>
  <c r="T141"/>
  <c r="R141"/>
  <c r="P141"/>
  <c r="BI137"/>
  <c r="BH137"/>
  <c r="BG137"/>
  <c r="BF137"/>
  <c r="T137"/>
  <c r="R137"/>
  <c r="P137"/>
  <c r="BI132"/>
  <c r="BH132"/>
  <c r="BG132"/>
  <c r="BF132"/>
  <c r="T132"/>
  <c r="R132"/>
  <c r="P132"/>
  <c r="BI128"/>
  <c r="BH128"/>
  <c r="BG128"/>
  <c r="BF128"/>
  <c r="T128"/>
  <c r="R128"/>
  <c r="P128"/>
  <c r="BI123"/>
  <c r="BH123"/>
  <c r="BG123"/>
  <c r="BF123"/>
  <c r="T123"/>
  <c r="R123"/>
  <c r="P123"/>
  <c r="BI119"/>
  <c r="BH119"/>
  <c r="BG119"/>
  <c r="BF119"/>
  <c r="T119"/>
  <c r="R119"/>
  <c r="P119"/>
  <c r="BI115"/>
  <c r="BH115"/>
  <c r="BG115"/>
  <c r="BF115"/>
  <c r="T115"/>
  <c r="R115"/>
  <c r="P115"/>
  <c r="BI114"/>
  <c r="BH114"/>
  <c r="BG114"/>
  <c r="BF114"/>
  <c r="T114"/>
  <c r="R114"/>
  <c r="P114"/>
  <c r="BI110"/>
  <c r="BH110"/>
  <c r="BG110"/>
  <c r="BF110"/>
  <c r="T110"/>
  <c r="R110"/>
  <c r="P110"/>
  <c r="BI106"/>
  <c r="BH106"/>
  <c r="BG106"/>
  <c r="BF106"/>
  <c r="T106"/>
  <c r="R106"/>
  <c r="P106"/>
  <c r="J100"/>
  <c r="J99"/>
  <c r="F99"/>
  <c r="F97"/>
  <c r="E95"/>
  <c r="J63"/>
  <c r="J62"/>
  <c r="F62"/>
  <c r="F60"/>
  <c r="E58"/>
  <c r="J22"/>
  <c r="E22"/>
  <c r="F100"/>
  <c r="J21"/>
  <c r="J16"/>
  <c r="J60"/>
  <c r="E7"/>
  <c r="E52"/>
  <c i="10" r="J41"/>
  <c r="J40"/>
  <c i="1" r="AY65"/>
  <c i="10" r="J39"/>
  <c i="1" r="AX65"/>
  <c i="10" r="BI184"/>
  <c r="BH184"/>
  <c r="BG184"/>
  <c r="BF184"/>
  <c r="T184"/>
  <c r="T183"/>
  <c r="R184"/>
  <c r="R183"/>
  <c r="P184"/>
  <c r="P183"/>
  <c r="BI178"/>
  <c r="BH178"/>
  <c r="BG178"/>
  <c r="BF178"/>
  <c r="T178"/>
  <c r="T177"/>
  <c r="R178"/>
  <c r="R177"/>
  <c r="P178"/>
  <c r="P177"/>
  <c r="BI173"/>
  <c r="BH173"/>
  <c r="BG173"/>
  <c r="BF173"/>
  <c r="T173"/>
  <c r="R173"/>
  <c r="P173"/>
  <c r="BI169"/>
  <c r="BH169"/>
  <c r="BG169"/>
  <c r="BF169"/>
  <c r="T169"/>
  <c r="R169"/>
  <c r="P169"/>
  <c r="BI164"/>
  <c r="BH164"/>
  <c r="BG164"/>
  <c r="BF164"/>
  <c r="T164"/>
  <c r="T163"/>
  <c r="R164"/>
  <c r="R163"/>
  <c r="P164"/>
  <c r="P163"/>
  <c r="BI159"/>
  <c r="BH159"/>
  <c r="BG159"/>
  <c r="BF159"/>
  <c r="T159"/>
  <c r="T158"/>
  <c r="R159"/>
  <c r="R158"/>
  <c r="P159"/>
  <c r="P158"/>
  <c r="BI155"/>
  <c r="BH155"/>
  <c r="BG155"/>
  <c r="BF155"/>
  <c r="T155"/>
  <c r="R155"/>
  <c r="P155"/>
  <c r="BI151"/>
  <c r="BH151"/>
  <c r="BG151"/>
  <c r="BF151"/>
  <c r="T151"/>
  <c r="R151"/>
  <c r="P151"/>
  <c r="BI149"/>
  <c r="BH149"/>
  <c r="BG149"/>
  <c r="BF149"/>
  <c r="T149"/>
  <c r="R149"/>
  <c r="P149"/>
  <c r="BI145"/>
  <c r="BH145"/>
  <c r="BG145"/>
  <c r="BF145"/>
  <c r="T145"/>
  <c r="R145"/>
  <c r="P145"/>
  <c r="BI143"/>
  <c r="BH143"/>
  <c r="BG143"/>
  <c r="BF143"/>
  <c r="T143"/>
  <c r="R143"/>
  <c r="P143"/>
  <c r="BI138"/>
  <c r="BH138"/>
  <c r="BG138"/>
  <c r="BF138"/>
  <c r="T138"/>
  <c r="R138"/>
  <c r="P138"/>
  <c r="BI134"/>
  <c r="BH134"/>
  <c r="BG134"/>
  <c r="BF134"/>
  <c r="T134"/>
  <c r="R134"/>
  <c r="P134"/>
  <c r="BI130"/>
  <c r="BH130"/>
  <c r="BG130"/>
  <c r="BF130"/>
  <c r="T130"/>
  <c r="R130"/>
  <c r="P130"/>
  <c r="BI125"/>
  <c r="BH125"/>
  <c r="BG125"/>
  <c r="BF125"/>
  <c r="T125"/>
  <c r="R125"/>
  <c r="P125"/>
  <c r="BI121"/>
  <c r="BH121"/>
  <c r="BG121"/>
  <c r="BF121"/>
  <c r="T121"/>
  <c r="R121"/>
  <c r="P121"/>
  <c r="BI115"/>
  <c r="BH115"/>
  <c r="BG115"/>
  <c r="BF115"/>
  <c r="T115"/>
  <c r="R115"/>
  <c r="P115"/>
  <c r="BI111"/>
  <c r="BH111"/>
  <c r="BG111"/>
  <c r="BF111"/>
  <c r="T111"/>
  <c r="R111"/>
  <c r="P111"/>
  <c r="BI107"/>
  <c r="BH107"/>
  <c r="BG107"/>
  <c r="BF107"/>
  <c r="T107"/>
  <c r="R107"/>
  <c r="P107"/>
  <c r="BI103"/>
  <c r="BH103"/>
  <c r="BG103"/>
  <c r="BF103"/>
  <c r="T103"/>
  <c r="R103"/>
  <c r="P103"/>
  <c r="J97"/>
  <c r="J96"/>
  <c r="F96"/>
  <c r="F94"/>
  <c r="E92"/>
  <c r="J63"/>
  <c r="J62"/>
  <c r="F62"/>
  <c r="F60"/>
  <c r="E58"/>
  <c r="J22"/>
  <c r="E22"/>
  <c r="F97"/>
  <c r="J21"/>
  <c r="J16"/>
  <c r="J60"/>
  <c r="E7"/>
  <c r="E52"/>
  <c i="9" r="J41"/>
  <c r="J40"/>
  <c i="1" r="AY64"/>
  <c i="9" r="J39"/>
  <c i="1" r="AX64"/>
  <c i="9" r="BI235"/>
  <c r="BH235"/>
  <c r="BG235"/>
  <c r="BF235"/>
  <c r="T235"/>
  <c r="R235"/>
  <c r="P235"/>
  <c r="BI230"/>
  <c r="BH230"/>
  <c r="BG230"/>
  <c r="BF230"/>
  <c r="T230"/>
  <c r="R230"/>
  <c r="P230"/>
  <c r="BI225"/>
  <c r="BH225"/>
  <c r="BG225"/>
  <c r="BF225"/>
  <c r="T225"/>
  <c r="R225"/>
  <c r="P225"/>
  <c r="BI221"/>
  <c r="BH221"/>
  <c r="BG221"/>
  <c r="BF221"/>
  <c r="T221"/>
  <c r="R221"/>
  <c r="P221"/>
  <c r="BI217"/>
  <c r="BH217"/>
  <c r="BG217"/>
  <c r="BF217"/>
  <c r="T217"/>
  <c r="R217"/>
  <c r="P217"/>
  <c r="BI214"/>
  <c r="BH214"/>
  <c r="BG214"/>
  <c r="BF214"/>
  <c r="T214"/>
  <c r="R214"/>
  <c r="P214"/>
  <c r="BI210"/>
  <c r="BH210"/>
  <c r="BG210"/>
  <c r="BF210"/>
  <c r="T210"/>
  <c r="R210"/>
  <c r="P210"/>
  <c r="BI208"/>
  <c r="BH208"/>
  <c r="BG208"/>
  <c r="BF208"/>
  <c r="T208"/>
  <c r="R208"/>
  <c r="P208"/>
  <c r="BI203"/>
  <c r="BH203"/>
  <c r="BG203"/>
  <c r="BF203"/>
  <c r="T203"/>
  <c r="R203"/>
  <c r="P203"/>
  <c r="BI201"/>
  <c r="BH201"/>
  <c r="BG201"/>
  <c r="BF201"/>
  <c r="T201"/>
  <c r="R201"/>
  <c r="P201"/>
  <c r="BI197"/>
  <c r="BH197"/>
  <c r="BG197"/>
  <c r="BF197"/>
  <c r="T197"/>
  <c r="R197"/>
  <c r="P197"/>
  <c r="BI193"/>
  <c r="BH193"/>
  <c r="BG193"/>
  <c r="BF193"/>
  <c r="T193"/>
  <c r="R193"/>
  <c r="P193"/>
  <c r="BI189"/>
  <c r="BH189"/>
  <c r="BG189"/>
  <c r="BF189"/>
  <c r="T189"/>
  <c r="R189"/>
  <c r="P189"/>
  <c r="BI185"/>
  <c r="BH185"/>
  <c r="BG185"/>
  <c r="BF185"/>
  <c r="T185"/>
  <c r="R185"/>
  <c r="P185"/>
  <c r="BI181"/>
  <c r="BH181"/>
  <c r="BG181"/>
  <c r="BF181"/>
  <c r="T181"/>
  <c r="R181"/>
  <c r="P181"/>
  <c r="BI178"/>
  <c r="BH178"/>
  <c r="BG178"/>
  <c r="BF178"/>
  <c r="T178"/>
  <c r="R178"/>
  <c r="P178"/>
  <c r="BI177"/>
  <c r="BH177"/>
  <c r="BG177"/>
  <c r="BF177"/>
  <c r="T177"/>
  <c r="R177"/>
  <c r="P177"/>
  <c r="BI173"/>
  <c r="BH173"/>
  <c r="BG173"/>
  <c r="BF173"/>
  <c r="T173"/>
  <c r="R173"/>
  <c r="P173"/>
  <c r="BI171"/>
  <c r="BH171"/>
  <c r="BG171"/>
  <c r="BF171"/>
  <c r="T171"/>
  <c r="R171"/>
  <c r="P171"/>
  <c r="BI167"/>
  <c r="BH167"/>
  <c r="BG167"/>
  <c r="BF167"/>
  <c r="T167"/>
  <c r="R167"/>
  <c r="P167"/>
  <c r="BI163"/>
  <c r="BH163"/>
  <c r="BG163"/>
  <c r="BF163"/>
  <c r="T163"/>
  <c r="T162"/>
  <c r="R163"/>
  <c r="R162"/>
  <c r="P163"/>
  <c r="P162"/>
  <c r="BI158"/>
  <c r="BH158"/>
  <c r="BG158"/>
  <c r="BF158"/>
  <c r="T158"/>
  <c r="R158"/>
  <c r="P158"/>
  <c r="BI154"/>
  <c r="BH154"/>
  <c r="BG154"/>
  <c r="BF154"/>
  <c r="T154"/>
  <c r="R154"/>
  <c r="P154"/>
  <c r="BI150"/>
  <c r="BH150"/>
  <c r="BG150"/>
  <c r="BF150"/>
  <c r="T150"/>
  <c r="R150"/>
  <c r="P150"/>
  <c r="BI146"/>
  <c r="BH146"/>
  <c r="BG146"/>
  <c r="BF146"/>
  <c r="T146"/>
  <c r="R146"/>
  <c r="P146"/>
  <c r="BI139"/>
  <c r="BH139"/>
  <c r="BG139"/>
  <c r="BF139"/>
  <c r="T139"/>
  <c r="R139"/>
  <c r="P139"/>
  <c r="BI135"/>
  <c r="BH135"/>
  <c r="BG135"/>
  <c r="BF135"/>
  <c r="T135"/>
  <c r="R135"/>
  <c r="P135"/>
  <c r="BI131"/>
  <c r="BH131"/>
  <c r="BG131"/>
  <c r="BF131"/>
  <c r="T131"/>
  <c r="R131"/>
  <c r="P131"/>
  <c r="BI127"/>
  <c r="BH127"/>
  <c r="BG127"/>
  <c r="BF127"/>
  <c r="T127"/>
  <c r="R127"/>
  <c r="P127"/>
  <c r="BI123"/>
  <c r="BH123"/>
  <c r="BG123"/>
  <c r="BF123"/>
  <c r="T123"/>
  <c r="R123"/>
  <c r="P123"/>
  <c r="BI118"/>
  <c r="BH118"/>
  <c r="BG118"/>
  <c r="BF118"/>
  <c r="T118"/>
  <c r="R118"/>
  <c r="P118"/>
  <c r="BI114"/>
  <c r="BH114"/>
  <c r="BG114"/>
  <c r="BF114"/>
  <c r="T114"/>
  <c r="R114"/>
  <c r="P114"/>
  <c r="BI110"/>
  <c r="BH110"/>
  <c r="BG110"/>
  <c r="BF110"/>
  <c r="T110"/>
  <c r="R110"/>
  <c r="P110"/>
  <c r="BI109"/>
  <c r="BH109"/>
  <c r="BG109"/>
  <c r="BF109"/>
  <c r="T109"/>
  <c r="R109"/>
  <c r="P109"/>
  <c r="BI104"/>
  <c r="BH104"/>
  <c r="BG104"/>
  <c r="BF104"/>
  <c r="T104"/>
  <c r="R104"/>
  <c r="P104"/>
  <c r="J98"/>
  <c r="J97"/>
  <c r="F97"/>
  <c r="F95"/>
  <c r="E93"/>
  <c r="J63"/>
  <c r="J62"/>
  <c r="F62"/>
  <c r="F60"/>
  <c r="E58"/>
  <c r="J22"/>
  <c r="E22"/>
  <c r="F63"/>
  <c r="J21"/>
  <c r="J16"/>
  <c r="J60"/>
  <c r="E7"/>
  <c r="E87"/>
  <c i="8" r="J41"/>
  <c r="J40"/>
  <c i="1" r="AY63"/>
  <c i="8" r="J39"/>
  <c i="1" r="AX63"/>
  <c i="8" r="BI173"/>
  <c r="BH173"/>
  <c r="BG173"/>
  <c r="BF173"/>
  <c r="T173"/>
  <c r="T172"/>
  <c r="R173"/>
  <c r="R172"/>
  <c r="P173"/>
  <c r="P172"/>
  <c r="BI168"/>
  <c r="BH168"/>
  <c r="BG168"/>
  <c r="BF168"/>
  <c r="T168"/>
  <c r="T167"/>
  <c r="R168"/>
  <c r="R167"/>
  <c r="P168"/>
  <c r="P167"/>
  <c r="BI163"/>
  <c r="BH163"/>
  <c r="BG163"/>
  <c r="BF163"/>
  <c r="T163"/>
  <c r="R163"/>
  <c r="P163"/>
  <c r="BI159"/>
  <c r="BH159"/>
  <c r="BG159"/>
  <c r="BF159"/>
  <c r="T159"/>
  <c r="R159"/>
  <c r="P159"/>
  <c r="BI154"/>
  <c r="BH154"/>
  <c r="BG154"/>
  <c r="BF154"/>
  <c r="T154"/>
  <c r="T153"/>
  <c r="R154"/>
  <c r="R153"/>
  <c r="P154"/>
  <c r="P153"/>
  <c r="BI149"/>
  <c r="BH149"/>
  <c r="BG149"/>
  <c r="BF149"/>
  <c r="T149"/>
  <c r="T148"/>
  <c r="R149"/>
  <c r="R148"/>
  <c r="P149"/>
  <c r="P148"/>
  <c r="BI145"/>
  <c r="BH145"/>
  <c r="BG145"/>
  <c r="BF145"/>
  <c r="T145"/>
  <c r="R145"/>
  <c r="P145"/>
  <c r="BI141"/>
  <c r="BH141"/>
  <c r="BG141"/>
  <c r="BF141"/>
  <c r="T141"/>
  <c r="R141"/>
  <c r="P141"/>
  <c r="BI139"/>
  <c r="BH139"/>
  <c r="BG139"/>
  <c r="BF139"/>
  <c r="T139"/>
  <c r="R139"/>
  <c r="P139"/>
  <c r="BI135"/>
  <c r="BH135"/>
  <c r="BG135"/>
  <c r="BF135"/>
  <c r="T135"/>
  <c r="R135"/>
  <c r="P135"/>
  <c r="BI133"/>
  <c r="BH133"/>
  <c r="BG133"/>
  <c r="BF133"/>
  <c r="T133"/>
  <c r="R133"/>
  <c r="P133"/>
  <c r="BI128"/>
  <c r="BH128"/>
  <c r="BG128"/>
  <c r="BF128"/>
  <c r="T128"/>
  <c r="R128"/>
  <c r="P128"/>
  <c r="BI124"/>
  <c r="BH124"/>
  <c r="BG124"/>
  <c r="BF124"/>
  <c r="T124"/>
  <c r="R124"/>
  <c r="P124"/>
  <c r="BI120"/>
  <c r="BH120"/>
  <c r="BG120"/>
  <c r="BF120"/>
  <c r="T120"/>
  <c r="R120"/>
  <c r="P120"/>
  <c r="BI115"/>
  <c r="BH115"/>
  <c r="BG115"/>
  <c r="BF115"/>
  <c r="T115"/>
  <c r="R115"/>
  <c r="P115"/>
  <c r="BI111"/>
  <c r="BH111"/>
  <c r="BG111"/>
  <c r="BF111"/>
  <c r="T111"/>
  <c r="R111"/>
  <c r="P111"/>
  <c r="BI107"/>
  <c r="BH107"/>
  <c r="BG107"/>
  <c r="BF107"/>
  <c r="T107"/>
  <c r="R107"/>
  <c r="P107"/>
  <c r="BI103"/>
  <c r="BH103"/>
  <c r="BG103"/>
  <c r="BF103"/>
  <c r="T103"/>
  <c r="R103"/>
  <c r="P103"/>
  <c r="J97"/>
  <c r="J96"/>
  <c r="F96"/>
  <c r="F94"/>
  <c r="E92"/>
  <c r="J63"/>
  <c r="J62"/>
  <c r="F62"/>
  <c r="F60"/>
  <c r="E58"/>
  <c r="J22"/>
  <c r="E22"/>
  <c r="F97"/>
  <c r="J21"/>
  <c r="J16"/>
  <c r="J60"/>
  <c r="E7"/>
  <c r="E86"/>
  <c i="7" r="J41"/>
  <c r="J40"/>
  <c i="1" r="AY62"/>
  <c i="7" r="J39"/>
  <c i="1" r="AX62"/>
  <c i="7" r="BI496"/>
  <c r="BH496"/>
  <c r="BG496"/>
  <c r="BF496"/>
  <c r="T496"/>
  <c r="R496"/>
  <c r="P496"/>
  <c r="BI491"/>
  <c r="BH491"/>
  <c r="BG491"/>
  <c r="BF491"/>
  <c r="T491"/>
  <c r="R491"/>
  <c r="P491"/>
  <c r="BI486"/>
  <c r="BH486"/>
  <c r="BG486"/>
  <c r="BF486"/>
  <c r="T486"/>
  <c r="R486"/>
  <c r="P486"/>
  <c r="BI482"/>
  <c r="BH482"/>
  <c r="BG482"/>
  <c r="BF482"/>
  <c r="T482"/>
  <c r="R482"/>
  <c r="P482"/>
  <c r="BI478"/>
  <c r="BH478"/>
  <c r="BG478"/>
  <c r="BF478"/>
  <c r="T478"/>
  <c r="R478"/>
  <c r="P478"/>
  <c r="BI475"/>
  <c r="BH475"/>
  <c r="BG475"/>
  <c r="BF475"/>
  <c r="T475"/>
  <c r="R475"/>
  <c r="P475"/>
  <c r="BI471"/>
  <c r="BH471"/>
  <c r="BG471"/>
  <c r="BF471"/>
  <c r="T471"/>
  <c r="R471"/>
  <c r="P471"/>
  <c r="BI467"/>
  <c r="BH467"/>
  <c r="BG467"/>
  <c r="BF467"/>
  <c r="T467"/>
  <c r="R467"/>
  <c r="P467"/>
  <c r="BI463"/>
  <c r="BH463"/>
  <c r="BG463"/>
  <c r="BF463"/>
  <c r="T463"/>
  <c r="R463"/>
  <c r="P463"/>
  <c r="BI459"/>
  <c r="BH459"/>
  <c r="BG459"/>
  <c r="BF459"/>
  <c r="T459"/>
  <c r="R459"/>
  <c r="P459"/>
  <c r="BI455"/>
  <c r="BH455"/>
  <c r="BG455"/>
  <c r="BF455"/>
  <c r="T455"/>
  <c r="R455"/>
  <c r="P455"/>
  <c r="BI451"/>
  <c r="BH451"/>
  <c r="BG451"/>
  <c r="BF451"/>
  <c r="T451"/>
  <c r="R451"/>
  <c r="P451"/>
  <c r="BI449"/>
  <c r="BH449"/>
  <c r="BG449"/>
  <c r="BF449"/>
  <c r="T449"/>
  <c r="R449"/>
  <c r="P449"/>
  <c r="BI443"/>
  <c r="BH443"/>
  <c r="BG443"/>
  <c r="BF443"/>
  <c r="T443"/>
  <c r="R443"/>
  <c r="P443"/>
  <c r="BI439"/>
  <c r="BH439"/>
  <c r="BG439"/>
  <c r="BF439"/>
  <c r="T439"/>
  <c r="R439"/>
  <c r="P439"/>
  <c r="BI437"/>
  <c r="BH437"/>
  <c r="BG437"/>
  <c r="BF437"/>
  <c r="T437"/>
  <c r="R437"/>
  <c r="P437"/>
  <c r="BI433"/>
  <c r="BH433"/>
  <c r="BG433"/>
  <c r="BF433"/>
  <c r="T433"/>
  <c r="R433"/>
  <c r="P433"/>
  <c r="BI429"/>
  <c r="BH429"/>
  <c r="BG429"/>
  <c r="BF429"/>
  <c r="T429"/>
  <c r="R429"/>
  <c r="P429"/>
  <c r="BI424"/>
  <c r="BH424"/>
  <c r="BG424"/>
  <c r="BF424"/>
  <c r="T424"/>
  <c r="R424"/>
  <c r="P424"/>
  <c r="BI420"/>
  <c r="BH420"/>
  <c r="BG420"/>
  <c r="BF420"/>
  <c r="T420"/>
  <c r="R420"/>
  <c r="P420"/>
  <c r="BI413"/>
  <c r="BH413"/>
  <c r="BG413"/>
  <c r="BF413"/>
  <c r="T413"/>
  <c r="R413"/>
  <c r="P413"/>
  <c r="BI410"/>
  <c r="BH410"/>
  <c r="BG410"/>
  <c r="BF410"/>
  <c r="T410"/>
  <c r="R410"/>
  <c r="P410"/>
  <c r="BI406"/>
  <c r="BH406"/>
  <c r="BG406"/>
  <c r="BF406"/>
  <c r="T406"/>
  <c r="R406"/>
  <c r="P406"/>
  <c r="BI404"/>
  <c r="BH404"/>
  <c r="BG404"/>
  <c r="BF404"/>
  <c r="T404"/>
  <c r="R404"/>
  <c r="P404"/>
  <c r="BI398"/>
  <c r="BH398"/>
  <c r="BG398"/>
  <c r="BF398"/>
  <c r="T398"/>
  <c r="R398"/>
  <c r="P398"/>
  <c r="BI396"/>
  <c r="BH396"/>
  <c r="BG396"/>
  <c r="BF396"/>
  <c r="T396"/>
  <c r="R396"/>
  <c r="P396"/>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3"/>
  <c r="BH373"/>
  <c r="BG373"/>
  <c r="BF373"/>
  <c r="T373"/>
  <c r="R373"/>
  <c r="P373"/>
  <c r="BI369"/>
  <c r="BH369"/>
  <c r="BG369"/>
  <c r="BF369"/>
  <c r="T369"/>
  <c r="R369"/>
  <c r="P369"/>
  <c r="BI365"/>
  <c r="BH365"/>
  <c r="BG365"/>
  <c r="BF365"/>
  <c r="T365"/>
  <c r="R365"/>
  <c r="P365"/>
  <c r="BI361"/>
  <c r="BH361"/>
  <c r="BG361"/>
  <c r="BF361"/>
  <c r="T361"/>
  <c r="R361"/>
  <c r="P361"/>
  <c r="BI357"/>
  <c r="BH357"/>
  <c r="BG357"/>
  <c r="BF357"/>
  <c r="T357"/>
  <c r="R357"/>
  <c r="P357"/>
  <c r="BI352"/>
  <c r="BH352"/>
  <c r="BG352"/>
  <c r="BF352"/>
  <c r="T352"/>
  <c r="R352"/>
  <c r="P352"/>
  <c r="BI348"/>
  <c r="BH348"/>
  <c r="BG348"/>
  <c r="BF348"/>
  <c r="T348"/>
  <c r="R348"/>
  <c r="P348"/>
  <c r="BI344"/>
  <c r="BH344"/>
  <c r="BG344"/>
  <c r="BF344"/>
  <c r="T344"/>
  <c r="R344"/>
  <c r="P344"/>
  <c r="BI342"/>
  <c r="BH342"/>
  <c r="BG342"/>
  <c r="BF342"/>
  <c r="T342"/>
  <c r="R342"/>
  <c r="P342"/>
  <c r="BI338"/>
  <c r="BH338"/>
  <c r="BG338"/>
  <c r="BF338"/>
  <c r="T338"/>
  <c r="R338"/>
  <c r="P338"/>
  <c r="BI334"/>
  <c r="BH334"/>
  <c r="BG334"/>
  <c r="BF334"/>
  <c r="T334"/>
  <c r="R334"/>
  <c r="P334"/>
  <c r="BI330"/>
  <c r="BH330"/>
  <c r="BG330"/>
  <c r="BF330"/>
  <c r="T330"/>
  <c r="R330"/>
  <c r="P330"/>
  <c r="BI326"/>
  <c r="BH326"/>
  <c r="BG326"/>
  <c r="BF326"/>
  <c r="T326"/>
  <c r="R326"/>
  <c r="P326"/>
  <c r="BI321"/>
  <c r="BH321"/>
  <c r="BG321"/>
  <c r="BF321"/>
  <c r="T321"/>
  <c r="R321"/>
  <c r="P321"/>
  <c r="BI318"/>
  <c r="BH318"/>
  <c r="BG318"/>
  <c r="BF318"/>
  <c r="T318"/>
  <c r="R318"/>
  <c r="P318"/>
  <c r="BI314"/>
  <c r="BH314"/>
  <c r="BG314"/>
  <c r="BF314"/>
  <c r="T314"/>
  <c r="R314"/>
  <c r="P314"/>
  <c r="BI310"/>
  <c r="BH310"/>
  <c r="BG310"/>
  <c r="BF310"/>
  <c r="T310"/>
  <c r="R310"/>
  <c r="P310"/>
  <c r="BI306"/>
  <c r="BH306"/>
  <c r="BG306"/>
  <c r="BF306"/>
  <c r="T306"/>
  <c r="R306"/>
  <c r="P306"/>
  <c r="BI302"/>
  <c r="BH302"/>
  <c r="BG302"/>
  <c r="BF302"/>
  <c r="T302"/>
  <c r="R302"/>
  <c r="P302"/>
  <c r="BI298"/>
  <c r="BH298"/>
  <c r="BG298"/>
  <c r="BF298"/>
  <c r="T298"/>
  <c r="R298"/>
  <c r="P298"/>
  <c r="BI294"/>
  <c r="BH294"/>
  <c r="BG294"/>
  <c r="BF294"/>
  <c r="T294"/>
  <c r="R294"/>
  <c r="P294"/>
  <c r="BI291"/>
  <c r="BH291"/>
  <c r="BG291"/>
  <c r="BF291"/>
  <c r="T291"/>
  <c r="R291"/>
  <c r="P291"/>
  <c r="BI290"/>
  <c r="BH290"/>
  <c r="BG290"/>
  <c r="BF290"/>
  <c r="T290"/>
  <c r="R290"/>
  <c r="P290"/>
  <c r="BI287"/>
  <c r="BH287"/>
  <c r="BG287"/>
  <c r="BF287"/>
  <c r="T287"/>
  <c r="R287"/>
  <c r="P287"/>
  <c r="BI286"/>
  <c r="BH286"/>
  <c r="BG286"/>
  <c r="BF286"/>
  <c r="T286"/>
  <c r="R286"/>
  <c r="P286"/>
  <c r="BI282"/>
  <c r="BH282"/>
  <c r="BG282"/>
  <c r="BF282"/>
  <c r="T282"/>
  <c r="R282"/>
  <c r="P282"/>
  <c r="BI281"/>
  <c r="BH281"/>
  <c r="BG281"/>
  <c r="BF281"/>
  <c r="T281"/>
  <c r="R281"/>
  <c r="P281"/>
  <c r="BI279"/>
  <c r="BH279"/>
  <c r="BG279"/>
  <c r="BF279"/>
  <c r="T279"/>
  <c r="R279"/>
  <c r="P279"/>
  <c r="BI274"/>
  <c r="BH274"/>
  <c r="BG274"/>
  <c r="BF274"/>
  <c r="T274"/>
  <c r="R274"/>
  <c r="P274"/>
  <c r="BI272"/>
  <c r="BH272"/>
  <c r="BG272"/>
  <c r="BF272"/>
  <c r="T272"/>
  <c r="R272"/>
  <c r="P272"/>
  <c r="BI267"/>
  <c r="BH267"/>
  <c r="BG267"/>
  <c r="BF267"/>
  <c r="T267"/>
  <c r="R267"/>
  <c r="P267"/>
  <c r="BI265"/>
  <c r="BH265"/>
  <c r="BG265"/>
  <c r="BF265"/>
  <c r="T265"/>
  <c r="R265"/>
  <c r="P265"/>
  <c r="BI263"/>
  <c r="BH263"/>
  <c r="BG263"/>
  <c r="BF263"/>
  <c r="T263"/>
  <c r="R263"/>
  <c r="P263"/>
  <c r="BI258"/>
  <c r="BH258"/>
  <c r="BG258"/>
  <c r="BF258"/>
  <c r="T258"/>
  <c r="R258"/>
  <c r="P258"/>
  <c r="BI255"/>
  <c r="BH255"/>
  <c r="BG255"/>
  <c r="BF255"/>
  <c r="T255"/>
  <c r="R255"/>
  <c r="P255"/>
  <c r="BI253"/>
  <c r="BH253"/>
  <c r="BG253"/>
  <c r="BF253"/>
  <c r="T253"/>
  <c r="R253"/>
  <c r="P253"/>
  <c r="BI249"/>
  <c r="BH249"/>
  <c r="BG249"/>
  <c r="BF249"/>
  <c r="T249"/>
  <c r="R249"/>
  <c r="P249"/>
  <c r="BI247"/>
  <c r="BH247"/>
  <c r="BG247"/>
  <c r="BF247"/>
  <c r="T247"/>
  <c r="R247"/>
  <c r="P247"/>
  <c r="BI243"/>
  <c r="BH243"/>
  <c r="BG243"/>
  <c r="BF243"/>
  <c r="T243"/>
  <c r="R243"/>
  <c r="P243"/>
  <c r="BI239"/>
  <c r="BH239"/>
  <c r="BG239"/>
  <c r="BF239"/>
  <c r="T239"/>
  <c r="T238"/>
  <c r="R239"/>
  <c r="R238"/>
  <c r="P239"/>
  <c r="P238"/>
  <c r="BI234"/>
  <c r="BH234"/>
  <c r="BG234"/>
  <c r="BF234"/>
  <c r="T234"/>
  <c r="R234"/>
  <c r="P234"/>
  <c r="BI230"/>
  <c r="BH230"/>
  <c r="BG230"/>
  <c r="BF230"/>
  <c r="T230"/>
  <c r="R230"/>
  <c r="P230"/>
  <c r="BI226"/>
  <c r="BH226"/>
  <c r="BG226"/>
  <c r="BF226"/>
  <c r="T226"/>
  <c r="R226"/>
  <c r="P226"/>
  <c r="BI222"/>
  <c r="BH222"/>
  <c r="BG222"/>
  <c r="BF222"/>
  <c r="T222"/>
  <c r="R222"/>
  <c r="P222"/>
  <c r="BI220"/>
  <c r="BH220"/>
  <c r="BG220"/>
  <c r="BF220"/>
  <c r="T220"/>
  <c r="R220"/>
  <c r="P220"/>
  <c r="BI219"/>
  <c r="BH219"/>
  <c r="BG219"/>
  <c r="BF219"/>
  <c r="T219"/>
  <c r="R219"/>
  <c r="P219"/>
  <c r="BI215"/>
  <c r="BH215"/>
  <c r="BG215"/>
  <c r="BF215"/>
  <c r="T215"/>
  <c r="R215"/>
  <c r="P215"/>
  <c r="BI211"/>
  <c r="BH211"/>
  <c r="BG211"/>
  <c r="BF211"/>
  <c r="T211"/>
  <c r="R211"/>
  <c r="P211"/>
  <c r="BI206"/>
  <c r="BH206"/>
  <c r="BG206"/>
  <c r="BF206"/>
  <c r="T206"/>
  <c r="R206"/>
  <c r="P206"/>
  <c r="BI202"/>
  <c r="BH202"/>
  <c r="BG202"/>
  <c r="BF202"/>
  <c r="T202"/>
  <c r="R202"/>
  <c r="P202"/>
  <c r="BI197"/>
  <c r="BH197"/>
  <c r="BG197"/>
  <c r="BF197"/>
  <c r="T197"/>
  <c r="R197"/>
  <c r="P197"/>
  <c r="BI193"/>
  <c r="BH193"/>
  <c r="BG193"/>
  <c r="BF193"/>
  <c r="T193"/>
  <c r="R193"/>
  <c r="P193"/>
  <c r="BI189"/>
  <c r="BH189"/>
  <c r="BG189"/>
  <c r="BF189"/>
  <c r="T189"/>
  <c r="R189"/>
  <c r="P189"/>
  <c r="BI185"/>
  <c r="BH185"/>
  <c r="BG185"/>
  <c r="BF185"/>
  <c r="T185"/>
  <c r="R185"/>
  <c r="P185"/>
  <c r="BI181"/>
  <c r="BH181"/>
  <c r="BG181"/>
  <c r="BF181"/>
  <c r="T181"/>
  <c r="R181"/>
  <c r="P181"/>
  <c r="BI177"/>
  <c r="BH177"/>
  <c r="BG177"/>
  <c r="BF177"/>
  <c r="T177"/>
  <c r="R177"/>
  <c r="P177"/>
  <c r="BI173"/>
  <c r="BH173"/>
  <c r="BG173"/>
  <c r="BF173"/>
  <c r="T173"/>
  <c r="R173"/>
  <c r="P173"/>
  <c r="BI168"/>
  <c r="BH168"/>
  <c r="BG168"/>
  <c r="BF168"/>
  <c r="T168"/>
  <c r="R168"/>
  <c r="P168"/>
  <c r="BI164"/>
  <c r="BH164"/>
  <c r="BG164"/>
  <c r="BF164"/>
  <c r="T164"/>
  <c r="R164"/>
  <c r="P164"/>
  <c r="BI160"/>
  <c r="BH160"/>
  <c r="BG160"/>
  <c r="BF160"/>
  <c r="T160"/>
  <c r="R160"/>
  <c r="P160"/>
  <c r="BI151"/>
  <c r="BH151"/>
  <c r="BG151"/>
  <c r="BF151"/>
  <c r="T151"/>
  <c r="R151"/>
  <c r="P151"/>
  <c r="BI147"/>
  <c r="BH147"/>
  <c r="BG147"/>
  <c r="BF147"/>
  <c r="T147"/>
  <c r="R147"/>
  <c r="P147"/>
  <c r="BI146"/>
  <c r="BH146"/>
  <c r="BG146"/>
  <c r="BF146"/>
  <c r="T146"/>
  <c r="R146"/>
  <c r="P146"/>
  <c r="BI138"/>
  <c r="BH138"/>
  <c r="BG138"/>
  <c r="BF138"/>
  <c r="T138"/>
  <c r="R138"/>
  <c r="P138"/>
  <c r="BI134"/>
  <c r="BH134"/>
  <c r="BG134"/>
  <c r="BF134"/>
  <c r="T134"/>
  <c r="R134"/>
  <c r="P134"/>
  <c r="BI129"/>
  <c r="BH129"/>
  <c r="BG129"/>
  <c r="BF129"/>
  <c r="T129"/>
  <c r="R129"/>
  <c r="P129"/>
  <c r="BI125"/>
  <c r="BH125"/>
  <c r="BG125"/>
  <c r="BF125"/>
  <c r="T125"/>
  <c r="R125"/>
  <c r="P125"/>
  <c r="BI121"/>
  <c r="BH121"/>
  <c r="BG121"/>
  <c r="BF121"/>
  <c r="T121"/>
  <c r="R121"/>
  <c r="P121"/>
  <c r="BI117"/>
  <c r="BH117"/>
  <c r="BG117"/>
  <c r="BF117"/>
  <c r="T117"/>
  <c r="R117"/>
  <c r="P117"/>
  <c r="BI114"/>
  <c r="BH114"/>
  <c r="BG114"/>
  <c r="BF114"/>
  <c r="T114"/>
  <c r="R114"/>
  <c r="P114"/>
  <c r="BI110"/>
  <c r="BH110"/>
  <c r="BG110"/>
  <c r="BF110"/>
  <c r="T110"/>
  <c r="R110"/>
  <c r="P110"/>
  <c r="J104"/>
  <c r="J103"/>
  <c r="F103"/>
  <c r="F101"/>
  <c r="E99"/>
  <c r="J63"/>
  <c r="J62"/>
  <c r="F62"/>
  <c r="F60"/>
  <c r="E58"/>
  <c r="J22"/>
  <c r="E22"/>
  <c r="F63"/>
  <c r="J21"/>
  <c r="J16"/>
  <c r="J101"/>
  <c r="E7"/>
  <c r="E52"/>
  <c i="6" r="J41"/>
  <c r="J40"/>
  <c i="1" r="AY61"/>
  <c i="6" r="J39"/>
  <c i="1" r="AX61"/>
  <c i="6" r="BI199"/>
  <c r="BH199"/>
  <c r="BG199"/>
  <c r="BF199"/>
  <c r="T199"/>
  <c r="T198"/>
  <c r="R199"/>
  <c r="R198"/>
  <c r="P199"/>
  <c r="P198"/>
  <c r="BI194"/>
  <c r="BH194"/>
  <c r="BG194"/>
  <c r="BF194"/>
  <c r="T194"/>
  <c r="T193"/>
  <c r="R194"/>
  <c r="R193"/>
  <c r="P194"/>
  <c r="P193"/>
  <c r="BI189"/>
  <c r="BH189"/>
  <c r="BG189"/>
  <c r="BF189"/>
  <c r="T189"/>
  <c r="R189"/>
  <c r="P189"/>
  <c r="BI185"/>
  <c r="BH185"/>
  <c r="BG185"/>
  <c r="BF185"/>
  <c r="T185"/>
  <c r="R185"/>
  <c r="P185"/>
  <c r="BI180"/>
  <c r="BH180"/>
  <c r="BG180"/>
  <c r="BF180"/>
  <c r="T180"/>
  <c r="R180"/>
  <c r="P180"/>
  <c r="BI176"/>
  <c r="BH176"/>
  <c r="BG176"/>
  <c r="BF176"/>
  <c r="T176"/>
  <c r="R176"/>
  <c r="P176"/>
  <c r="BI172"/>
  <c r="BH172"/>
  <c r="BG172"/>
  <c r="BF172"/>
  <c r="T172"/>
  <c r="R172"/>
  <c r="P172"/>
  <c r="BI168"/>
  <c r="BH168"/>
  <c r="BG168"/>
  <c r="BF168"/>
  <c r="T168"/>
  <c r="R168"/>
  <c r="P168"/>
  <c r="BI166"/>
  <c r="BH166"/>
  <c r="BG166"/>
  <c r="BF166"/>
  <c r="T166"/>
  <c r="R166"/>
  <c r="P166"/>
  <c r="BI162"/>
  <c r="BH162"/>
  <c r="BG162"/>
  <c r="BF162"/>
  <c r="T162"/>
  <c r="R162"/>
  <c r="P162"/>
  <c r="BI160"/>
  <c r="BH160"/>
  <c r="BG160"/>
  <c r="BF160"/>
  <c r="T160"/>
  <c r="R160"/>
  <c r="P160"/>
  <c r="BI155"/>
  <c r="BH155"/>
  <c r="BG155"/>
  <c r="BF155"/>
  <c r="T155"/>
  <c r="R155"/>
  <c r="P155"/>
  <c r="BI151"/>
  <c r="BH151"/>
  <c r="BG151"/>
  <c r="BF151"/>
  <c r="T151"/>
  <c r="R151"/>
  <c r="P151"/>
  <c r="BI147"/>
  <c r="BH147"/>
  <c r="BG147"/>
  <c r="BF147"/>
  <c r="T147"/>
  <c r="R147"/>
  <c r="P147"/>
  <c r="BI143"/>
  <c r="BH143"/>
  <c r="BG143"/>
  <c r="BF143"/>
  <c r="T143"/>
  <c r="R143"/>
  <c r="P143"/>
  <c r="BI138"/>
  <c r="BH138"/>
  <c r="BG138"/>
  <c r="BF138"/>
  <c r="T138"/>
  <c r="R138"/>
  <c r="P138"/>
  <c r="BI134"/>
  <c r="BH134"/>
  <c r="BG134"/>
  <c r="BF134"/>
  <c r="T134"/>
  <c r="R134"/>
  <c r="P134"/>
  <c r="BI130"/>
  <c r="BH130"/>
  <c r="BG130"/>
  <c r="BF130"/>
  <c r="T130"/>
  <c r="R130"/>
  <c r="P130"/>
  <c r="BI125"/>
  <c r="BH125"/>
  <c r="BG125"/>
  <c r="BF125"/>
  <c r="T125"/>
  <c r="R125"/>
  <c r="P125"/>
  <c r="BI120"/>
  <c r="BH120"/>
  <c r="BG120"/>
  <c r="BF120"/>
  <c r="T120"/>
  <c r="R120"/>
  <c r="P120"/>
  <c r="BI114"/>
  <c r="BH114"/>
  <c r="BG114"/>
  <c r="BF114"/>
  <c r="T114"/>
  <c r="R114"/>
  <c r="P114"/>
  <c r="BI110"/>
  <c r="BH110"/>
  <c r="BG110"/>
  <c r="BF110"/>
  <c r="T110"/>
  <c r="R110"/>
  <c r="P110"/>
  <c r="BI106"/>
  <c r="BH106"/>
  <c r="BG106"/>
  <c r="BF106"/>
  <c r="T106"/>
  <c r="R106"/>
  <c r="P106"/>
  <c r="BI102"/>
  <c r="BH102"/>
  <c r="BG102"/>
  <c r="BF102"/>
  <c r="T102"/>
  <c r="R102"/>
  <c r="P102"/>
  <c r="J96"/>
  <c r="J95"/>
  <c r="F95"/>
  <c r="F93"/>
  <c r="E91"/>
  <c r="J63"/>
  <c r="J62"/>
  <c r="F62"/>
  <c r="F60"/>
  <c r="E58"/>
  <c r="J22"/>
  <c r="E22"/>
  <c r="F96"/>
  <c r="J21"/>
  <c r="J16"/>
  <c r="J60"/>
  <c r="E7"/>
  <c r="E85"/>
  <c i="5" r="J41"/>
  <c r="J40"/>
  <c i="1" r="AY60"/>
  <c i="5" r="J39"/>
  <c i="1" r="AX60"/>
  <c i="5" r="BI423"/>
  <c r="BH423"/>
  <c r="BG423"/>
  <c r="BF423"/>
  <c r="T423"/>
  <c r="R423"/>
  <c r="P423"/>
  <c r="BI418"/>
  <c r="BH418"/>
  <c r="BG418"/>
  <c r="BF418"/>
  <c r="T418"/>
  <c r="R418"/>
  <c r="P418"/>
  <c r="BI413"/>
  <c r="BH413"/>
  <c r="BG413"/>
  <c r="BF413"/>
  <c r="T413"/>
  <c r="R413"/>
  <c r="P413"/>
  <c r="BI409"/>
  <c r="BH409"/>
  <c r="BG409"/>
  <c r="BF409"/>
  <c r="T409"/>
  <c r="R409"/>
  <c r="P409"/>
  <c r="BI405"/>
  <c r="BH405"/>
  <c r="BG405"/>
  <c r="BF405"/>
  <c r="T405"/>
  <c r="R405"/>
  <c r="P405"/>
  <c r="BI402"/>
  <c r="BH402"/>
  <c r="BG402"/>
  <c r="BF402"/>
  <c r="T402"/>
  <c r="R402"/>
  <c r="P402"/>
  <c r="BI398"/>
  <c r="BH398"/>
  <c r="BG398"/>
  <c r="BF398"/>
  <c r="T398"/>
  <c r="R398"/>
  <c r="P398"/>
  <c r="BI394"/>
  <c r="BH394"/>
  <c r="BG394"/>
  <c r="BF394"/>
  <c r="T394"/>
  <c r="R394"/>
  <c r="P394"/>
  <c r="BI390"/>
  <c r="BH390"/>
  <c r="BG390"/>
  <c r="BF390"/>
  <c r="T390"/>
  <c r="R390"/>
  <c r="P390"/>
  <c r="BI386"/>
  <c r="BH386"/>
  <c r="BG386"/>
  <c r="BF386"/>
  <c r="T386"/>
  <c r="R386"/>
  <c r="P386"/>
  <c r="BI382"/>
  <c r="BH382"/>
  <c r="BG382"/>
  <c r="BF382"/>
  <c r="T382"/>
  <c r="R382"/>
  <c r="P382"/>
  <c r="BI376"/>
  <c r="BH376"/>
  <c r="BG376"/>
  <c r="BF376"/>
  <c r="T376"/>
  <c r="R376"/>
  <c r="P376"/>
  <c r="BI374"/>
  <c r="BH374"/>
  <c r="BG374"/>
  <c r="BF374"/>
  <c r="T374"/>
  <c r="R374"/>
  <c r="P374"/>
  <c r="BI370"/>
  <c r="BH370"/>
  <c r="BG370"/>
  <c r="BF370"/>
  <c r="T370"/>
  <c r="R370"/>
  <c r="P370"/>
  <c r="BI366"/>
  <c r="BH366"/>
  <c r="BG366"/>
  <c r="BF366"/>
  <c r="T366"/>
  <c r="R366"/>
  <c r="P366"/>
  <c r="BI364"/>
  <c r="BH364"/>
  <c r="BG364"/>
  <c r="BF364"/>
  <c r="T364"/>
  <c r="R364"/>
  <c r="P364"/>
  <c r="BI360"/>
  <c r="BH360"/>
  <c r="BG360"/>
  <c r="BF360"/>
  <c r="T360"/>
  <c r="R360"/>
  <c r="P360"/>
  <c r="BI356"/>
  <c r="BH356"/>
  <c r="BG356"/>
  <c r="BF356"/>
  <c r="T356"/>
  <c r="R356"/>
  <c r="P356"/>
  <c r="BI351"/>
  <c r="BH351"/>
  <c r="BG351"/>
  <c r="BF351"/>
  <c r="T351"/>
  <c r="R351"/>
  <c r="P351"/>
  <c r="BI347"/>
  <c r="BH347"/>
  <c r="BG347"/>
  <c r="BF347"/>
  <c r="T347"/>
  <c r="R347"/>
  <c r="P347"/>
  <c r="BI337"/>
  <c r="BH337"/>
  <c r="BG337"/>
  <c r="BF337"/>
  <c r="T337"/>
  <c r="R337"/>
  <c r="P337"/>
  <c r="BI334"/>
  <c r="BH334"/>
  <c r="BG334"/>
  <c r="BF334"/>
  <c r="T334"/>
  <c r="R334"/>
  <c r="P334"/>
  <c r="BI330"/>
  <c r="BH330"/>
  <c r="BG330"/>
  <c r="BF330"/>
  <c r="T330"/>
  <c r="R330"/>
  <c r="P330"/>
  <c r="BI328"/>
  <c r="BH328"/>
  <c r="BG328"/>
  <c r="BF328"/>
  <c r="T328"/>
  <c r="R328"/>
  <c r="P328"/>
  <c r="BI323"/>
  <c r="BH323"/>
  <c r="BG323"/>
  <c r="BF323"/>
  <c r="T323"/>
  <c r="R323"/>
  <c r="P323"/>
  <c r="BI321"/>
  <c r="BH321"/>
  <c r="BG321"/>
  <c r="BF321"/>
  <c r="T321"/>
  <c r="R321"/>
  <c r="P321"/>
  <c r="BI317"/>
  <c r="BH317"/>
  <c r="BG317"/>
  <c r="BF317"/>
  <c r="T317"/>
  <c r="R317"/>
  <c r="P317"/>
  <c r="BI313"/>
  <c r="BH313"/>
  <c r="BG313"/>
  <c r="BF313"/>
  <c r="T313"/>
  <c r="R313"/>
  <c r="P313"/>
  <c r="BI309"/>
  <c r="BH309"/>
  <c r="BG309"/>
  <c r="BF309"/>
  <c r="T309"/>
  <c r="R309"/>
  <c r="P309"/>
  <c r="BI305"/>
  <c r="BH305"/>
  <c r="BG305"/>
  <c r="BF305"/>
  <c r="T305"/>
  <c r="R305"/>
  <c r="P305"/>
  <c r="BI301"/>
  <c r="BH301"/>
  <c r="BG301"/>
  <c r="BF301"/>
  <c r="T301"/>
  <c r="R301"/>
  <c r="P301"/>
  <c r="BI298"/>
  <c r="BH298"/>
  <c r="BG298"/>
  <c r="BF298"/>
  <c r="T298"/>
  <c r="R298"/>
  <c r="P298"/>
  <c r="BI294"/>
  <c r="BH294"/>
  <c r="BG294"/>
  <c r="BF294"/>
  <c r="T294"/>
  <c r="R294"/>
  <c r="P294"/>
  <c r="BI290"/>
  <c r="BH290"/>
  <c r="BG290"/>
  <c r="BF290"/>
  <c r="T290"/>
  <c r="R290"/>
  <c r="P290"/>
  <c r="BI286"/>
  <c r="BH286"/>
  <c r="BG286"/>
  <c r="BF286"/>
  <c r="T286"/>
  <c r="R286"/>
  <c r="P286"/>
  <c r="BI282"/>
  <c r="BH282"/>
  <c r="BG282"/>
  <c r="BF282"/>
  <c r="T282"/>
  <c r="R282"/>
  <c r="P282"/>
  <c r="BI278"/>
  <c r="BH278"/>
  <c r="BG278"/>
  <c r="BF278"/>
  <c r="T278"/>
  <c r="R278"/>
  <c r="P278"/>
  <c r="BI274"/>
  <c r="BH274"/>
  <c r="BG274"/>
  <c r="BF274"/>
  <c r="T274"/>
  <c r="R274"/>
  <c r="P274"/>
  <c r="BI270"/>
  <c r="BH270"/>
  <c r="BG270"/>
  <c r="BF270"/>
  <c r="T270"/>
  <c r="R270"/>
  <c r="P270"/>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7"/>
  <c r="BH247"/>
  <c r="BG247"/>
  <c r="BF247"/>
  <c r="T247"/>
  <c r="R247"/>
  <c r="P247"/>
  <c r="BI243"/>
  <c r="BH243"/>
  <c r="BG243"/>
  <c r="BF243"/>
  <c r="T243"/>
  <c r="R243"/>
  <c r="P243"/>
  <c r="BI240"/>
  <c r="BH240"/>
  <c r="BG240"/>
  <c r="BF240"/>
  <c r="T240"/>
  <c r="R240"/>
  <c r="P240"/>
  <c r="BI239"/>
  <c r="BH239"/>
  <c r="BG239"/>
  <c r="BF239"/>
  <c r="T239"/>
  <c r="R239"/>
  <c r="P239"/>
  <c r="BI235"/>
  <c r="BH235"/>
  <c r="BG235"/>
  <c r="BF235"/>
  <c r="T235"/>
  <c r="R235"/>
  <c r="P235"/>
  <c r="BI233"/>
  <c r="BH233"/>
  <c r="BG233"/>
  <c r="BF233"/>
  <c r="T233"/>
  <c r="R233"/>
  <c r="P233"/>
  <c r="BI231"/>
  <c r="BH231"/>
  <c r="BG231"/>
  <c r="BF231"/>
  <c r="T231"/>
  <c r="R231"/>
  <c r="P231"/>
  <c r="BI226"/>
  <c r="BH226"/>
  <c r="BG226"/>
  <c r="BF226"/>
  <c r="T226"/>
  <c r="R226"/>
  <c r="P226"/>
  <c r="BI223"/>
  <c r="BH223"/>
  <c r="BG223"/>
  <c r="BF223"/>
  <c r="T223"/>
  <c r="R223"/>
  <c r="P223"/>
  <c r="BI221"/>
  <c r="BH221"/>
  <c r="BG221"/>
  <c r="BF221"/>
  <c r="T221"/>
  <c r="R221"/>
  <c r="P221"/>
  <c r="BI217"/>
  <c r="BH217"/>
  <c r="BG217"/>
  <c r="BF217"/>
  <c r="T217"/>
  <c r="R217"/>
  <c r="P217"/>
  <c r="BI215"/>
  <c r="BH215"/>
  <c r="BG215"/>
  <c r="BF215"/>
  <c r="T215"/>
  <c r="R215"/>
  <c r="P215"/>
  <c r="BI211"/>
  <c r="BH211"/>
  <c r="BG211"/>
  <c r="BF211"/>
  <c r="T211"/>
  <c r="R211"/>
  <c r="P211"/>
  <c r="BI207"/>
  <c r="BH207"/>
  <c r="BG207"/>
  <c r="BF207"/>
  <c r="T207"/>
  <c r="T206"/>
  <c r="R207"/>
  <c r="R206"/>
  <c r="P207"/>
  <c r="P206"/>
  <c r="BI202"/>
  <c r="BH202"/>
  <c r="BG202"/>
  <c r="BF202"/>
  <c r="T202"/>
  <c r="R202"/>
  <c r="P202"/>
  <c r="BI198"/>
  <c r="BH198"/>
  <c r="BG198"/>
  <c r="BF198"/>
  <c r="T198"/>
  <c r="R198"/>
  <c r="P198"/>
  <c r="BI194"/>
  <c r="BH194"/>
  <c r="BG194"/>
  <c r="BF194"/>
  <c r="T194"/>
  <c r="R194"/>
  <c r="P194"/>
  <c r="BI190"/>
  <c r="BH190"/>
  <c r="BG190"/>
  <c r="BF190"/>
  <c r="T190"/>
  <c r="R190"/>
  <c r="P190"/>
  <c r="BI185"/>
  <c r="BH185"/>
  <c r="BG185"/>
  <c r="BF185"/>
  <c r="T185"/>
  <c r="R185"/>
  <c r="P185"/>
  <c r="BI180"/>
  <c r="BH180"/>
  <c r="BG180"/>
  <c r="BF180"/>
  <c r="T180"/>
  <c r="R180"/>
  <c r="P180"/>
  <c r="BI176"/>
  <c r="BH176"/>
  <c r="BG176"/>
  <c r="BF176"/>
  <c r="T176"/>
  <c r="R176"/>
  <c r="P176"/>
  <c r="BI171"/>
  <c r="BH171"/>
  <c r="BG171"/>
  <c r="BF171"/>
  <c r="T171"/>
  <c r="R171"/>
  <c r="P171"/>
  <c r="BI167"/>
  <c r="BH167"/>
  <c r="BG167"/>
  <c r="BF167"/>
  <c r="T167"/>
  <c r="R167"/>
  <c r="P167"/>
  <c r="BI163"/>
  <c r="BH163"/>
  <c r="BG163"/>
  <c r="BF163"/>
  <c r="T163"/>
  <c r="R163"/>
  <c r="P163"/>
  <c r="BI159"/>
  <c r="BH159"/>
  <c r="BG159"/>
  <c r="BF159"/>
  <c r="T159"/>
  <c r="R159"/>
  <c r="P159"/>
  <c r="BI155"/>
  <c r="BH155"/>
  <c r="BG155"/>
  <c r="BF155"/>
  <c r="T155"/>
  <c r="R155"/>
  <c r="P155"/>
  <c r="BI149"/>
  <c r="BH149"/>
  <c r="BG149"/>
  <c r="BF149"/>
  <c r="T149"/>
  <c r="R149"/>
  <c r="P149"/>
  <c r="BI145"/>
  <c r="BH145"/>
  <c r="BG145"/>
  <c r="BF145"/>
  <c r="T145"/>
  <c r="R145"/>
  <c r="P145"/>
  <c r="BI140"/>
  <c r="BH140"/>
  <c r="BG140"/>
  <c r="BF140"/>
  <c r="T140"/>
  <c r="R140"/>
  <c r="P140"/>
  <c r="BI136"/>
  <c r="BH136"/>
  <c r="BG136"/>
  <c r="BF136"/>
  <c r="T136"/>
  <c r="R136"/>
  <c r="P136"/>
  <c r="BI132"/>
  <c r="BH132"/>
  <c r="BG132"/>
  <c r="BF132"/>
  <c r="T132"/>
  <c r="R132"/>
  <c r="P132"/>
  <c r="BI126"/>
  <c r="BH126"/>
  <c r="BG126"/>
  <c r="BF126"/>
  <c r="T126"/>
  <c r="R126"/>
  <c r="P126"/>
  <c r="BI125"/>
  <c r="BH125"/>
  <c r="BG125"/>
  <c r="BF125"/>
  <c r="T125"/>
  <c r="R125"/>
  <c r="P125"/>
  <c r="BI120"/>
  <c r="BH120"/>
  <c r="BG120"/>
  <c r="BF120"/>
  <c r="T120"/>
  <c r="R120"/>
  <c r="P120"/>
  <c r="BI116"/>
  <c r="BH116"/>
  <c r="BG116"/>
  <c r="BF116"/>
  <c r="T116"/>
  <c r="R116"/>
  <c r="P116"/>
  <c r="BI113"/>
  <c r="BH113"/>
  <c r="BG113"/>
  <c r="BF113"/>
  <c r="T113"/>
  <c r="R113"/>
  <c r="P113"/>
  <c r="BI109"/>
  <c r="BH109"/>
  <c r="BG109"/>
  <c r="BF109"/>
  <c r="T109"/>
  <c r="R109"/>
  <c r="P109"/>
  <c r="J103"/>
  <c r="J102"/>
  <c r="F102"/>
  <c r="F100"/>
  <c r="E98"/>
  <c r="J63"/>
  <c r="J62"/>
  <c r="F62"/>
  <c r="F60"/>
  <c r="E58"/>
  <c r="J22"/>
  <c r="E22"/>
  <c r="F103"/>
  <c r="J21"/>
  <c r="J16"/>
  <c r="J100"/>
  <c r="E7"/>
  <c r="E92"/>
  <c i="4" r="J41"/>
  <c r="J40"/>
  <c i="1" r="AY59"/>
  <c i="4" r="J39"/>
  <c i="1" r="AX59"/>
  <c i="4" r="BI157"/>
  <c r="BH157"/>
  <c r="BG157"/>
  <c r="BF157"/>
  <c r="T157"/>
  <c r="T156"/>
  <c r="R157"/>
  <c r="R156"/>
  <c r="P157"/>
  <c r="P156"/>
  <c r="BI151"/>
  <c r="BH151"/>
  <c r="BG151"/>
  <c r="BF151"/>
  <c r="T151"/>
  <c r="T150"/>
  <c r="R151"/>
  <c r="R150"/>
  <c r="P151"/>
  <c r="P150"/>
  <c r="BI146"/>
  <c r="BH146"/>
  <c r="BG146"/>
  <c r="BF146"/>
  <c r="T146"/>
  <c r="T145"/>
  <c r="T144"/>
  <c r="R146"/>
  <c r="R145"/>
  <c r="R144"/>
  <c r="P146"/>
  <c r="P145"/>
  <c r="P144"/>
  <c r="BI142"/>
  <c r="BH142"/>
  <c r="BG142"/>
  <c r="BF142"/>
  <c r="T142"/>
  <c r="R142"/>
  <c r="P142"/>
  <c r="BI138"/>
  <c r="BH138"/>
  <c r="BG138"/>
  <c r="BF138"/>
  <c r="T138"/>
  <c r="R138"/>
  <c r="P138"/>
  <c r="BI136"/>
  <c r="BH136"/>
  <c r="BG136"/>
  <c r="BF136"/>
  <c r="T136"/>
  <c r="R136"/>
  <c r="P136"/>
  <c r="BI134"/>
  <c r="BH134"/>
  <c r="BG134"/>
  <c r="BF134"/>
  <c r="T134"/>
  <c r="R134"/>
  <c r="P134"/>
  <c r="BI129"/>
  <c r="BH129"/>
  <c r="BG129"/>
  <c r="BF129"/>
  <c r="T129"/>
  <c r="R129"/>
  <c r="P129"/>
  <c r="BI125"/>
  <c r="BH125"/>
  <c r="BG125"/>
  <c r="BF125"/>
  <c r="T125"/>
  <c r="R125"/>
  <c r="P125"/>
  <c r="BI121"/>
  <c r="BH121"/>
  <c r="BG121"/>
  <c r="BF121"/>
  <c r="T121"/>
  <c r="R121"/>
  <c r="P121"/>
  <c r="BI117"/>
  <c r="BH117"/>
  <c r="BG117"/>
  <c r="BF117"/>
  <c r="T117"/>
  <c r="R117"/>
  <c r="P117"/>
  <c r="BI112"/>
  <c r="BH112"/>
  <c r="BG112"/>
  <c r="BF112"/>
  <c r="T112"/>
  <c r="R112"/>
  <c r="P112"/>
  <c r="BI107"/>
  <c r="BH107"/>
  <c r="BG107"/>
  <c r="BF107"/>
  <c r="T107"/>
  <c r="R107"/>
  <c r="P107"/>
  <c r="BI101"/>
  <c r="BH101"/>
  <c r="BG101"/>
  <c r="BF101"/>
  <c r="T101"/>
  <c r="R101"/>
  <c r="P101"/>
  <c r="J95"/>
  <c r="J94"/>
  <c r="F94"/>
  <c r="F92"/>
  <c r="E90"/>
  <c r="J63"/>
  <c r="J62"/>
  <c r="F62"/>
  <c r="F60"/>
  <c r="E58"/>
  <c r="J22"/>
  <c r="E22"/>
  <c r="F95"/>
  <c r="J21"/>
  <c r="J16"/>
  <c r="J60"/>
  <c r="E7"/>
  <c r="E84"/>
  <c i="3" r="J41"/>
  <c r="J40"/>
  <c i="1" r="AY58"/>
  <c i="3" r="J39"/>
  <c i="1" r="AX58"/>
  <c i="3" r="BI392"/>
  <c r="BH392"/>
  <c r="BG392"/>
  <c r="BF392"/>
  <c r="T392"/>
  <c r="R392"/>
  <c r="P392"/>
  <c r="BI388"/>
  <c r="BH388"/>
  <c r="BG388"/>
  <c r="BF388"/>
  <c r="T388"/>
  <c r="R388"/>
  <c r="P388"/>
  <c r="BI384"/>
  <c r="BH384"/>
  <c r="BG384"/>
  <c r="BF384"/>
  <c r="T384"/>
  <c r="R384"/>
  <c r="P384"/>
  <c r="BI381"/>
  <c r="BH381"/>
  <c r="BG381"/>
  <c r="BF381"/>
  <c r="T381"/>
  <c r="R381"/>
  <c r="P381"/>
  <c r="BI377"/>
  <c r="BH377"/>
  <c r="BG377"/>
  <c r="BF377"/>
  <c r="T377"/>
  <c r="R377"/>
  <c r="P377"/>
  <c r="BI373"/>
  <c r="BH373"/>
  <c r="BG373"/>
  <c r="BF373"/>
  <c r="T373"/>
  <c r="R373"/>
  <c r="P373"/>
  <c r="BI369"/>
  <c r="BH369"/>
  <c r="BG369"/>
  <c r="BF369"/>
  <c r="T369"/>
  <c r="R369"/>
  <c r="P369"/>
  <c r="BI365"/>
  <c r="BH365"/>
  <c r="BG365"/>
  <c r="BF365"/>
  <c r="T365"/>
  <c r="R365"/>
  <c r="P365"/>
  <c r="BI361"/>
  <c r="BH361"/>
  <c r="BG361"/>
  <c r="BF361"/>
  <c r="T361"/>
  <c r="R361"/>
  <c r="P361"/>
  <c r="BI355"/>
  <c r="BH355"/>
  <c r="BG355"/>
  <c r="BF355"/>
  <c r="T355"/>
  <c r="R355"/>
  <c r="P355"/>
  <c r="BI353"/>
  <c r="BH353"/>
  <c r="BG353"/>
  <c r="BF353"/>
  <c r="T353"/>
  <c r="R353"/>
  <c r="P353"/>
  <c r="BI348"/>
  <c r="BH348"/>
  <c r="BG348"/>
  <c r="BF348"/>
  <c r="T348"/>
  <c r="R348"/>
  <c r="P348"/>
  <c r="BI344"/>
  <c r="BH344"/>
  <c r="BG344"/>
  <c r="BF344"/>
  <c r="T344"/>
  <c r="R344"/>
  <c r="P344"/>
  <c r="BI342"/>
  <c r="BH342"/>
  <c r="BG342"/>
  <c r="BF342"/>
  <c r="T342"/>
  <c r="R342"/>
  <c r="P342"/>
  <c r="BI338"/>
  <c r="BH338"/>
  <c r="BG338"/>
  <c r="BF338"/>
  <c r="T338"/>
  <c r="R338"/>
  <c r="P338"/>
  <c r="BI334"/>
  <c r="BH334"/>
  <c r="BG334"/>
  <c r="BF334"/>
  <c r="T334"/>
  <c r="R334"/>
  <c r="P334"/>
  <c r="BI329"/>
  <c r="BH329"/>
  <c r="BG329"/>
  <c r="BF329"/>
  <c r="T329"/>
  <c r="R329"/>
  <c r="P329"/>
  <c r="BI325"/>
  <c r="BH325"/>
  <c r="BG325"/>
  <c r="BF325"/>
  <c r="T325"/>
  <c r="R325"/>
  <c r="P325"/>
  <c r="BI313"/>
  <c r="BH313"/>
  <c r="BG313"/>
  <c r="BF313"/>
  <c r="T313"/>
  <c r="R313"/>
  <c r="P313"/>
  <c r="BI310"/>
  <c r="BH310"/>
  <c r="BG310"/>
  <c r="BF310"/>
  <c r="T310"/>
  <c r="R310"/>
  <c r="P310"/>
  <c r="BI306"/>
  <c r="BH306"/>
  <c r="BG306"/>
  <c r="BF306"/>
  <c r="T306"/>
  <c r="R306"/>
  <c r="P306"/>
  <c r="BI304"/>
  <c r="BH304"/>
  <c r="BG304"/>
  <c r="BF304"/>
  <c r="T304"/>
  <c r="R304"/>
  <c r="P304"/>
  <c r="BI300"/>
  <c r="BH300"/>
  <c r="BG300"/>
  <c r="BF300"/>
  <c r="T300"/>
  <c r="R300"/>
  <c r="P300"/>
  <c r="BI298"/>
  <c r="BH298"/>
  <c r="BG298"/>
  <c r="BF298"/>
  <c r="T298"/>
  <c r="R298"/>
  <c r="P298"/>
  <c r="BI294"/>
  <c r="BH294"/>
  <c r="BG294"/>
  <c r="BF294"/>
  <c r="T294"/>
  <c r="R294"/>
  <c r="P294"/>
  <c r="BI290"/>
  <c r="BH290"/>
  <c r="BG290"/>
  <c r="BF290"/>
  <c r="T290"/>
  <c r="R290"/>
  <c r="P290"/>
  <c r="BI286"/>
  <c r="BH286"/>
  <c r="BG286"/>
  <c r="BF286"/>
  <c r="T286"/>
  <c r="R286"/>
  <c r="P286"/>
  <c r="BI282"/>
  <c r="BH282"/>
  <c r="BG282"/>
  <c r="BF282"/>
  <c r="T282"/>
  <c r="R282"/>
  <c r="P282"/>
  <c r="BI278"/>
  <c r="BH278"/>
  <c r="BG278"/>
  <c r="BF278"/>
  <c r="T278"/>
  <c r="R278"/>
  <c r="P278"/>
  <c r="BI275"/>
  <c r="BH275"/>
  <c r="BG275"/>
  <c r="BF275"/>
  <c r="T275"/>
  <c r="R275"/>
  <c r="P275"/>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R255"/>
  <c r="P255"/>
  <c r="BI251"/>
  <c r="BH251"/>
  <c r="BG251"/>
  <c r="BF251"/>
  <c r="T251"/>
  <c r="R251"/>
  <c r="P251"/>
  <c r="BI247"/>
  <c r="BH247"/>
  <c r="BG247"/>
  <c r="BF247"/>
  <c r="T247"/>
  <c r="R247"/>
  <c r="P247"/>
  <c r="BI245"/>
  <c r="BH245"/>
  <c r="BG245"/>
  <c r="BF245"/>
  <c r="T245"/>
  <c r="R245"/>
  <c r="P245"/>
  <c r="BI241"/>
  <c r="BH241"/>
  <c r="BG241"/>
  <c r="BF241"/>
  <c r="T241"/>
  <c r="R241"/>
  <c r="P241"/>
  <c r="BI237"/>
  <c r="BH237"/>
  <c r="BG237"/>
  <c r="BF237"/>
  <c r="T237"/>
  <c r="R237"/>
  <c r="P237"/>
  <c r="BI233"/>
  <c r="BH233"/>
  <c r="BG233"/>
  <c r="BF233"/>
  <c r="T233"/>
  <c r="R233"/>
  <c r="P233"/>
  <c r="BI229"/>
  <c r="BH229"/>
  <c r="BG229"/>
  <c r="BF229"/>
  <c r="T229"/>
  <c r="R229"/>
  <c r="P229"/>
  <c r="BI224"/>
  <c r="BH224"/>
  <c r="BG224"/>
  <c r="BF224"/>
  <c r="T224"/>
  <c r="T223"/>
  <c r="R224"/>
  <c r="R223"/>
  <c r="P224"/>
  <c r="P223"/>
  <c r="BI221"/>
  <c r="BH221"/>
  <c r="BG221"/>
  <c r="BF221"/>
  <c r="T221"/>
  <c r="R221"/>
  <c r="P221"/>
  <c r="BI220"/>
  <c r="BH220"/>
  <c r="BG220"/>
  <c r="BF220"/>
  <c r="T220"/>
  <c r="R220"/>
  <c r="P220"/>
  <c r="BI216"/>
  <c r="BH216"/>
  <c r="BG216"/>
  <c r="BF216"/>
  <c r="T216"/>
  <c r="R216"/>
  <c r="P216"/>
  <c r="BI214"/>
  <c r="BH214"/>
  <c r="BG214"/>
  <c r="BF214"/>
  <c r="T214"/>
  <c r="R214"/>
  <c r="P214"/>
  <c r="BI210"/>
  <c r="BH210"/>
  <c r="BG210"/>
  <c r="BF210"/>
  <c r="T210"/>
  <c r="R210"/>
  <c r="P210"/>
  <c r="BI207"/>
  <c r="BH207"/>
  <c r="BG207"/>
  <c r="BF207"/>
  <c r="T207"/>
  <c r="R207"/>
  <c r="P207"/>
  <c r="BI205"/>
  <c r="BH205"/>
  <c r="BG205"/>
  <c r="BF205"/>
  <c r="T205"/>
  <c r="R205"/>
  <c r="P205"/>
  <c r="BI201"/>
  <c r="BH201"/>
  <c r="BG201"/>
  <c r="BF201"/>
  <c r="T201"/>
  <c r="R201"/>
  <c r="P201"/>
  <c r="BI199"/>
  <c r="BH199"/>
  <c r="BG199"/>
  <c r="BF199"/>
  <c r="T199"/>
  <c r="R199"/>
  <c r="P199"/>
  <c r="BI195"/>
  <c r="BH195"/>
  <c r="BG195"/>
  <c r="BF195"/>
  <c r="T195"/>
  <c r="R195"/>
  <c r="P195"/>
  <c r="BI191"/>
  <c r="BH191"/>
  <c r="BG191"/>
  <c r="BF191"/>
  <c r="T191"/>
  <c r="T190"/>
  <c r="R191"/>
  <c r="R190"/>
  <c r="P191"/>
  <c r="P190"/>
  <c r="BI186"/>
  <c r="BH186"/>
  <c r="BG186"/>
  <c r="BF186"/>
  <c r="T186"/>
  <c r="R186"/>
  <c r="P186"/>
  <c r="BI182"/>
  <c r="BH182"/>
  <c r="BG182"/>
  <c r="BF182"/>
  <c r="T182"/>
  <c r="R182"/>
  <c r="P182"/>
  <c r="BI178"/>
  <c r="BH178"/>
  <c r="BG178"/>
  <c r="BF178"/>
  <c r="T178"/>
  <c r="R178"/>
  <c r="P178"/>
  <c r="BI174"/>
  <c r="BH174"/>
  <c r="BG174"/>
  <c r="BF174"/>
  <c r="T174"/>
  <c r="R174"/>
  <c r="P174"/>
  <c r="BI169"/>
  <c r="BH169"/>
  <c r="BG169"/>
  <c r="BF169"/>
  <c r="T169"/>
  <c r="R169"/>
  <c r="P169"/>
  <c r="BI164"/>
  <c r="BH164"/>
  <c r="BG164"/>
  <c r="BF164"/>
  <c r="T164"/>
  <c r="R164"/>
  <c r="P164"/>
  <c r="BI159"/>
  <c r="BH159"/>
  <c r="BG159"/>
  <c r="BF159"/>
  <c r="T159"/>
  <c r="R159"/>
  <c r="P159"/>
  <c r="BI155"/>
  <c r="BH155"/>
  <c r="BG155"/>
  <c r="BF155"/>
  <c r="T155"/>
  <c r="R155"/>
  <c r="P155"/>
  <c r="BI151"/>
  <c r="BH151"/>
  <c r="BG151"/>
  <c r="BF151"/>
  <c r="T151"/>
  <c r="R151"/>
  <c r="P151"/>
  <c r="BI147"/>
  <c r="BH147"/>
  <c r="BG147"/>
  <c r="BF147"/>
  <c r="T147"/>
  <c r="R147"/>
  <c r="P147"/>
  <c r="BI143"/>
  <c r="BH143"/>
  <c r="BG143"/>
  <c r="BF143"/>
  <c r="T143"/>
  <c r="R143"/>
  <c r="P143"/>
  <c r="BI136"/>
  <c r="BH136"/>
  <c r="BG136"/>
  <c r="BF136"/>
  <c r="T136"/>
  <c r="R136"/>
  <c r="P136"/>
  <c r="BI132"/>
  <c r="BH132"/>
  <c r="BG132"/>
  <c r="BF132"/>
  <c r="T132"/>
  <c r="R132"/>
  <c r="P132"/>
  <c r="BI127"/>
  <c r="BH127"/>
  <c r="BG127"/>
  <c r="BF127"/>
  <c r="T127"/>
  <c r="R127"/>
  <c r="P127"/>
  <c r="BI123"/>
  <c r="BH123"/>
  <c r="BG123"/>
  <c r="BF123"/>
  <c r="T123"/>
  <c r="R123"/>
  <c r="P123"/>
  <c r="BI115"/>
  <c r="BH115"/>
  <c r="BG115"/>
  <c r="BF115"/>
  <c r="T115"/>
  <c r="R115"/>
  <c r="P115"/>
  <c r="BI114"/>
  <c r="BH114"/>
  <c r="BG114"/>
  <c r="BF114"/>
  <c r="T114"/>
  <c r="R114"/>
  <c r="P114"/>
  <c r="BI107"/>
  <c r="BH107"/>
  <c r="BG107"/>
  <c r="BF107"/>
  <c r="T107"/>
  <c r="R107"/>
  <c r="P107"/>
  <c r="J101"/>
  <c r="J100"/>
  <c r="F100"/>
  <c r="F98"/>
  <c r="E96"/>
  <c r="J63"/>
  <c r="J62"/>
  <c r="F62"/>
  <c r="F60"/>
  <c r="E58"/>
  <c r="J22"/>
  <c r="E22"/>
  <c r="F63"/>
  <c r="J21"/>
  <c r="J16"/>
  <c r="J98"/>
  <c r="E7"/>
  <c r="E90"/>
  <c i="2" r="J41"/>
  <c r="J40"/>
  <c i="1" r="AY57"/>
  <c i="2" r="J39"/>
  <c i="1" r="AX57"/>
  <c i="2" r="BI196"/>
  <c r="BH196"/>
  <c r="BG196"/>
  <c r="BF196"/>
  <c r="T196"/>
  <c r="T195"/>
  <c r="R196"/>
  <c r="R195"/>
  <c r="P196"/>
  <c r="P195"/>
  <c r="BI191"/>
  <c r="BH191"/>
  <c r="BG191"/>
  <c r="BF191"/>
  <c r="T191"/>
  <c r="T190"/>
  <c r="R191"/>
  <c r="R190"/>
  <c r="P191"/>
  <c r="P190"/>
  <c r="BI185"/>
  <c r="BH185"/>
  <c r="BG185"/>
  <c r="BF185"/>
  <c r="T185"/>
  <c r="R185"/>
  <c r="P185"/>
  <c r="BI181"/>
  <c r="BH181"/>
  <c r="BG181"/>
  <c r="BF181"/>
  <c r="T181"/>
  <c r="R181"/>
  <c r="P181"/>
  <c r="BI177"/>
  <c r="BH177"/>
  <c r="BG177"/>
  <c r="BF177"/>
  <c r="T177"/>
  <c r="T176"/>
  <c r="R177"/>
  <c r="R176"/>
  <c r="P177"/>
  <c r="P176"/>
  <c r="BI174"/>
  <c r="BH174"/>
  <c r="BG174"/>
  <c r="BF174"/>
  <c r="T174"/>
  <c r="R174"/>
  <c r="P174"/>
  <c r="BI170"/>
  <c r="BH170"/>
  <c r="BG170"/>
  <c r="BF170"/>
  <c r="T170"/>
  <c r="R170"/>
  <c r="P170"/>
  <c r="BI168"/>
  <c r="BH168"/>
  <c r="BG168"/>
  <c r="BF168"/>
  <c r="T168"/>
  <c r="R168"/>
  <c r="P168"/>
  <c r="BI166"/>
  <c r="BH166"/>
  <c r="BG166"/>
  <c r="BF166"/>
  <c r="T166"/>
  <c r="R166"/>
  <c r="P166"/>
  <c r="BI161"/>
  <c r="BH161"/>
  <c r="BG161"/>
  <c r="BF161"/>
  <c r="T161"/>
  <c r="R161"/>
  <c r="P161"/>
  <c r="BI157"/>
  <c r="BH157"/>
  <c r="BG157"/>
  <c r="BF157"/>
  <c r="T157"/>
  <c r="R157"/>
  <c r="P157"/>
  <c r="BI153"/>
  <c r="BH153"/>
  <c r="BG153"/>
  <c r="BF153"/>
  <c r="T153"/>
  <c r="R153"/>
  <c r="P153"/>
  <c r="BI149"/>
  <c r="BH149"/>
  <c r="BG149"/>
  <c r="BF149"/>
  <c r="T149"/>
  <c r="R149"/>
  <c r="P149"/>
  <c r="BI143"/>
  <c r="BH143"/>
  <c r="BG143"/>
  <c r="BF143"/>
  <c r="T143"/>
  <c r="R143"/>
  <c r="P143"/>
  <c r="BI138"/>
  <c r="BH138"/>
  <c r="BG138"/>
  <c r="BF138"/>
  <c r="T138"/>
  <c r="R138"/>
  <c r="P138"/>
  <c r="BI124"/>
  <c r="BH124"/>
  <c r="BG124"/>
  <c r="BF124"/>
  <c r="T124"/>
  <c r="R124"/>
  <c r="P124"/>
  <c r="BI116"/>
  <c r="BH116"/>
  <c r="BG116"/>
  <c r="BF116"/>
  <c r="T116"/>
  <c r="R116"/>
  <c r="P116"/>
  <c r="BI111"/>
  <c r="BH111"/>
  <c r="BG111"/>
  <c r="BF111"/>
  <c r="T111"/>
  <c r="T110"/>
  <c r="R111"/>
  <c r="R110"/>
  <c r="P111"/>
  <c r="P110"/>
  <c r="BI108"/>
  <c r="BH108"/>
  <c r="BG108"/>
  <c r="BF108"/>
  <c r="T108"/>
  <c r="R108"/>
  <c r="P108"/>
  <c r="BI104"/>
  <c r="BH104"/>
  <c r="BG104"/>
  <c r="BF104"/>
  <c r="T104"/>
  <c r="R104"/>
  <c r="P104"/>
  <c r="J98"/>
  <c r="J97"/>
  <c r="F97"/>
  <c r="F95"/>
  <c r="E93"/>
  <c r="J63"/>
  <c r="J62"/>
  <c r="F62"/>
  <c r="F60"/>
  <c r="E58"/>
  <c r="J22"/>
  <c r="E22"/>
  <c r="F63"/>
  <c r="J21"/>
  <c r="J16"/>
  <c r="J95"/>
  <c r="E7"/>
  <c r="E87"/>
  <c i="1" r="L50"/>
  <c r="AM50"/>
  <c r="AM49"/>
  <c r="L49"/>
  <c r="AM47"/>
  <c r="L47"/>
  <c r="L45"/>
  <c r="L44"/>
  <c i="3" r="BK355"/>
  <c r="BK329"/>
  <c r="BK313"/>
  <c i="5" r="J185"/>
  <c r="J132"/>
  <c r="BK405"/>
  <c i="7" r="BK274"/>
  <c r="J449"/>
  <c r="BK258"/>
  <c r="J380"/>
  <c i="8" r="BK107"/>
  <c i="9" r="BK181"/>
  <c i="11" r="BK257"/>
  <c i="13" r="J160"/>
  <c r="BK386"/>
  <c i="14" r="BK136"/>
  <c i="15" r="J192"/>
  <c i="16" r="J120"/>
  <c r="BK146"/>
  <c i="17" r="BK198"/>
  <c i="18" r="BK120"/>
  <c r="J110"/>
  <c r="BK246"/>
  <c i="19" r="BK225"/>
  <c r="BK161"/>
  <c r="BK287"/>
  <c i="20" r="BK110"/>
  <c i="22" r="BK175"/>
  <c i="23" r="J214"/>
  <c r="J170"/>
  <c i="24" r="BK135"/>
  <c r="J151"/>
  <c r="BK127"/>
  <c i="26" r="BK149"/>
  <c i="27" r="BK290"/>
  <c r="BK366"/>
  <c r="J204"/>
  <c i="28" r="J131"/>
  <c i="30" r="J99"/>
  <c i="31" r="BK153"/>
  <c i="33" r="J101"/>
  <c r="J99"/>
  <c i="34" r="BK152"/>
  <c r="BK434"/>
  <c r="BK445"/>
  <c i="35" r="J150"/>
  <c r="J215"/>
  <c i="36" r="J148"/>
  <c i="37" r="BK220"/>
  <c i="38" r="J128"/>
  <c r="BK209"/>
  <c i="2" r="BK185"/>
  <c i="3" r="BK388"/>
  <c r="BK233"/>
  <c i="4" r="BK121"/>
  <c i="5" r="J278"/>
  <c r="BK360"/>
  <c r="BK370"/>
  <c i="7" r="J467"/>
  <c r="BK406"/>
  <c r="J365"/>
  <c r="J197"/>
  <c i="8" r="BK103"/>
  <c i="9" r="J217"/>
  <c i="12" r="BK220"/>
  <c i="13" r="BK316"/>
  <c r="J270"/>
  <c i="15" r="J157"/>
  <c r="J114"/>
  <c i="16" r="BK130"/>
  <c r="BK219"/>
  <c i="17" r="J186"/>
  <c i="18" r="J137"/>
  <c r="BK245"/>
  <c r="J183"/>
  <c i="19" r="J194"/>
  <c r="BK258"/>
  <c r="J111"/>
  <c i="20" r="J120"/>
  <c i="21" r="BK100"/>
  <c i="22" r="J144"/>
  <c i="23" r="J259"/>
  <c r="J115"/>
  <c r="J135"/>
  <c i="24" r="J164"/>
  <c r="J131"/>
  <c i="26" r="BK175"/>
  <c i="27" r="J187"/>
  <c r="BK322"/>
  <c r="J314"/>
  <c i="28" r="BK101"/>
  <c i="29" r="BK106"/>
  <c i="30" r="BK136"/>
  <c r="BK194"/>
  <c i="31" r="J167"/>
  <c i="33" r="BK134"/>
  <c r="BK126"/>
  <c i="34" r="BK173"/>
  <c r="BK267"/>
  <c r="J229"/>
  <c i="35" r="J238"/>
  <c r="BK227"/>
  <c i="36" r="BK125"/>
  <c i="37" r="BK208"/>
  <c i="38" r="J185"/>
  <c r="J120"/>
  <c i="39" r="J97"/>
  <c i="2" r="J143"/>
  <c i="3" r="J325"/>
  <c r="BK159"/>
  <c i="4" r="BK142"/>
  <c i="5" r="J120"/>
  <c r="J337"/>
  <c r="BK402"/>
  <c i="6" r="J134"/>
  <c i="7" r="BK164"/>
  <c r="BK369"/>
  <c r="J219"/>
  <c i="8" r="BK141"/>
  <c i="9" r="J123"/>
  <c i="10" r="BK145"/>
  <c i="11" r="J162"/>
  <c r="J175"/>
  <c i="12" r="BK198"/>
  <c i="13" r="BK390"/>
  <c r="BK283"/>
  <c i="14" r="BK121"/>
  <c i="15" r="BK200"/>
  <c i="16" r="BK179"/>
  <c r="J187"/>
  <c i="17" r="J277"/>
  <c i="18" r="J224"/>
  <c r="BK183"/>
  <c r="J208"/>
  <c i="19" r="BK189"/>
  <c r="BK236"/>
  <c r="J150"/>
  <c i="20" r="J160"/>
  <c i="21" r="J114"/>
  <c i="22" r="BK114"/>
  <c i="23" r="BK119"/>
  <c i="24" r="BK154"/>
  <c r="BK143"/>
  <c i="26" r="BK113"/>
  <c i="27" r="BK371"/>
  <c r="BK350"/>
  <c r="BK210"/>
  <c i="28" r="J113"/>
  <c i="31" r="J157"/>
  <c i="33" r="J123"/>
  <c i="34" r="BK400"/>
  <c r="BK271"/>
  <c r="J246"/>
  <c i="35" r="BK309"/>
  <c r="J131"/>
  <c i="36" r="J100"/>
  <c i="37" r="J131"/>
  <c i="38" r="J194"/>
  <c r="BK194"/>
  <c i="1" r="AS94"/>
  <c i="3" r="J355"/>
  <c i="5" r="J301"/>
  <c r="J116"/>
  <c r="BK270"/>
  <c i="7" r="J348"/>
  <c r="J138"/>
  <c r="J263"/>
  <c r="BK249"/>
  <c i="9" r="J131"/>
  <c i="10" r="BK164"/>
  <c i="11" r="J184"/>
  <c i="12" r="J216"/>
  <c i="13" r="BK382"/>
  <c r="BK367"/>
  <c i="15" r="J102"/>
  <c r="BK114"/>
  <c i="16" r="BK203"/>
  <c r="J128"/>
  <c i="17" r="J182"/>
  <c i="18" r="BK197"/>
  <c r="BK209"/>
  <c r="BK162"/>
  <c i="19" r="BK277"/>
  <c r="J278"/>
  <c r="BK140"/>
  <c i="20" r="BK119"/>
  <c i="22" r="J183"/>
  <c r="BK99"/>
  <c i="23" r="J190"/>
  <c r="BK105"/>
  <c i="24" r="J123"/>
  <c r="BK169"/>
  <c i="27" r="J278"/>
  <c r="BK308"/>
  <c i="28" r="BK116"/>
  <c i="29" r="J118"/>
  <c i="31" r="BK140"/>
  <c r="BK149"/>
  <c i="33" r="J106"/>
  <c i="34" r="BK394"/>
  <c r="J271"/>
  <c r="J375"/>
  <c i="35" r="J305"/>
  <c r="J320"/>
  <c i="36" r="J203"/>
  <c i="37" r="BK151"/>
  <c r="BK155"/>
  <c i="38" r="BK162"/>
  <c i="39" r="J142"/>
  <c i="3" r="BK271"/>
  <c r="BK286"/>
  <c r="BK298"/>
  <c i="5" r="BK386"/>
  <c r="J149"/>
  <c r="BK167"/>
  <c r="J194"/>
  <c i="6" r="J120"/>
  <c i="7" r="BK222"/>
  <c r="BK121"/>
  <c r="J151"/>
  <c i="9" r="BK110"/>
  <c r="BK189"/>
  <c r="J146"/>
  <c i="10" r="BK143"/>
  <c i="11" r="BK150"/>
  <c r="BK137"/>
  <c i="12" r="BK178"/>
  <c r="J222"/>
  <c i="13" r="J372"/>
  <c r="BK198"/>
  <c r="J129"/>
  <c i="14" r="J117"/>
  <c i="15" r="BK243"/>
  <c r="BK277"/>
  <c i="16" r="BK166"/>
  <c r="J138"/>
  <c i="17" r="J109"/>
  <c r="J273"/>
  <c i="18" r="J223"/>
  <c r="BK110"/>
  <c i="19" r="BK115"/>
  <c r="J336"/>
  <c i="21" r="J125"/>
  <c i="22" r="J129"/>
  <c i="23" r="J145"/>
  <c i="24" r="BK158"/>
  <c r="BK116"/>
  <c i="25" r="BK96"/>
  <c i="27" r="BK283"/>
  <c r="BK118"/>
  <c i="28" r="J128"/>
  <c i="29" r="J125"/>
  <c i="30" r="J128"/>
  <c i="31" r="BK162"/>
  <c r="J105"/>
  <c i="32" r="BK139"/>
  <c i="34" r="J441"/>
  <c r="J314"/>
  <c r="BK404"/>
  <c i="35" r="BK305"/>
  <c r="BK102"/>
  <c r="BK279"/>
  <c i="36" r="BK203"/>
  <c i="37" r="BK101"/>
  <c i="38" r="J200"/>
  <c r="J104"/>
  <c i="1" r="AS90"/>
  <c i="4" r="J138"/>
  <c i="5" r="BK140"/>
  <c r="BK418"/>
  <c i="6" r="BK114"/>
  <c i="7" r="J314"/>
  <c r="J164"/>
  <c r="J189"/>
  <c i="9" r="J150"/>
  <c i="11" r="BK141"/>
  <c i="12" r="J214"/>
  <c i="13" r="BK397"/>
  <c r="J336"/>
  <c r="J251"/>
  <c i="14" r="BK140"/>
  <c i="15" r="J281"/>
  <c i="16" r="J155"/>
  <c r="BK142"/>
  <c i="17" r="BK205"/>
  <c i="18" r="BK152"/>
  <c r="BK237"/>
  <c r="J278"/>
  <c i="19" r="BK302"/>
  <c r="BK336"/>
  <c r="BK167"/>
  <c i="20" r="J95"/>
  <c i="21" r="J142"/>
  <c i="22" r="BK140"/>
  <c i="23" r="J125"/>
  <c r="J134"/>
  <c i="24" r="J111"/>
  <c r="J103"/>
  <c i="26" r="BK147"/>
  <c i="27" r="J359"/>
  <c r="BK165"/>
  <c i="28" r="J105"/>
  <c i="30" r="BK152"/>
  <c i="31" r="BK145"/>
  <c i="33" r="J124"/>
  <c i="34" r="BK181"/>
  <c r="BK308"/>
  <c r="J206"/>
  <c i="35" r="J254"/>
  <c r="J298"/>
  <c i="36" r="BK174"/>
  <c i="37" r="BK159"/>
  <c i="38" r="BK137"/>
  <c r="J152"/>
  <c i="39" r="BK97"/>
  <c i="2" r="BK174"/>
  <c i="3" r="BK353"/>
  <c r="BK199"/>
  <c i="5" r="J171"/>
  <c r="J294"/>
  <c r="BK221"/>
  <c i="7" r="J384"/>
  <c r="J496"/>
  <c r="J361"/>
  <c r="J129"/>
  <c i="9" r="J230"/>
  <c r="BK146"/>
  <c i="10" r="BK138"/>
  <c i="11" r="BK231"/>
  <c i="12" r="J174"/>
  <c r="J182"/>
  <c i="13" r="BK333"/>
  <c r="J343"/>
  <c i="14" r="BK106"/>
  <c i="15" r="BK239"/>
  <c i="16" r="BK149"/>
  <c r="J95"/>
  <c i="17" r="J114"/>
  <c i="18" r="J105"/>
  <c r="J250"/>
  <c r="J109"/>
  <c i="19" r="BK203"/>
  <c r="J166"/>
  <c r="J246"/>
  <c i="21" r="BK142"/>
  <c i="22" r="BK179"/>
  <c i="23" r="BK115"/>
  <c r="J200"/>
  <c i="24" r="J125"/>
  <c r="BK113"/>
  <c i="27" r="BK238"/>
  <c r="BK134"/>
  <c i="28" r="BK183"/>
  <c r="BK164"/>
  <c i="29" r="J102"/>
  <c i="30" r="J212"/>
  <c i="33" r="BK92"/>
  <c r="J109"/>
  <c i="34" r="BK186"/>
  <c r="BK414"/>
  <c r="BK123"/>
  <c i="35" r="J115"/>
  <c r="J119"/>
  <c i="36" r="J110"/>
  <c i="37" r="BK109"/>
  <c i="38" r="BK205"/>
  <c r="BK122"/>
  <c i="39" r="J151"/>
  <c i="3" r="J300"/>
  <c r="J151"/>
  <c r="J147"/>
  <c i="5" r="J305"/>
  <c r="J323"/>
  <c i="6" r="J166"/>
  <c r="BK102"/>
  <c i="7" r="J160"/>
  <c r="J321"/>
  <c r="BK147"/>
  <c i="8" r="J103"/>
  <c i="9" r="J221"/>
  <c r="J158"/>
  <c i="11" r="J189"/>
  <c r="J158"/>
  <c i="12" r="J205"/>
  <c i="13" r="BK248"/>
  <c r="BK285"/>
  <c i="15" r="BK235"/>
  <c r="J142"/>
  <c i="16" r="BK136"/>
  <c i="17" r="J147"/>
  <c i="18" r="J206"/>
  <c r="BK94"/>
  <c i="19" r="BK364"/>
  <c r="J141"/>
  <c r="BK327"/>
  <c r="J230"/>
  <c i="21" r="BK150"/>
  <c i="23" r="BK95"/>
  <c r="J105"/>
  <c i="24" r="J140"/>
  <c i="26" r="J123"/>
  <c i="27" r="BK270"/>
  <c r="BK410"/>
  <c i="28" r="J146"/>
  <c i="29" r="BK125"/>
  <c i="30" r="BK173"/>
  <c i="31" r="J140"/>
  <c i="32" r="BK97"/>
  <c i="33" r="BK109"/>
  <c i="34" r="BK111"/>
  <c r="J269"/>
  <c r="BK225"/>
  <c i="35" r="BK332"/>
  <c r="J219"/>
  <c r="J336"/>
  <c i="36" r="BK153"/>
  <c i="37" r="BK205"/>
  <c i="38" r="BK114"/>
  <c r="BK166"/>
  <c i="2" r="J111"/>
  <c i="3" r="BK169"/>
  <c r="BK132"/>
  <c i="5" r="BK356"/>
  <c r="J364"/>
  <c i="6" r="BK180"/>
  <c i="7" r="BK129"/>
  <c r="J249"/>
  <c r="J282"/>
  <c i="8" r="J173"/>
  <c i="9" r="BK127"/>
  <c i="11" r="BK199"/>
  <c i="12" r="BK216"/>
  <c i="13" r="BK281"/>
  <c r="BK351"/>
  <c i="14" r="BK154"/>
  <c i="15" r="BK142"/>
  <c i="16" r="J179"/>
  <c i="17" r="J129"/>
  <c r="J150"/>
  <c i="18" r="BK182"/>
  <c r="BK219"/>
  <c i="19" r="J288"/>
  <c r="J235"/>
  <c r="BK263"/>
  <c i="20" r="J94"/>
  <c i="22" r="BK94"/>
  <c i="23" r="BK165"/>
  <c r="J104"/>
  <c i="24" r="BK145"/>
  <c r="J167"/>
  <c i="27" r="BK401"/>
  <c r="J338"/>
  <c r="BK278"/>
  <c r="BK338"/>
  <c i="29" r="BK152"/>
  <c i="30" r="BK166"/>
  <c i="31" r="BK131"/>
  <c i="33" r="BK128"/>
  <c r="BK102"/>
  <c i="34" r="J131"/>
  <c r="J259"/>
  <c i="35" r="BK215"/>
  <c r="J111"/>
  <c i="36" r="J174"/>
  <c r="J138"/>
  <c i="37" r="BK191"/>
  <c i="38" r="BK176"/>
  <c i="39" r="J155"/>
  <c i="3" r="BK348"/>
  <c r="J195"/>
  <c i="5" r="J167"/>
  <c r="BK190"/>
  <c i="6" r="BK110"/>
  <c i="7" r="BK125"/>
  <c r="J117"/>
  <c r="BK455"/>
  <c r="BK310"/>
  <c i="8" r="J139"/>
  <c i="9" r="BK158"/>
  <c i="12" r="J259"/>
  <c i="13" r="BK223"/>
  <c r="BK359"/>
  <c i="15" r="J273"/>
  <c r="BK149"/>
  <c r="J146"/>
  <c i="16" r="J203"/>
  <c i="17" r="J95"/>
  <c r="J170"/>
  <c i="18" r="J213"/>
  <c r="J143"/>
  <c i="19" r="J318"/>
  <c r="J145"/>
  <c r="BK310"/>
  <c i="20" r="J156"/>
  <c i="21" r="J146"/>
  <c i="23" r="J189"/>
  <c r="J263"/>
  <c i="24" r="BK119"/>
  <c r="J120"/>
  <c i="26" r="J113"/>
  <c i="27" r="J342"/>
  <c r="J371"/>
  <c i="28" r="BK135"/>
  <c i="29" r="J157"/>
  <c i="30" r="BK187"/>
  <c i="31" r="J121"/>
  <c i="32" r="BK96"/>
  <c i="33" r="BK115"/>
  <c r="J103"/>
  <c i="34" r="J103"/>
  <c r="J404"/>
  <c r="BK165"/>
  <c i="35" r="BK223"/>
  <c r="J270"/>
  <c i="36" r="BK136"/>
  <c i="37" r="BK198"/>
  <c i="38" r="BK147"/>
  <c i="39" r="BK128"/>
  <c i="2" r="J174"/>
  <c i="3" r="BK294"/>
  <c r="J247"/>
  <c i="5" r="BK274"/>
  <c r="BK231"/>
  <c r="J374"/>
  <c i="6" r="J172"/>
  <c i="7" r="J274"/>
  <c r="J471"/>
  <c r="BK110"/>
  <c i="9" r="J193"/>
  <c i="10" r="BK103"/>
  <c i="11" r="BK252"/>
  <c i="12" r="J233"/>
  <c r="J226"/>
  <c i="13" r="J287"/>
  <c i="14" r="BK169"/>
  <c r="BK129"/>
  <c i="15" r="J255"/>
  <c i="16" r="BK95"/>
  <c r="J183"/>
  <c i="17" r="J133"/>
  <c i="18" r="J134"/>
  <c r="J286"/>
  <c r="J119"/>
  <c i="19" r="BK178"/>
  <c r="BK226"/>
  <c i="20" r="J141"/>
  <c r="J131"/>
  <c i="22" r="BK145"/>
  <c r="J105"/>
  <c i="23" r="BK210"/>
  <c i="24" r="BK123"/>
  <c r="J138"/>
  <c r="BK142"/>
  <c i="27" r="J298"/>
  <c r="BK385"/>
  <c r="J178"/>
  <c i="28" r="BK97"/>
  <c i="29" r="J134"/>
  <c i="30" r="BK148"/>
  <c i="31" r="BK130"/>
  <c i="32" r="BK113"/>
  <c i="33" r="J135"/>
  <c i="34" r="J107"/>
  <c r="BK283"/>
  <c r="J302"/>
  <c i="35" r="BK235"/>
  <c r="BK339"/>
  <c r="BK170"/>
  <c i="36" r="J155"/>
  <c i="37" r="BK202"/>
  <c i="38" r="J248"/>
  <c r="J223"/>
  <c i="39" r="J87"/>
  <c i="2" r="J177"/>
  <c i="3" r="BK210"/>
  <c r="J373"/>
  <c r="BK267"/>
  <c i="5" r="J356"/>
  <c r="BK374"/>
  <c r="J207"/>
  <c i="7" r="J247"/>
  <c r="J334"/>
  <c r="BK181"/>
  <c i="8" r="J120"/>
  <c i="9" r="BK203"/>
  <c i="10" r="J169"/>
  <c i="11" r="J195"/>
  <c r="J154"/>
  <c i="12" r="BK248"/>
  <c i="13" r="J316"/>
  <c r="BK374"/>
  <c r="J241"/>
  <c i="15" r="BK216"/>
  <c r="BK247"/>
  <c i="16" r="J103"/>
  <c i="17" r="BK178"/>
  <c r="J103"/>
  <c i="18" r="J163"/>
  <c r="BK114"/>
  <c i="19" r="J209"/>
  <c r="BK220"/>
  <c r="J293"/>
  <c i="20" r="J127"/>
  <c i="21" r="J110"/>
  <c i="22" r="BK171"/>
  <c i="23" r="BK149"/>
  <c r="J139"/>
  <c i="24" r="J122"/>
  <c r="J114"/>
  <c i="27" r="BK147"/>
  <c r="BK357"/>
  <c i="28" r="J164"/>
  <c i="29" r="J175"/>
  <c i="30" r="J144"/>
  <c i="31" r="J141"/>
  <c i="32" r="J101"/>
  <c i="33" r="BK122"/>
  <c i="34" r="BK396"/>
  <c r="J186"/>
  <c i="35" r="BK165"/>
  <c r="BK131"/>
  <c r="BK262"/>
  <c i="36" r="BK170"/>
  <c i="37" r="BK195"/>
  <c i="38" r="J154"/>
  <c r="BK170"/>
  <c i="2" r="BK124"/>
  <c i="3" r="BK136"/>
  <c r="J214"/>
  <c i="4" r="J151"/>
  <c i="5" r="BK176"/>
  <c r="BK337"/>
  <c r="J328"/>
  <c i="6" r="BK160"/>
  <c i="7" r="J114"/>
  <c r="J433"/>
  <c r="BK291"/>
  <c i="8" r="J154"/>
  <c i="9" r="J154"/>
  <c r="BK217"/>
  <c i="10" r="J184"/>
  <c r="BK111"/>
  <c i="11" r="BK167"/>
  <c i="12" r="J220"/>
  <c r="J133"/>
  <c i="13" r="J401"/>
  <c r="J359"/>
  <c i="14" r="BK132"/>
  <c i="15" r="J224"/>
  <c i="16" r="J130"/>
  <c r="J158"/>
  <c i="17" r="J137"/>
  <c r="J231"/>
  <c i="18" r="BK196"/>
  <c r="BK135"/>
  <c i="19" r="BK177"/>
  <c i="20" r="BK152"/>
  <c i="21" r="J109"/>
  <c i="22" r="BK150"/>
  <c i="23" r="BK120"/>
  <c i="24" r="J119"/>
  <c r="BK94"/>
  <c r="BK147"/>
  <c i="26" r="J105"/>
  <c i="27" r="J375"/>
  <c r="J406"/>
  <c i="28" r="BK153"/>
  <c i="29" r="BK171"/>
  <c i="30" r="J103"/>
  <c i="31" r="J100"/>
  <c i="32" r="J131"/>
  <c i="33" r="BK104"/>
  <c r="BK107"/>
  <c i="34" r="BK375"/>
  <c r="BK256"/>
  <c r="BK142"/>
  <c i="35" r="J262"/>
  <c r="BK139"/>
  <c i="36" r="J198"/>
  <c i="37" r="BK167"/>
  <c i="38" r="J190"/>
  <c i="39" r="J107"/>
  <c i="3" r="J344"/>
  <c r="J233"/>
  <c r="BK220"/>
  <c i="4" r="J101"/>
  <c i="5" r="BK323"/>
  <c r="J309"/>
  <c i="6" r="J106"/>
  <c i="7" r="BK420"/>
  <c r="J287"/>
  <c r="BK384"/>
  <c i="9" r="J139"/>
  <c r="BK139"/>
  <c i="11" r="BK193"/>
  <c i="12" r="BK112"/>
  <c i="13" r="J394"/>
  <c r="BK401"/>
  <c r="J151"/>
  <c i="14" r="J154"/>
  <c i="15" r="J110"/>
  <c r="BK102"/>
  <c i="16" r="BK225"/>
  <c r="J194"/>
  <c i="17" r="BK251"/>
  <c i="18" r="BK99"/>
  <c r="J100"/>
  <c i="19" r="BK151"/>
  <c r="BK146"/>
  <c r="J344"/>
  <c r="J348"/>
  <c i="20" r="BK132"/>
  <c i="22" r="BK100"/>
  <c i="23" r="J174"/>
  <c r="J205"/>
  <c i="24" r="J147"/>
  <c r="BK98"/>
  <c r="BK105"/>
  <c i="26" r="J131"/>
  <c i="27" r="J393"/>
  <c r="J325"/>
  <c r="BK223"/>
  <c i="28" r="BK105"/>
  <c i="29" r="BK186"/>
  <c i="30" r="J152"/>
  <c i="31" r="J126"/>
  <c i="33" r="J132"/>
  <c r="J104"/>
  <c i="34" r="BK330"/>
  <c r="BK449"/>
  <c i="35" r="J250"/>
  <c r="J343"/>
  <c i="36" r="J185"/>
  <c r="J121"/>
  <c i="37" r="BK135"/>
  <c i="38" r="J227"/>
  <c i="39" r="BK102"/>
  <c i="3" r="BK392"/>
  <c r="J159"/>
  <c r="J384"/>
  <c i="4" r="BK107"/>
  <c i="5" r="BK294"/>
  <c r="J413"/>
  <c i="7" r="BK290"/>
  <c r="J281"/>
  <c r="BK463"/>
  <c i="8" r="BK139"/>
  <c i="9" r="J171"/>
  <c i="10" r="BK107"/>
  <c i="11" r="BK162"/>
  <c i="12" r="BK194"/>
  <c i="13" r="BK336"/>
  <c r="J347"/>
  <c i="14" r="BK174"/>
  <c i="15" r="J216"/>
  <c r="BK192"/>
  <c i="16" r="J146"/>
  <c i="17" r="BK190"/>
  <c r="BK297"/>
  <c i="18" r="J254"/>
  <c r="J237"/>
  <c i="19" r="BK344"/>
  <c r="J94"/>
  <c r="J177"/>
  <c r="J121"/>
  <c i="21" r="BK104"/>
  <c i="22" r="BK105"/>
  <c i="23" r="BK180"/>
  <c i="24" r="J149"/>
  <c r="BK156"/>
  <c r="J153"/>
  <c i="25" r="BK103"/>
  <c i="27" r="BK314"/>
  <c r="BK195"/>
  <c i="28" r="J116"/>
  <c i="29" r="BK108"/>
  <c r="J106"/>
  <c i="30" r="J166"/>
  <c i="31" r="J94"/>
  <c i="33" r="J128"/>
  <c r="BK123"/>
  <c i="34" r="BK333"/>
  <c r="BK269"/>
  <c i="35" r="BK372"/>
  <c r="BK231"/>
  <c r="BK336"/>
  <c i="36" r="J129"/>
  <c i="37" r="J174"/>
  <c i="38" r="BK103"/>
  <c i="39" r="BK124"/>
  <c i="3" r="BK384"/>
  <c r="BK361"/>
  <c r="J263"/>
  <c r="BK155"/>
  <c i="5" r="J398"/>
  <c r="J109"/>
  <c r="BK317"/>
  <c i="6" r="BK176"/>
  <c i="7" r="BK282"/>
  <c r="BK352"/>
  <c r="J404"/>
  <c r="J357"/>
  <c i="9" r="BK221"/>
  <c r="BK201"/>
  <c i="10" r="J145"/>
  <c i="11" r="BK189"/>
  <c i="12" r="J239"/>
  <c r="J186"/>
  <c i="13" r="J219"/>
  <c r="J390"/>
  <c i="14" r="J112"/>
  <c i="15" r="BK118"/>
  <c i="16" r="J114"/>
  <c i="17" r="J99"/>
  <c r="J124"/>
  <c i="18" r="J115"/>
  <c r="J94"/>
  <c i="19" r="BK230"/>
  <c r="J213"/>
  <c r="J120"/>
  <c i="20" r="J142"/>
  <c i="22" r="J171"/>
  <c i="23" r="BK145"/>
  <c r="J222"/>
  <c i="24" r="BK92"/>
  <c r="J144"/>
  <c i="27" r="BK235"/>
  <c r="BK247"/>
  <c r="J123"/>
  <c i="28" r="J153"/>
  <c i="29" r="BK128"/>
  <c i="30" r="J95"/>
  <c i="31" r="BK171"/>
  <c i="33" r="J115"/>
  <c r="J119"/>
  <c i="34" r="J379"/>
  <c r="J357"/>
  <c i="35" r="J290"/>
  <c r="J324"/>
  <c i="36" r="J145"/>
  <c i="37" r="J211"/>
  <c i="38" r="J201"/>
  <c r="J133"/>
  <c i="39" r="BK139"/>
  <c i="2" r="BK149"/>
  <c i="3" r="J205"/>
  <c r="J245"/>
  <c i="5" r="J347"/>
  <c r="BK286"/>
  <c i="6" r="BK194"/>
  <c r="J102"/>
  <c i="7" r="BK398"/>
  <c r="J279"/>
  <c r="J239"/>
  <c i="9" r="J181"/>
  <c i="11" r="BK203"/>
  <c i="13" r="J374"/>
  <c r="J123"/>
  <c i="14" r="J174"/>
  <c i="15" r="J196"/>
  <c r="J243"/>
  <c i="16" r="J208"/>
  <c i="17" r="J246"/>
  <c r="BK103"/>
  <c i="18" r="J95"/>
  <c r="BK158"/>
  <c i="19" r="BK360"/>
  <c r="BK340"/>
  <c r="J135"/>
  <c i="20" r="BK104"/>
  <c i="21" r="BK124"/>
  <c i="22" r="J125"/>
  <c i="23" r="J165"/>
  <c r="J169"/>
  <c i="24" r="BK161"/>
  <c r="BK129"/>
  <c r="J92"/>
  <c i="27" r="J216"/>
  <c r="BK260"/>
  <c r="J397"/>
  <c i="28" r="BK150"/>
  <c i="29" r="J186"/>
  <c i="30" r="BK140"/>
  <c i="31" r="J145"/>
  <c i="32" r="BK123"/>
  <c i="33" r="BK96"/>
  <c r="J112"/>
  <c i="34" r="BK221"/>
  <c r="J237"/>
  <c r="J133"/>
  <c i="35" r="BK185"/>
  <c r="J242"/>
  <c r="BK283"/>
  <c i="36" r="J160"/>
  <c i="37" r="J171"/>
  <c i="38" r="J241"/>
  <c r="BK227"/>
  <c i="39" r="J117"/>
  <c i="2" r="BK196"/>
  <c i="3" r="J310"/>
  <c r="J290"/>
  <c i="5" r="J113"/>
  <c r="BK260"/>
  <c r="BK290"/>
  <c i="6" r="J168"/>
  <c i="7" r="BK437"/>
  <c r="J424"/>
  <c r="BK138"/>
  <c i="8" r="J149"/>
  <c i="12" r="BK242"/>
  <c i="13" r="J406"/>
  <c r="J295"/>
  <c r="BK260"/>
  <c i="14" r="J136"/>
  <c i="15" r="BK281"/>
  <c i="16" r="BK175"/>
  <c i="17" r="BK182"/>
  <c i="18" r="J177"/>
  <c r="J138"/>
  <c r="J152"/>
  <c i="19" r="BK293"/>
  <c r="BK111"/>
  <c r="J267"/>
  <c r="J298"/>
  <c i="21" r="BK114"/>
  <c i="22" r="J109"/>
  <c i="23" r="J155"/>
  <c r="BK104"/>
  <c i="24" r="J91"/>
  <c i="26" r="BK123"/>
  <c i="27" r="J266"/>
  <c r="J174"/>
  <c r="BK208"/>
  <c i="29" r="J148"/>
  <c r="J183"/>
  <c i="30" r="J117"/>
  <c i="31" r="BK99"/>
  <c i="33" r="J127"/>
  <c i="34" r="BK379"/>
  <c r="BK349"/>
  <c r="BK210"/>
  <c i="35" r="BK374"/>
  <c r="BK316"/>
  <c i="36" r="BK147"/>
  <c i="37" r="J220"/>
  <c r="J214"/>
  <c i="38" r="J142"/>
  <c r="J170"/>
  <c i="2" r="BK166"/>
  <c i="3" r="BK304"/>
  <c r="J377"/>
  <c i="4" r="BK134"/>
  <c i="5" r="J405"/>
  <c r="BK113"/>
  <c i="7" r="BK392"/>
  <c r="J168"/>
  <c r="J202"/>
  <c i="8" r="BK173"/>
  <c i="9" r="J210"/>
  <c i="10" r="J164"/>
  <c i="11" r="BK221"/>
  <c r="J128"/>
  <c i="12" r="J125"/>
  <c i="13" r="BK343"/>
  <c r="BK111"/>
  <c r="J211"/>
  <c i="14" r="BK102"/>
  <c i="15" r="BK285"/>
  <c r="BK300"/>
  <c i="16" r="J149"/>
  <c i="17" r="BK144"/>
  <c r="BK162"/>
  <c i="18" r="J228"/>
  <c r="BK157"/>
  <c i="19" r="BK156"/>
  <c r="BK250"/>
  <c r="J155"/>
  <c r="J310"/>
  <c i="20" r="J152"/>
  <c i="22" r="J154"/>
  <c i="23" r="J129"/>
  <c r="BK190"/>
  <c i="24" r="J135"/>
  <c r="J109"/>
  <c i="26" r="BK118"/>
  <c i="27" r="BK254"/>
  <c r="J261"/>
  <c i="28" r="BK171"/>
  <c i="29" r="BK102"/>
  <c r="J128"/>
  <c i="30" r="BK99"/>
  <c i="31" r="BK110"/>
  <c i="33" r="BK135"/>
  <c r="BK113"/>
  <c i="34" r="J256"/>
  <c r="J210"/>
  <c r="J430"/>
  <c i="35" r="BK347"/>
  <c r="J266"/>
  <c i="36" r="J181"/>
  <c i="37" r="BK119"/>
  <c i="38" r="J160"/>
  <c i="39" r="BK151"/>
  <c i="2" r="BK108"/>
  <c i="3" r="BK365"/>
  <c r="J271"/>
  <c i="4" r="BK101"/>
  <c i="5" r="J256"/>
  <c r="J233"/>
  <c i="6" r="BK168"/>
  <c i="7" r="J455"/>
  <c r="BK253"/>
  <c r="J410"/>
  <c r="BK451"/>
  <c i="8" r="J133"/>
  <c i="10" r="BK173"/>
  <c i="11" r="BK132"/>
  <c r="BK262"/>
  <c i="12" r="BK205"/>
  <c i="13" r="BK378"/>
  <c r="J307"/>
  <c i="14" r="J125"/>
  <c i="15" r="BK196"/>
  <c i="16" r="BK170"/>
  <c i="17" r="BK119"/>
  <c r="J141"/>
  <c i="18" r="BK262"/>
  <c r="BK163"/>
  <c i="19" r="BK252"/>
  <c r="BK135"/>
  <c i="20" r="J100"/>
  <c i="21" r="BK134"/>
  <c i="22" r="BK159"/>
  <c i="23" r="BK175"/>
  <c r="J159"/>
  <c i="24" r="BK137"/>
  <c r="BK155"/>
  <c i="25" r="J103"/>
  <c i="27" r="J267"/>
  <c r="BK230"/>
  <c r="BK265"/>
  <c i="28" r="J150"/>
  <c i="30" r="J124"/>
  <c i="32" r="BK127"/>
  <c i="33" r="BK124"/>
  <c i="34" r="BK233"/>
  <c r="BK157"/>
  <c r="BK263"/>
  <c i="35" r="J211"/>
  <c r="BK298"/>
  <c i="36" r="J167"/>
  <c r="J113"/>
  <c i="38" r="J244"/>
  <c r="BK126"/>
  <c i="39" r="BK112"/>
  <c i="3" r="J282"/>
  <c r="BK147"/>
  <c r="J365"/>
  <c i="4" r="J136"/>
  <c i="5" r="BK313"/>
  <c r="BK247"/>
  <c i="6" r="J114"/>
  <c i="7" r="J413"/>
  <c r="BK357"/>
  <c r="J344"/>
  <c r="J226"/>
  <c i="9" r="J189"/>
  <c r="BK225"/>
  <c i="10" r="J151"/>
  <c i="11" r="BK237"/>
  <c r="J208"/>
  <c r="BK217"/>
  <c i="12" r="BK182"/>
  <c i="13" r="J239"/>
  <c r="BK160"/>
  <c r="J208"/>
  <c i="15" r="J128"/>
  <c r="J138"/>
  <c i="16" r="BK216"/>
  <c r="BK109"/>
  <c i="17" r="BK153"/>
  <c r="BK170"/>
  <c i="18" r="J246"/>
  <c r="BK214"/>
  <c i="19" r="J221"/>
  <c r="BK268"/>
  <c i="20" r="BK125"/>
  <c i="22" r="BK163"/>
  <c i="23" r="BK170"/>
  <c r="BK189"/>
  <c i="24" r="J156"/>
  <c r="J139"/>
  <c i="26" r="BK131"/>
  <c i="27" r="BK325"/>
  <c r="J329"/>
  <c i="28" r="J124"/>
  <c i="29" r="BK131"/>
  <c i="30" r="BK113"/>
  <c i="31" r="BK183"/>
  <c i="33" r="BK94"/>
  <c r="J129"/>
  <c i="34" r="BK196"/>
  <c r="J152"/>
  <c r="J367"/>
  <c i="35" r="J135"/>
  <c r="BK193"/>
  <c i="36" r="J96"/>
  <c i="37" r="BK211"/>
  <c i="38" r="J138"/>
  <c r="J122"/>
  <c i="2" r="BK177"/>
  <c i="3" r="J255"/>
  <c r="BK259"/>
  <c i="5" r="BK233"/>
  <c r="BK390"/>
  <c i="7" r="J267"/>
  <c r="J290"/>
  <c r="BK287"/>
  <c i="8" r="J111"/>
  <c i="11" r="J145"/>
  <c i="12" r="BK156"/>
  <c r="J190"/>
  <c i="13" r="J223"/>
  <c r="BK305"/>
  <c r="J198"/>
  <c i="15" r="J239"/>
  <c r="BK106"/>
  <c i="16" r="BK124"/>
  <c i="17" r="BK99"/>
  <c i="18" r="J202"/>
  <c r="J209"/>
  <c r="BK202"/>
  <c i="19" r="BK306"/>
  <c r="BK318"/>
  <c r="BK278"/>
  <c i="20" r="J114"/>
  <c i="21" r="BK125"/>
  <c i="22" r="J135"/>
  <c i="23" r="J239"/>
  <c r="BK255"/>
  <c i="24" r="BK122"/>
  <c r="BK141"/>
  <c i="26" r="J136"/>
  <c i="27" r="BK397"/>
  <c r="BK124"/>
  <c r="BK160"/>
  <c i="29" r="J131"/>
  <c r="BK157"/>
  <c i="30" r="BK184"/>
  <c i="32" r="BK108"/>
  <c i="33" r="BK119"/>
  <c i="34" r="J426"/>
  <c r="BK214"/>
  <c r="BK430"/>
  <c r="BK148"/>
  <c i="35" r="J156"/>
  <c r="J185"/>
  <c i="36" r="BK160"/>
  <c i="37" r="BK143"/>
  <c i="38" r="BK167"/>
  <c r="J116"/>
  <c i="39" r="J91"/>
  <c i="3" r="J286"/>
  <c r="J220"/>
  <c r="BK205"/>
  <c i="5" r="J313"/>
  <c r="J215"/>
  <c r="BK423"/>
  <c i="6" r="BK155"/>
  <c i="7" r="J265"/>
  <c r="J491"/>
  <c r="BK439"/>
  <c r="J243"/>
  <c i="9" r="BK109"/>
  <c i="11" r="J231"/>
  <c r="BK244"/>
  <c i="12" r="BK239"/>
  <c i="13" r="BK129"/>
  <c r="J176"/>
  <c i="15" r="J304"/>
  <c r="J173"/>
  <c i="16" r="J116"/>
  <c r="BK129"/>
  <c i="17" r="BK133"/>
  <c i="18" r="BK206"/>
  <c r="J153"/>
  <c i="19" r="BK272"/>
  <c r="BK267"/>
  <c r="J340"/>
  <c r="BK110"/>
  <c i="20" r="BK120"/>
  <c i="22" r="J150"/>
  <c i="23" r="BK234"/>
  <c r="BK99"/>
  <c i="24" r="J159"/>
  <c r="J169"/>
  <c i="27" r="J322"/>
  <c r="J109"/>
  <c i="28" r="J139"/>
  <c r="BK139"/>
  <c i="30" r="BK190"/>
  <c i="31" r="J149"/>
  <c i="32" r="J127"/>
  <c i="33" r="BK91"/>
  <c i="34" r="BK114"/>
  <c r="J241"/>
  <c r="J349"/>
  <c i="35" r="BK266"/>
  <c r="J374"/>
  <c r="BK250"/>
  <c i="36" r="BK134"/>
  <c i="37" r="BK226"/>
  <c i="38" r="BK143"/>
  <c r="J207"/>
  <c i="39" r="J147"/>
  <c i="1" r="AS73"/>
  <c i="4" r="BK112"/>
  <c i="5" r="J176"/>
  <c r="BK409"/>
  <c i="6" r="BK134"/>
  <c i="7" r="BK281"/>
  <c r="J352"/>
  <c r="BK491"/>
  <c i="9" r="BK177"/>
  <c r="BK150"/>
  <c i="10" r="J159"/>
  <c r="BK130"/>
  <c i="11" r="J244"/>
  <c i="12" r="BK129"/>
  <c i="13" r="BK394"/>
  <c r="BK251"/>
  <c i="14" r="J140"/>
  <c i="15" r="BK165"/>
  <c r="BK251"/>
  <c r="J153"/>
  <c i="17" r="J269"/>
  <c i="18" r="J258"/>
  <c r="J178"/>
  <c i="19" r="J214"/>
  <c r="J323"/>
  <c r="J184"/>
  <c i="20" r="BK109"/>
  <c i="21" r="BK120"/>
  <c i="22" r="BK130"/>
  <c i="23" r="J184"/>
  <c r="J124"/>
  <c i="24" r="BK117"/>
  <c r="BK168"/>
  <c i="27" r="BK329"/>
  <c r="BK204"/>
  <c r="J352"/>
  <c i="28" r="J171"/>
  <c i="29" r="J171"/>
  <c i="30" r="BK132"/>
  <c i="31" r="J116"/>
  <c i="32" r="J109"/>
  <c i="33" r="BK136"/>
  <c i="34" r="J410"/>
  <c r="BK206"/>
  <c r="J287"/>
  <c i="35" r="BK360"/>
  <c r="J170"/>
  <c r="BK238"/>
  <c i="36" r="BK100"/>
  <c i="37" r="BK179"/>
  <c i="38" r="J209"/>
  <c r="J173"/>
  <c i="39" r="J134"/>
  <c i="1" r="AS84"/>
  <c i="3" r="J224"/>
  <c i="5" r="BK398"/>
  <c r="BK116"/>
  <c i="6" r="BK147"/>
  <c i="7" r="J234"/>
  <c r="BK193"/>
  <c r="BK211"/>
  <c i="9" r="J127"/>
  <c i="11" r="BK200"/>
  <c i="12" r="J121"/>
  <c i="13" r="BK406"/>
  <c r="BK219"/>
  <c i="15" r="J232"/>
  <c r="BK98"/>
  <c i="16" r="J216"/>
  <c r="J170"/>
  <c i="17" r="BK159"/>
  <c i="18" r="J207"/>
  <c r="BK228"/>
  <c i="19" r="BK131"/>
  <c r="BK106"/>
  <c r="BK100"/>
  <c i="20" r="BK148"/>
  <c i="21" r="J124"/>
  <c r="J100"/>
  <c i="22" r="J99"/>
  <c i="23" r="J179"/>
  <c r="BK251"/>
  <c i="24" r="BK144"/>
  <c i="26" r="J141"/>
  <c i="27" r="BK219"/>
  <c r="J346"/>
  <c i="28" r="BK203"/>
  <c i="29" r="J179"/>
  <c i="30" r="J194"/>
  <c i="31" r="BK179"/>
  <c i="32" r="J119"/>
  <c i="33" r="BK131"/>
  <c i="34" r="BK248"/>
  <c r="BK345"/>
  <c r="J233"/>
  <c r="BK241"/>
  <c i="35" r="J189"/>
  <c r="BK354"/>
  <c r="BK208"/>
  <c i="36" r="BK104"/>
  <c i="37" r="BK104"/>
  <c i="38" r="BK185"/>
  <c r="BK160"/>
  <c i="2" r="J149"/>
  <c i="3" r="J178"/>
  <c r="BK369"/>
  <c i="5" r="J264"/>
  <c r="J366"/>
  <c r="J145"/>
  <c i="6" r="BK106"/>
  <c i="7" r="BK272"/>
  <c r="J215"/>
  <c r="BK449"/>
  <c i="8" r="BK154"/>
  <c i="9" r="BK104"/>
  <c i="12" r="BK121"/>
  <c i="13" r="J355"/>
  <c r="J397"/>
  <c i="14" r="J149"/>
  <c i="15" r="J262"/>
  <c r="J270"/>
  <c r="J98"/>
  <c i="16" r="BK155"/>
  <c i="17" r="J202"/>
  <c r="J198"/>
  <c i="18" r="J120"/>
  <c r="BK270"/>
  <c i="19" r="J356"/>
  <c r="J245"/>
  <c r="BK155"/>
  <c i="20" r="J124"/>
  <c i="21" r="BK105"/>
  <c i="22" r="J120"/>
  <c i="23" r="J114"/>
  <c i="24" r="BK149"/>
  <c r="J165"/>
  <c i="26" r="BK105"/>
  <c i="27" r="J389"/>
  <c r="J227"/>
  <c i="28" r="J161"/>
  <c i="29" r="J192"/>
  <c i="30" r="J190"/>
  <c i="31" r="BK116"/>
  <c r="J131"/>
  <c i="33" r="J117"/>
  <c i="34" r="J418"/>
  <c r="J363"/>
  <c r="J214"/>
  <c i="35" r="BK302"/>
  <c r="J294"/>
  <c i="36" r="BK117"/>
  <c i="37" r="J226"/>
  <c i="38" r="BK104"/>
  <c r="J239"/>
  <c i="39" r="J128"/>
  <c i="3" r="BK247"/>
  <c r="J155"/>
  <c i="4" r="J129"/>
  <c i="5" r="J235"/>
  <c r="BK235"/>
  <c r="J282"/>
  <c i="6" r="BK185"/>
  <c i="7" r="BK219"/>
  <c i="8" r="J115"/>
  <c i="10" r="BK151"/>
  <c i="11" r="J186"/>
  <c r="BK123"/>
  <c i="12" r="BK133"/>
  <c i="13" r="BK355"/>
  <c r="BK363"/>
  <c i="15" r="J200"/>
  <c r="BK128"/>
  <c i="16" r="J124"/>
  <c i="17" r="BK137"/>
  <c r="BK129"/>
  <c i="18" r="BK143"/>
  <c r="BK233"/>
  <c i="19" r="J183"/>
  <c r="J314"/>
  <c i="20" r="BK94"/>
  <c i="22" r="BK158"/>
  <c i="23" r="BK129"/>
  <c r="J194"/>
  <c i="24" r="BK91"/>
  <c r="BK125"/>
  <c i="27" r="J119"/>
  <c r="BK250"/>
  <c r="J270"/>
  <c i="29" r="J152"/>
  <c i="30" r="J113"/>
  <c i="31" r="J136"/>
  <c r="BK100"/>
  <c i="32" r="J95"/>
  <c i="34" r="J250"/>
  <c r="BK441"/>
  <c i="35" r="J365"/>
  <c r="BK189"/>
  <c r="J328"/>
  <c i="37" r="J159"/>
  <c i="38" r="BK189"/>
  <c r="BK253"/>
  <c i="2" r="BK161"/>
  <c i="3" r="J313"/>
  <c r="BK178"/>
  <c i="5" r="J390"/>
  <c r="BK264"/>
  <c r="J394"/>
  <c i="6" r="J180"/>
  <c i="7" r="BK376"/>
  <c r="BK404"/>
  <c r="BK344"/>
  <c i="9" r="BK114"/>
  <c i="10" r="BK125"/>
  <c i="11" r="J167"/>
  <c r="J237"/>
  <c i="12" r="BK190"/>
  <c r="BK209"/>
  <c i="13" r="J327"/>
  <c r="J237"/>
  <c i="14" r="J178"/>
  <c i="15" r="J220"/>
  <c i="16" r="BK128"/>
  <c r="BK222"/>
  <c i="17" r="J241"/>
  <c i="18" r="J173"/>
  <c i="19" r="J173"/>
  <c r="BK241"/>
  <c r="BK235"/>
  <c i="20" r="BK136"/>
  <c i="21" r="J105"/>
  <c i="23" r="J99"/>
  <c r="J149"/>
  <c i="24" r="BK99"/>
  <c r="BK165"/>
  <c r="J154"/>
  <c i="26" r="J157"/>
  <c i="27" r="BK318"/>
  <c r="J238"/>
  <c r="J210"/>
  <c i="28" r="J174"/>
  <c i="30" r="BK176"/>
  <c i="31" r="BK157"/>
  <c r="BK163"/>
  <c i="33" r="BK103"/>
  <c r="J98"/>
  <c i="34" r="BK302"/>
  <c r="J361"/>
  <c r="J283"/>
  <c i="35" r="BK270"/>
  <c r="J153"/>
  <c i="36" r="BK185"/>
  <c i="37" r="BK147"/>
  <c i="38" r="BK110"/>
  <c r="BK237"/>
  <c i="1" r="AS56"/>
  <c i="5" r="BK278"/>
  <c r="J211"/>
  <c i="7" r="J220"/>
  <c r="BK173"/>
  <c i="8" r="J141"/>
  <c i="9" r="BK118"/>
  <c r="BK193"/>
  <c i="10" r="J111"/>
  <c i="11" r="BK179"/>
  <c r="J141"/>
  <c i="12" r="BK125"/>
  <c i="13" r="BK211"/>
  <c r="BK372"/>
  <c i="14" r="J158"/>
  <c i="15" r="BK110"/>
  <c i="17" r="BK280"/>
  <c r="J254"/>
  <c i="18" r="J136"/>
  <c r="J201"/>
  <c i="19" r="J328"/>
  <c r="J140"/>
  <c r="BK120"/>
  <c r="BK283"/>
  <c r="BK221"/>
  <c r="BK288"/>
  <c r="BK94"/>
  <c i="20" r="BK126"/>
  <c r="BK131"/>
  <c i="21" r="BK109"/>
  <c i="22" r="BK124"/>
  <c i="23" r="BK159"/>
  <c r="J130"/>
  <c i="24" r="BK157"/>
  <c r="J137"/>
  <c r="J96"/>
  <c i="26" r="J109"/>
  <c i="27" r="BK119"/>
  <c r="BK200"/>
  <c i="28" r="BK146"/>
  <c i="29" r="J113"/>
  <c i="30" r="J176"/>
  <c i="31" r="BK94"/>
  <c i="32" r="BK131"/>
  <c i="33" r="BK98"/>
  <c i="34" r="BK202"/>
  <c r="J449"/>
  <c i="35" r="J166"/>
  <c r="J302"/>
  <c i="36" r="BK189"/>
  <c i="37" r="J104"/>
  <c i="38" r="J235"/>
  <c r="J176"/>
  <c i="2" r="BK143"/>
  <c i="3" r="J132"/>
  <c r="J392"/>
  <c i="4" r="BK151"/>
  <c i="5" r="BK132"/>
  <c r="J298"/>
  <c i="6" r="BK143"/>
  <c i="7" r="BK247"/>
  <c r="J110"/>
  <c r="J294"/>
  <c i="9" r="BK171"/>
  <c i="11" r="J221"/>
  <c i="12" r="J242"/>
  <c r="BK222"/>
  <c i="13" r="BK297"/>
  <c r="BK287"/>
  <c r="BK303"/>
  <c i="15" r="BK307"/>
  <c r="BK232"/>
  <c r="BK134"/>
  <c i="16" r="BK110"/>
  <c i="17" r="J226"/>
  <c r="BK222"/>
  <c i="18" r="J135"/>
  <c r="BK138"/>
  <c i="19" r="BK95"/>
  <c r="BK166"/>
  <c r="J241"/>
  <c i="20" r="J132"/>
  <c i="21" r="J95"/>
  <c i="22" r="BK109"/>
  <c i="23" r="J226"/>
  <c r="BK109"/>
  <c i="24" r="J155"/>
  <c r="BK124"/>
  <c i="27" r="J244"/>
  <c r="J401"/>
  <c r="J304"/>
  <c i="28" r="BK194"/>
  <c i="29" r="J114"/>
  <c i="30" r="BK109"/>
  <c i="31" r="BK126"/>
  <c i="32" r="BK114"/>
  <c i="33" r="BK117"/>
  <c i="34" r="BK361"/>
  <c r="BK422"/>
  <c r="BK320"/>
  <c i="35" r="J316"/>
  <c r="J174"/>
  <c r="BK312"/>
  <c i="37" r="BK115"/>
  <c i="38" r="J126"/>
  <c r="BK152"/>
  <c r="BK148"/>
  <c i="1" r="AS80"/>
  <c i="3" r="J298"/>
  <c i="5" r="J252"/>
  <c r="BK394"/>
  <c r="BK309"/>
  <c i="6" r="J138"/>
  <c i="7" r="BK348"/>
  <c r="BK471"/>
  <c r="BK226"/>
  <c i="8" r="BK149"/>
  <c i="10" r="BK159"/>
  <c i="11" r="BK175"/>
  <c r="J137"/>
  <c i="12" r="J198"/>
  <c i="13" r="J378"/>
  <c r="BK118"/>
  <c r="J248"/>
  <c i="15" r="J169"/>
  <c r="J177"/>
  <c i="16" r="J152"/>
  <c r="BK187"/>
  <c i="17" r="BK231"/>
  <c i="18" r="J162"/>
  <c r="BK178"/>
  <c r="BK105"/>
  <c i="19" r="J226"/>
  <c r="BK262"/>
  <c r="J250"/>
  <c i="20" r="J105"/>
  <c i="22" r="BK110"/>
  <c i="23" r="BK125"/>
  <c r="BK94"/>
  <c i="24" r="J129"/>
  <c r="BK153"/>
  <c i="26" r="BK136"/>
  <c i="27" r="J113"/>
  <c r="J250"/>
  <c r="BK191"/>
  <c i="29" r="BK113"/>
  <c r="BK134"/>
  <c i="30" r="BK95"/>
  <c i="31" r="J99"/>
  <c i="33" r="J122"/>
  <c r="J136"/>
  <c i="34" r="BK438"/>
  <c r="J111"/>
  <c r="J445"/>
  <c i="35" r="BK197"/>
  <c r="J137"/>
  <c i="36" r="J170"/>
  <c i="37" r="BK184"/>
  <c r="J97"/>
  <c i="38" r="BK241"/>
  <c r="J110"/>
  <c i="2" r="J168"/>
  <c i="3" r="BK191"/>
  <c r="J361"/>
  <c i="4" r="BK157"/>
  <c i="5" r="BK215"/>
  <c r="BK109"/>
  <c r="J286"/>
  <c i="7" r="J439"/>
  <c r="BK433"/>
  <c r="J206"/>
  <c i="8" r="BK120"/>
  <c i="9" r="J104"/>
  <c i="10" r="J178"/>
  <c r="BK115"/>
  <c i="11" r="J193"/>
  <c i="12" r="BK186"/>
  <c i="13" r="J305"/>
  <c r="BK237"/>
  <c r="J204"/>
  <c i="14" r="J146"/>
  <c i="15" r="BK173"/>
  <c i="16" r="J166"/>
  <c i="17" r="BK241"/>
  <c i="18" r="J158"/>
  <c r="BK266"/>
  <c r="BK172"/>
  <c i="19" r="BK328"/>
  <c r="J258"/>
  <c r="BK173"/>
  <c i="20" r="J125"/>
  <c i="21" r="BK99"/>
  <c i="22" r="BK154"/>
  <c i="23" r="BK150"/>
  <c r="BK100"/>
  <c i="24" r="J130"/>
  <c r="J113"/>
  <c i="27" r="BK242"/>
  <c r="BK359"/>
  <c r="J302"/>
  <c i="28" r="J183"/>
  <c i="29" r="BK118"/>
  <c i="30" r="J173"/>
  <c i="31" r="J111"/>
  <c i="32" r="J108"/>
  <c i="33" r="BK111"/>
  <c i="34" r="BK314"/>
  <c r="J434"/>
  <c r="BK276"/>
  <c r="J324"/>
  <c i="35" r="BK258"/>
  <c r="J276"/>
  <c i="36" r="J125"/>
  <c i="37" r="BK127"/>
  <c i="38" r="J182"/>
  <c r="BK235"/>
  <c i="39" r="BK87"/>
  <c i="2" r="J191"/>
  <c i="3" r="BK115"/>
  <c r="BK275"/>
  <c i="4" r="J157"/>
  <c i="5" r="BK282"/>
  <c r="BK298"/>
  <c i="6" r="BK125"/>
  <c i="7" r="J392"/>
  <c r="J406"/>
  <c r="J338"/>
  <c i="8" r="BK168"/>
  <c i="9" r="J201"/>
  <c i="11" r="BK195"/>
  <c i="13" r="BK411"/>
  <c r="BK155"/>
  <c r="BK270"/>
  <c i="14" r="BK168"/>
  <c i="15" r="BK294"/>
  <c r="BK138"/>
  <c i="16" r="J134"/>
  <c i="17" r="J222"/>
  <c r="J166"/>
  <c i="18" r="J233"/>
  <c r="BK187"/>
  <c r="BK153"/>
  <c i="19" r="J172"/>
  <c r="J146"/>
  <c i="20" r="J164"/>
  <c r="J168"/>
  <c i="22" r="J134"/>
  <c i="23" r="BK247"/>
  <c r="BK199"/>
  <c i="24" r="J121"/>
  <c r="J115"/>
  <c i="26" r="BK101"/>
  <c i="27" r="J118"/>
  <c r="BK274"/>
  <c r="BK227"/>
  <c i="29" r="J98"/>
  <c i="30" r="J140"/>
  <c i="31" r="J95"/>
  <c i="32" r="J104"/>
  <c i="33" r="J110"/>
  <c i="34" r="J408"/>
  <c r="J148"/>
  <c r="J196"/>
  <c i="35" r="J354"/>
  <c r="BK115"/>
  <c i="36" r="BK167"/>
  <c r="BK177"/>
  <c i="37" r="J107"/>
  <c i="38" r="BK200"/>
  <c r="BK108"/>
  <c r="BK201"/>
  <c i="2" r="BK168"/>
  <c i="3" r="J294"/>
  <c r="BK201"/>
  <c i="5" r="BK207"/>
  <c r="BK226"/>
  <c r="J223"/>
  <c i="7" r="BK334"/>
  <c r="BK338"/>
  <c r="J291"/>
  <c i="8" r="BK111"/>
  <c i="9" r="BK167"/>
  <c i="12" r="BK202"/>
  <c i="13" r="BK202"/>
  <c r="J227"/>
  <c i="14" r="BK117"/>
  <c i="15" r="BK204"/>
  <c r="J228"/>
  <c i="16" r="J191"/>
  <c i="17" r="BK210"/>
  <c r="BK156"/>
  <c i="18" r="J229"/>
  <c r="J197"/>
  <c i="19" r="BK240"/>
  <c r="BK298"/>
  <c r="J126"/>
  <c r="J100"/>
  <c i="20" r="BK127"/>
  <c i="22" r="BK144"/>
  <c i="23" r="J144"/>
  <c r="J255"/>
  <c i="24" r="BK160"/>
  <c r="BK164"/>
  <c i="27" r="J334"/>
  <c r="J230"/>
  <c r="BK406"/>
  <c i="28" r="J135"/>
  <c i="29" r="J137"/>
  <c i="30" r="J184"/>
  <c i="31" r="J104"/>
  <c i="32" r="BK103"/>
  <c i="33" r="J120"/>
  <c i="34" r="BK131"/>
  <c r="BK418"/>
  <c r="BK326"/>
  <c i="35" r="J161"/>
  <c r="J197"/>
  <c i="37" r="J151"/>
  <c r="J115"/>
  <c i="38" r="J211"/>
  <c r="BK95"/>
  <c i="2" r="J196"/>
  <c i="3" r="J381"/>
  <c i="4" r="BK136"/>
  <c i="5" r="BK145"/>
  <c r="J125"/>
  <c i="6" r="BK199"/>
  <c i="7" r="J211"/>
  <c r="BK298"/>
  <c r="J376"/>
  <c r="J185"/>
  <c i="9" r="BK210"/>
  <c i="10" r="J155"/>
  <c r="BK155"/>
  <c i="11" r="BK213"/>
  <c i="12" r="BK165"/>
  <c r="BK139"/>
  <c i="13" r="J289"/>
  <c r="J386"/>
  <c r="BK295"/>
  <c i="15" r="J161"/>
  <c r="BK212"/>
  <c i="16" r="J110"/>
  <c r="J162"/>
  <c i="17" r="J178"/>
  <c i="18" r="BK274"/>
  <c r="J266"/>
  <c i="19" r="BK356"/>
  <c r="J105"/>
  <c r="J268"/>
  <c i="20" r="BK142"/>
  <c i="21" r="BK115"/>
  <c i="22" r="BK119"/>
  <c i="23" r="BK218"/>
  <c r="BK160"/>
  <c i="24" r="BK150"/>
  <c r="J136"/>
  <c i="25" r="J100"/>
  <c i="26" r="BK153"/>
  <c i="27" r="J134"/>
  <c r="BK363"/>
  <c i="28" r="BK178"/>
  <c i="29" r="BK189"/>
  <c i="30" r="BK144"/>
  <c i="31" r="BK125"/>
  <c i="32" r="J96"/>
  <c i="33" r="J96"/>
  <c i="34" r="J181"/>
  <c r="J396"/>
  <c r="J190"/>
  <c i="35" r="J208"/>
  <c r="BK273"/>
  <c i="36" r="BK148"/>
  <c i="37" r="BK214"/>
  <c i="38" r="J179"/>
  <c r="J108"/>
  <c i="39" r="J102"/>
  <c i="3" r="BK216"/>
  <c r="J174"/>
  <c r="J199"/>
  <c i="5" r="J226"/>
  <c r="BK185"/>
  <c r="J370"/>
  <c i="6" r="BK138"/>
  <c i="7" r="J146"/>
  <c r="J298"/>
  <c r="BK189"/>
  <c i="9" r="BK214"/>
  <c i="10" r="J138"/>
  <c i="11" r="BK171"/>
  <c r="BK186"/>
  <c i="12" r="J252"/>
  <c r="BK214"/>
  <c i="13" r="BK142"/>
  <c r="BK107"/>
  <c i="15" r="BK267"/>
  <c r="BK181"/>
  <c i="16" r="BK138"/>
  <c i="17" r="BK218"/>
  <c r="BK141"/>
  <c i="18" r="BK119"/>
  <c r="BK254"/>
  <c i="19" r="BK105"/>
  <c r="J282"/>
  <c r="J95"/>
  <c r="BK297"/>
  <c i="20" r="BK100"/>
  <c i="22" r="J95"/>
  <c i="23" r="BK185"/>
  <c r="J243"/>
  <c i="24" r="BK103"/>
  <c r="BK134"/>
  <c i="26" r="J149"/>
  <c i="27" r="J381"/>
  <c r="J283"/>
  <c i="29" r="BK179"/>
  <c i="30" r="BK103"/>
  <c i="31" r="BK111"/>
  <c i="32" r="BK119"/>
  <c i="33" r="J134"/>
  <c i="34" r="J123"/>
  <c r="BK259"/>
  <c r="J359"/>
  <c i="35" r="J332"/>
  <c r="BK153"/>
  <c r="J205"/>
  <c i="36" r="BK144"/>
  <c i="37" r="J205"/>
  <c i="38" r="BK159"/>
  <c r="J166"/>
  <c i="2" r="J157"/>
  <c i="3" r="BK214"/>
  <c r="BK306"/>
  <c r="J136"/>
  <c i="5" r="J240"/>
  <c r="J334"/>
  <c i="6" r="J162"/>
  <c i="7" r="BK302"/>
  <c r="BK279"/>
  <c r="J396"/>
  <c i="8" r="BK145"/>
  <c i="9" r="J178"/>
  <c r="BK208"/>
  <c i="10" r="J134"/>
  <c i="11" r="J179"/>
  <c r="J132"/>
  <c r="J119"/>
  <c i="12" r="J112"/>
  <c i="13" r="J363"/>
  <c r="BK239"/>
  <c r="BK339"/>
  <c i="15" r="BK258"/>
  <c r="J210"/>
  <c i="16" r="J178"/>
  <c i="17" r="BK259"/>
  <c r="BK147"/>
  <c i="18" r="J114"/>
  <c r="J129"/>
  <c i="19" r="J306"/>
  <c r="J225"/>
  <c r="J360"/>
  <c r="J257"/>
  <c r="J130"/>
  <c r="BK184"/>
  <c r="J252"/>
  <c i="20" r="J147"/>
  <c r="BK141"/>
  <c i="21" r="J130"/>
  <c i="22" r="BK115"/>
  <c i="23" r="BK114"/>
  <c r="BK205"/>
  <c i="24" r="J158"/>
  <c r="J98"/>
  <c i="26" r="BK141"/>
  <c i="27" r="BK393"/>
  <c r="J285"/>
  <c r="J235"/>
  <c i="28" r="BK174"/>
  <c i="30" r="J187"/>
  <c i="31" r="J163"/>
  <c i="33" r="J118"/>
  <c r="BK106"/>
  <c i="34" r="J119"/>
  <c r="J276"/>
  <c i="35" r="J279"/>
  <c r="BK246"/>
  <c i="36" r="J153"/>
  <c i="37" r="J123"/>
  <c i="38" r="J132"/>
  <c r="BK138"/>
  <c i="39" r="BK120"/>
  <c i="2" r="BK157"/>
  <c i="3" r="BK207"/>
  <c r="J237"/>
  <c i="5" r="J360"/>
  <c r="BK136"/>
  <c r="BK252"/>
  <c i="6" r="J151"/>
  <c i="7" r="BK234"/>
  <c r="J459"/>
  <c i="8" r="BK124"/>
  <c i="10" r="F38"/>
  <c i="17" r="BK202"/>
  <c i="18" r="BK207"/>
  <c r="J191"/>
  <c r="J219"/>
  <c i="19" r="BK136"/>
  <c r="J151"/>
  <c r="J131"/>
  <c i="20" r="BK164"/>
  <c i="22" r="J115"/>
  <c i="23" r="J120"/>
  <c r="BK194"/>
  <c i="24" r="J141"/>
  <c r="J127"/>
  <c i="26" r="J153"/>
  <c i="27" r="BK183"/>
  <c r="BK285"/>
  <c r="J260"/>
  <c i="28" r="J157"/>
  <c i="30" r="BK124"/>
  <c i="31" r="J183"/>
  <c i="32" r="J113"/>
  <c i="33" r="J97"/>
  <c i="34" r="J281"/>
  <c r="BK410"/>
  <c r="J326"/>
  <c r="J308"/>
  <c i="35" r="J182"/>
  <c r="J235"/>
  <c i="36" r="J189"/>
  <c i="37" r="J187"/>
  <c r="J111"/>
  <c i="38" r="BK190"/>
  <c r="BK207"/>
  <c i="2" r="J170"/>
  <c i="3" r="J216"/>
  <c r="J334"/>
  <c r="J127"/>
  <c i="5" r="J268"/>
  <c r="BK366"/>
  <c i="7" r="J482"/>
  <c r="BK410"/>
  <c r="BK202"/>
  <c r="J326"/>
  <c i="8" r="J124"/>
  <c i="10" r="BK134"/>
  <c i="11" r="J257"/>
  <c i="12" r="J237"/>
  <c r="J248"/>
  <c i="13" r="BK227"/>
  <c r="BK123"/>
  <c i="14" r="BK125"/>
  <c i="15" r="BK270"/>
  <c r="BK169"/>
  <c i="16" r="BK178"/>
  <c i="17" r="J215"/>
  <c i="18" r="BK213"/>
  <c r="J182"/>
  <c r="BK177"/>
  <c i="19" r="BK348"/>
  <c r="J160"/>
  <c r="J253"/>
  <c i="20" r="J126"/>
  <c i="21" r="J134"/>
  <c i="22" r="J149"/>
  <c i="23" r="J109"/>
  <c r="BK169"/>
  <c i="24" r="BK148"/>
  <c r="BK114"/>
  <c i="26" r="J162"/>
  <c i="27" r="BK389"/>
  <c r="BK187"/>
  <c i="28" r="BK109"/>
  <c i="30" r="BK128"/>
  <c i="31" r="BK175"/>
  <c i="32" r="J114"/>
  <c i="33" r="BK116"/>
  <c i="34" r="J333"/>
  <c r="BK324"/>
  <c r="J165"/>
  <c i="35" r="BK351"/>
  <c r="J273"/>
  <c r="BK254"/>
  <c i="36" r="BK138"/>
  <c r="J136"/>
  <c i="37" r="BK163"/>
  <c i="38" r="J162"/>
  <c r="BK239"/>
  <c i="2" r="J116"/>
  <c i="3" r="BK282"/>
  <c r="J348"/>
  <c i="5" r="BK305"/>
  <c r="J260"/>
  <c r="J155"/>
  <c i="6" r="J110"/>
  <c i="7" r="J134"/>
  <c r="BK263"/>
  <c r="BK424"/>
  <c r="BK230"/>
  <c i="9" r="J110"/>
  <c r="BK178"/>
  <c i="11" r="BK158"/>
  <c r="J106"/>
  <c i="12" r="J156"/>
  <c i="13" r="J147"/>
  <c r="BK289"/>
  <c i="14" r="J132"/>
  <c i="15" r="BK255"/>
  <c r="BK262"/>
  <c i="17" r="J236"/>
  <c r="BK277"/>
  <c i="18" r="BK168"/>
  <c r="BK134"/>
  <c i="19" r="BK183"/>
  <c r="BK130"/>
  <c r="J322"/>
  <c i="20" r="J104"/>
  <c i="22" r="J167"/>
  <c i="23" r="BK164"/>
  <c i="24" r="J128"/>
  <c r="J152"/>
  <c r="J124"/>
  <c i="27" r="BK375"/>
  <c r="J363"/>
  <c r="J256"/>
  <c i="28" r="BK189"/>
  <c i="29" r="BK192"/>
  <c i="30" r="BK117"/>
  <c i="31" r="BK167"/>
  <c i="33" r="J131"/>
  <c r="BK97"/>
  <c i="34" r="J161"/>
  <c r="BK426"/>
  <c r="J438"/>
  <c i="35" r="J139"/>
  <c r="J309"/>
  <c i="37" r="J163"/>
  <c r="BK107"/>
  <c i="38" r="J214"/>
  <c r="J189"/>
  <c i="2" r="BK181"/>
  <c i="3" r="BK263"/>
  <c r="J191"/>
  <c i="4" r="J121"/>
  <c i="5" r="BK194"/>
  <c r="BK180"/>
  <c i="6" r="J160"/>
  <c i="7" r="BK177"/>
  <c r="J121"/>
  <c r="BK168"/>
  <c i="9" r="J177"/>
  <c i="11" r="J203"/>
  <c i="12" r="BK106"/>
  <c i="13" r="J260"/>
  <c r="BK307"/>
  <c r="J281"/>
  <c i="14" r="BK180"/>
  <c i="15" r="BK210"/>
  <c r="J267"/>
  <c i="16" r="BK99"/>
  <c i="17" r="J264"/>
  <c r="J210"/>
  <c i="18" r="BK100"/>
  <c r="BK286"/>
  <c i="19" r="J189"/>
  <c r="BK322"/>
  <c r="BK126"/>
  <c i="20" r="BK168"/>
  <c i="21" r="J119"/>
  <c i="22" r="J139"/>
  <c i="23" r="BK222"/>
  <c r="J150"/>
  <c i="24" r="BK120"/>
  <c r="J145"/>
  <c i="26" r="J127"/>
  <c i="27" r="J200"/>
  <c r="BK216"/>
  <c i="28" r="BK113"/>
  <c i="29" r="BK144"/>
  <c i="30" r="BK169"/>
  <c i="31" r="BK120"/>
  <c i="32" r="BK102"/>
  <c i="33" r="J107"/>
  <c i="34" r="J127"/>
  <c r="J320"/>
  <c r="J414"/>
  <c i="35" r="BK324"/>
  <c r="J312"/>
  <c r="BK150"/>
  <c i="37" r="J109"/>
  <c r="J143"/>
  <c i="38" r="BK219"/>
  <c r="J97"/>
  <c i="2" r="J108"/>
  <c i="3" r="J259"/>
  <c r="BK174"/>
  <c i="4" r="BK125"/>
  <c i="5" r="J202"/>
  <c r="J351"/>
  <c i="6" r="BK172"/>
  <c i="7" r="BK117"/>
  <c r="BK459"/>
  <c r="BK413"/>
  <c i="9" r="J114"/>
  <c i="12" r="J106"/>
  <c i="13" r="J297"/>
  <c r="J293"/>
  <c i="14" r="BK112"/>
  <c i="15" r="J251"/>
  <c r="J185"/>
  <c i="16" r="BK103"/>
  <c r="J225"/>
  <c i="17" r="BK284"/>
  <c i="18" r="BK282"/>
  <c r="J196"/>
  <c r="BK125"/>
  <c i="19" r="J292"/>
  <c r="BK193"/>
  <c i="20" r="J99"/>
  <c i="21" r="BK130"/>
  <c i="22" r="BK104"/>
  <c i="23" r="BK204"/>
  <c r="BK230"/>
  <c i="24" r="J142"/>
  <c r="BK131"/>
  <c r="J101"/>
  <c i="27" r="BK266"/>
  <c r="J183"/>
  <c r="J223"/>
  <c i="28" r="J101"/>
  <c i="29" r="J144"/>
  <c i="31" r="J135"/>
  <c i="32" r="BK95"/>
  <c i="33" r="BK132"/>
  <c i="34" r="J341"/>
  <c r="BK273"/>
  <c r="J345"/>
  <c i="35" r="BK174"/>
  <c r="J287"/>
  <c i="36" r="BK155"/>
  <c i="37" r="BK217"/>
  <c i="38" r="J99"/>
  <c r="J219"/>
  <c i="2" r="J104"/>
  <c i="3" r="BK151"/>
  <c r="BK278"/>
  <c r="BK182"/>
  <c i="5" r="J198"/>
  <c r="J317"/>
  <c r="J247"/>
  <c i="7" r="BK396"/>
  <c r="BK330"/>
  <c r="BK443"/>
  <c i="8" r="BK159"/>
  <c i="9" r="BK197"/>
  <c i="11" r="J252"/>
  <c r="J213"/>
  <c i="12" r="BK151"/>
  <c r="J178"/>
  <c i="13" r="J191"/>
  <c r="J333"/>
  <c i="14" r="J102"/>
  <c i="15" r="J258"/>
  <c r="BK188"/>
  <c i="16" r="BK212"/>
  <c i="17" r="BK264"/>
  <c i="18" r="BK250"/>
  <c r="BK147"/>
  <c i="19" r="BK251"/>
  <c r="J272"/>
  <c r="BK257"/>
  <c r="J167"/>
  <c i="21" r="J104"/>
  <c i="22" r="J159"/>
  <c i="23" r="J199"/>
  <c r="J210"/>
  <c i="24" r="BK151"/>
  <c r="J107"/>
  <c r="BK166"/>
  <c i="26" r="J147"/>
  <c i="27" r="BK379"/>
  <c r="J414"/>
  <c i="28" r="J178"/>
  <c i="29" r="BK122"/>
  <c i="30" r="J199"/>
  <c i="31" r="J153"/>
  <c i="33" r="J111"/>
  <c r="J108"/>
  <c i="34" r="BK371"/>
  <c r="BK246"/>
  <c r="BK107"/>
  <c i="35" r="J246"/>
  <c r="J143"/>
  <c i="36" r="BK164"/>
  <c i="37" r="BK131"/>
  <c r="J230"/>
  <c i="38" r="BK154"/>
  <c i="39" r="BK107"/>
  <c i="3" r="J329"/>
  <c r="BK251"/>
  <c r="BK255"/>
  <c i="4" r="J117"/>
  <c i="5" r="BK202"/>
  <c r="J330"/>
  <c i="6" r="J189"/>
  <c i="7" r="BK475"/>
  <c r="J475"/>
  <c r="BK265"/>
  <c i="8" r="J128"/>
  <c i="9" r="J203"/>
  <c i="11" r="J241"/>
  <c r="BK115"/>
  <c i="12" r="J165"/>
  <c i="13" r="J382"/>
  <c i="14" r="J129"/>
  <c i="15" r="J277"/>
  <c r="J131"/>
  <c i="16" r="BK152"/>
  <c i="17" r="BK246"/>
  <c i="18" r="BK133"/>
  <c r="J99"/>
  <c i="19" r="J327"/>
  <c r="J115"/>
  <c r="BK273"/>
  <c r="BK194"/>
  <c i="20" r="BK99"/>
  <c i="22" r="BK134"/>
  <c i="23" r="J95"/>
  <c r="BK239"/>
  <c i="24" r="J143"/>
  <c r="BK159"/>
  <c i="26" r="BK127"/>
  <c i="27" r="J379"/>
  <c r="J318"/>
  <c i="28" r="BK143"/>
  <c i="31" r="BK105"/>
  <c r="BK95"/>
  <c i="33" r="BK129"/>
  <c i="34" r="BK337"/>
  <c r="J248"/>
  <c r="BK127"/>
  <c i="35" r="BK166"/>
  <c r="J123"/>
  <c i="36" r="J144"/>
  <c i="37" r="BK187"/>
  <c i="38" r="J253"/>
  <c r="J159"/>
  <c i="2" r="BK116"/>
  <c i="3" r="J306"/>
  <c r="J388"/>
  <c i="4" r="J134"/>
  <c i="5" r="BK334"/>
  <c r="BK321"/>
  <c i="6" r="BK162"/>
  <c i="7" r="BK267"/>
  <c r="BK243"/>
  <c r="J429"/>
  <c i="9" r="J235"/>
  <c r="BK123"/>
  <c i="10" r="BK178"/>
  <c r="J103"/>
  <c i="11" r="BK229"/>
  <c i="12" r="BK252"/>
  <c r="BK174"/>
  <c i="13" r="J215"/>
  <c r="BK309"/>
  <c i="14" r="J169"/>
  <c i="15" r="BK146"/>
  <c r="J106"/>
  <c i="16" r="BK116"/>
  <c i="17" r="J153"/>
  <c i="18" r="J167"/>
  <c r="J282"/>
  <c r="BK129"/>
  <c i="19" r="J263"/>
  <c r="BK121"/>
  <c i="20" r="J137"/>
  <c i="22" r="J175"/>
  <c i="23" r="J209"/>
  <c r="BK263"/>
  <c i="24" r="BK126"/>
  <c r="BK121"/>
  <c i="26" r="J118"/>
  <c i="27" r="J170"/>
  <c r="J143"/>
  <c r="J290"/>
  <c i="28" r="J189"/>
  <c i="29" r="J189"/>
  <c i="30" r="J169"/>
  <c i="31" r="BK158"/>
  <c i="32" r="J102"/>
  <c i="33" r="BK110"/>
  <c i="34" r="BK133"/>
  <c r="J221"/>
  <c i="35" r="BK343"/>
  <c r="BK147"/>
  <c i="36" r="J104"/>
  <c i="37" r="BK223"/>
  <c r="BK139"/>
  <c i="38" r="BK116"/>
  <c i="39" r="J112"/>
  <c i="2" r="J181"/>
  <c i="3" r="BK381"/>
  <c r="J304"/>
  <c r="BK344"/>
  <c i="5" r="BK125"/>
  <c r="BK198"/>
  <c i="6" r="J143"/>
  <c i="7" r="J173"/>
  <c r="BK294"/>
  <c r="J369"/>
  <c i="8" r="J135"/>
  <c i="9" r="BK173"/>
  <c i="11" r="J200"/>
  <c i="12" r="BK229"/>
  <c i="13" r="BK291"/>
  <c r="BK138"/>
  <c i="14" r="J160"/>
  <c i="15" r="J188"/>
  <c r="J294"/>
  <c r="BK207"/>
  <c i="16" r="J175"/>
  <c i="17" r="J156"/>
  <c r="J174"/>
  <c i="18" r="BK173"/>
  <c r="BK218"/>
  <c i="19" r="BK253"/>
  <c r="BK101"/>
  <c r="BK214"/>
  <c i="20" r="BK114"/>
  <c i="22" r="J158"/>
  <c r="J110"/>
  <c i="23" r="BK209"/>
  <c i="24" r="BK115"/>
  <c r="J148"/>
  <c i="26" r="J101"/>
  <c i="27" r="J265"/>
  <c r="J310"/>
  <c i="28" r="BK124"/>
  <c i="29" r="J140"/>
  <c r="BK112"/>
  <c i="31" r="BK115"/>
  <c r="BK136"/>
  <c i="33" r="BK101"/>
  <c r="J94"/>
  <c i="34" r="J371"/>
  <c r="J225"/>
  <c r="J157"/>
  <c i="35" r="BK328"/>
  <c r="J372"/>
  <c i="36" r="J177"/>
  <c r="BK96"/>
  <c i="37" r="BK111"/>
  <c i="38" r="BK196"/>
  <c r="J95"/>
  <c i="2" r="J138"/>
  <c i="3" r="BK300"/>
  <c r="J338"/>
  <c r="BK290"/>
  <c i="4" r="J107"/>
  <c i="5" r="J402"/>
  <c r="BK171"/>
  <c i="6" r="BK151"/>
  <c i="7" r="J342"/>
  <c r="BK197"/>
  <c r="J193"/>
  <c i="8" r="BK163"/>
  <c i="9" r="BK131"/>
  <c i="10" r="J107"/>
  <c i="11" r="J217"/>
  <c r="BK145"/>
  <c i="12" r="J146"/>
  <c i="13" r="BK134"/>
  <c r="J134"/>
  <c i="15" r="J290"/>
  <c r="J122"/>
  <c i="16" r="BK191"/>
  <c i="17" r="J251"/>
  <c r="BK186"/>
  <c i="18" r="BK241"/>
  <c r="BK104"/>
  <c i="19" r="J199"/>
  <c r="J236"/>
  <c r="J302"/>
  <c i="20" r="BK160"/>
  <c r="BK137"/>
  <c i="21" r="BK94"/>
  <c i="22" r="BK125"/>
  <c i="23" r="J230"/>
  <c r="BK259"/>
  <c i="24" r="BK109"/>
  <c r="J117"/>
  <c i="26" r="BK170"/>
  <c i="27" r="BK261"/>
  <c r="J308"/>
  <c i="28" r="BK120"/>
  <c i="29" r="J112"/>
  <c i="31" r="BK121"/>
  <c r="J162"/>
  <c i="33" r="BK121"/>
  <c i="34" r="BK390"/>
  <c r="BK250"/>
  <c r="J267"/>
  <c i="35" r="J283"/>
  <c r="BK211"/>
  <c r="BK287"/>
  <c i="37" r="BK174"/>
  <c r="J184"/>
  <c i="38" r="BK182"/>
  <c i="39" r="BK142"/>
  <c i="3" r="BK338"/>
  <c r="J107"/>
  <c r="BK164"/>
  <c i="4" r="J112"/>
  <c i="5" r="BK211"/>
  <c r="BK256"/>
  <c i="6" r="J155"/>
  <c i="7" r="BK239"/>
  <c r="BK134"/>
  <c r="J302"/>
  <c r="J177"/>
  <c i="9" r="BK163"/>
  <c i="10" r="J121"/>
  <c i="11" r="J248"/>
  <c r="J171"/>
  <c i="12" r="BK233"/>
  <c i="13" r="J334"/>
  <c r="BK215"/>
  <c i="14" r="J168"/>
  <c i="15" r="J310"/>
  <c i="16" r="J129"/>
  <c i="17" r="BK150"/>
  <c r="J144"/>
  <c i="18" r="J104"/>
  <c r="BK167"/>
  <c r="J133"/>
  <c i="19" r="BK150"/>
  <c r="J231"/>
  <c i="20" r="J148"/>
  <c i="21" r="J138"/>
  <c i="22" r="J104"/>
  <c i="23" r="J100"/>
  <c r="J140"/>
  <c i="24" r="J168"/>
  <c r="J105"/>
  <c i="26" r="J170"/>
  <c i="27" r="J191"/>
  <c r="BK294"/>
  <c i="28" r="J203"/>
  <c i="29" r="J166"/>
  <c i="30" r="J156"/>
  <c i="31" r="J115"/>
  <c i="32" r="J139"/>
  <c i="33" r="BK105"/>
  <c i="34" r="BK237"/>
  <c r="J142"/>
  <c r="BK161"/>
  <c i="35" r="J231"/>
  <c r="J147"/>
  <c i="36" r="J117"/>
  <c i="37" r="J101"/>
  <c r="J127"/>
  <c i="38" r="BK97"/>
  <c i="39" r="BK117"/>
  <c i="2" r="J124"/>
  <c i="3" r="BK334"/>
  <c r="BK325"/>
  <c i="5" r="J409"/>
  <c r="BK243"/>
  <c r="BK364"/>
  <c r="BK240"/>
  <c i="7" r="BK380"/>
  <c r="J272"/>
  <c r="BK361"/>
  <c i="8" r="BK133"/>
  <c i="9" r="J135"/>
  <c i="11" r="J199"/>
  <c i="13" r="J339"/>
  <c r="J291"/>
  <c i="14" r="BK164"/>
  <c i="15" r="BK224"/>
  <c r="J149"/>
  <c i="16" r="BK208"/>
  <c i="17" r="BK114"/>
  <c r="BK226"/>
  <c i="18" r="J157"/>
  <c r="BK136"/>
  <c i="19" r="BK231"/>
  <c r="J251"/>
  <c r="J287"/>
  <c i="20" r="BK147"/>
  <c i="21" r="J150"/>
  <c i="22" r="J114"/>
  <c i="23" r="J119"/>
  <c r="J235"/>
  <c i="24" r="J150"/>
  <c r="J160"/>
  <c i="27" r="BK310"/>
  <c r="J124"/>
  <c r="BK113"/>
  <c i="28" r="BK197"/>
  <c i="29" r="BK166"/>
  <c i="31" r="BK187"/>
  <c i="32" r="J123"/>
  <c i="33" r="BK114"/>
  <c r="J133"/>
  <c i="34" r="BK357"/>
  <c r="J311"/>
  <c r="BK359"/>
  <c i="35" r="BK123"/>
  <c r="J347"/>
  <c i="37" r="J198"/>
  <c r="J191"/>
  <c i="38" r="J167"/>
  <c i="39" r="J139"/>
  <c i="3" r="BK310"/>
  <c r="BK342"/>
  <c r="BK241"/>
  <c i="5" r="J376"/>
  <c r="BK149"/>
  <c r="J418"/>
  <c i="6" r="J130"/>
  <c i="7" r="BK318"/>
  <c r="J388"/>
  <c r="BK215"/>
  <c i="9" r="J118"/>
  <c i="12" r="J229"/>
  <c i="13" r="BK176"/>
  <c r="BK265"/>
  <c r="J111"/>
  <c i="15" r="BK185"/>
  <c r="J181"/>
  <c i="16" r="BK184"/>
  <c i="17" r="J119"/>
  <c r="BK95"/>
  <c i="18" r="BK278"/>
  <c r="J147"/>
  <c i="19" r="J178"/>
  <c r="J125"/>
  <c r="BK209"/>
  <c r="BK216"/>
  <c i="20" r="BK115"/>
  <c i="22" r="BK129"/>
  <c i="23" r="BK135"/>
  <c r="BK134"/>
  <c r="BK226"/>
  <c i="24" r="J94"/>
  <c r="BK138"/>
  <c i="27" r="J410"/>
  <c r="BK352"/>
  <c r="BK109"/>
  <c i="28" r="J143"/>
  <c i="30" r="J121"/>
  <c i="31" r="J158"/>
  <c i="33" r="J113"/>
  <c i="34" r="BK252"/>
  <c r="BK103"/>
  <c i="35" r="J127"/>
  <c r="BK178"/>
  <c r="BK127"/>
  <c i="36" r="J147"/>
  <c i="37" r="BK230"/>
  <c i="38" r="J205"/>
  <c r="J114"/>
  <c i="2" r="BK153"/>
  <c i="3" r="J353"/>
  <c r="BK143"/>
  <c r="J182"/>
  <c i="5" r="BK382"/>
  <c r="BK376"/>
  <c r="J423"/>
  <c i="6" r="BK120"/>
  <c i="7" r="BK467"/>
  <c r="BK146"/>
  <c r="BK314"/>
  <c i="9" r="J185"/>
  <c i="10" r="J115"/>
  <c i="11" r="J123"/>
  <c r="J262"/>
  <c i="12" r="J151"/>
  <c i="13" r="BK204"/>
  <c r="J351"/>
  <c i="14" r="J121"/>
  <c i="15" r="BK153"/>
  <c r="J204"/>
  <c i="16" r="J136"/>
  <c i="17" r="BK254"/>
  <c r="J297"/>
  <c i="18" r="J172"/>
  <c r="J214"/>
  <c i="19" r="J273"/>
  <c r="J332"/>
  <c r="BK145"/>
  <c i="20" r="BK105"/>
  <c i="21" r="BK95"/>
  <c i="22" r="BK139"/>
  <c i="23" r="BK124"/>
  <c r="BK130"/>
  <c i="24" r="BK132"/>
  <c r="J166"/>
  <c i="27" r="BK342"/>
  <c r="BK267"/>
  <c r="J274"/>
  <c i="28" r="J200"/>
  <c i="29" r="BK137"/>
  <c i="30" r="BK163"/>
  <c i="31" r="J120"/>
  <c i="32" r="BK135"/>
  <c i="33" r="BK133"/>
  <c i="34" r="J263"/>
  <c r="J390"/>
  <c r="BK190"/>
  <c i="35" r="BK119"/>
  <c i="36" r="BK181"/>
  <c i="37" r="J179"/>
  <c i="38" r="BK211"/>
  <c r="BK120"/>
  <c i="39" r="J120"/>
  <c i="2" r="J161"/>
  <c i="3" r="J267"/>
  <c r="J186"/>
  <c i="4" r="BK138"/>
  <c i="5" r="BK301"/>
  <c r="BK159"/>
  <c i="6" r="J185"/>
  <c i="7" r="J147"/>
  <c r="J330"/>
  <c r="BK206"/>
  <c i="9" r="BK230"/>
  <c i="11" r="BK208"/>
  <c r="BK128"/>
  <c r="J225"/>
  <c i="12" r="J255"/>
  <c i="13" r="J283"/>
  <c r="J155"/>
  <c i="14" r="BK146"/>
  <c i="15" r="BK131"/>
  <c r="BK161"/>
  <c i="16" r="J184"/>
  <c i="17" r="BK174"/>
  <c r="J194"/>
  <c i="18" r="J148"/>
  <c r="J262"/>
  <c i="19" r="J101"/>
  <c r="J198"/>
  <c r="J156"/>
  <c r="J110"/>
  <c i="21" r="J115"/>
  <c i="22" r="BK183"/>
  <c i="23" r="J251"/>
  <c r="J218"/>
  <c r="J94"/>
  <c i="24" r="BK111"/>
  <c r="J118"/>
  <c i="26" r="J143"/>
  <c i="27" r="J138"/>
  <c r="BK178"/>
  <c i="28" r="J168"/>
  <c i="30" r="J163"/>
  <c i="31" r="J187"/>
  <c i="32" r="J135"/>
  <c i="33" r="J105"/>
  <c i="34" r="J337"/>
  <c r="J330"/>
  <c i="35" r="BK290"/>
  <c r="J201"/>
  <c r="J223"/>
  <c i="37" r="J139"/>
  <c r="J208"/>
  <c i="38" r="BK214"/>
  <c i="3" r="J369"/>
  <c r="J207"/>
  <c r="J251"/>
  <c i="5" r="J180"/>
  <c r="BK120"/>
  <c i="6" r="J147"/>
  <c i="7" r="J463"/>
  <c r="BK486"/>
  <c r="BK388"/>
  <c r="J253"/>
  <c i="8" r="J159"/>
  <c i="15" r="J247"/>
  <c r="J235"/>
  <c r="BK220"/>
  <c i="16" r="J219"/>
  <c i="17" r="BK236"/>
  <c r="BK124"/>
  <c i="18" r="BK192"/>
  <c r="BK229"/>
  <c r="J168"/>
  <c i="19" r="J161"/>
  <c r="BK332"/>
  <c r="BK172"/>
  <c i="22" r="BK167"/>
  <c r="J119"/>
  <c i="23" r="BK154"/>
  <c r="BK179"/>
  <c i="24" r="BK140"/>
  <c r="BK167"/>
  <c i="26" r="BK109"/>
  <c i="27" r="J247"/>
  <c r="J208"/>
  <c r="BK346"/>
  <c i="29" r="BK114"/>
  <c i="30" r="J148"/>
  <c i="31" r="BK104"/>
  <c i="33" r="J92"/>
  <c i="34" r="BK363"/>
  <c r="BK353"/>
  <c r="J198"/>
  <c i="35" r="BK205"/>
  <c r="BK106"/>
  <c r="J165"/>
  <c i="36" r="BK157"/>
  <c i="37" r="BK123"/>
  <c i="38" r="J148"/>
  <c i="39" r="J124"/>
  <c i="2" r="J166"/>
  <c i="3" r="J278"/>
  <c r="J169"/>
  <c r="J143"/>
  <c i="5" r="J270"/>
  <c r="BK268"/>
  <c r="BK223"/>
  <c i="7" r="J373"/>
  <c r="J398"/>
  <c r="BK114"/>
  <c i="8" r="BK135"/>
  <c i="9" r="BK185"/>
  <c i="11" r="BK110"/>
  <c i="12" r="BK237"/>
  <c i="13" r="BK117"/>
  <c r="BK327"/>
  <c i="14" r="BK178"/>
  <c i="15" r="BK273"/>
  <c r="J285"/>
  <c i="16" r="BK162"/>
  <c r="J99"/>
  <c i="17" r="J162"/>
  <c i="18" r="BK95"/>
  <c r="BK124"/>
  <c i="19" r="BK245"/>
  <c r="BK215"/>
  <c r="BK246"/>
  <c r="BK188"/>
  <c i="20" r="BK95"/>
  <c i="21" r="BK146"/>
  <c i="22" r="J124"/>
  <c i="23" r="BK214"/>
  <c r="BK195"/>
  <c i="24" r="BK133"/>
  <c i="25" r="J96"/>
  <c i="27" r="J294"/>
  <c r="J195"/>
  <c r="BK138"/>
  <c i="28" r="BK157"/>
  <c i="29" r="BK140"/>
  <c i="30" r="BK199"/>
  <c i="31" r="J130"/>
  <c i="32" r="BK104"/>
  <c i="33" r="BK125"/>
  <c r="BK120"/>
  <c i="34" r="BK177"/>
  <c r="BK408"/>
  <c i="35" r="BK294"/>
  <c r="J106"/>
  <c r="J193"/>
  <c i="36" r="BK145"/>
  <c i="37" r="J217"/>
  <c i="38" r="J237"/>
  <c r="J137"/>
  <c r="J196"/>
  <c i="39" r="BK91"/>
  <c i="2" r="J185"/>
  <c i="3" r="J164"/>
  <c r="BK224"/>
  <c r="J221"/>
  <c i="5" r="J126"/>
  <c r="BK330"/>
  <c r="J217"/>
  <c i="6" r="BK130"/>
  <c i="7" r="J181"/>
  <c r="BK342"/>
  <c r="BK326"/>
  <c r="J318"/>
  <c i="9" r="J109"/>
  <c i="10" r="J149"/>
  <c i="11" r="BK184"/>
  <c r="BK241"/>
  <c i="12" r="J209"/>
  <c i="13" r="J202"/>
  <c r="BK208"/>
  <c i="14" r="BK160"/>
  <c i="15" r="BK125"/>
  <c r="BK122"/>
  <c i="16" r="BK183"/>
  <c i="17" r="BK194"/>
  <c r="BK269"/>
  <c i="18" r="J142"/>
  <c r="BK148"/>
  <c i="19" r="BK125"/>
  <c r="J116"/>
  <c r="J193"/>
  <c i="20" r="J115"/>
  <c i="22" r="J94"/>
  <c i="23" r="J180"/>
  <c r="BK155"/>
  <c i="24" r="BK101"/>
  <c r="J157"/>
  <c i="27" r="BK381"/>
  <c r="J350"/>
  <c r="BK298"/>
  <c i="28" r="BK161"/>
  <c i="29" r="BK98"/>
  <c i="30" r="J132"/>
  <c i="31" r="BK135"/>
  <c i="32" r="J103"/>
  <c i="33" r="J102"/>
  <c i="34" r="BK383"/>
  <c r="J387"/>
  <c r="J173"/>
  <c i="35" r="BK161"/>
  <c r="BK320"/>
  <c i="36" r="BK198"/>
  <c i="37" r="J135"/>
  <c i="38" r="J147"/>
  <c r="BK179"/>
  <c i="2" r="BK104"/>
  <c i="3" r="J241"/>
  <c r="BK114"/>
  <c i="4" r="J146"/>
  <c i="5" r="BK351"/>
  <c r="J231"/>
  <c i="6" r="BK166"/>
  <c i="7" r="J437"/>
  <c r="BK286"/>
  <c r="BK373"/>
  <c i="8" r="J168"/>
  <c i="9" r="J214"/>
  <c i="10" r="J143"/>
  <c r="BK121"/>
  <c i="11" r="J235"/>
  <c i="12" r="BK226"/>
  <c r="J194"/>
  <c i="13" r="J367"/>
  <c i="14" r="J180"/>
  <c i="15" r="BK157"/>
  <c i="16" r="J142"/>
  <c i="17" r="J280"/>
  <c i="18" r="J245"/>
  <c r="J218"/>
  <c r="J187"/>
  <c i="19" r="BK292"/>
  <c r="BK352"/>
  <c r="J277"/>
  <c i="20" r="J109"/>
  <c i="21" r="J94"/>
  <c i="22" r="J145"/>
  <c r="BK95"/>
  <c i="23" r="BK243"/>
  <c r="BK139"/>
  <c i="24" r="J134"/>
  <c r="BK152"/>
  <c i="27" r="J156"/>
  <c r="BK414"/>
  <c r="BK214"/>
  <c i="28" r="J120"/>
  <c i="29" r="J108"/>
  <c i="30" r="BK181"/>
  <c i="31" r="J171"/>
  <c i="33" r="BK99"/>
  <c r="BK108"/>
  <c i="34" r="BK287"/>
  <c r="J394"/>
  <c r="J169"/>
  <c i="35" r="J178"/>
  <c r="BK201"/>
  <c i="36" r="J134"/>
  <c i="37" r="J195"/>
  <c r="BK97"/>
  <c i="38" r="J143"/>
  <c r="BK99"/>
  <c i="39" r="BK134"/>
  <c i="2" r="BK191"/>
  <c i="3" r="BK245"/>
  <c r="J114"/>
  <c i="4" r="BK129"/>
  <c i="5" r="J163"/>
  <c r="J190"/>
  <c i="7" r="BK478"/>
  <c r="J310"/>
  <c r="BK496"/>
  <c i="8" r="BK115"/>
  <c i="10" r="BK149"/>
  <c i="12" r="J139"/>
  <c i="13" r="BK334"/>
  <c r="J411"/>
  <c r="BK196"/>
  <c i="15" r="J307"/>
  <c r="J134"/>
  <c i="16" r="J212"/>
  <c r="J222"/>
  <c i="17" r="BK166"/>
  <c i="18" r="J241"/>
  <c r="BK258"/>
  <c i="19" r="J216"/>
  <c r="J262"/>
  <c r="BK213"/>
  <c r="BK199"/>
  <c i="21" r="BK138"/>
  <c i="22" r="J140"/>
  <c i="23" r="J160"/>
  <c r="BK140"/>
  <c i="24" r="J116"/>
  <c i="25" r="BK100"/>
  <c i="27" r="BK334"/>
  <c r="BK170"/>
  <c r="BK256"/>
  <c i="28" r="BK131"/>
  <c i="29" r="BK175"/>
  <c i="30" r="J181"/>
  <c i="31" r="J125"/>
  <c i="32" r="J94"/>
  <c i="33" r="BK118"/>
  <c i="34" r="BK367"/>
  <c r="BK341"/>
  <c i="35" r="J339"/>
  <c r="BK182"/>
  <c r="BK276"/>
  <c i="36" r="J164"/>
  <c i="37" r="J223"/>
  <c r="J167"/>
  <c i="38" r="BK132"/>
  <c r="BK128"/>
  <c i="2" r="J153"/>
  <c i="3" r="J210"/>
  <c r="BK107"/>
  <c i="4" r="BK146"/>
  <c i="5" r="J382"/>
  <c r="J159"/>
  <c i="6" r="J176"/>
  <c i="7" r="J258"/>
  <c r="J255"/>
  <c r="BK220"/>
  <c r="J125"/>
  <c i="9" r="J167"/>
  <c i="12" r="J129"/>
  <c i="13" r="BK293"/>
  <c r="J138"/>
  <c i="14" r="J106"/>
  <c i="15" r="BK310"/>
  <c i="16" r="BK120"/>
  <c r="BK108"/>
  <c i="17" r="J284"/>
  <c i="18" r="BK137"/>
  <c r="BK191"/>
  <c i="19" r="J106"/>
  <c r="J203"/>
  <c r="BK282"/>
  <c r="BK160"/>
  <c i="20" r="BK143"/>
  <c i="22" r="J163"/>
  <c i="23" r="J234"/>
  <c r="J185"/>
  <c r="J175"/>
  <c i="24" r="BK139"/>
  <c r="J132"/>
  <c i="26" r="BK143"/>
  <c i="27" r="J366"/>
  <c r="BK174"/>
  <c i="28" r="J197"/>
  <c i="29" r="BK94"/>
  <c i="30" r="BK121"/>
  <c i="32" r="J118"/>
  <c i="33" r="BK112"/>
  <c r="J114"/>
  <c i="34" r="BK311"/>
  <c r="J383"/>
  <c r="BK195"/>
  <c i="35" r="BK160"/>
  <c r="J360"/>
  <c i="36" r="BK129"/>
  <c i="37" r="J155"/>
  <c i="38" r="J231"/>
  <c r="BK158"/>
  <c r="BK153"/>
  <c i="2" r="BK111"/>
  <c i="3" r="BK221"/>
  <c r="BK195"/>
  <c r="J275"/>
  <c i="5" r="J274"/>
  <c r="BK217"/>
  <c r="BK328"/>
  <c i="6" r="J125"/>
  <c i="7" r="BK321"/>
  <c r="BK160"/>
  <c r="J306"/>
  <c i="8" r="J145"/>
  <c i="9" r="BK154"/>
  <c i="10" r="J173"/>
  <c i="11" r="BK154"/>
  <c r="J229"/>
  <c i="13" r="BK347"/>
  <c r="BK191"/>
  <c r="J196"/>
  <c i="15" r="J118"/>
  <c r="BK290"/>
  <c i="16" r="BK134"/>
  <c i="17" r="J218"/>
  <c r="BK215"/>
  <c i="18" r="J270"/>
  <c r="BK115"/>
  <c i="19" r="BK323"/>
  <c r="J364"/>
  <c r="BK208"/>
  <c i="20" r="J143"/>
  <c i="22" r="J100"/>
  <c i="23" r="J204"/>
  <c r="J110"/>
  <c i="24" r="BK96"/>
  <c r="BK107"/>
  <c i="26" r="BK162"/>
  <c i="27" r="BK282"/>
  <c r="J165"/>
  <c i="28" r="J194"/>
  <c r="J97"/>
  <c i="30" r="J109"/>
  <c i="31" r="J179"/>
  <c i="32" r="BK118"/>
  <c i="33" r="BK127"/>
  <c i="34" r="BK119"/>
  <c r="J318"/>
  <c i="35" r="BK365"/>
  <c r="BK137"/>
  <c r="BK219"/>
  <c r="J102"/>
  <c i="37" r="J202"/>
  <c i="38" r="BK173"/>
  <c r="J153"/>
  <c i="2" r="BK170"/>
  <c i="3" r="BK377"/>
  <c r="J115"/>
  <c r="J123"/>
  <c i="4" r="BK117"/>
  <c i="5" r="J386"/>
  <c r="BK155"/>
  <c i="6" r="J199"/>
  <c i="7" r="J286"/>
  <c r="J451"/>
  <c r="J420"/>
  <c i="8" r="J163"/>
  <c i="9" r="BK235"/>
  <c i="10" r="BK184"/>
  <c i="11" r="J114"/>
  <c r="BK114"/>
  <c i="12" r="BK259"/>
  <c i="13" r="J118"/>
  <c r="J231"/>
  <c r="J117"/>
  <c i="14" r="BK158"/>
  <c i="15" r="J165"/>
  <c r="J125"/>
  <c i="16" r="J109"/>
  <c i="17" r="BK273"/>
  <c i="18" r="BK142"/>
  <c r="BK201"/>
  <c i="19" r="BK314"/>
  <c r="J188"/>
  <c r="BK141"/>
  <c r="J220"/>
  <c i="20" r="BK124"/>
  <c i="21" r="J99"/>
  <c i="22" r="BK149"/>
  <c i="23" r="BK235"/>
  <c i="24" r="J146"/>
  <c r="BK130"/>
  <c i="27" r="J385"/>
  <c r="BK156"/>
  <c r="BK123"/>
  <c r="J147"/>
  <c i="29" r="BK183"/>
  <c i="30" r="BK156"/>
  <c i="32" r="BK94"/>
  <c i="33" r="BK100"/>
  <c i="34" r="J422"/>
  <c r="BK198"/>
  <c r="BK169"/>
  <c r="J218"/>
  <c i="35" r="BK242"/>
  <c r="J351"/>
  <c r="BK156"/>
  <c i="36" r="J157"/>
  <c i="37" r="J119"/>
  <c i="38" r="BK244"/>
  <c r="BK248"/>
  <c i="39" r="BK147"/>
  <c i="3" r="BK123"/>
  <c r="J201"/>
  <c i="4" r="J142"/>
  <c i="5" r="J321"/>
  <c r="J243"/>
  <c r="BK413"/>
  <c i="7" r="BK306"/>
  <c r="BK365"/>
  <c r="BK482"/>
  <c i="9" r="J173"/>
  <c r="J225"/>
  <c r="J163"/>
  <c i="10" r="J125"/>
  <c i="11" r="BK119"/>
  <c r="BK225"/>
  <c r="BK106"/>
  <c i="12" r="BK255"/>
  <c i="13" r="BK151"/>
  <c r="BK241"/>
  <c i="14" r="J164"/>
  <c i="15" r="BK304"/>
  <c r="BK228"/>
  <c i="16" r="J108"/>
  <c i="17" r="J159"/>
  <c i="18" r="J274"/>
  <c r="J192"/>
  <c r="BK223"/>
  <c i="19" r="J208"/>
  <c i="20" r="J119"/>
  <c i="21" r="BK119"/>
  <c i="22" r="BK120"/>
  <c i="23" r="BK110"/>
  <c r="J154"/>
  <c i="24" r="BK128"/>
  <c r="BK146"/>
  <c r="J133"/>
  <c i="27" r="BK304"/>
  <c r="J282"/>
  <c r="J214"/>
  <c i="28" r="BK200"/>
  <c i="29" r="BK148"/>
  <c i="30" r="BK212"/>
  <c i="32" r="BK109"/>
  <c i="33" r="J125"/>
  <c i="34" r="J195"/>
  <c r="BK281"/>
  <c r="J353"/>
  <c r="BK218"/>
  <c i="35" r="J227"/>
  <c r="J258"/>
  <c i="36" r="BK121"/>
  <c i="37" r="BK171"/>
  <c i="38" r="BK223"/>
  <c r="J158"/>
  <c i="39" r="BK155"/>
  <c i="3" r="J229"/>
  <c r="BK373"/>
  <c r="J342"/>
  <c i="5" r="J239"/>
  <c r="BK347"/>
  <c r="J140"/>
  <c i="7" r="J478"/>
  <c r="BK429"/>
  <c r="J222"/>
  <c i="8" r="BK128"/>
  <c i="9" r="J208"/>
  <c i="11" r="BK235"/>
  <c i="12" r="BK146"/>
  <c i="13" r="J285"/>
  <c r="BK147"/>
  <c r="J142"/>
  <c i="15" r="J207"/>
  <c r="BK177"/>
  <c i="16" r="BK114"/>
  <c r="BK194"/>
  <c i="17" r="J259"/>
  <c i="18" r="J125"/>
  <c r="J124"/>
  <c i="19" r="BK198"/>
  <c r="J240"/>
  <c r="J283"/>
  <c i="20" r="J110"/>
  <c i="21" r="BK110"/>
  <c i="22" r="J179"/>
  <c i="23" r="BK174"/>
  <c r="BK144"/>
  <c i="24" r="J161"/>
  <c r="BK118"/>
  <c i="27" r="J357"/>
  <c r="BK143"/>
  <c r="J242"/>
  <c i="28" r="J109"/>
  <c i="29" r="J122"/>
  <c i="30" r="J160"/>
  <c i="31" r="J110"/>
  <c i="33" r="J121"/>
  <c r="J91"/>
  <c i="34" r="BK318"/>
  <c r="J252"/>
  <c i="3" r="BK186"/>
  <c i="4" r="J125"/>
  <c i="5" r="J221"/>
  <c r="BK239"/>
  <c r="J290"/>
  <c i="6" r="BK189"/>
  <c i="7" r="BK185"/>
  <c r="BK255"/>
  <c r="BK151"/>
  <c i="9" r="J197"/>
  <c i="10" r="J130"/>
  <c i="11" r="J115"/>
  <c r="J150"/>
  <c i="12" r="J202"/>
  <c i="13" r="J265"/>
  <c r="J303"/>
  <c i="14" r="BK149"/>
  <c i="15" r="J212"/>
  <c r="BK313"/>
  <c i="16" r="BK158"/>
  <c i="17" r="BK109"/>
  <c i="18" r="BK109"/>
  <c r="BK224"/>
  <c i="19" r="BK204"/>
  <c r="BK116"/>
  <c r="J297"/>
  <c i="20" r="BK156"/>
  <c i="21" r="J120"/>
  <c i="22" r="J130"/>
  <c i="23" r="BK184"/>
  <c r="J164"/>
  <c i="24" r="BK136"/>
  <c r="J126"/>
  <c i="26" r="BK157"/>
  <c i="27" r="J219"/>
  <c r="BK244"/>
  <c r="J254"/>
  <c i="28" r="BK128"/>
  <c i="30" r="J136"/>
  <c i="31" r="BK141"/>
  <c i="32" r="J97"/>
  <c i="33" r="J126"/>
  <c r="J100"/>
  <c i="34" r="J202"/>
  <c r="BK387"/>
  <c r="J273"/>
  <c i="35" r="BK143"/>
  <c r="J160"/>
  <c i="36" r="BK113"/>
  <c i="37" r="J147"/>
  <c i="38" r="BK231"/>
  <c r="BK142"/>
  <c i="2" r="BK138"/>
  <c i="3" r="BK127"/>
  <c r="BK237"/>
  <c r="BK229"/>
  <c i="5" r="J136"/>
  <c r="BK126"/>
  <c r="BK163"/>
  <c i="6" r="J194"/>
  <c i="7" r="J443"/>
  <c r="J486"/>
  <c r="J230"/>
  <c i="8" r="J107"/>
  <c i="9" r="BK135"/>
  <c i="10" r="BK169"/>
  <c i="11" r="J110"/>
  <c r="BK248"/>
  <c i="13" r="BK231"/>
  <c r="J107"/>
  <c r="J309"/>
  <c i="15" r="J300"/>
  <c r="J313"/>
  <c i="17" r="J190"/>
  <c r="J205"/>
  <c i="18" r="BK208"/>
  <c i="19" r="J352"/>
  <c r="J204"/>
  <c r="J215"/>
  <c r="J136"/>
  <c i="20" r="J136"/>
  <c i="22" r="BK135"/>
  <c i="23" r="BK200"/>
  <c r="J195"/>
  <c r="J247"/>
  <c i="24" r="J99"/>
  <c i="26" r="J175"/>
  <c i="27" r="BK302"/>
  <c r="J160"/>
  <c i="28" r="BK168"/>
  <c i="29" r="J94"/>
  <c i="30" r="BK160"/>
  <c i="31" r="J175"/>
  <c i="32" r="BK101"/>
  <c i="33" r="J116"/>
  <c i="34" r="J177"/>
  <c r="J400"/>
  <c r="BK229"/>
  <c r="J114"/>
  <c i="35" r="BK111"/>
  <c r="BK135"/>
  <c i="36" r="BK110"/>
  <c i="38" r="BK133"/>
  <c r="J103"/>
  <c i="2" l="1" r="BK103"/>
  <c r="J103"/>
  <c r="J69"/>
  <c r="T165"/>
  <c r="T180"/>
  <c r="T179"/>
  <c i="3" r="R106"/>
  <c r="R173"/>
  <c r="T194"/>
  <c r="R209"/>
  <c r="BK312"/>
  <c r="J312"/>
  <c r="J79"/>
  <c i="4" r="R100"/>
  <c i="5" r="BK115"/>
  <c r="J115"/>
  <c r="J70"/>
  <c r="BK189"/>
  <c r="J189"/>
  <c r="J72"/>
  <c r="BK251"/>
  <c r="J251"/>
  <c r="J78"/>
  <c r="P336"/>
  <c r="BK417"/>
  <c r="J417"/>
  <c r="J82"/>
  <c i="6" r="T159"/>
  <c r="BK175"/>
  <c i="7" r="P116"/>
  <c r="P133"/>
  <c r="T242"/>
  <c r="R325"/>
  <c r="T375"/>
  <c r="T477"/>
  <c i="8" r="P132"/>
  <c i="9" r="R103"/>
  <c r="P145"/>
  <c r="BK180"/>
  <c r="J180"/>
  <c r="J75"/>
  <c r="R229"/>
  <c i="10" r="T142"/>
  <c r="BK168"/>
  <c r="J168"/>
  <c r="J74"/>
  <c i="11" r="R105"/>
  <c r="R149"/>
  <c r="BK188"/>
  <c r="J188"/>
  <c r="J75"/>
  <c r="T256"/>
  <c i="12" r="BK105"/>
  <c r="R173"/>
  <c r="T232"/>
  <c i="13" r="R146"/>
  <c r="T214"/>
  <c r="R250"/>
  <c r="R338"/>
  <c r="R405"/>
  <c i="14" r="T131"/>
  <c r="T173"/>
  <c r="T172"/>
  <c i="15" r="T97"/>
  <c r="R211"/>
  <c r="P276"/>
  <c r="BK303"/>
  <c r="J303"/>
  <c r="J73"/>
  <c i="16" r="BK174"/>
  <c r="J174"/>
  <c r="J66"/>
  <c r="R207"/>
  <c r="R201"/>
  <c i="17" r="R108"/>
  <c r="P165"/>
  <c r="R283"/>
  <c i="18" r="T93"/>
  <c r="T92"/>
  <c i="19" r="T93"/>
  <c r="T92"/>
  <c i="20" r="R93"/>
  <c r="R92"/>
  <c i="21" r="T93"/>
  <c r="T92"/>
  <c i="24" r="BK163"/>
  <c r="J163"/>
  <c r="J66"/>
  <c i="26" r="T100"/>
  <c r="T99"/>
  <c r="T140"/>
  <c r="BK169"/>
  <c r="J169"/>
  <c r="J74"/>
  <c i="27" r="P142"/>
  <c r="R203"/>
  <c r="T237"/>
  <c r="P269"/>
  <c r="BK324"/>
  <c r="J324"/>
  <c r="J80"/>
  <c r="P405"/>
  <c i="28" r="BK130"/>
  <c r="J130"/>
  <c r="J66"/>
  <c r="BK167"/>
  <c r="J167"/>
  <c r="J68"/>
  <c r="T193"/>
  <c r="T187"/>
  <c i="29" r="P93"/>
  <c r="P92"/>
  <c r="P91"/>
  <c i="1" r="AU88"/>
  <c i="29" r="P170"/>
  <c r="P164"/>
  <c i="30" r="R108"/>
  <c r="R159"/>
  <c i="31" r="R93"/>
  <c r="R92"/>
  <c i="33" r="R130"/>
  <c i="34" r="R102"/>
  <c r="BK156"/>
  <c r="J156"/>
  <c r="J68"/>
  <c r="BK245"/>
  <c r="J245"/>
  <c r="J70"/>
  <c r="P262"/>
  <c r="R332"/>
  <c r="P440"/>
  <c i="35" r="T101"/>
  <c r="T134"/>
  <c r="R210"/>
  <c r="R338"/>
  <c r="BK371"/>
  <c r="J371"/>
  <c r="J77"/>
  <c i="36" r="R109"/>
  <c r="R108"/>
  <c i="37" r="P96"/>
  <c r="R106"/>
  <c r="P146"/>
  <c r="R170"/>
  <c i="38" r="T184"/>
  <c r="T243"/>
  <c i="2" r="R115"/>
  <c r="BK180"/>
  <c r="J180"/>
  <c r="J75"/>
  <c i="3" r="BK131"/>
  <c r="J131"/>
  <c r="J70"/>
  <c r="T228"/>
  <c r="T277"/>
  <c r="P383"/>
  <c i="4" r="T133"/>
  <c i="5" r="BK108"/>
  <c r="R144"/>
  <c r="R225"/>
  <c r="R242"/>
  <c r="BK336"/>
  <c r="J336"/>
  <c r="J80"/>
  <c r="T404"/>
  <c i="6" r="P101"/>
  <c r="P184"/>
  <c i="7" r="R109"/>
  <c r="BK172"/>
  <c r="P242"/>
  <c r="T293"/>
  <c r="P412"/>
  <c r="T490"/>
  <c i="8" r="R132"/>
  <c i="9" r="BK122"/>
  <c r="J122"/>
  <c r="J70"/>
  <c r="R166"/>
  <c r="R216"/>
  <c i="10" r="R142"/>
  <c r="R168"/>
  <c r="R157"/>
  <c i="11" r="P105"/>
  <c r="BK149"/>
  <c r="J149"/>
  <c r="J71"/>
  <c r="T170"/>
  <c r="R188"/>
  <c r="R256"/>
  <c i="12" r="BK138"/>
  <c r="J138"/>
  <c r="J70"/>
  <c r="T173"/>
  <c r="BK232"/>
  <c r="J232"/>
  <c r="J76"/>
  <c i="13" r="T106"/>
  <c r="R128"/>
  <c r="P195"/>
  <c r="T264"/>
  <c r="P405"/>
  <c i="14" r="BK101"/>
  <c r="J101"/>
  <c r="J69"/>
  <c r="P153"/>
  <c i="15" r="BK97"/>
  <c r="P211"/>
  <c r="R276"/>
  <c r="R303"/>
  <c r="R298"/>
  <c i="16" r="BK94"/>
  <c r="J94"/>
  <c r="J65"/>
  <c r="T207"/>
  <c r="T201"/>
  <c i="17" r="T94"/>
  <c r="T93"/>
  <c r="BK201"/>
  <c r="J201"/>
  <c r="J69"/>
  <c i="19" r="R93"/>
  <c r="R92"/>
  <c i="20" r="T93"/>
  <c r="T92"/>
  <c i="22" r="R93"/>
  <c r="R92"/>
  <c i="23" r="T93"/>
  <c r="T92"/>
  <c i="24" r="T163"/>
  <c i="25" r="R95"/>
  <c r="R94"/>
  <c r="R93"/>
  <c i="26" r="BK152"/>
  <c r="J152"/>
  <c r="J72"/>
  <c r="T169"/>
  <c i="27" r="T142"/>
  <c r="R218"/>
  <c r="BK269"/>
  <c r="J269"/>
  <c r="J78"/>
  <c r="T269"/>
  <c r="R324"/>
  <c r="R405"/>
  <c i="28" r="BK96"/>
  <c r="J96"/>
  <c r="J65"/>
  <c r="BK152"/>
  <c r="J152"/>
  <c r="J67"/>
  <c r="BK177"/>
  <c r="J177"/>
  <c r="J69"/>
  <c r="P193"/>
  <c r="P187"/>
  <c i="30" r="R94"/>
  <c r="R93"/>
  <c i="33" r="P130"/>
  <c i="34" r="BK102"/>
  <c r="J102"/>
  <c r="J65"/>
  <c r="T156"/>
  <c r="R245"/>
  <c r="P275"/>
  <c r="P313"/>
  <c r="P389"/>
  <c i="35" r="P110"/>
  <c r="R146"/>
  <c r="P289"/>
  <c i="36" r="P95"/>
  <c r="P94"/>
  <c r="R184"/>
  <c i="37" r="P118"/>
  <c r="T146"/>
  <c r="P201"/>
  <c i="38" r="R94"/>
  <c r="T218"/>
  <c r="T217"/>
  <c i="2" r="T115"/>
  <c i="3" r="R131"/>
  <c r="P228"/>
  <c r="R277"/>
  <c r="R383"/>
  <c i="4" r="BK100"/>
  <c i="5" r="P115"/>
  <c r="P189"/>
  <c r="P210"/>
  <c r="T251"/>
  <c r="T300"/>
  <c r="R404"/>
  <c i="6" r="BK159"/>
  <c r="J159"/>
  <c r="J70"/>
  <c r="P175"/>
  <c r="P174"/>
  <c i="7" r="T109"/>
  <c r="R133"/>
  <c r="R293"/>
  <c r="T412"/>
  <c r="P490"/>
  <c i="8" r="P102"/>
  <c r="P101"/>
  <c r="BK158"/>
  <c r="J158"/>
  <c r="J74"/>
  <c i="9" r="T122"/>
  <c r="T166"/>
  <c r="T216"/>
  <c i="10" r="R102"/>
  <c r="R101"/>
  <c i="11" r="BK105"/>
  <c r="J105"/>
  <c r="J69"/>
  <c r="P149"/>
  <c r="BK207"/>
  <c r="J207"/>
  <c r="J77"/>
  <c r="BK256"/>
  <c r="J256"/>
  <c r="J79"/>
  <c i="12" r="T105"/>
  <c r="BK173"/>
  <c r="J173"/>
  <c r="J72"/>
  <c r="P232"/>
  <c r="T247"/>
  <c i="13" r="T146"/>
  <c r="P214"/>
  <c r="BK250"/>
  <c r="J250"/>
  <c r="J76"/>
  <c r="T338"/>
  <c r="T405"/>
  <c i="14" r="T101"/>
  <c r="T100"/>
  <c r="T99"/>
  <c r="T153"/>
  <c i="15" r="P97"/>
  <c r="BK211"/>
  <c r="J211"/>
  <c r="J67"/>
  <c r="T276"/>
  <c r="T303"/>
  <c r="T298"/>
  <c i="16" r="T174"/>
  <c i="17" r="BK108"/>
  <c r="BK107"/>
  <c r="J107"/>
  <c r="J66"/>
  <c r="BK165"/>
  <c r="J165"/>
  <c r="J68"/>
  <c r="BK283"/>
  <c r="J283"/>
  <c r="J70"/>
  <c i="19" r="BK93"/>
  <c r="J93"/>
  <c r="J68"/>
  <c i="21" r="P93"/>
  <c r="P92"/>
  <c i="1" r="AU77"/>
  <c i="23" r="BK93"/>
  <c r="J93"/>
  <c r="J68"/>
  <c i="24" r="R90"/>
  <c i="25" r="P95"/>
  <c r="P94"/>
  <c r="P93"/>
  <c i="1" r="AU82"/>
  <c i="26" r="BK140"/>
  <c r="J140"/>
  <c r="J70"/>
  <c i="27" r="T108"/>
  <c r="BK203"/>
  <c r="J203"/>
  <c r="J74"/>
  <c r="BK237"/>
  <c r="J237"/>
  <c r="J76"/>
  <c r="R249"/>
  <c r="T284"/>
  <c r="T365"/>
  <c i="28" r="R96"/>
  <c r="P152"/>
  <c r="R177"/>
  <c r="R193"/>
  <c r="R187"/>
  <c i="29" r="R93"/>
  <c r="R92"/>
  <c r="T170"/>
  <c r="T164"/>
  <c i="30" r="P108"/>
  <c r="R135"/>
  <c i="32" r="P93"/>
  <c r="P92"/>
  <c i="1" r="AU92"/>
  <c i="33" r="BK90"/>
  <c r="J90"/>
  <c r="J65"/>
  <c i="34" r="P102"/>
  <c r="BK197"/>
  <c r="J197"/>
  <c r="J69"/>
  <c r="BK275"/>
  <c r="J275"/>
  <c r="J74"/>
  <c r="T332"/>
  <c r="T440"/>
  <c i="35" r="BK110"/>
  <c r="J110"/>
  <c r="J66"/>
  <c r="T146"/>
  <c r="R289"/>
  <c r="R371"/>
  <c r="R370"/>
  <c i="36" r="T109"/>
  <c r="T108"/>
  <c i="37" r="T96"/>
  <c r="R118"/>
  <c r="T170"/>
  <c i="38" r="BK184"/>
  <c r="J184"/>
  <c r="J66"/>
  <c i="39" r="T86"/>
  <c i="2" r="T103"/>
  <c r="BK165"/>
  <c r="J165"/>
  <c r="J72"/>
  <c r="R180"/>
  <c r="R179"/>
  <c i="3" r="T131"/>
  <c r="BK228"/>
  <c r="J228"/>
  <c r="J77"/>
  <c r="P277"/>
  <c r="BK383"/>
  <c r="J383"/>
  <c r="J80"/>
  <c i="4" r="P133"/>
  <c i="5" r="R115"/>
  <c r="R189"/>
  <c r="R210"/>
  <c r="P251"/>
  <c r="R300"/>
  <c r="P404"/>
  <c i="6" r="BK101"/>
  <c r="J101"/>
  <c r="J69"/>
  <c r="T184"/>
  <c i="7" r="P109"/>
  <c r="T172"/>
  <c r="R242"/>
  <c r="P293"/>
  <c r="R412"/>
  <c r="R490"/>
  <c i="8" r="T132"/>
  <c r="P158"/>
  <c r="P147"/>
  <c i="9" r="R122"/>
  <c r="P180"/>
  <c r="T229"/>
  <c i="10" r="BK142"/>
  <c r="J142"/>
  <c r="J70"/>
  <c i="11" r="T105"/>
  <c r="T149"/>
  <c r="R207"/>
  <c r="R243"/>
  <c i="12" r="P105"/>
  <c r="P173"/>
  <c r="R232"/>
  <c i="13" r="R106"/>
  <c r="T128"/>
  <c r="BK214"/>
  <c r="J214"/>
  <c r="J75"/>
  <c r="P250"/>
  <c r="BK338"/>
  <c r="J338"/>
  <c r="J78"/>
  <c r="BK405"/>
  <c r="J405"/>
  <c r="J80"/>
  <c i="14" r="R131"/>
  <c r="R173"/>
  <c r="R172"/>
  <c i="15" r="R97"/>
  <c r="T211"/>
  <c r="BK276"/>
  <c r="J276"/>
  <c r="J69"/>
  <c i="16" r="R174"/>
  <c i="17" r="P108"/>
  <c r="T165"/>
  <c r="T283"/>
  <c i="19" r="P93"/>
  <c r="P92"/>
  <c i="1" r="AU75"/>
  <c i="21" r="R93"/>
  <c r="R92"/>
  <c i="22" r="P93"/>
  <c r="P92"/>
  <c i="1" r="AU78"/>
  <c i="24" r="P90"/>
  <c i="26" r="T152"/>
  <c r="T151"/>
  <c i="27" r="R108"/>
  <c r="R182"/>
  <c r="T218"/>
  <c r="BK249"/>
  <c r="J249"/>
  <c r="J77"/>
  <c r="P284"/>
  <c r="P365"/>
  <c i="28" r="P96"/>
  <c r="R152"/>
  <c r="T177"/>
  <c i="30" r="T108"/>
  <c r="P159"/>
  <c i="31" r="P93"/>
  <c r="P92"/>
  <c i="1" r="AU91"/>
  <c i="33" r="R90"/>
  <c r="R89"/>
  <c r="R88"/>
  <c i="34" r="R118"/>
  <c r="P197"/>
  <c r="T275"/>
  <c r="R313"/>
  <c r="T389"/>
  <c i="35" r="R101"/>
  <c r="P146"/>
  <c r="T289"/>
  <c i="36" r="T95"/>
  <c r="T94"/>
  <c r="BK184"/>
  <c r="J184"/>
  <c r="J68"/>
  <c i="37" r="BK106"/>
  <c r="J106"/>
  <c r="J66"/>
  <c r="T118"/>
  <c r="P170"/>
  <c r="R201"/>
  <c i="38" r="T94"/>
  <c r="T93"/>
  <c r="T92"/>
  <c r="P218"/>
  <c i="39" r="R86"/>
  <c i="2" r="P115"/>
  <c i="3" r="BK106"/>
  <c r="P173"/>
  <c r="BK194"/>
  <c r="J194"/>
  <c r="J74"/>
  <c r="BK209"/>
  <c r="J209"/>
  <c r="J75"/>
  <c r="T312"/>
  <c i="4" r="P100"/>
  <c r="P99"/>
  <c r="P98"/>
  <c i="1" r="AU59"/>
  <c i="5" r="T115"/>
  <c r="T189"/>
  <c r="T210"/>
  <c r="R251"/>
  <c r="P300"/>
  <c r="BK404"/>
  <c r="J404"/>
  <c r="J81"/>
  <c r="T417"/>
  <c i="6" r="R101"/>
  <c r="R184"/>
  <c i="7" r="R116"/>
  <c r="R172"/>
  <c r="P221"/>
  <c r="R221"/>
  <c r="T221"/>
  <c r="P257"/>
  <c r="T257"/>
  <c r="BK293"/>
  <c r="J293"/>
  <c r="J78"/>
  <c r="BK412"/>
  <c r="J412"/>
  <c r="J81"/>
  <c i="8" r="BK132"/>
  <c r="J132"/>
  <c r="J70"/>
  <c i="9" r="P103"/>
  <c r="T145"/>
  <c r="BK166"/>
  <c r="J166"/>
  <c r="J74"/>
  <c r="BK216"/>
  <c r="J216"/>
  <c r="J76"/>
  <c i="10" r="P102"/>
  <c r="T168"/>
  <c r="T157"/>
  <c i="11" r="P127"/>
  <c r="P170"/>
  <c r="P188"/>
  <c r="BK243"/>
  <c r="J243"/>
  <c r="J78"/>
  <c i="12" r="R105"/>
  <c r="R213"/>
  <c r="P247"/>
  <c i="13" r="P106"/>
  <c r="BK128"/>
  <c r="J128"/>
  <c r="J70"/>
  <c r="BK195"/>
  <c r="J195"/>
  <c r="J72"/>
  <c r="P264"/>
  <c r="R396"/>
  <c i="14" r="P101"/>
  <c r="BK153"/>
  <c r="J153"/>
  <c r="J72"/>
  <c i="15" r="BK148"/>
  <c r="J148"/>
  <c r="J66"/>
  <c r="BK266"/>
  <c r="J266"/>
  <c r="J68"/>
  <c r="BK289"/>
  <c r="J289"/>
  <c r="J70"/>
  <c r="P303"/>
  <c r="P298"/>
  <c i="16" r="T94"/>
  <c r="T93"/>
  <c r="T92"/>
  <c i="17" r="T108"/>
  <c r="R165"/>
  <c r="P283"/>
  <c i="18" r="R93"/>
  <c r="R92"/>
  <c i="20" r="BK93"/>
  <c r="BK92"/>
  <c r="J92"/>
  <c r="J67"/>
  <c i="22" r="BK93"/>
  <c r="BK92"/>
  <c r="J92"/>
  <c r="J67"/>
  <c i="23" r="P93"/>
  <c r="P92"/>
  <c i="1" r="AU79"/>
  <c i="24" r="R163"/>
  <c i="25" r="BK95"/>
  <c r="BK94"/>
  <c r="BK93"/>
  <c r="J93"/>
  <c i="26" r="BK100"/>
  <c r="BK99"/>
  <c r="P152"/>
  <c r="P151"/>
  <c i="27" r="BK142"/>
  <c r="J142"/>
  <c r="J70"/>
  <c r="T182"/>
  <c r="T203"/>
  <c r="P249"/>
  <c r="R284"/>
  <c r="R365"/>
  <c i="28" r="T96"/>
  <c r="T152"/>
  <c r="P177"/>
  <c r="BK193"/>
  <c r="J193"/>
  <c r="J72"/>
  <c i="29" r="T93"/>
  <c r="T92"/>
  <c r="T91"/>
  <c r="R170"/>
  <c r="R164"/>
  <c i="30" r="BK108"/>
  <c r="T135"/>
  <c i="31" r="T93"/>
  <c r="T92"/>
  <c i="32" r="R93"/>
  <c r="R92"/>
  <c i="33" r="BK130"/>
  <c r="J130"/>
  <c r="J66"/>
  <c i="34" r="P118"/>
  <c r="T197"/>
  <c r="R262"/>
  <c r="BK313"/>
  <c r="J313"/>
  <c r="J75"/>
  <c r="BK389"/>
  <c r="J389"/>
  <c r="J77"/>
  <c i="35" r="R110"/>
  <c r="P134"/>
  <c r="T210"/>
  <c r="T338"/>
  <c r="P371"/>
  <c r="P370"/>
  <c i="36" r="P109"/>
  <c r="P108"/>
  <c i="37" r="BK118"/>
  <c r="J118"/>
  <c r="J68"/>
  <c r="R146"/>
  <c r="BK201"/>
  <c r="J201"/>
  <c r="J71"/>
  <c i="38" r="R184"/>
  <c r="R243"/>
  <c i="39" r="P86"/>
  <c r="R96"/>
  <c i="2" r="R103"/>
  <c r="R165"/>
  <c r="P180"/>
  <c r="P179"/>
  <c i="3" r="T106"/>
  <c r="T105"/>
  <c r="T173"/>
  <c r="R194"/>
  <c r="T209"/>
  <c r="P312"/>
  <c i="4" r="R133"/>
  <c i="5" r="P108"/>
  <c r="T144"/>
  <c r="BK225"/>
  <c r="J225"/>
  <c r="J76"/>
  <c r="BK242"/>
  <c r="J242"/>
  <c r="J77"/>
  <c r="BK300"/>
  <c r="J300"/>
  <c r="J79"/>
  <c i="6" r="R159"/>
  <c r="T175"/>
  <c r="T174"/>
  <c i="7" r="BK109"/>
  <c r="J109"/>
  <c r="J69"/>
  <c r="BK133"/>
  <c r="J133"/>
  <c r="J71"/>
  <c r="BK221"/>
  <c r="J221"/>
  <c r="J73"/>
  <c r="P325"/>
  <c r="P375"/>
  <c r="BK477"/>
  <c r="J477"/>
  <c r="J82"/>
  <c r="BK490"/>
  <c r="J490"/>
  <c r="J83"/>
  <c i="8" r="BK102"/>
  <c r="J102"/>
  <c r="J69"/>
  <c i="9" r="T103"/>
  <c r="T102"/>
  <c r="R145"/>
  <c r="P166"/>
  <c r="P165"/>
  <c r="P216"/>
  <c i="10" r="T102"/>
  <c r="T101"/>
  <c r="T100"/>
  <c i="11" r="BK127"/>
  <c r="J127"/>
  <c r="J70"/>
  <c r="P207"/>
  <c r="P256"/>
  <c i="12" r="P138"/>
  <c r="BK213"/>
  <c r="J213"/>
  <c r="J73"/>
  <c r="R247"/>
  <c i="13" r="BK106"/>
  <c r="J106"/>
  <c r="J69"/>
  <c r="P128"/>
  <c r="R195"/>
  <c r="BK264"/>
  <c r="J264"/>
  <c r="J77"/>
  <c r="BK396"/>
  <c r="J396"/>
  <c r="J79"/>
  <c i="14" r="R101"/>
  <c r="R100"/>
  <c r="R99"/>
  <c r="R153"/>
  <c i="15" r="T148"/>
  <c r="T266"/>
  <c r="T289"/>
  <c i="16" r="P94"/>
  <c i="17" r="R94"/>
  <c r="R93"/>
  <c r="T201"/>
  <c i="21" r="BK93"/>
  <c r="J93"/>
  <c r="J68"/>
  <c i="24" r="BK90"/>
  <c r="BK89"/>
  <c r="BK88"/>
  <c r="J88"/>
  <c r="J63"/>
  <c i="26" r="P100"/>
  <c r="R140"/>
  <c r="R169"/>
  <c i="27" r="BK108"/>
  <c r="BK182"/>
  <c r="J182"/>
  <c r="J71"/>
  <c r="BK218"/>
  <c r="J218"/>
  <c r="J75"/>
  <c r="R237"/>
  <c r="R269"/>
  <c r="T324"/>
  <c r="T405"/>
  <c i="28" r="T130"/>
  <c r="T167"/>
  <c i="29" r="BK170"/>
  <c r="J170"/>
  <c r="J69"/>
  <c i="30" r="T94"/>
  <c r="T93"/>
  <c r="BK159"/>
  <c r="J159"/>
  <c r="J69"/>
  <c i="32" r="BK93"/>
  <c r="J93"/>
  <c r="J68"/>
  <c i="33" r="P90"/>
  <c r="P89"/>
  <c r="P88"/>
  <c i="1" r="AU93"/>
  <c i="34" r="T102"/>
  <c r="P156"/>
  <c r="T245"/>
  <c r="BK262"/>
  <c r="J262"/>
  <c r="J73"/>
  <c r="BK332"/>
  <c r="J332"/>
  <c r="J76"/>
  <c r="BK440"/>
  <c r="J440"/>
  <c r="J78"/>
  <c i="35" r="T110"/>
  <c r="T100"/>
  <c r="R134"/>
  <c r="P210"/>
  <c r="P338"/>
  <c r="T371"/>
  <c r="T370"/>
  <c i="38" r="P94"/>
  <c r="R218"/>
  <c r="R217"/>
  <c i="39" r="BK96"/>
  <c r="J96"/>
  <c r="J62"/>
  <c r="P138"/>
  <c i="2" r="BK115"/>
  <c r="J115"/>
  <c r="J71"/>
  <c i="3" r="P106"/>
  <c r="BK173"/>
  <c r="J173"/>
  <c r="J71"/>
  <c r="P194"/>
  <c r="P193"/>
  <c r="P209"/>
  <c r="R312"/>
  <c i="4" r="T100"/>
  <c r="T99"/>
  <c r="T98"/>
  <c i="5" r="R108"/>
  <c r="R107"/>
  <c r="BK144"/>
  <c r="J144"/>
  <c r="J71"/>
  <c r="P225"/>
  <c r="P242"/>
  <c r="R336"/>
  <c r="P417"/>
  <c i="6" r="P159"/>
  <c r="R175"/>
  <c r="R174"/>
  <c i="7" r="BK116"/>
  <c r="J116"/>
  <c r="J70"/>
  <c r="T133"/>
  <c r="BK257"/>
  <c r="J257"/>
  <c r="J77"/>
  <c r="T325"/>
  <c r="BK375"/>
  <c r="J375"/>
  <c r="J80"/>
  <c r="R477"/>
  <c i="8" r="T102"/>
  <c r="T101"/>
  <c r="R158"/>
  <c r="R147"/>
  <c i="9" r="BK103"/>
  <c r="J103"/>
  <c r="J69"/>
  <c r="BK145"/>
  <c r="J145"/>
  <c r="J71"/>
  <c r="R180"/>
  <c r="P229"/>
  <c i="10" r="P142"/>
  <c i="11" r="T127"/>
  <c r="R170"/>
  <c r="R169"/>
  <c r="T188"/>
  <c r="P243"/>
  <c i="12" r="T138"/>
  <c r="P213"/>
  <c r="BK247"/>
  <c r="J247"/>
  <c r="J78"/>
  <c i="13" r="P146"/>
  <c r="R214"/>
  <c r="T250"/>
  <c r="P338"/>
  <c r="T396"/>
  <c i="14" r="BK131"/>
  <c r="J131"/>
  <c r="J70"/>
  <c r="P173"/>
  <c r="P172"/>
  <c i="15" r="R148"/>
  <c r="P266"/>
  <c r="R289"/>
  <c i="16" r="R94"/>
  <c r="R93"/>
  <c r="R92"/>
  <c r="BK207"/>
  <c r="J207"/>
  <c r="J70"/>
  <c i="17" r="P94"/>
  <c r="P93"/>
  <c r="P201"/>
  <c i="18" r="P93"/>
  <c r="P92"/>
  <c i="1" r="AU74"/>
  <c i="20" r="P93"/>
  <c r="P92"/>
  <c i="1" r="AU76"/>
  <c i="23" r="R93"/>
  <c r="R92"/>
  <c i="24" r="T90"/>
  <c r="T89"/>
  <c r="T88"/>
  <c i="25" r="T95"/>
  <c r="T94"/>
  <c r="T93"/>
  <c i="26" r="P140"/>
  <c i="27" r="P108"/>
  <c r="P107"/>
  <c r="P182"/>
  <c r="P218"/>
  <c r="T249"/>
  <c r="P324"/>
  <c r="BK405"/>
  <c r="J405"/>
  <c r="J82"/>
  <c i="28" r="P130"/>
  <c r="P167"/>
  <c i="30" r="P94"/>
  <c r="P93"/>
  <c r="P135"/>
  <c i="33" r="T130"/>
  <c i="34" r="BK118"/>
  <c r="J118"/>
  <c r="J67"/>
  <c r="R156"/>
  <c r="P245"/>
  <c r="R275"/>
  <c r="T313"/>
  <c r="R389"/>
  <c i="35" r="BK101"/>
  <c r="J101"/>
  <c r="J65"/>
  <c r="BK134"/>
  <c r="J134"/>
  <c r="J67"/>
  <c r="BK210"/>
  <c r="J210"/>
  <c r="J70"/>
  <c r="BK338"/>
  <c r="J338"/>
  <c r="J72"/>
  <c i="36" r="BK95"/>
  <c r="J95"/>
  <c r="J65"/>
  <c r="R95"/>
  <c r="R94"/>
  <c r="P184"/>
  <c i="37" r="BK96"/>
  <c r="J96"/>
  <c r="J65"/>
  <c r="P106"/>
  <c r="BK146"/>
  <c r="J146"/>
  <c r="J69"/>
  <c r="BK170"/>
  <c r="J170"/>
  <c r="J70"/>
  <c r="T201"/>
  <c i="38" r="BK94"/>
  <c r="BK93"/>
  <c r="J93"/>
  <c r="J64"/>
  <c r="BK218"/>
  <c r="P243"/>
  <c i="39" r="BK86"/>
  <c r="J86"/>
  <c r="J60"/>
  <c r="P96"/>
  <c r="P95"/>
  <c r="T138"/>
  <c i="2" r="P103"/>
  <c r="P165"/>
  <c i="3" r="P131"/>
  <c r="R228"/>
  <c r="BK277"/>
  <c r="J277"/>
  <c r="J78"/>
  <c r="T383"/>
  <c i="4" r="BK133"/>
  <c r="J133"/>
  <c r="J70"/>
  <c i="5" r="T108"/>
  <c r="T107"/>
  <c r="P144"/>
  <c r="BK210"/>
  <c r="BK209"/>
  <c r="J209"/>
  <c r="J74"/>
  <c r="T225"/>
  <c r="T242"/>
  <c r="T336"/>
  <c r="R417"/>
  <c i="6" r="T101"/>
  <c r="T100"/>
  <c r="T99"/>
  <c r="BK184"/>
  <c r="J184"/>
  <c r="J73"/>
  <c i="7" r="T116"/>
  <c r="P172"/>
  <c r="BK242"/>
  <c r="R257"/>
  <c r="BK325"/>
  <c r="J325"/>
  <c r="J79"/>
  <c r="R375"/>
  <c r="P477"/>
  <c i="8" r="R102"/>
  <c r="R101"/>
  <c r="R100"/>
  <c r="T158"/>
  <c r="T147"/>
  <c i="9" r="P122"/>
  <c r="T180"/>
  <c r="BK229"/>
  <c r="J229"/>
  <c r="J77"/>
  <c i="10" r="BK102"/>
  <c r="BK101"/>
  <c r="J101"/>
  <c r="J68"/>
  <c r="P168"/>
  <c r="P157"/>
  <c i="11" r="R127"/>
  <c r="BK170"/>
  <c r="J170"/>
  <c r="J74"/>
  <c r="T207"/>
  <c r="T243"/>
  <c i="12" r="R138"/>
  <c r="T213"/>
  <c i="13" r="BK146"/>
  <c r="J146"/>
  <c r="J71"/>
  <c r="T195"/>
  <c r="R264"/>
  <c r="P396"/>
  <c i="14" r="P131"/>
  <c r="BK173"/>
  <c r="J173"/>
  <c r="J74"/>
  <c i="15" r="P148"/>
  <c r="R266"/>
  <c r="P289"/>
  <c i="16" r="P174"/>
  <c r="P207"/>
  <c r="P201"/>
  <c i="17" r="BK94"/>
  <c r="J94"/>
  <c r="J65"/>
  <c r="R201"/>
  <c i="18" r="BK93"/>
  <c r="BK92"/>
  <c r="J92"/>
  <c r="J67"/>
  <c i="22" r="T93"/>
  <c r="T92"/>
  <c i="24" r="P163"/>
  <c i="26" r="R100"/>
  <c r="R99"/>
  <c r="R98"/>
  <c r="R152"/>
  <c r="R151"/>
  <c r="P169"/>
  <c i="27" r="R142"/>
  <c r="P203"/>
  <c r="P237"/>
  <c r="BK284"/>
  <c r="J284"/>
  <c r="J79"/>
  <c r="BK365"/>
  <c r="J365"/>
  <c r="J81"/>
  <c i="28" r="R130"/>
  <c r="R167"/>
  <c i="29" r="BK93"/>
  <c r="J93"/>
  <c r="J65"/>
  <c i="30" r="BK94"/>
  <c r="J94"/>
  <c r="J65"/>
  <c r="BK135"/>
  <c r="J135"/>
  <c r="J68"/>
  <c r="T159"/>
  <c i="31" r="BK93"/>
  <c r="J93"/>
  <c r="J68"/>
  <c i="32" r="T93"/>
  <c r="T92"/>
  <c i="33" r="T90"/>
  <c r="T89"/>
  <c r="T88"/>
  <c i="34" r="T118"/>
  <c r="R197"/>
  <c r="T262"/>
  <c r="T261"/>
  <c r="P332"/>
  <c r="R440"/>
  <c i="35" r="P101"/>
  <c r="BK146"/>
  <c r="J146"/>
  <c r="J69"/>
  <c r="BK289"/>
  <c r="J289"/>
  <c r="J71"/>
  <c i="36" r="BK109"/>
  <c r="BK108"/>
  <c r="J108"/>
  <c r="J66"/>
  <c r="T184"/>
  <c i="37" r="R96"/>
  <c r="R95"/>
  <c r="T106"/>
  <c i="38" r="P184"/>
  <c r="BK243"/>
  <c r="J243"/>
  <c r="J69"/>
  <c i="39" r="T96"/>
  <c r="T95"/>
  <c r="BK138"/>
  <c r="J138"/>
  <c r="J64"/>
  <c r="R138"/>
  <c i="4" r="BK156"/>
  <c r="J156"/>
  <c r="J74"/>
  <c i="6" r="BK193"/>
  <c r="J193"/>
  <c r="J74"/>
  <c i="11" r="BK202"/>
  <c r="J202"/>
  <c r="J76"/>
  <c i="27" r="BK199"/>
  <c r="J199"/>
  <c r="J72"/>
  <c i="37" r="BK229"/>
  <c r="J229"/>
  <c r="J72"/>
  <c i="8" r="BK153"/>
  <c r="J153"/>
  <c r="J73"/>
  <c r="BK167"/>
  <c r="J167"/>
  <c r="J75"/>
  <c i="9" r="BK162"/>
  <c r="J162"/>
  <c r="J72"/>
  <c i="14" r="BK179"/>
  <c r="J179"/>
  <c r="J75"/>
  <c i="34" r="BK113"/>
  <c r="J113"/>
  <c r="J66"/>
  <c i="3" r="BK190"/>
  <c r="J190"/>
  <c r="J72"/>
  <c i="4" r="BK145"/>
  <c r="J145"/>
  <c r="J72"/>
  <c i="35" r="BK353"/>
  <c r="J353"/>
  <c r="J73"/>
  <c i="2" r="BK195"/>
  <c r="J195"/>
  <c r="J77"/>
  <c i="8" r="BK172"/>
  <c r="J172"/>
  <c r="J76"/>
  <c i="12" r="BK241"/>
  <c r="J241"/>
  <c r="J77"/>
  <c r="BK258"/>
  <c r="J258"/>
  <c r="J79"/>
  <c i="15" r="BK299"/>
  <c r="J299"/>
  <c r="J72"/>
  <c i="29" r="BK156"/>
  <c r="J156"/>
  <c r="J66"/>
  <c r="BK165"/>
  <c r="J165"/>
  <c r="J68"/>
  <c i="34" r="BK258"/>
  <c r="J258"/>
  <c r="J71"/>
  <c i="38" r="BK252"/>
  <c r="J252"/>
  <c r="J70"/>
  <c i="39" r="BK133"/>
  <c r="J133"/>
  <c r="J63"/>
  <c i="6" r="BK198"/>
  <c r="J198"/>
  <c r="J75"/>
  <c i="7" r="BK238"/>
  <c r="J238"/>
  <c r="J74"/>
  <c i="10" r="BK158"/>
  <c i="12" r="BK155"/>
  <c r="J155"/>
  <c r="J71"/>
  <c i="13" r="BK210"/>
  <c r="J210"/>
  <c r="J73"/>
  <c i="16" r="BK202"/>
  <c r="J202"/>
  <c r="J69"/>
  <c i="36" r="BK197"/>
  <c r="J197"/>
  <c r="J70"/>
  <c i="8" r="BK148"/>
  <c r="J148"/>
  <c r="J72"/>
  <c i="11" r="BK166"/>
  <c r="J166"/>
  <c r="J72"/>
  <c i="12" r="BK228"/>
  <c r="J228"/>
  <c r="J74"/>
  <c i="16" r="BK193"/>
  <c r="J193"/>
  <c r="J67"/>
  <c i="28" r="BK188"/>
  <c r="BK187"/>
  <c r="J187"/>
  <c r="J70"/>
  <c i="2" r="BK176"/>
  <c r="J176"/>
  <c r="J73"/>
  <c r="BK190"/>
  <c r="J190"/>
  <c r="J76"/>
  <c i="3" r="BK223"/>
  <c r="J223"/>
  <c r="J76"/>
  <c i="5" r="BK206"/>
  <c r="J206"/>
  <c r="J73"/>
  <c i="10" r="BK163"/>
  <c r="J163"/>
  <c r="J73"/>
  <c r="BK177"/>
  <c r="J177"/>
  <c r="J75"/>
  <c r="BK183"/>
  <c r="J183"/>
  <c r="J76"/>
  <c i="26" r="BK161"/>
  <c r="J161"/>
  <c r="J73"/>
  <c i="30" r="BK198"/>
  <c r="J198"/>
  <c r="J70"/>
  <c i="2" r="BK110"/>
  <c r="J110"/>
  <c r="J70"/>
  <c i="4" r="BK150"/>
  <c r="J150"/>
  <c r="J73"/>
  <c i="14" r="BK148"/>
  <c r="J148"/>
  <c r="J71"/>
  <c i="35" r="BK359"/>
  <c r="J359"/>
  <c r="J75"/>
  <c i="36" r="BK202"/>
  <c r="J202"/>
  <c r="J71"/>
  <c i="39" r="BK154"/>
  <c r="J154"/>
  <c r="J65"/>
  <c r="F55"/>
  <c r="BE155"/>
  <c r="E48"/>
  <c r="BE147"/>
  <c r="BE151"/>
  <c r="BE87"/>
  <c r="BE91"/>
  <c r="BE97"/>
  <c r="BE124"/>
  <c r="BE128"/>
  <c r="BE142"/>
  <c i="38" r="J94"/>
  <c r="J65"/>
  <c r="J218"/>
  <c r="J68"/>
  <c i="39" r="J52"/>
  <c r="BE120"/>
  <c r="BE112"/>
  <c r="BE117"/>
  <c r="BE102"/>
  <c r="BE107"/>
  <c r="BE139"/>
  <c r="BE134"/>
  <c i="37" r="BK95"/>
  <c i="38" r="BE132"/>
  <c r="BE137"/>
  <c r="BE138"/>
  <c r="BE147"/>
  <c r="BE160"/>
  <c r="BE162"/>
  <c r="BE166"/>
  <c r="BE167"/>
  <c r="BE173"/>
  <c r="BE209"/>
  <c r="BE211"/>
  <c r="BE231"/>
  <c r="BE241"/>
  <c r="BE244"/>
  <c r="BE103"/>
  <c r="BE104"/>
  <c r="BE110"/>
  <c r="BE120"/>
  <c r="BE158"/>
  <c r="F59"/>
  <c r="J86"/>
  <c r="BE97"/>
  <c r="BE114"/>
  <c r="BE128"/>
  <c r="BE148"/>
  <c r="BE154"/>
  <c r="BE201"/>
  <c r="BE205"/>
  <c r="BE207"/>
  <c r="BE219"/>
  <c r="BE237"/>
  <c r="BE239"/>
  <c r="BE116"/>
  <c r="BE126"/>
  <c r="BE143"/>
  <c r="BE159"/>
  <c r="BE200"/>
  <c r="BE214"/>
  <c r="BE223"/>
  <c i="37" r="BK117"/>
  <c r="J117"/>
  <c r="J67"/>
  <c i="38" r="BE108"/>
  <c r="BE142"/>
  <c r="BE152"/>
  <c r="BE153"/>
  <c r="BE182"/>
  <c r="BE185"/>
  <c r="BE194"/>
  <c r="BE235"/>
  <c r="BE122"/>
  <c r="BE133"/>
  <c r="BE176"/>
  <c r="BE190"/>
  <c r="BE248"/>
  <c r="BE253"/>
  <c r="E50"/>
  <c r="BE95"/>
  <c r="BE99"/>
  <c r="BE170"/>
  <c r="BE179"/>
  <c r="BE189"/>
  <c r="BE196"/>
  <c r="BE227"/>
  <c i="37" r="BE107"/>
  <c r="BE109"/>
  <c r="BE123"/>
  <c r="BE163"/>
  <c r="BE187"/>
  <c i="36" r="BK196"/>
  <c r="J196"/>
  <c r="J69"/>
  <c i="37" r="E50"/>
  <c r="BE131"/>
  <c r="BE135"/>
  <c r="BE147"/>
  <c r="BE184"/>
  <c r="BE202"/>
  <c r="F59"/>
  <c r="BE104"/>
  <c r="BE143"/>
  <c r="BE179"/>
  <c r="BE198"/>
  <c r="BE208"/>
  <c r="BE211"/>
  <c r="BE214"/>
  <c r="BE115"/>
  <c r="BE127"/>
  <c r="BE174"/>
  <c r="BE195"/>
  <c r="BE220"/>
  <c r="BE223"/>
  <c r="BE230"/>
  <c r="J56"/>
  <c r="BE97"/>
  <c r="BE101"/>
  <c r="BE139"/>
  <c r="BE151"/>
  <c r="BE155"/>
  <c r="BE159"/>
  <c i="36" r="J109"/>
  <c r="J67"/>
  <c i="37" r="BE119"/>
  <c r="BE217"/>
  <c i="36" r="BK94"/>
  <c r="J94"/>
  <c r="J64"/>
  <c i="37" r="BE111"/>
  <c r="BE167"/>
  <c r="BE171"/>
  <c r="BE191"/>
  <c r="BE205"/>
  <c r="BE226"/>
  <c i="36" r="E81"/>
  <c r="F90"/>
  <c r="BE104"/>
  <c r="BE129"/>
  <c r="BE164"/>
  <c i="35" r="BK100"/>
  <c r="J100"/>
  <c r="J64"/>
  <c i="36" r="BE167"/>
  <c i="35" r="BK145"/>
  <c r="J145"/>
  <c r="J68"/>
  <c i="36" r="J56"/>
  <c r="BE100"/>
  <c r="BE144"/>
  <c r="BE174"/>
  <c i="35" r="BK370"/>
  <c r="J370"/>
  <c r="J76"/>
  <c i="36" r="BE155"/>
  <c r="BE181"/>
  <c r="BE113"/>
  <c r="BE117"/>
  <c r="BE121"/>
  <c r="BE125"/>
  <c r="BE136"/>
  <c r="BE148"/>
  <c r="BE170"/>
  <c r="BE145"/>
  <c r="BE185"/>
  <c r="BE189"/>
  <c r="BE96"/>
  <c r="BE110"/>
  <c r="BE138"/>
  <c r="BE147"/>
  <c r="BE157"/>
  <c r="BE160"/>
  <c r="BE177"/>
  <c r="BE198"/>
  <c r="BE134"/>
  <c r="BE153"/>
  <c r="BE203"/>
  <c i="34" r="BK261"/>
  <c r="J261"/>
  <c r="J72"/>
  <c i="35" r="F59"/>
  <c r="J93"/>
  <c r="BE139"/>
  <c r="BE156"/>
  <c r="BE182"/>
  <c r="BE205"/>
  <c r="BE246"/>
  <c r="BE254"/>
  <c r="BE262"/>
  <c r="BE290"/>
  <c r="BE294"/>
  <c r="BE298"/>
  <c r="BE328"/>
  <c r="BE332"/>
  <c i="34" r="BK101"/>
  <c r="J101"/>
  <c r="J64"/>
  <c i="35" r="E87"/>
  <c r="BE102"/>
  <c r="BE111"/>
  <c r="BE115"/>
  <c r="BE119"/>
  <c r="BE131"/>
  <c r="BE137"/>
  <c r="BE150"/>
  <c r="BE166"/>
  <c r="BE189"/>
  <c r="BE197"/>
  <c r="BE211"/>
  <c r="BE343"/>
  <c r="BE123"/>
  <c r="BE127"/>
  <c r="BE143"/>
  <c r="BE153"/>
  <c r="BE208"/>
  <c r="BE215"/>
  <c r="BE223"/>
  <c r="BE231"/>
  <c r="BE238"/>
  <c r="BE258"/>
  <c r="BE266"/>
  <c r="BE276"/>
  <c r="BE305"/>
  <c r="BE106"/>
  <c r="BE135"/>
  <c r="BE147"/>
  <c r="BE170"/>
  <c r="BE174"/>
  <c r="BE185"/>
  <c r="BE219"/>
  <c r="BE235"/>
  <c r="BE250"/>
  <c r="BE165"/>
  <c r="BE178"/>
  <c r="BE193"/>
  <c r="BE201"/>
  <c r="BE227"/>
  <c r="BE242"/>
  <c r="BE283"/>
  <c r="BE287"/>
  <c r="BE316"/>
  <c r="BE320"/>
  <c r="BE324"/>
  <c r="BE336"/>
  <c r="BE347"/>
  <c r="BE354"/>
  <c r="BE372"/>
  <c r="BE374"/>
  <c r="BE279"/>
  <c r="BE309"/>
  <c r="BE312"/>
  <c r="BE339"/>
  <c r="BE351"/>
  <c r="BE360"/>
  <c r="BE365"/>
  <c r="BE160"/>
  <c r="BE161"/>
  <c r="BE270"/>
  <c r="BE273"/>
  <c r="BE302"/>
  <c i="33" r="BK89"/>
  <c r="J89"/>
  <c r="J64"/>
  <c i="34" r="BE127"/>
  <c r="BE131"/>
  <c r="BE142"/>
  <c r="BE181"/>
  <c r="BE186"/>
  <c r="BE248"/>
  <c r="BE252"/>
  <c r="BE337"/>
  <c r="BE445"/>
  <c r="BE449"/>
  <c r="J94"/>
  <c r="BE152"/>
  <c r="BE161"/>
  <c r="BE195"/>
  <c r="BE233"/>
  <c r="BE256"/>
  <c r="BE269"/>
  <c r="BE311"/>
  <c r="BE326"/>
  <c r="BE359"/>
  <c r="BE363"/>
  <c r="BE375"/>
  <c r="BE390"/>
  <c r="BE119"/>
  <c r="BE169"/>
  <c r="BE173"/>
  <c r="BE198"/>
  <c r="BE202"/>
  <c r="BE237"/>
  <c r="BE250"/>
  <c r="BE259"/>
  <c r="BE283"/>
  <c r="BE302"/>
  <c r="BE324"/>
  <c r="BE361"/>
  <c r="BE371"/>
  <c r="BE379"/>
  <c r="BE414"/>
  <c r="BE441"/>
  <c r="BE103"/>
  <c r="BE133"/>
  <c r="BE177"/>
  <c r="BE246"/>
  <c r="BE276"/>
  <c r="BE320"/>
  <c r="BE330"/>
  <c r="BE333"/>
  <c r="BE367"/>
  <c r="BE408"/>
  <c r="BE430"/>
  <c r="BE438"/>
  <c r="F59"/>
  <c r="BE107"/>
  <c r="BE190"/>
  <c r="BE218"/>
  <c r="BE221"/>
  <c r="BE225"/>
  <c r="BE229"/>
  <c r="BE241"/>
  <c r="BE341"/>
  <c r="BE400"/>
  <c r="BE404"/>
  <c r="BE410"/>
  <c r="BE422"/>
  <c r="E88"/>
  <c r="BE111"/>
  <c r="BE123"/>
  <c r="BE196"/>
  <c r="BE210"/>
  <c r="BE267"/>
  <c r="BE271"/>
  <c r="BE314"/>
  <c r="BE357"/>
  <c r="BE387"/>
  <c r="BE394"/>
  <c r="BE418"/>
  <c r="BE114"/>
  <c r="BE165"/>
  <c r="BE206"/>
  <c r="BE263"/>
  <c r="BE273"/>
  <c r="BE318"/>
  <c r="BE345"/>
  <c r="BE353"/>
  <c r="BE396"/>
  <c r="BE426"/>
  <c r="BE148"/>
  <c r="BE157"/>
  <c r="BE214"/>
  <c r="BE281"/>
  <c r="BE287"/>
  <c r="BE308"/>
  <c r="BE349"/>
  <c r="BE383"/>
  <c r="BE434"/>
  <c i="33" r="F59"/>
  <c r="BE91"/>
  <c r="BE101"/>
  <c r="BE106"/>
  <c r="BE112"/>
  <c r="BE121"/>
  <c r="BE131"/>
  <c r="BE134"/>
  <c i="32" r="BK92"/>
  <c r="J92"/>
  <c i="33" r="E76"/>
  <c r="BE94"/>
  <c r="BE110"/>
  <c r="BE116"/>
  <c r="BE117"/>
  <c r="BE119"/>
  <c r="BE124"/>
  <c r="BE127"/>
  <c r="BE100"/>
  <c r="BE111"/>
  <c r="BE125"/>
  <c r="BE99"/>
  <c r="BE113"/>
  <c r="BE122"/>
  <c r="BE135"/>
  <c r="J56"/>
  <c r="BE102"/>
  <c r="BE108"/>
  <c r="BE114"/>
  <c r="BE120"/>
  <c r="BE128"/>
  <c r="BE129"/>
  <c r="BE104"/>
  <c r="BE109"/>
  <c r="BE115"/>
  <c r="BE136"/>
  <c r="BE92"/>
  <c r="BE96"/>
  <c r="BE97"/>
  <c r="BE98"/>
  <c r="BE103"/>
  <c r="BE118"/>
  <c r="BE123"/>
  <c r="BE126"/>
  <c r="BE105"/>
  <c r="BE107"/>
  <c r="BE132"/>
  <c r="BE133"/>
  <c i="32" r="J60"/>
  <c r="BE113"/>
  <c r="BE102"/>
  <c r="BE108"/>
  <c r="BE114"/>
  <c r="BE118"/>
  <c r="BE119"/>
  <c i="31" r="BK92"/>
  <c r="J92"/>
  <c i="32" r="BE135"/>
  <c r="BE139"/>
  <c r="BE95"/>
  <c r="BE104"/>
  <c r="BE131"/>
  <c r="BE96"/>
  <c r="BE97"/>
  <c r="BE109"/>
  <c r="BE123"/>
  <c r="E52"/>
  <c r="F63"/>
  <c r="BE94"/>
  <c r="BE103"/>
  <c r="BE127"/>
  <c r="BE101"/>
  <c i="30" r="BK93"/>
  <c r="J93"/>
  <c r="J64"/>
  <c i="31" r="BE126"/>
  <c r="BE136"/>
  <c r="BE140"/>
  <c r="BE162"/>
  <c i="30" r="J108"/>
  <c r="J67"/>
  <c i="31" r="F63"/>
  <c r="BE116"/>
  <c r="BE121"/>
  <c r="BE125"/>
  <c r="BE175"/>
  <c r="BE183"/>
  <c r="BE187"/>
  <c r="E52"/>
  <c r="BE99"/>
  <c r="BE141"/>
  <c r="BE163"/>
  <c r="BE171"/>
  <c r="BE179"/>
  <c r="BE157"/>
  <c r="BE158"/>
  <c r="BE167"/>
  <c r="BE105"/>
  <c r="BE104"/>
  <c r="BE135"/>
  <c r="BE153"/>
  <c r="J86"/>
  <c r="BE115"/>
  <c r="BE120"/>
  <c r="BE131"/>
  <c r="BE149"/>
  <c r="BE94"/>
  <c r="BE95"/>
  <c r="BE100"/>
  <c r="BE110"/>
  <c r="BE111"/>
  <c r="BE130"/>
  <c r="BE145"/>
  <c i="30" r="F59"/>
  <c r="BE136"/>
  <c r="BE140"/>
  <c r="BE163"/>
  <c r="BE199"/>
  <c r="BE212"/>
  <c r="BE128"/>
  <c i="29" r="BK164"/>
  <c r="J164"/>
  <c r="J67"/>
  <c i="30" r="J86"/>
  <c r="BE109"/>
  <c r="BE124"/>
  <c r="BE187"/>
  <c r="BE194"/>
  <c r="BE148"/>
  <c r="BE152"/>
  <c r="BE160"/>
  <c r="BE176"/>
  <c i="29" r="BK92"/>
  <c r="J92"/>
  <c r="J64"/>
  <c i="30" r="E80"/>
  <c r="BE95"/>
  <c r="BE99"/>
  <c r="BE132"/>
  <c r="BE181"/>
  <c r="BE184"/>
  <c r="BE121"/>
  <c r="BE166"/>
  <c r="BE169"/>
  <c r="BE173"/>
  <c r="BE190"/>
  <c r="BE117"/>
  <c r="BE156"/>
  <c r="BE103"/>
  <c r="BE113"/>
  <c r="BE144"/>
  <c i="28" r="BK95"/>
  <c r="J95"/>
  <c r="J64"/>
  <c i="29" r="J56"/>
  <c r="BE122"/>
  <c i="28" r="J188"/>
  <c r="J71"/>
  <c i="29" r="F59"/>
  <c r="BE108"/>
  <c r="BE137"/>
  <c r="E50"/>
  <c r="BE113"/>
  <c r="BE114"/>
  <c r="BE125"/>
  <c r="BE131"/>
  <c r="BE140"/>
  <c r="BE192"/>
  <c r="BE112"/>
  <c r="BE102"/>
  <c r="BE106"/>
  <c r="BE128"/>
  <c r="BE144"/>
  <c r="BE148"/>
  <c r="BE157"/>
  <c r="BE183"/>
  <c r="BE189"/>
  <c r="BE94"/>
  <c r="BE98"/>
  <c r="BE118"/>
  <c r="BE152"/>
  <c r="BE166"/>
  <c r="BE171"/>
  <c r="BE186"/>
  <c r="BE134"/>
  <c r="BE175"/>
  <c r="BE179"/>
  <c i="27" r="BK202"/>
  <c r="J202"/>
  <c r="J73"/>
  <c i="28" r="J88"/>
  <c r="BE105"/>
  <c r="BE157"/>
  <c r="BE161"/>
  <c r="BE171"/>
  <c r="BE203"/>
  <c r="BE116"/>
  <c r="BE120"/>
  <c r="BE128"/>
  <c r="BE178"/>
  <c i="27" r="J108"/>
  <c r="J69"/>
  <c i="28" r="E50"/>
  <c r="F91"/>
  <c r="BE174"/>
  <c r="BE183"/>
  <c r="BE197"/>
  <c r="BE200"/>
  <c r="BE113"/>
  <c r="BE146"/>
  <c r="BE153"/>
  <c r="BE194"/>
  <c r="BE124"/>
  <c r="BE131"/>
  <c r="BE164"/>
  <c r="BE168"/>
  <c r="BE139"/>
  <c r="BE143"/>
  <c r="BE150"/>
  <c r="BE189"/>
  <c r="BE97"/>
  <c r="BE135"/>
  <c r="BE101"/>
  <c r="BE109"/>
  <c i="26" r="J100"/>
  <c r="J69"/>
  <c i="27" r="BE119"/>
  <c r="BE123"/>
  <c r="BE124"/>
  <c r="BE156"/>
  <c r="BE174"/>
  <c r="BE178"/>
  <c r="BE204"/>
  <c r="BE216"/>
  <c r="BE244"/>
  <c r="BE283"/>
  <c r="BE294"/>
  <c r="BE302"/>
  <c r="BE308"/>
  <c r="BE265"/>
  <c r="BE266"/>
  <c r="BE278"/>
  <c r="BE357"/>
  <c r="BE385"/>
  <c r="E92"/>
  <c r="BE147"/>
  <c r="BE170"/>
  <c r="BE191"/>
  <c r="BE274"/>
  <c r="BE393"/>
  <c r="BE397"/>
  <c r="J60"/>
  <c r="BE134"/>
  <c r="BE290"/>
  <c r="BE304"/>
  <c r="BE346"/>
  <c r="BE379"/>
  <c r="BE381"/>
  <c r="BE406"/>
  <c r="BE410"/>
  <c r="BE109"/>
  <c r="BE113"/>
  <c r="BE165"/>
  <c r="BE187"/>
  <c r="BE219"/>
  <c r="BE235"/>
  <c r="BE247"/>
  <c r="BE254"/>
  <c r="BE256"/>
  <c r="BE329"/>
  <c r="BE352"/>
  <c r="BE366"/>
  <c r="BE371"/>
  <c i="26" r="J99"/>
  <c r="J68"/>
  <c i="27" r="BE160"/>
  <c r="BE183"/>
  <c r="BE214"/>
  <c r="BE250"/>
  <c r="BE298"/>
  <c r="BE334"/>
  <c r="BE350"/>
  <c r="BE359"/>
  <c r="BE401"/>
  <c i="26" r="BK151"/>
  <c r="J151"/>
  <c r="J71"/>
  <c i="27" r="F63"/>
  <c r="BE118"/>
  <c r="BE138"/>
  <c r="BE143"/>
  <c r="BE200"/>
  <c r="BE230"/>
  <c r="BE242"/>
  <c r="BE260"/>
  <c r="BE261"/>
  <c r="BE270"/>
  <c r="BE285"/>
  <c r="BE310"/>
  <c r="BE363"/>
  <c r="BE414"/>
  <c r="BE195"/>
  <c r="BE208"/>
  <c r="BE210"/>
  <c r="BE223"/>
  <c r="BE227"/>
  <c r="BE238"/>
  <c r="BE267"/>
  <c r="BE282"/>
  <c r="BE314"/>
  <c r="BE318"/>
  <c r="BE322"/>
  <c r="BE325"/>
  <c r="BE338"/>
  <c r="BE342"/>
  <c r="BE375"/>
  <c r="BE389"/>
  <c i="25" r="J67"/>
  <c i="26" r="BE143"/>
  <c i="25" r="J94"/>
  <c r="J68"/>
  <c r="J95"/>
  <c r="J69"/>
  <c i="26" r="J60"/>
  <c r="F63"/>
  <c r="BE109"/>
  <c r="BE141"/>
  <c r="BE149"/>
  <c r="BE157"/>
  <c r="BE131"/>
  <c r="BE170"/>
  <c r="E52"/>
  <c r="BE101"/>
  <c r="BE153"/>
  <c r="BE175"/>
  <c r="BE105"/>
  <c r="BE113"/>
  <c r="BE118"/>
  <c r="BE123"/>
  <c r="BE127"/>
  <c r="BE147"/>
  <c r="BE162"/>
  <c r="BE136"/>
  <c i="24" r="J89"/>
  <c r="J64"/>
  <c r="J90"/>
  <c r="J65"/>
  <c i="25" r="E79"/>
  <c r="BE103"/>
  <c r="F63"/>
  <c r="BE100"/>
  <c r="J60"/>
  <c r="BE96"/>
  <c i="24" r="J56"/>
  <c r="BE137"/>
  <c r="BE158"/>
  <c r="BE168"/>
  <c r="BE169"/>
  <c r="E76"/>
  <c r="F85"/>
  <c r="BE117"/>
  <c r="BE146"/>
  <c r="BE156"/>
  <c r="BE157"/>
  <c r="BE164"/>
  <c r="BE165"/>
  <c r="BE94"/>
  <c r="BE99"/>
  <c r="BE124"/>
  <c r="BE125"/>
  <c r="BE134"/>
  <c r="BE136"/>
  <c r="BE155"/>
  <c r="BE91"/>
  <c r="BE92"/>
  <c r="BE101"/>
  <c r="BE103"/>
  <c r="BE111"/>
  <c r="BE129"/>
  <c r="BE138"/>
  <c r="BE139"/>
  <c r="BE142"/>
  <c r="BE145"/>
  <c r="BE147"/>
  <c r="BE150"/>
  <c r="BE153"/>
  <c r="BE167"/>
  <c r="BE96"/>
  <c r="BE113"/>
  <c r="BE114"/>
  <c r="BE118"/>
  <c r="BE120"/>
  <c r="BE128"/>
  <c r="BE132"/>
  <c r="BE135"/>
  <c r="BE140"/>
  <c r="BE141"/>
  <c r="BE159"/>
  <c r="BE160"/>
  <c i="23" r="BK92"/>
  <c r="J92"/>
  <c i="24" r="BE119"/>
  <c r="BE131"/>
  <c r="BE133"/>
  <c r="BE143"/>
  <c r="BE144"/>
  <c r="BE149"/>
  <c r="BE154"/>
  <c r="BE98"/>
  <c r="BE107"/>
  <c r="BE115"/>
  <c r="BE116"/>
  <c r="BE123"/>
  <c r="BE127"/>
  <c r="BE130"/>
  <c r="BE148"/>
  <c r="BE151"/>
  <c r="BE152"/>
  <c r="BE166"/>
  <c r="BE105"/>
  <c r="BE109"/>
  <c r="BE121"/>
  <c r="BE122"/>
  <c r="BE126"/>
  <c r="BE161"/>
  <c i="23" r="J60"/>
  <c r="BE109"/>
  <c r="BE119"/>
  <c r="BE124"/>
  <c r="BE125"/>
  <c r="BE130"/>
  <c r="BE159"/>
  <c r="BE170"/>
  <c r="BE210"/>
  <c r="BE230"/>
  <c r="BE235"/>
  <c r="BE259"/>
  <c r="BE263"/>
  <c r="F89"/>
  <c r="BE110"/>
  <c r="BE120"/>
  <c r="BE185"/>
  <c r="BE209"/>
  <c r="BE214"/>
  <c r="BE218"/>
  <c r="BE239"/>
  <c i="22" r="J93"/>
  <c r="J68"/>
  <c i="23" r="BE104"/>
  <c r="BE114"/>
  <c r="BE164"/>
  <c r="BE204"/>
  <c r="BE205"/>
  <c r="E52"/>
  <c r="BE115"/>
  <c r="BE144"/>
  <c r="BE150"/>
  <c r="BE189"/>
  <c r="BE247"/>
  <c r="BE251"/>
  <c r="BE94"/>
  <c r="BE99"/>
  <c r="BE100"/>
  <c r="BE129"/>
  <c r="BE134"/>
  <c r="BE140"/>
  <c r="BE154"/>
  <c r="BE160"/>
  <c r="BE179"/>
  <c r="BE184"/>
  <c r="BE195"/>
  <c r="BE200"/>
  <c r="BE95"/>
  <c r="BE139"/>
  <c r="BE165"/>
  <c r="BE175"/>
  <c r="BE194"/>
  <c r="BE222"/>
  <c r="BE226"/>
  <c r="BE234"/>
  <c r="BE105"/>
  <c r="BE145"/>
  <c r="BE149"/>
  <c r="BE155"/>
  <c r="BE174"/>
  <c r="BE190"/>
  <c r="BE199"/>
  <c r="BE255"/>
  <c r="BE135"/>
  <c r="BE169"/>
  <c r="BE180"/>
  <c r="BE243"/>
  <c i="22" r="F63"/>
  <c r="BE114"/>
  <c r="BE158"/>
  <c r="E52"/>
  <c r="BE100"/>
  <c r="BE109"/>
  <c i="21" r="BK92"/>
  <c r="J92"/>
  <c r="J67"/>
  <c i="22" r="BE94"/>
  <c r="BE154"/>
  <c r="BE95"/>
  <c r="BE104"/>
  <c r="BE125"/>
  <c r="BE129"/>
  <c r="BE149"/>
  <c r="BE171"/>
  <c r="BE175"/>
  <c r="J86"/>
  <c r="BE115"/>
  <c r="BE99"/>
  <c r="BE119"/>
  <c r="BE120"/>
  <c r="BE124"/>
  <c r="BE135"/>
  <c r="BE145"/>
  <c r="BE150"/>
  <c r="BE167"/>
  <c r="BE183"/>
  <c r="BE105"/>
  <c r="BE144"/>
  <c r="BE110"/>
  <c r="BE130"/>
  <c r="BE134"/>
  <c r="BE139"/>
  <c r="BE140"/>
  <c r="BE159"/>
  <c r="BE163"/>
  <c r="BE179"/>
  <c i="21" r="E52"/>
  <c r="BE95"/>
  <c r="BE115"/>
  <c i="20" r="J93"/>
  <c r="J68"/>
  <c i="21" r="J60"/>
  <c r="BE94"/>
  <c r="BE104"/>
  <c r="BE110"/>
  <c r="BE146"/>
  <c r="BE150"/>
  <c r="BE125"/>
  <c r="BE130"/>
  <c r="BE142"/>
  <c r="F63"/>
  <c r="BE109"/>
  <c r="BE114"/>
  <c r="BE105"/>
  <c r="BE120"/>
  <c r="BE124"/>
  <c r="BE99"/>
  <c r="BE100"/>
  <c r="BE119"/>
  <c r="BE134"/>
  <c r="BE138"/>
  <c i="20" r="E78"/>
  <c r="BE95"/>
  <c r="BE99"/>
  <c r="BE104"/>
  <c r="BE105"/>
  <c r="BE109"/>
  <c r="BE110"/>
  <c r="BE126"/>
  <c r="BE141"/>
  <c r="BE143"/>
  <c r="F89"/>
  <c r="BE124"/>
  <c r="BE125"/>
  <c r="BE152"/>
  <c r="BE156"/>
  <c r="BE120"/>
  <c r="BE160"/>
  <c r="J60"/>
  <c r="BE137"/>
  <c r="BE147"/>
  <c r="BE164"/>
  <c r="BE100"/>
  <c r="BE94"/>
  <c i="19" r="BK92"/>
  <c r="J92"/>
  <c r="J67"/>
  <c i="20" r="BE114"/>
  <c r="BE142"/>
  <c r="BE168"/>
  <c r="BE115"/>
  <c r="BE119"/>
  <c r="BE127"/>
  <c r="BE131"/>
  <c r="BE132"/>
  <c r="BE136"/>
  <c r="BE148"/>
  <c i="19" r="F89"/>
  <c r="BE101"/>
  <c r="BE145"/>
  <c r="BE146"/>
  <c r="BE150"/>
  <c r="BE151"/>
  <c r="BE184"/>
  <c r="BE235"/>
  <c r="BE240"/>
  <c r="BE262"/>
  <c r="BE267"/>
  <c r="BE268"/>
  <c r="BE292"/>
  <c r="E52"/>
  <c r="BE116"/>
  <c r="BE125"/>
  <c r="BE161"/>
  <c r="BE208"/>
  <c r="BE209"/>
  <c r="BE213"/>
  <c r="BE214"/>
  <c r="BE215"/>
  <c r="BE263"/>
  <c r="BE310"/>
  <c r="BE318"/>
  <c r="BE236"/>
  <c r="BE272"/>
  <c r="BE282"/>
  <c r="BE293"/>
  <c r="BE336"/>
  <c i="18" r="J93"/>
  <c r="J68"/>
  <c i="19" r="J60"/>
  <c r="BE105"/>
  <c r="BE140"/>
  <c r="BE160"/>
  <c r="BE167"/>
  <c r="BE172"/>
  <c r="BE173"/>
  <c r="BE177"/>
  <c r="BE178"/>
  <c r="BE183"/>
  <c r="BE188"/>
  <c r="BE189"/>
  <c r="BE198"/>
  <c r="BE204"/>
  <c r="BE226"/>
  <c r="BE230"/>
  <c r="BE231"/>
  <c r="BE323"/>
  <c r="BE328"/>
  <c r="BE364"/>
  <c r="BE110"/>
  <c r="BE111"/>
  <c r="BE115"/>
  <c r="BE126"/>
  <c r="BE130"/>
  <c r="BE155"/>
  <c r="BE193"/>
  <c r="BE216"/>
  <c r="BE220"/>
  <c r="BE252"/>
  <c r="BE273"/>
  <c r="BE288"/>
  <c r="BE298"/>
  <c r="BE356"/>
  <c r="BE100"/>
  <c r="BE121"/>
  <c r="BE135"/>
  <c r="BE194"/>
  <c r="BE199"/>
  <c r="BE221"/>
  <c r="BE241"/>
  <c r="BE245"/>
  <c r="BE251"/>
  <c r="BE314"/>
  <c r="BE327"/>
  <c r="BE332"/>
  <c r="BE352"/>
  <c r="BE360"/>
  <c r="BE94"/>
  <c r="BE95"/>
  <c r="BE106"/>
  <c r="BE131"/>
  <c r="BE141"/>
  <c r="BE156"/>
  <c r="BE166"/>
  <c r="BE203"/>
  <c r="BE225"/>
  <c r="BE246"/>
  <c r="BE250"/>
  <c r="BE257"/>
  <c r="BE258"/>
  <c r="BE277"/>
  <c r="BE297"/>
  <c r="BE322"/>
  <c r="BE120"/>
  <c r="BE136"/>
  <c r="BE253"/>
  <c r="BE278"/>
  <c r="BE283"/>
  <c r="BE287"/>
  <c r="BE302"/>
  <c r="BE306"/>
  <c r="BE340"/>
  <c r="BE344"/>
  <c r="BE348"/>
  <c i="18" r="E52"/>
  <c r="F89"/>
  <c r="BE95"/>
  <c r="BE99"/>
  <c r="BE110"/>
  <c r="BE137"/>
  <c r="BE138"/>
  <c r="BE209"/>
  <c r="BE213"/>
  <c r="BE214"/>
  <c r="BE237"/>
  <c r="BE250"/>
  <c r="BE258"/>
  <c r="BE94"/>
  <c r="BE133"/>
  <c r="BE147"/>
  <c r="BE178"/>
  <c r="BE219"/>
  <c r="BE223"/>
  <c r="BE246"/>
  <c r="BE115"/>
  <c r="BE120"/>
  <c r="BE125"/>
  <c r="BE177"/>
  <c r="BE183"/>
  <c r="BE196"/>
  <c r="BE254"/>
  <c r="BE274"/>
  <c r="BE135"/>
  <c r="BE153"/>
  <c r="BE162"/>
  <c r="BE207"/>
  <c r="BE278"/>
  <c i="17" r="J108"/>
  <c r="J67"/>
  <c i="18" r="BE100"/>
  <c r="BE104"/>
  <c r="BE119"/>
  <c r="BE152"/>
  <c r="BE158"/>
  <c r="BE163"/>
  <c r="BE167"/>
  <c r="BE173"/>
  <c r="BE202"/>
  <c r="BE206"/>
  <c r="BE224"/>
  <c r="BE228"/>
  <c r="BE233"/>
  <c r="BE286"/>
  <c r="J86"/>
  <c r="BE105"/>
  <c r="BE124"/>
  <c r="BE182"/>
  <c r="BE192"/>
  <c r="BE201"/>
  <c r="BE208"/>
  <c r="BE218"/>
  <c r="BE129"/>
  <c r="BE134"/>
  <c r="BE136"/>
  <c r="BE157"/>
  <c r="BE197"/>
  <c r="BE262"/>
  <c r="BE266"/>
  <c r="BE270"/>
  <c r="BE109"/>
  <c r="BE114"/>
  <c r="BE142"/>
  <c r="BE143"/>
  <c r="BE148"/>
  <c r="BE168"/>
  <c r="BE172"/>
  <c r="BE187"/>
  <c r="BE191"/>
  <c r="BE229"/>
  <c r="BE241"/>
  <c r="BE245"/>
  <c r="BE282"/>
  <c i="17" r="E50"/>
  <c r="F59"/>
  <c r="BE103"/>
  <c r="BE124"/>
  <c r="BE129"/>
  <c r="BE170"/>
  <c r="BE174"/>
  <c r="BE178"/>
  <c r="BE186"/>
  <c r="BE246"/>
  <c r="BE251"/>
  <c r="BE264"/>
  <c r="BE280"/>
  <c r="BE159"/>
  <c r="BE284"/>
  <c r="BE297"/>
  <c r="J86"/>
  <c r="BE114"/>
  <c r="BE119"/>
  <c r="BE137"/>
  <c r="BE194"/>
  <c r="BE218"/>
  <c r="BE222"/>
  <c r="BE226"/>
  <c r="BE162"/>
  <c r="BE210"/>
  <c r="BE236"/>
  <c r="BE241"/>
  <c r="BE259"/>
  <c i="16" r="BK201"/>
  <c r="J201"/>
  <c r="J68"/>
  <c i="17" r="BE95"/>
  <c r="BE99"/>
  <c r="BE133"/>
  <c r="BE198"/>
  <c r="BE254"/>
  <c r="BE141"/>
  <c r="BE144"/>
  <c r="BE147"/>
  <c r="BE156"/>
  <c r="BE182"/>
  <c r="BE190"/>
  <c r="BE215"/>
  <c r="BE231"/>
  <c r="BE277"/>
  <c i="16" r="BK93"/>
  <c r="J93"/>
  <c r="J64"/>
  <c i="17" r="BE109"/>
  <c r="BE150"/>
  <c r="BE153"/>
  <c r="BE166"/>
  <c r="BE202"/>
  <c r="BE205"/>
  <c r="BE269"/>
  <c r="BE273"/>
  <c i="16" r="E50"/>
  <c r="J86"/>
  <c r="BE110"/>
  <c r="BE187"/>
  <c r="BE191"/>
  <c r="BE212"/>
  <c r="BE129"/>
  <c r="BE134"/>
  <c r="BE175"/>
  <c r="BE219"/>
  <c i="15" r="J97"/>
  <c r="J65"/>
  <c i="16" r="BE109"/>
  <c r="BE155"/>
  <c r="BE158"/>
  <c r="BE162"/>
  <c r="BE166"/>
  <c r="BE194"/>
  <c r="BE116"/>
  <c r="BE120"/>
  <c r="BE124"/>
  <c r="BE130"/>
  <c r="BE170"/>
  <c r="BE178"/>
  <c r="BE203"/>
  <c r="BE225"/>
  <c r="BE99"/>
  <c r="BE103"/>
  <c r="BE138"/>
  <c r="BE149"/>
  <c r="BE152"/>
  <c r="BE222"/>
  <c r="BE95"/>
  <c r="BE183"/>
  <c r="BE184"/>
  <c r="BE216"/>
  <c r="BE128"/>
  <c r="BE179"/>
  <c r="F59"/>
  <c r="BE108"/>
  <c r="BE114"/>
  <c r="BE136"/>
  <c r="BE142"/>
  <c r="BE146"/>
  <c r="BE208"/>
  <c i="15" r="J56"/>
  <c r="BE196"/>
  <c r="BE243"/>
  <c r="BE307"/>
  <c r="BE313"/>
  <c r="BE125"/>
  <c r="BE128"/>
  <c r="BE149"/>
  <c r="BE153"/>
  <c r="BE192"/>
  <c r="BE220"/>
  <c r="BE255"/>
  <c r="BE304"/>
  <c r="BE310"/>
  <c i="14" r="BK100"/>
  <c i="15" r="BE106"/>
  <c r="BE146"/>
  <c r="BE224"/>
  <c r="BE258"/>
  <c r="BE267"/>
  <c i="14" r="BK172"/>
  <c r="J172"/>
  <c r="J73"/>
  <c i="15" r="BE102"/>
  <c r="BE185"/>
  <c r="BE200"/>
  <c r="BE204"/>
  <c r="BE207"/>
  <c r="BE210"/>
  <c r="BE212"/>
  <c r="BE239"/>
  <c r="BE247"/>
  <c r="BE262"/>
  <c r="BE294"/>
  <c r="E50"/>
  <c r="BE98"/>
  <c r="BE110"/>
  <c r="BE114"/>
  <c r="BE131"/>
  <c r="BE134"/>
  <c r="BE138"/>
  <c r="BE165"/>
  <c r="BE177"/>
  <c r="BE181"/>
  <c r="BE157"/>
  <c r="BE232"/>
  <c r="BE235"/>
  <c r="BE251"/>
  <c r="BE277"/>
  <c r="BE300"/>
  <c r="F59"/>
  <c r="BE118"/>
  <c r="BE122"/>
  <c r="BE142"/>
  <c r="BE169"/>
  <c r="BE188"/>
  <c r="BE216"/>
  <c r="BE228"/>
  <c r="BE270"/>
  <c r="BE273"/>
  <c r="BE281"/>
  <c r="BE161"/>
  <c r="BE173"/>
  <c r="BE285"/>
  <c r="BE290"/>
  <c i="14" r="F63"/>
  <c r="BE106"/>
  <c r="BE112"/>
  <c r="BE140"/>
  <c r="BE174"/>
  <c i="13" r="BK213"/>
  <c r="J213"/>
  <c r="J74"/>
  <c i="14" r="J93"/>
  <c r="BE102"/>
  <c r="BE129"/>
  <c r="BE136"/>
  <c r="BE149"/>
  <c r="BE154"/>
  <c r="BE168"/>
  <c r="BE158"/>
  <c r="BE117"/>
  <c r="BE121"/>
  <c r="BE132"/>
  <c r="BE160"/>
  <c r="BE164"/>
  <c r="E85"/>
  <c r="BE178"/>
  <c r="BE180"/>
  <c i="13" r="BK105"/>
  <c r="BK104"/>
  <c r="J104"/>
  <c i="14" r="BE125"/>
  <c r="BE146"/>
  <c r="BE169"/>
  <c i="12" r="BK231"/>
  <c r="J231"/>
  <c r="J75"/>
  <c i="13" r="BE118"/>
  <c r="BE123"/>
  <c r="BE191"/>
  <c r="BE198"/>
  <c r="BE227"/>
  <c r="BE307"/>
  <c r="F63"/>
  <c r="BE134"/>
  <c r="BE155"/>
  <c r="BE223"/>
  <c r="BE287"/>
  <c r="BE339"/>
  <c r="BE367"/>
  <c r="BE374"/>
  <c r="BE378"/>
  <c r="BE382"/>
  <c r="BE394"/>
  <c r="BE401"/>
  <c r="BE111"/>
  <c r="BE117"/>
  <c r="BE147"/>
  <c r="BE291"/>
  <c r="BE327"/>
  <c r="BE334"/>
  <c r="BE397"/>
  <c i="12" r="J105"/>
  <c r="J69"/>
  <c i="13" r="J98"/>
  <c r="BE176"/>
  <c r="BE241"/>
  <c r="BE248"/>
  <c r="BE260"/>
  <c r="BE297"/>
  <c r="BE309"/>
  <c r="BE316"/>
  <c r="BE333"/>
  <c r="BE336"/>
  <c r="BE363"/>
  <c r="E52"/>
  <c r="BE142"/>
  <c r="BE160"/>
  <c r="BE215"/>
  <c r="BE281"/>
  <c r="BE283"/>
  <c r="BE293"/>
  <c r="BE343"/>
  <c r="BE347"/>
  <c r="BE355"/>
  <c r="BE129"/>
  <c r="BE151"/>
  <c r="BE204"/>
  <c r="BE231"/>
  <c r="BE237"/>
  <c r="BE289"/>
  <c r="BE372"/>
  <c r="BE386"/>
  <c r="BE406"/>
  <c r="BE107"/>
  <c r="BE196"/>
  <c r="BE202"/>
  <c r="BE208"/>
  <c r="BE211"/>
  <c r="BE219"/>
  <c r="BE239"/>
  <c r="BE265"/>
  <c r="BE270"/>
  <c r="BE295"/>
  <c r="BE390"/>
  <c r="BE138"/>
  <c r="BE251"/>
  <c r="BE285"/>
  <c r="BE303"/>
  <c r="BE305"/>
  <c r="BE351"/>
  <c r="BE359"/>
  <c r="BE411"/>
  <c i="11" r="BK104"/>
  <c r="J104"/>
  <c r="J68"/>
  <c r="BK169"/>
  <c r="J169"/>
  <c r="J73"/>
  <c i="12" r="F100"/>
  <c r="BE112"/>
  <c r="E52"/>
  <c r="BE121"/>
  <c r="BE151"/>
  <c r="BE182"/>
  <c r="BE214"/>
  <c r="BE222"/>
  <c r="BE125"/>
  <c r="BE194"/>
  <c r="BE255"/>
  <c r="J97"/>
  <c r="BE129"/>
  <c r="BE133"/>
  <c r="BE156"/>
  <c r="BE165"/>
  <c r="BE178"/>
  <c r="BE220"/>
  <c r="BE226"/>
  <c r="BE233"/>
  <c r="BE237"/>
  <c r="BE239"/>
  <c r="BE242"/>
  <c r="BE186"/>
  <c r="BE209"/>
  <c r="BE248"/>
  <c r="BE139"/>
  <c r="BE146"/>
  <c r="BE174"/>
  <c r="BE190"/>
  <c r="BE259"/>
  <c r="BE106"/>
  <c r="BE198"/>
  <c r="BE202"/>
  <c r="BE205"/>
  <c r="BE216"/>
  <c r="BE229"/>
  <c r="BE252"/>
  <c i="11" r="F63"/>
  <c r="J97"/>
  <c r="BE128"/>
  <c r="BE179"/>
  <c r="BE244"/>
  <c r="BE262"/>
  <c i="10" r="J102"/>
  <c r="J69"/>
  <c i="11" r="BE150"/>
  <c r="BE184"/>
  <c r="E89"/>
  <c r="BE158"/>
  <c r="BE175"/>
  <c r="BE189"/>
  <c r="BE221"/>
  <c r="BE231"/>
  <c i="10" r="J158"/>
  <c r="J72"/>
  <c i="11" r="BE110"/>
  <c r="BE123"/>
  <c r="BE162"/>
  <c r="BE167"/>
  <c r="BE200"/>
  <c r="BE237"/>
  <c r="BE114"/>
  <c r="BE154"/>
  <c r="BE195"/>
  <c r="BE199"/>
  <c r="BE213"/>
  <c r="BE257"/>
  <c r="BE106"/>
  <c r="BE132"/>
  <c r="BE171"/>
  <c r="BE208"/>
  <c r="BE235"/>
  <c r="BE248"/>
  <c r="BE252"/>
  <c r="BE115"/>
  <c r="BE137"/>
  <c r="BE186"/>
  <c r="BE193"/>
  <c r="BE203"/>
  <c r="BE217"/>
  <c r="BE241"/>
  <c r="BE119"/>
  <c r="BE141"/>
  <c r="BE145"/>
  <c r="BE225"/>
  <c r="BE229"/>
  <c i="10" r="BE103"/>
  <c r="BE143"/>
  <c r="BE145"/>
  <c r="BE149"/>
  <c r="BE151"/>
  <c r="BE178"/>
  <c r="BE159"/>
  <c r="BE164"/>
  <c i="9" r="BK165"/>
  <c r="J165"/>
  <c r="J73"/>
  <c i="10" r="BE138"/>
  <c i="9" r="BK102"/>
  <c r="J102"/>
  <c r="J68"/>
  <c i="10" r="BE111"/>
  <c r="BE130"/>
  <c r="J94"/>
  <c r="BE134"/>
  <c r="BE155"/>
  <c i="1" r="BA65"/>
  <c i="10" r="E86"/>
  <c r="BE115"/>
  <c r="BE121"/>
  <c r="F63"/>
  <c r="BE107"/>
  <c r="BE125"/>
  <c r="BE169"/>
  <c r="BE173"/>
  <c r="BE184"/>
  <c i="8" r="BK147"/>
  <c r="J147"/>
  <c r="J71"/>
  <c i="9" r="BE110"/>
  <c r="BE181"/>
  <c r="BE221"/>
  <c r="BE230"/>
  <c r="BE235"/>
  <c r="E52"/>
  <c r="BE127"/>
  <c r="BE131"/>
  <c r="BE163"/>
  <c r="BE173"/>
  <c r="BE177"/>
  <c r="J95"/>
  <c r="BE193"/>
  <c r="BE197"/>
  <c r="BE201"/>
  <c r="BE109"/>
  <c r="BE114"/>
  <c r="BE150"/>
  <c r="BE154"/>
  <c r="BE185"/>
  <c r="BE189"/>
  <c r="F98"/>
  <c r="BE104"/>
  <c r="BE135"/>
  <c r="BE139"/>
  <c r="BE146"/>
  <c r="BE203"/>
  <c r="BE208"/>
  <c r="BE210"/>
  <c r="BE214"/>
  <c r="BE217"/>
  <c i="8" r="BK101"/>
  <c r="BK100"/>
  <c r="J100"/>
  <c r="J67"/>
  <c i="9" r="BE118"/>
  <c r="BE123"/>
  <c r="BE158"/>
  <c r="BE167"/>
  <c r="BE171"/>
  <c r="BE178"/>
  <c r="BE225"/>
  <c i="7" r="J172"/>
  <c r="J72"/>
  <c i="8" r="E52"/>
  <c r="BE103"/>
  <c r="F63"/>
  <c r="BE111"/>
  <c r="BE128"/>
  <c i="7" r="J242"/>
  <c r="J76"/>
  <c i="8" r="BE107"/>
  <c r="BE120"/>
  <c r="BE124"/>
  <c r="BE133"/>
  <c r="BE135"/>
  <c r="BE163"/>
  <c r="BE154"/>
  <c r="J94"/>
  <c r="BE115"/>
  <c r="BE141"/>
  <c r="BE149"/>
  <c r="BE159"/>
  <c r="BE139"/>
  <c r="BE145"/>
  <c r="BE168"/>
  <c r="BE173"/>
  <c i="7" r="F104"/>
  <c r="BE117"/>
  <c r="BE129"/>
  <c r="BE134"/>
  <c r="BE267"/>
  <c r="BE281"/>
  <c r="BE302"/>
  <c r="BE306"/>
  <c r="BE326"/>
  <c r="BE330"/>
  <c r="BE369"/>
  <c r="BE396"/>
  <c r="BE398"/>
  <c r="BE406"/>
  <c r="BE459"/>
  <c r="BE467"/>
  <c i="6" r="J175"/>
  <c r="J72"/>
  <c i="7" r="E93"/>
  <c r="BE110"/>
  <c r="BE151"/>
  <c r="BE164"/>
  <c r="BE168"/>
  <c r="BE185"/>
  <c r="BE258"/>
  <c r="BE272"/>
  <c r="BE361"/>
  <c r="BE380"/>
  <c r="BE388"/>
  <c r="BE443"/>
  <c r="BE475"/>
  <c i="6" r="BK100"/>
  <c i="7" r="BE160"/>
  <c r="BE206"/>
  <c r="BE220"/>
  <c r="BE253"/>
  <c r="BE265"/>
  <c r="BE279"/>
  <c r="BE286"/>
  <c r="BE287"/>
  <c r="BE321"/>
  <c r="BE357"/>
  <c r="BE384"/>
  <c r="BE392"/>
  <c r="BE449"/>
  <c r="BE478"/>
  <c r="BE482"/>
  <c r="BE491"/>
  <c r="BE114"/>
  <c r="BE138"/>
  <c r="BE282"/>
  <c r="BE290"/>
  <c r="BE294"/>
  <c r="BE318"/>
  <c r="BE352"/>
  <c r="BE439"/>
  <c r="BE451"/>
  <c r="J60"/>
  <c r="BE146"/>
  <c r="BE147"/>
  <c r="BE177"/>
  <c r="BE197"/>
  <c r="BE202"/>
  <c r="BE234"/>
  <c r="BE239"/>
  <c r="BE263"/>
  <c r="BE376"/>
  <c r="BE413"/>
  <c r="BE463"/>
  <c r="BE121"/>
  <c r="BE125"/>
  <c r="BE189"/>
  <c r="BE222"/>
  <c r="BE243"/>
  <c r="BE247"/>
  <c r="BE274"/>
  <c r="BE314"/>
  <c r="BE338"/>
  <c r="BE342"/>
  <c r="BE348"/>
  <c r="BE373"/>
  <c r="BE455"/>
  <c r="BE486"/>
  <c r="BE173"/>
  <c r="BE181"/>
  <c r="BE211"/>
  <c r="BE291"/>
  <c r="BE298"/>
  <c r="BE334"/>
  <c r="BE344"/>
  <c r="BE365"/>
  <c r="BE471"/>
  <c r="BE193"/>
  <c r="BE215"/>
  <c r="BE219"/>
  <c r="BE226"/>
  <c r="BE230"/>
  <c r="BE249"/>
  <c r="BE255"/>
  <c r="BE310"/>
  <c r="BE404"/>
  <c r="BE410"/>
  <c r="BE420"/>
  <c r="BE424"/>
  <c r="BE429"/>
  <c r="BE433"/>
  <c r="BE437"/>
  <c r="BE496"/>
  <c i="5" r="J210"/>
  <c r="J75"/>
  <c i="6" r="BE114"/>
  <c r="BE120"/>
  <c r="BE125"/>
  <c r="BE130"/>
  <c i="5" r="J108"/>
  <c r="J69"/>
  <c i="6" r="F63"/>
  <c r="BE155"/>
  <c r="BE168"/>
  <c r="E52"/>
  <c r="BE162"/>
  <c r="BE199"/>
  <c r="J93"/>
  <c r="BE102"/>
  <c r="BE160"/>
  <c r="BE185"/>
  <c r="BE134"/>
  <c r="BE176"/>
  <c r="BE106"/>
  <c r="BE110"/>
  <c r="BE138"/>
  <c r="BE143"/>
  <c r="BE147"/>
  <c r="BE151"/>
  <c r="BE166"/>
  <c r="BE172"/>
  <c r="BE180"/>
  <c r="BE189"/>
  <c r="BE194"/>
  <c i="5" r="BE125"/>
  <c r="BE167"/>
  <c r="BE185"/>
  <c r="BE202"/>
  <c r="BE207"/>
  <c r="BE252"/>
  <c r="BE298"/>
  <c r="BE334"/>
  <c r="BE360"/>
  <c r="BE382"/>
  <c r="BE413"/>
  <c r="BE418"/>
  <c r="BE423"/>
  <c i="4" r="J100"/>
  <c r="J69"/>
  <c i="5" r="E52"/>
  <c r="BE120"/>
  <c r="BE126"/>
  <c r="BE180"/>
  <c r="BE278"/>
  <c r="BE366"/>
  <c r="BE398"/>
  <c i="4" r="BK144"/>
  <c r="J144"/>
  <c r="J71"/>
  <c i="5" r="BE113"/>
  <c r="BE194"/>
  <c r="BE233"/>
  <c r="BE235"/>
  <c r="BE240"/>
  <c r="BE247"/>
  <c r="BE268"/>
  <c r="BE356"/>
  <c r="BE136"/>
  <c r="BE190"/>
  <c r="BE223"/>
  <c r="BE270"/>
  <c r="BE274"/>
  <c r="BE376"/>
  <c r="J60"/>
  <c r="BE149"/>
  <c r="BE176"/>
  <c r="BE211"/>
  <c r="BE226"/>
  <c r="BE239"/>
  <c r="BE305"/>
  <c r="BE309"/>
  <c r="BE313"/>
  <c r="BE323"/>
  <c r="BE347"/>
  <c r="BE351"/>
  <c r="BE386"/>
  <c r="BE394"/>
  <c r="BE132"/>
  <c r="BE198"/>
  <c r="BE217"/>
  <c r="BE221"/>
  <c r="BE260"/>
  <c r="BE264"/>
  <c r="BE282"/>
  <c r="BE337"/>
  <c r="BE374"/>
  <c r="F63"/>
  <c r="BE109"/>
  <c r="BE159"/>
  <c r="BE171"/>
  <c r="BE286"/>
  <c r="BE290"/>
  <c r="BE301"/>
  <c r="BE330"/>
  <c r="BE390"/>
  <c r="BE402"/>
  <c r="BE409"/>
  <c r="BE116"/>
  <c r="BE140"/>
  <c r="BE145"/>
  <c r="BE155"/>
  <c r="BE163"/>
  <c r="BE215"/>
  <c r="BE231"/>
  <c r="BE243"/>
  <c r="BE256"/>
  <c r="BE294"/>
  <c r="BE317"/>
  <c r="BE321"/>
  <c r="BE328"/>
  <c r="BE364"/>
  <c r="BE370"/>
  <c r="BE405"/>
  <c i="3" r="J106"/>
  <c r="J69"/>
  <c i="4" r="J92"/>
  <c r="BE101"/>
  <c r="BE125"/>
  <c r="BE142"/>
  <c r="E52"/>
  <c r="BE107"/>
  <c r="BE136"/>
  <c r="BE138"/>
  <c i="3" r="BK193"/>
  <c r="J193"/>
  <c r="J73"/>
  <c i="4" r="F63"/>
  <c r="BE121"/>
  <c r="BE146"/>
  <c r="BE157"/>
  <c r="BE112"/>
  <c r="BE117"/>
  <c r="BE129"/>
  <c r="BE134"/>
  <c r="BE151"/>
  <c i="3" r="BE147"/>
  <c r="BE151"/>
  <c r="BE169"/>
  <c r="BE220"/>
  <c r="BE233"/>
  <c r="BE310"/>
  <c i="2" r="BK179"/>
  <c r="J179"/>
  <c r="J74"/>
  <c i="3" r="J60"/>
  <c r="BE114"/>
  <c r="BE155"/>
  <c r="BE275"/>
  <c r="BE306"/>
  <c r="BE313"/>
  <c r="BE338"/>
  <c r="BE361"/>
  <c r="BE365"/>
  <c r="BE392"/>
  <c r="E52"/>
  <c r="BE115"/>
  <c r="BE123"/>
  <c r="BE216"/>
  <c r="BE127"/>
  <c r="BE221"/>
  <c r="BE224"/>
  <c r="BE237"/>
  <c r="BE247"/>
  <c r="BE300"/>
  <c r="BE342"/>
  <c r="BE344"/>
  <c r="BE348"/>
  <c r="BE377"/>
  <c r="BE384"/>
  <c r="BE136"/>
  <c r="BE143"/>
  <c r="BE201"/>
  <c r="BE205"/>
  <c r="BE210"/>
  <c r="BE214"/>
  <c r="BE229"/>
  <c r="BE245"/>
  <c r="BE251"/>
  <c r="BE259"/>
  <c r="BE271"/>
  <c r="BE290"/>
  <c r="BE298"/>
  <c r="BE304"/>
  <c r="BE325"/>
  <c r="BE334"/>
  <c i="2" r="BK102"/>
  <c r="J102"/>
  <c r="J68"/>
  <c i="3" r="BE132"/>
  <c r="BE164"/>
  <c r="BE178"/>
  <c r="BE191"/>
  <c r="BE195"/>
  <c r="BE207"/>
  <c r="BE241"/>
  <c r="BE263"/>
  <c r="BE267"/>
  <c r="BE286"/>
  <c r="BE294"/>
  <c r="BE329"/>
  <c r="BE369"/>
  <c r="BE373"/>
  <c r="F101"/>
  <c r="BE182"/>
  <c r="BE255"/>
  <c r="BE353"/>
  <c r="BE355"/>
  <c r="BE107"/>
  <c r="BE159"/>
  <c r="BE174"/>
  <c r="BE186"/>
  <c r="BE199"/>
  <c r="BE278"/>
  <c r="BE282"/>
  <c r="BE381"/>
  <c r="BE388"/>
  <c i="2" r="J60"/>
  <c r="BE157"/>
  <c r="BE191"/>
  <c r="BE196"/>
  <c r="BE116"/>
  <c r="BE153"/>
  <c r="BE124"/>
  <c r="BE138"/>
  <c r="BE143"/>
  <c r="E52"/>
  <c r="BE161"/>
  <c r="BE166"/>
  <c r="F98"/>
  <c r="BE104"/>
  <c r="BE170"/>
  <c r="BE108"/>
  <c r="BE111"/>
  <c r="BE149"/>
  <c r="BE174"/>
  <c r="BE185"/>
  <c r="BE168"/>
  <c r="BE177"/>
  <c r="BE181"/>
  <c i="10" r="F39"/>
  <c i="1" r="BB65"/>
  <c i="19" r="F39"/>
  <c i="1" r="BB75"/>
  <c i="38" r="J36"/>
  <c i="1" r="AW99"/>
  <c i="17" r="J36"/>
  <c i="1" r="AW72"/>
  <c i="30" r="F36"/>
  <c i="1" r="BA89"/>
  <c i="9" r="F40"/>
  <c i="1" r="BC64"/>
  <c i="13" r="F41"/>
  <c i="1" r="BD68"/>
  <c i="9" r="F38"/>
  <c i="1" r="BA64"/>
  <c i="14" r="F38"/>
  <c i="1" r="BA69"/>
  <c i="18" r="F38"/>
  <c i="1" r="BA74"/>
  <c i="2" r="F38"/>
  <c i="1" r="BA57"/>
  <c i="6" r="F40"/>
  <c i="1" r="BC61"/>
  <c i="16" r="F38"/>
  <c i="1" r="BC71"/>
  <c i="28" r="F38"/>
  <c i="1" r="BC87"/>
  <c r="AS55"/>
  <c i="10" r="F40"/>
  <c i="1" r="BC65"/>
  <c i="17" r="F37"/>
  <c i="1" r="BB72"/>
  <c i="32" r="J38"/>
  <c i="1" r="AW92"/>
  <c i="2" r="F39"/>
  <c i="1" r="BB57"/>
  <c i="13" r="J38"/>
  <c i="1" r="AW68"/>
  <c i="7" r="F40"/>
  <c i="1" r="BC62"/>
  <c i="13" r="F40"/>
  <c i="1" r="BC68"/>
  <c i="28" r="J36"/>
  <c i="1" r="AW87"/>
  <c i="37" r="F36"/>
  <c i="1" r="BA98"/>
  <c i="11" r="J38"/>
  <c i="1" r="AW66"/>
  <c i="28" r="F39"/>
  <c i="1" r="BD87"/>
  <c i="35" r="F36"/>
  <c i="1" r="BA96"/>
  <c i="24" r="F38"/>
  <c i="1" r="BC81"/>
  <c i="38" r="F36"/>
  <c i="1" r="BA99"/>
  <c i="3" r="F41"/>
  <c i="1" r="BD58"/>
  <c i="32" r="F41"/>
  <c i="1" r="BD92"/>
  <c i="37" r="F39"/>
  <c i="1" r="BD98"/>
  <c i="11" r="F40"/>
  <c i="1" r="BC66"/>
  <c i="23" r="J34"/>
  <c i="24" r="J32"/>
  <c i="26" r="F40"/>
  <c i="1" r="BC85"/>
  <c i="36" r="F36"/>
  <c i="1" r="BA97"/>
  <c i="14" r="F40"/>
  <c i="1" r="BC69"/>
  <c i="20" r="F39"/>
  <c i="1" r="BB76"/>
  <c i="30" r="F37"/>
  <c i="1" r="BB89"/>
  <c i="6" r="J38"/>
  <c i="1" r="AW61"/>
  <c i="11" r="F39"/>
  <c i="1" r="BB66"/>
  <c i="30" r="J36"/>
  <c i="1" r="AW89"/>
  <c i="39" r="J34"/>
  <c i="1" r="AW100"/>
  <c i="4" r="F40"/>
  <c i="1" r="BC59"/>
  <c i="13" r="F38"/>
  <c i="1" r="BA68"/>
  <c i="20" r="J34"/>
  <c i="21" r="F39"/>
  <c i="1" r="BB77"/>
  <c i="23" r="F38"/>
  <c i="1" r="BA79"/>
  <c i="26" r="F38"/>
  <c i="1" r="BA85"/>
  <c i="32" r="F38"/>
  <c i="1" r="BA92"/>
  <c i="33" r="F38"/>
  <c i="1" r="BC93"/>
  <c i="12" r="F38"/>
  <c i="1" r="BA67"/>
  <c i="23" r="F41"/>
  <c i="1" r="BD79"/>
  <c i="33" r="F37"/>
  <c i="1" r="BB93"/>
  <c i="8" r="F38"/>
  <c i="1" r="BA63"/>
  <c i="13" r="F39"/>
  <c i="1" r="BB68"/>
  <c i="32" r="J34"/>
  <c i="33" r="J36"/>
  <c i="1" r="AW93"/>
  <c i="8" r="J38"/>
  <c i="1" r="AW63"/>
  <c i="9" r="F41"/>
  <c i="1" r="BD64"/>
  <c i="16" r="F39"/>
  <c i="1" r="BD71"/>
  <c i="34" r="F38"/>
  <c i="1" r="BC95"/>
  <c i="35" r="F37"/>
  <c i="1" r="BB96"/>
  <c i="14" r="J38"/>
  <c i="1" r="AW69"/>
  <c i="18" r="J38"/>
  <c i="1" r="AW74"/>
  <c i="21" r="F40"/>
  <c i="1" r="BC77"/>
  <c i="29" r="F36"/>
  <c i="1" r="BA88"/>
  <c i="31" r="F40"/>
  <c i="1" r="BC91"/>
  <c i="12" r="F41"/>
  <c i="1" r="BD67"/>
  <c i="18" r="J34"/>
  <c i="20" r="F40"/>
  <c i="1" r="BC76"/>
  <c i="27" r="F38"/>
  <c i="1" r="BA86"/>
  <c i="22" r="F38"/>
  <c i="1" r="BA78"/>
  <c i="25" r="F40"/>
  <c i="1" r="BC82"/>
  <c i="32" r="F40"/>
  <c i="1" r="BC92"/>
  <c i="4" r="F41"/>
  <c i="1" r="BD59"/>
  <c i="15" r="F37"/>
  <c i="1" r="BB70"/>
  <c i="27" r="F40"/>
  <c i="1" r="BC86"/>
  <c i="15" r="J36"/>
  <c i="1" r="AW70"/>
  <c i="26" r="F41"/>
  <c i="1" r="BD85"/>
  <c i="31" r="F41"/>
  <c i="1" r="BD91"/>
  <c i="4" r="F39"/>
  <c i="1" r="BB59"/>
  <c i="10" r="F41"/>
  <c i="1" r="BD65"/>
  <c i="19" r="F41"/>
  <c i="1" r="BD75"/>
  <c i="3" r="F38"/>
  <c i="1" r="BA58"/>
  <c i="30" r="F38"/>
  <c i="1" r="BC89"/>
  <c i="9" r="F39"/>
  <c i="1" r="BB64"/>
  <c i="25" r="F38"/>
  <c i="1" r="BA82"/>
  <c i="27" r="F41"/>
  <c i="1" r="BD86"/>
  <c i="14" r="F39"/>
  <c i="1" r="BB69"/>
  <c i="20" r="F41"/>
  <c i="1" r="BD76"/>
  <c i="29" r="F39"/>
  <c i="1" r="BD88"/>
  <c i="3" r="J38"/>
  <c i="1" r="AW58"/>
  <c i="11" r="F41"/>
  <c i="1" r="BD66"/>
  <c i="21" r="F41"/>
  <c i="1" r="BD77"/>
  <c i="25" r="F41"/>
  <c i="1" r="BD82"/>
  <c i="34" r="F39"/>
  <c i="1" r="BD95"/>
  <c i="24" r="F39"/>
  <c i="1" r="BD81"/>
  <c i="5" r="F40"/>
  <c i="1" r="BC60"/>
  <c i="38" r="F37"/>
  <c i="1" r="BB99"/>
  <c i="4" r="J38"/>
  <c i="1" r="AW59"/>
  <c i="17" r="F39"/>
  <c i="1" r="BD72"/>
  <c i="29" r="F37"/>
  <c i="1" r="BB88"/>
  <c i="25" r="J34"/>
  <c i="4" r="F38"/>
  <c i="1" r="BA59"/>
  <c i="5" r="F41"/>
  <c i="1" r="BD60"/>
  <c i="28" r="F37"/>
  <c i="1" r="BB87"/>
  <c i="35" r="F38"/>
  <c i="1" r="BC96"/>
  <c i="27" r="F39"/>
  <c i="1" r="BB86"/>
  <c i="26" r="F39"/>
  <c i="1" r="BB85"/>
  <c i="31" r="J38"/>
  <c i="1" r="AW91"/>
  <c i="39" r="F37"/>
  <c i="1" r="BD100"/>
  <c i="10" r="J38"/>
  <c i="1" r="AW65"/>
  <c i="12" r="F40"/>
  <c i="1" r="BC67"/>
  <c i="24" r="F36"/>
  <c i="1" r="BA81"/>
  <c i="38" r="F38"/>
  <c i="1" r="BC99"/>
  <c i="21" r="F38"/>
  <c i="1" r="BA77"/>
  <c i="23" r="F39"/>
  <c i="1" r="BB79"/>
  <c i="6" r="F41"/>
  <c i="1" r="BD61"/>
  <c i="19" r="J38"/>
  <c i="1" r="AW75"/>
  <c i="22" r="J34"/>
  <c i="24" r="J36"/>
  <c i="1" r="AW81"/>
  <c i="27" r="J38"/>
  <c i="1" r="AW86"/>
  <c i="36" r="F37"/>
  <c i="1" r="BB97"/>
  <c i="18" r="F40"/>
  <c i="1" r="BC74"/>
  <c i="35" r="J36"/>
  <c i="1" r="AW96"/>
  <c i="5" r="F38"/>
  <c i="1" r="BA60"/>
  <c i="29" r="F38"/>
  <c i="1" r="BC88"/>
  <c i="2" r="F41"/>
  <c i="1" r="BD57"/>
  <c i="9" r="J38"/>
  <c i="1" r="AW64"/>
  <c i="23" r="J38"/>
  <c i="1" r="AW79"/>
  <c i="38" r="F39"/>
  <c i="1" r="BD99"/>
  <c i="17" r="F36"/>
  <c i="1" r="BA72"/>
  <c i="19" r="F40"/>
  <c i="1" r="BC75"/>
  <c i="16" r="J36"/>
  <c i="1" r="AW71"/>
  <c i="19" r="F38"/>
  <c i="1" r="BA75"/>
  <c i="3" r="F39"/>
  <c i="1" r="BB58"/>
  <c i="22" r="J38"/>
  <c i="1" r="AW78"/>
  <c i="33" r="F36"/>
  <c i="1" r="BA93"/>
  <c i="34" r="F37"/>
  <c i="1" r="BB95"/>
  <c i="36" r="J36"/>
  <c i="1" r="AW97"/>
  <c i="37" r="F37"/>
  <c i="1" r="BB98"/>
  <c i="17" r="F38"/>
  <c i="1" r="BC72"/>
  <c i="2" r="F40"/>
  <c i="1" r="BC57"/>
  <c i="20" r="F38"/>
  <c i="1" r="BA76"/>
  <c i="21" r="J38"/>
  <c i="1" r="AW77"/>
  <c i="25" r="J38"/>
  <c i="1" r="AW82"/>
  <c i="30" r="F39"/>
  <c i="1" r="BD89"/>
  <c i="2" r="J38"/>
  <c i="1" r="AW57"/>
  <c i="22" r="F41"/>
  <c i="1" r="BD78"/>
  <c i="25" r="F39"/>
  <c i="1" r="BB82"/>
  <c i="28" r="F36"/>
  <c i="1" r="BA87"/>
  <c i="36" r="F38"/>
  <c i="1" r="BC97"/>
  <c i="8" r="F40"/>
  <c i="1" r="BC63"/>
  <c i="16" r="F36"/>
  <c i="1" r="BA71"/>
  <c i="26" r="J38"/>
  <c i="1" r="AW85"/>
  <c i="31" r="F39"/>
  <c i="1" r="BB91"/>
  <c i="8" r="F39"/>
  <c i="1" r="BB63"/>
  <c i="12" r="F39"/>
  <c i="1" r="BB67"/>
  <c i="24" r="F37"/>
  <c i="1" r="BB81"/>
  <c i="37" r="J36"/>
  <c i="1" r="AW98"/>
  <c i="5" r="J38"/>
  <c i="1" r="AW60"/>
  <c i="12" r="J38"/>
  <c i="1" r="AW67"/>
  <c i="15" r="F39"/>
  <c i="1" r="BD70"/>
  <c i="33" r="F39"/>
  <c i="1" r="BD93"/>
  <c i="39" r="F34"/>
  <c i="1" r="BA100"/>
  <c i="7" r="F39"/>
  <c i="1" r="BB62"/>
  <c i="6" r="F38"/>
  <c i="1" r="BA61"/>
  <c i="13" r="J34"/>
  <c i="15" r="F38"/>
  <c i="1" r="BC70"/>
  <c i="39" r="F35"/>
  <c i="1" r="BB100"/>
  <c i="7" r="J38"/>
  <c i="1" r="AW62"/>
  <c i="16" r="F37"/>
  <c i="1" r="BB71"/>
  <c i="31" r="F38"/>
  <c i="1" r="BA91"/>
  <c i="37" r="F38"/>
  <c i="1" r="BC98"/>
  <c i="20" r="J38"/>
  <c i="1" r="AW76"/>
  <c i="22" r="F40"/>
  <c i="1" r="BC78"/>
  <c i="7" r="F41"/>
  <c i="1" r="BD62"/>
  <c i="31" r="J34"/>
  <c i="34" r="F36"/>
  <c i="1" r="BA95"/>
  <c i="29" r="J36"/>
  <c i="1" r="AW88"/>
  <c i="5" r="F39"/>
  <c i="1" r="BB60"/>
  <c i="22" r="F39"/>
  <c i="1" r="BB78"/>
  <c i="32" r="F39"/>
  <c i="1" r="BB92"/>
  <c r="AS83"/>
  <c i="8" r="F41"/>
  <c i="1" r="BD63"/>
  <c i="14" r="F41"/>
  <c i="1" r="BD69"/>
  <c i="23" r="F40"/>
  <c i="1" r="BC79"/>
  <c i="36" r="F39"/>
  <c i="1" r="BD97"/>
  <c i="6" r="F39"/>
  <c i="1" r="BB61"/>
  <c i="15" r="F36"/>
  <c i="1" r="BA70"/>
  <c i="18" r="F41"/>
  <c i="1" r="BD74"/>
  <c i="7" r="F38"/>
  <c i="1" r="BA62"/>
  <c i="3" r="F40"/>
  <c i="1" r="BC58"/>
  <c i="34" r="J36"/>
  <c i="1" r="AW95"/>
  <c i="39" r="F36"/>
  <c i="1" r="BC100"/>
  <c i="11" r="F38"/>
  <c i="1" r="BA66"/>
  <c i="18" r="F39"/>
  <c i="1" r="BB74"/>
  <c i="35" r="F39"/>
  <c i="1" r="BD96"/>
  <c i="27" l="1" r="P202"/>
  <c i="38" r="BK217"/>
  <c r="J217"/>
  <c r="J67"/>
  <c i="27" r="P106"/>
  <c i="1" r="AU86"/>
  <c i="8" r="T100"/>
  <c i="27" r="BK107"/>
  <c r="J107"/>
  <c r="J68"/>
  <c i="3" r="R193"/>
  <c i="14" r="P100"/>
  <c r="P99"/>
  <c i="1" r="AU69"/>
  <c i="13" r="R105"/>
  <c i="36" r="R93"/>
  <c i="26" r="T98"/>
  <c i="11" r="R104"/>
  <c r="R103"/>
  <c i="38" r="P93"/>
  <c i="34" r="T101"/>
  <c r="T100"/>
  <c i="36" r="P93"/>
  <c i="1" r="AU97"/>
  <c i="35" r="P145"/>
  <c i="30" r="T107"/>
  <c r="T92"/>
  <c i="17" r="P107"/>
  <c r="P92"/>
  <c i="1" r="AU72"/>
  <c i="12" r="R231"/>
  <c i="37" r="R117"/>
  <c r="R94"/>
  <c i="38" r="R93"/>
  <c r="R92"/>
  <c i="2" r="R102"/>
  <c r="R101"/>
  <c i="34" r="R101"/>
  <c i="27" r="R202"/>
  <c i="13" r="R213"/>
  <c i="7" r="T108"/>
  <c i="34" r="R261"/>
  <c i="30" r="BK107"/>
  <c r="J107"/>
  <c r="J66"/>
  <c i="27" r="T202"/>
  <c i="10" r="P101"/>
  <c r="P100"/>
  <c i="1" r="AU65"/>
  <c i="38" r="P217"/>
  <c i="39" r="T85"/>
  <c i="34" r="P101"/>
  <c i="12" r="P231"/>
  <c i="15" r="BK96"/>
  <c r="J96"/>
  <c r="J64"/>
  <c i="11" r="T169"/>
  <c i="9" r="R165"/>
  <c i="7" r="P241"/>
  <c i="30" r="R107"/>
  <c r="R92"/>
  <c i="13" r="T213"/>
  <c i="7" r="T241"/>
  <c i="3" r="T193"/>
  <c r="T104"/>
  <c i="5" r="P107"/>
  <c i="35" r="R100"/>
  <c i="17" r="T107"/>
  <c r="T92"/>
  <c i="3" r="BK105"/>
  <c r="J105"/>
  <c r="J68"/>
  <c i="11" r="T104"/>
  <c r="T103"/>
  <c i="36" r="T93"/>
  <c i="37" r="P117"/>
  <c r="P95"/>
  <c r="P94"/>
  <c i="1" r="AU98"/>
  <c i="34" r="P261"/>
  <c i="15" r="T96"/>
  <c r="T95"/>
  <c i="6" r="BK174"/>
  <c r="J174"/>
  <c r="J71"/>
  <c i="7" r="BK241"/>
  <c r="J241"/>
  <c r="J75"/>
  <c i="39" r="R95"/>
  <c i="11" r="P169"/>
  <c i="6" r="R100"/>
  <c r="R99"/>
  <c i="5" r="T209"/>
  <c r="T106"/>
  <c i="39" r="R85"/>
  <c i="28" r="P95"/>
  <c r="P94"/>
  <c i="1" r="AU87"/>
  <c i="7" r="R241"/>
  <c i="35" r="T145"/>
  <c r="T99"/>
  <c i="30" r="P107"/>
  <c r="P92"/>
  <c i="1" r="AU89"/>
  <c i="27" r="T107"/>
  <c r="T106"/>
  <c i="13" r="P213"/>
  <c i="10" r="R100"/>
  <c i="8" r="P100"/>
  <c i="1" r="AU63"/>
  <c i="11" r="P104"/>
  <c r="P103"/>
  <c i="1" r="AU66"/>
  <c i="7" r="BK108"/>
  <c r="J108"/>
  <c r="J68"/>
  <c i="17" r="R107"/>
  <c r="R92"/>
  <c i="12" r="T231"/>
  <c i="7" r="P108"/>
  <c r="P107"/>
  <c i="1" r="AU62"/>
  <c i="4" r="R99"/>
  <c r="R98"/>
  <c i="28" r="T95"/>
  <c r="T94"/>
  <c i="9" r="P102"/>
  <c r="P101"/>
  <c i="1" r="AU64"/>
  <c i="24" r="P89"/>
  <c r="P88"/>
  <c i="1" r="AU81"/>
  <c i="29" r="R91"/>
  <c i="24" r="R89"/>
  <c r="R88"/>
  <c i="4" r="BK99"/>
  <c r="J99"/>
  <c r="J68"/>
  <c i="35" r="R145"/>
  <c i="6" r="P100"/>
  <c r="P99"/>
  <c i="1" r="AU61"/>
  <c i="5" r="BK107"/>
  <c r="J107"/>
  <c r="J68"/>
  <c i="3" r="P105"/>
  <c r="P104"/>
  <c i="1" r="AU58"/>
  <c i="26" r="P99"/>
  <c r="P98"/>
  <c i="1" r="AU85"/>
  <c i="12" r="R104"/>
  <c r="R103"/>
  <c i="2" r="P102"/>
  <c r="P101"/>
  <c i="1" r="AU57"/>
  <c i="37" r="T117"/>
  <c i="27" r="R107"/>
  <c r="R106"/>
  <c i="15" r="R96"/>
  <c r="R95"/>
  <c i="12" r="P104"/>
  <c r="P103"/>
  <c i="1" r="AU67"/>
  <c i="15" r="P96"/>
  <c r="P95"/>
  <c i="1" r="AU70"/>
  <c i="12" r="T104"/>
  <c r="T103"/>
  <c i="10" r="BK157"/>
  <c r="J157"/>
  <c r="J71"/>
  <c i="16" r="P93"/>
  <c r="P92"/>
  <c i="1" r="AU71"/>
  <c i="39" r="P85"/>
  <c i="1" r="AU100"/>
  <c i="13" r="P105"/>
  <c r="P104"/>
  <c i="1" r="AU68"/>
  <c i="5" r="R209"/>
  <c r="R106"/>
  <c i="37" r="T95"/>
  <c r="T94"/>
  <c i="28" r="R95"/>
  <c r="R94"/>
  <c i="9" r="T165"/>
  <c r="T101"/>
  <c i="5" r="P209"/>
  <c r="P106"/>
  <c i="1" r="AU60"/>
  <c i="2" r="T102"/>
  <c r="T101"/>
  <c i="35" r="P100"/>
  <c r="P99"/>
  <c i="1" r="AU96"/>
  <c i="13" r="T105"/>
  <c r="T104"/>
  <c i="7" r="R108"/>
  <c r="R107"/>
  <c i="12" r="BK104"/>
  <c r="J104"/>
  <c r="J68"/>
  <c i="9" r="R102"/>
  <c r="R101"/>
  <c i="3" r="R105"/>
  <c r="R104"/>
  <c i="1" r="AG82"/>
  <c i="39" r="BK95"/>
  <c r="J95"/>
  <c r="J61"/>
  <c i="17" r="BK93"/>
  <c r="J93"/>
  <c r="J64"/>
  <c i="15" r="BK298"/>
  <c r="J298"/>
  <c r="J71"/>
  <c i="37" r="BK94"/>
  <c r="J94"/>
  <c r="J95"/>
  <c r="J64"/>
  <c i="36" r="BK93"/>
  <c r="J93"/>
  <c r="J63"/>
  <c i="35" r="BK99"/>
  <c r="J99"/>
  <c i="34" r="BK100"/>
  <c r="J100"/>
  <c r="J63"/>
  <c i="33" r="BK88"/>
  <c r="J88"/>
  <c r="J63"/>
  <c i="1" r="AG92"/>
  <c i="32" r="J67"/>
  <c i="1" r="AG91"/>
  <c i="31" r="J67"/>
  <c i="30" r="BK92"/>
  <c r="J92"/>
  <c r="J63"/>
  <c i="29" r="BK91"/>
  <c r="J91"/>
  <c i="28" r="BK94"/>
  <c r="J94"/>
  <c i="27" r="BK106"/>
  <c r="J106"/>
  <c i="26" r="BK98"/>
  <c r="J98"/>
  <c i="1" r="AG81"/>
  <c r="AG79"/>
  <c i="23" r="J67"/>
  <c i="1" r="AG78"/>
  <c r="AG76"/>
  <c r="AG74"/>
  <c i="16" r="BK92"/>
  <c r="J92"/>
  <c r="J63"/>
  <c i="14" r="BK99"/>
  <c r="J99"/>
  <c r="J100"/>
  <c r="J68"/>
  <c i="1" r="AG68"/>
  <c i="13" r="J105"/>
  <c r="J68"/>
  <c r="J67"/>
  <c i="12" r="BK103"/>
  <c r="J103"/>
  <c i="11" r="BK103"/>
  <c r="J103"/>
  <c i="9" r="BK101"/>
  <c r="J101"/>
  <c r="J67"/>
  <c i="8" r="J101"/>
  <c r="J68"/>
  <c i="6" r="J100"/>
  <c r="J68"/>
  <c i="3" r="BK104"/>
  <c r="J104"/>
  <c r="J67"/>
  <c i="2" r="BK101"/>
  <c r="J101"/>
  <c r="J67"/>
  <c i="1" r="BB56"/>
  <c i="30" r="F35"/>
  <c i="1" r="AZ89"/>
  <c i="19" r="J37"/>
  <c i="1" r="AV75"/>
  <c r="AT75"/>
  <c i="35" r="J32"/>
  <c i="1" r="AG96"/>
  <c r="BB94"/>
  <c r="AX94"/>
  <c r="BD94"/>
  <c i="39" r="F33"/>
  <c i="1" r="AZ100"/>
  <c i="15" r="J35"/>
  <c i="1" r="AV70"/>
  <c r="AT70"/>
  <c r="BB80"/>
  <c r="AX80"/>
  <c i="29" r="J35"/>
  <c i="1" r="AV88"/>
  <c r="AT88"/>
  <c i="27" r="J37"/>
  <c i="1" r="AV86"/>
  <c r="AT86"/>
  <c i="39" r="J33"/>
  <c i="1" r="AV100"/>
  <c r="AT100"/>
  <c i="19" r="F37"/>
  <c i="1" r="AZ75"/>
  <c i="35" r="J35"/>
  <c i="1" r="AV96"/>
  <c r="AT96"/>
  <c i="15" r="F35"/>
  <c i="1" r="AZ70"/>
  <c r="BA80"/>
  <c r="AW80"/>
  <c r="BC80"/>
  <c r="AY80"/>
  <c r="BB84"/>
  <c r="BD84"/>
  <c r="BC90"/>
  <c r="AY90"/>
  <c i="34" r="J35"/>
  <c i="1" r="AV95"/>
  <c r="AT95"/>
  <c i="21" r="J34"/>
  <c i="1" r="AG77"/>
  <c i="26" r="J34"/>
  <c i="1" r="AG85"/>
  <c i="27" r="J34"/>
  <c i="1" r="AG86"/>
  <c r="AU73"/>
  <c i="14" r="F37"/>
  <c i="1" r="AZ69"/>
  <c i="37" r="J32"/>
  <c i="1" r="AG98"/>
  <c r="BA94"/>
  <c r="AW94"/>
  <c i="10" r="J37"/>
  <c i="1" r="AV65"/>
  <c r="AT65"/>
  <c i="25" r="J37"/>
  <c i="1" r="AV82"/>
  <c r="AT82"/>
  <c r="AN82"/>
  <c i="2" r="F37"/>
  <c i="1" r="AZ57"/>
  <c i="21" r="J37"/>
  <c i="1" r="AV77"/>
  <c r="AT77"/>
  <c i="28" r="J35"/>
  <c i="1" r="AV87"/>
  <c r="AT87"/>
  <c i="38" r="J35"/>
  <c i="1" r="AV99"/>
  <c r="AT99"/>
  <c i="24" r="J35"/>
  <c i="1" r="AV81"/>
  <c r="AT81"/>
  <c r="AN81"/>
  <c i="7" r="J37"/>
  <c i="1" r="AV62"/>
  <c r="AT62"/>
  <c r="BD56"/>
  <c i="18" r="F37"/>
  <c i="1" r="AZ74"/>
  <c i="22" r="F37"/>
  <c i="1" r="AZ78"/>
  <c i="10" r="F37"/>
  <c i="1" r="AZ65"/>
  <c i="23" r="F37"/>
  <c i="1" r="AZ79"/>
  <c r="BC94"/>
  <c r="AY94"/>
  <c i="5" r="J37"/>
  <c i="1" r="AV60"/>
  <c r="AT60"/>
  <c i="37" r="J35"/>
  <c i="1" r="AV98"/>
  <c r="AT98"/>
  <c r="BD73"/>
  <c i="31" r="F37"/>
  <c i="1" r="AZ91"/>
  <c r="BD80"/>
  <c i="29" r="J32"/>
  <c i="1" r="AG88"/>
  <c i="33" r="F35"/>
  <c i="1" r="AZ93"/>
  <c i="12" r="J34"/>
  <c i="1" r="AG67"/>
  <c i="13" r="J37"/>
  <c i="1" r="AV68"/>
  <c r="AT68"/>
  <c r="AN68"/>
  <c i="23" r="J37"/>
  <c i="1" r="AV79"/>
  <c r="AT79"/>
  <c r="AN79"/>
  <c i="31" r="J37"/>
  <c i="1" r="AV91"/>
  <c r="AT91"/>
  <c r="AN91"/>
  <c i="36" r="F35"/>
  <c i="1" r="AZ97"/>
  <c r="AS54"/>
  <c i="11" r="J34"/>
  <c i="1" r="AG66"/>
  <c r="BC56"/>
  <c r="AY56"/>
  <c i="32" r="J37"/>
  <c i="1" r="AV92"/>
  <c r="AT92"/>
  <c r="AN92"/>
  <c r="BB73"/>
  <c r="AX73"/>
  <c i="24" r="F35"/>
  <c i="1" r="AZ81"/>
  <c i="19" r="J34"/>
  <c i="1" r="AG75"/>
  <c i="26" r="F37"/>
  <c i="1" r="AZ85"/>
  <c i="3" r="J37"/>
  <c i="1" r="AV58"/>
  <c r="AT58"/>
  <c i="11" r="F37"/>
  <c i="1" r="AZ66"/>
  <c i="4" r="F37"/>
  <c i="1" r="AZ59"/>
  <c i="8" r="F37"/>
  <c i="1" r="AZ63"/>
  <c r="BA56"/>
  <c i="25" r="F37"/>
  <c i="1" r="AZ82"/>
  <c i="12" r="F37"/>
  <c i="1" r="AZ67"/>
  <c i="16" r="J35"/>
  <c i="1" r="AV71"/>
  <c r="AT71"/>
  <c i="30" r="J35"/>
  <c i="1" r="AV89"/>
  <c r="AT89"/>
  <c i="14" r="J37"/>
  <c i="1" r="AV69"/>
  <c r="AT69"/>
  <c r="BA73"/>
  <c r="AW73"/>
  <c i="33" r="J35"/>
  <c i="1" r="AV93"/>
  <c r="AT93"/>
  <c i="9" r="F37"/>
  <c i="1" r="AZ64"/>
  <c i="29" r="F35"/>
  <c i="1" r="AZ88"/>
  <c i="2" r="J37"/>
  <c i="1" r="AV57"/>
  <c r="AT57"/>
  <c i="37" r="F35"/>
  <c i="1" r="AZ98"/>
  <c r="BA84"/>
  <c i="28" r="F35"/>
  <c i="1" r="AZ87"/>
  <c i="14" r="J34"/>
  <c i="1" r="AG69"/>
  <c i="16" r="F35"/>
  <c i="1" r="AZ71"/>
  <c i="6" r="J37"/>
  <c i="1" r="AV61"/>
  <c r="AT61"/>
  <c i="11" r="J37"/>
  <c i="1" r="AV66"/>
  <c r="AT66"/>
  <c i="20" r="F37"/>
  <c i="1" r="AZ76"/>
  <c r="BC84"/>
  <c i="5" r="F37"/>
  <c i="1" r="AZ60"/>
  <c r="BD90"/>
  <c i="3" r="F37"/>
  <c i="1" r="AZ58"/>
  <c i="28" r="J32"/>
  <c i="1" r="AG87"/>
  <c r="AG90"/>
  <c i="20" r="J37"/>
  <c i="1" r="AV76"/>
  <c r="AT76"/>
  <c r="AN76"/>
  <c i="38" r="F35"/>
  <c i="1" r="AZ99"/>
  <c i="32" r="F37"/>
  <c i="1" r="AZ92"/>
  <c i="6" r="F37"/>
  <c i="1" r="AZ61"/>
  <c i="27" r="F37"/>
  <c i="1" r="AZ86"/>
  <c i="21" r="F37"/>
  <c i="1" r="AZ77"/>
  <c i="12" r="J37"/>
  <c i="1" r="AV67"/>
  <c r="AT67"/>
  <c i="26" r="J37"/>
  <c i="1" r="AV85"/>
  <c r="AT85"/>
  <c i="7" r="F37"/>
  <c i="1" r="AZ62"/>
  <c r="BC73"/>
  <c r="AY73"/>
  <c r="BB90"/>
  <c r="AX90"/>
  <c r="AU90"/>
  <c i="18" r="J37"/>
  <c i="1" r="AV74"/>
  <c r="AT74"/>
  <c r="AN74"/>
  <c i="35" r="F35"/>
  <c i="1" r="AZ96"/>
  <c i="22" r="J37"/>
  <c i="1" r="AV78"/>
  <c r="AT78"/>
  <c r="AN78"/>
  <c i="8" r="J34"/>
  <c i="1" r="AG63"/>
  <c i="9" r="J37"/>
  <c i="1" r="AV64"/>
  <c r="AT64"/>
  <c i="4" r="J37"/>
  <c i="1" r="AV59"/>
  <c r="AT59"/>
  <c i="8" r="J37"/>
  <c i="1" r="AV63"/>
  <c r="AT63"/>
  <c i="36" r="J35"/>
  <c i="1" r="AV97"/>
  <c r="AT97"/>
  <c r="AG80"/>
  <c i="34" r="F35"/>
  <c i="1" r="AZ95"/>
  <c i="17" r="J35"/>
  <c i="1" r="AV72"/>
  <c r="AT72"/>
  <c i="17" r="F35"/>
  <c i="1" r="AZ72"/>
  <c r="BA90"/>
  <c r="AW90"/>
  <c r="AU80"/>
  <c i="13" r="F37"/>
  <c i="1" r="AZ68"/>
  <c i="34" l="1" r="P100"/>
  <c i="1" r="AU95"/>
  <c i="7" r="T107"/>
  <c i="35" r="R99"/>
  <c i="13" r="R104"/>
  <c i="34" r="R100"/>
  <c i="38" r="P92"/>
  <c i="1" r="AU99"/>
  <c i="39" r="BK85"/>
  <c r="J85"/>
  <c i="10" r="BK100"/>
  <c r="J100"/>
  <c i="6" r="BK99"/>
  <c r="J99"/>
  <c r="J67"/>
  <c i="38" r="BK92"/>
  <c r="J92"/>
  <c r="J63"/>
  <c i="7" r="BK107"/>
  <c r="J107"/>
  <c r="J67"/>
  <c i="17" r="BK92"/>
  <c r="J92"/>
  <c i="15" r="BK95"/>
  <c r="J95"/>
  <c r="J63"/>
  <c i="5" r="BK106"/>
  <c r="J106"/>
  <c r="J67"/>
  <c i="4" r="BK98"/>
  <c r="J98"/>
  <c r="J67"/>
  <c i="1" r="AN98"/>
  <c i="37" r="J63"/>
  <c r="J41"/>
  <c i="1" r="AN96"/>
  <c i="35" r="J63"/>
  <c r="J41"/>
  <c i="32" r="J43"/>
  <c i="31" r="J43"/>
  <c i="1" r="AN88"/>
  <c i="29" r="J63"/>
  <c i="1" r="AN87"/>
  <c i="28" r="J63"/>
  <c i="29" r="J41"/>
  <c i="1" r="AN86"/>
  <c i="27" r="J67"/>
  <c i="28" r="J41"/>
  <c i="1" r="AN85"/>
  <c i="26" r="J67"/>
  <c i="27" r="J43"/>
  <c i="26" r="J43"/>
  <c i="25" r="J43"/>
  <c i="24" r="J41"/>
  <c i="23" r="J43"/>
  <c i="1" r="AN77"/>
  <c i="22" r="J43"/>
  <c i="21" r="J43"/>
  <c i="1" r="AN75"/>
  <c i="20" r="J43"/>
  <c i="19" r="J43"/>
  <c i="18" r="J43"/>
  <c i="1" r="AN69"/>
  <c i="14" r="J67"/>
  <c r="J43"/>
  <c i="1" r="AN67"/>
  <c i="12" r="J67"/>
  <c i="13" r="J43"/>
  <c i="1" r="AN66"/>
  <c i="11" r="J67"/>
  <c i="12" r="J43"/>
  <c i="11" r="J43"/>
  <c i="1" r="AN63"/>
  <c i="8" r="J43"/>
  <c i="1" r="AZ73"/>
  <c r="AV73"/>
  <c r="AT73"/>
  <c r="AW56"/>
  <c i="33" r="J32"/>
  <c i="1" r="AG93"/>
  <c r="AN93"/>
  <c r="BD55"/>
  <c i="36" r="J32"/>
  <c i="1" r="AG97"/>
  <c r="AN97"/>
  <c r="BB55"/>
  <c i="34" r="J32"/>
  <c i="1" r="AG95"/>
  <c r="AX84"/>
  <c i="17" r="J32"/>
  <c i="1" r="AG72"/>
  <c r="AZ84"/>
  <c r="AZ90"/>
  <c r="AV90"/>
  <c r="AT90"/>
  <c r="AN90"/>
  <c r="BA83"/>
  <c r="AW83"/>
  <c r="BB83"/>
  <c r="AX83"/>
  <c r="AG73"/>
  <c r="AU84"/>
  <c r="AU83"/>
  <c i="16" r="J32"/>
  <c i="1" r="AG71"/>
  <c r="AN71"/>
  <c r="AZ80"/>
  <c r="AV80"/>
  <c r="AT80"/>
  <c r="AN80"/>
  <c i="30" r="J32"/>
  <c i="1" r="AG89"/>
  <c r="AN89"/>
  <c r="BC83"/>
  <c r="AY83"/>
  <c r="AG84"/>
  <c i="3" r="J34"/>
  <c i="1" r="AG58"/>
  <c r="AN58"/>
  <c r="BD83"/>
  <c r="AY84"/>
  <c i="2" r="J34"/>
  <c i="1" r="AG57"/>
  <c i="9" r="J34"/>
  <c i="1" r="AG64"/>
  <c r="AN64"/>
  <c r="AW84"/>
  <c r="BC55"/>
  <c r="AY55"/>
  <c r="AX56"/>
  <c r="BA55"/>
  <c r="AU56"/>
  <c r="AU55"/>
  <c i="39" r="J30"/>
  <c i="1" r="AG100"/>
  <c r="AZ94"/>
  <c r="AV94"/>
  <c r="AT94"/>
  <c i="10" r="J34"/>
  <c i="1" r="AG65"/>
  <c r="AZ56"/>
  <c r="AV56"/>
  <c i="39" l="1" r="J39"/>
  <c i="10" r="J43"/>
  <c i="17" r="J41"/>
  <c i="10" r="J67"/>
  <c i="39" r="J59"/>
  <c i="17" r="J63"/>
  <c i="36" r="J41"/>
  <c i="34" r="J41"/>
  <c i="1" r="AN95"/>
  <c i="33" r="J41"/>
  <c i="30" r="J41"/>
  <c i="16" r="J41"/>
  <c i="9" r="J43"/>
  <c i="3" r="J43"/>
  <c i="2" r="J43"/>
  <c i="1" r="AN57"/>
  <c r="AN72"/>
  <c r="AN100"/>
  <c r="AN65"/>
  <c r="AN73"/>
  <c i="4" r="J34"/>
  <c i="1" r="AG59"/>
  <c r="AN59"/>
  <c i="5" r="J34"/>
  <c i="1" r="AG60"/>
  <c r="AN60"/>
  <c r="BB54"/>
  <c r="W31"/>
  <c r="BD54"/>
  <c r="W33"/>
  <c i="6" r="J34"/>
  <c i="1" r="AG61"/>
  <c r="AN61"/>
  <c r="BA54"/>
  <c r="W30"/>
  <c r="AW55"/>
  <c r="AT56"/>
  <c r="AZ55"/>
  <c r="AV55"/>
  <c r="AT55"/>
  <c r="AG83"/>
  <c r="AX55"/>
  <c i="38" r="J32"/>
  <c i="1" r="AG99"/>
  <c r="AN99"/>
  <c i="15" r="J32"/>
  <c i="1" r="AG70"/>
  <c r="AN70"/>
  <c r="AZ83"/>
  <c r="AV83"/>
  <c r="AT83"/>
  <c r="BC54"/>
  <c r="W32"/>
  <c r="AU94"/>
  <c i="7" r="J34"/>
  <c i="1" r="AG62"/>
  <c r="AN62"/>
  <c r="AV84"/>
  <c r="AT84"/>
  <c r="AN84"/>
  <c i="7" l="1" r="J43"/>
  <c i="38" r="J41"/>
  <c i="4" r="J43"/>
  <c i="15" r="J41"/>
  <c i="6" r="J43"/>
  <c i="5" r="J43"/>
  <c i="1" r="AN83"/>
  <c r="AU54"/>
  <c r="AY54"/>
  <c r="AG56"/>
  <c r="AG55"/>
  <c r="AN55"/>
  <c r="AZ54"/>
  <c r="W29"/>
  <c r="AG94"/>
  <c r="AX54"/>
  <c r="AW54"/>
  <c r="AK30"/>
  <c l="1" r="AN94"/>
  <c r="AN56"/>
  <c r="AV54"/>
  <c r="AK29"/>
  <c r="AG54"/>
  <c r="AK26"/>
  <c l="1" r="AK35"/>
  <c r="AT54"/>
  <c r="AN54"/>
</calcChain>
</file>

<file path=xl/sharedStrings.xml><?xml version="1.0" encoding="utf-8"?>
<sst xmlns="http://schemas.openxmlformats.org/spreadsheetml/2006/main">
  <si>
    <t>Export Komplet</t>
  </si>
  <si>
    <t>VZ</t>
  </si>
  <si>
    <t>2.0</t>
  </si>
  <si>
    <t>ZAMOK</t>
  </si>
  <si>
    <t>False</t>
  </si>
  <si>
    <t>{dd1d5aa8-26af-439c-971f-5eb8b29f76d1}</t>
  </si>
  <si>
    <t>0,01</t>
  </si>
  <si>
    <t>21</t>
  </si>
  <si>
    <t>12</t>
  </si>
  <si>
    <t>REKAPITULACE STAVBY</t>
  </si>
  <si>
    <t xml:space="preserve">v ---  níže se nacházejí doplnkové a pomocné údaje k sestavám  --- v</t>
  </si>
  <si>
    <t>Návod na vyplnění</t>
  </si>
  <si>
    <t>0,001</t>
  </si>
  <si>
    <t>Kód:</t>
  </si>
  <si>
    <t>2025/03/30</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</si>
  <si>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</si>
  <si>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</si>
  <si>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PF UPOL, Změna užívání vnitřních prostor budovy B</t>
  </si>
  <si>
    <t>KSO:</t>
  </si>
  <si>
    <t/>
  </si>
  <si>
    <t>CC-CZ:</t>
  </si>
  <si>
    <t>Místo:</t>
  </si>
  <si>
    <t xml:space="preserve"> </t>
  </si>
  <si>
    <t>Datum:</t>
  </si>
  <si>
    <t>3. 4. 2025</t>
  </si>
  <si>
    <t>Zadavatel:</t>
  </si>
  <si>
    <t>IČ:</t>
  </si>
  <si>
    <t>61989592</t>
  </si>
  <si>
    <t>UP v Olomouci, Křížkovského 511/8, Olomouc 779 00</t>
  </si>
  <si>
    <t>DIČ:</t>
  </si>
  <si>
    <t>CZ61989592</t>
  </si>
  <si>
    <t>Účastník:</t>
  </si>
  <si>
    <t>Vyplň údaj</t>
  </si>
  <si>
    <t>Projektant:</t>
  </si>
  <si>
    <t>14133059</t>
  </si>
  <si>
    <t xml:space="preserve">RV Projekt s.r.o., Poláškova 1535, Val. Meziříčí </t>
  </si>
  <si>
    <t>CZ14133059</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</si>
  <si>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</si>
  <si>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</si>
  <si>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</si>
  <si>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</si>
  <si>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</si>
  <si>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</si>
  <si>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</si>
  <si>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</si>
  <si>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</si>
  <si>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</si>
  <si>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</si>
  <si>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</si>
  <si>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</si>
  <si>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</si>
  <si>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</si>
  <si>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</si>
  <si>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</si>
  <si>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</si>
  <si>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</si>
  <si>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</si>
  <si>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</si>
  <si>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</si>
  <si>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</si>
  <si>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</si>
  <si>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</si>
  <si>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</si>
  <si>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</si>
  <si>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</si>
  <si>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</si>
  <si>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</si>
  <si>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</si>
  <si>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</si>
  <si>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</si>
  <si>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</si>
  <si>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</si>
  <si>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</si>
  <si>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</si>
  <si>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</si>
  <si>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</si>
  <si>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</si>
  <si>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</si>
  <si>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</si>
  <si>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01</t>
  </si>
  <si>
    <t>Část 01 (balíček 1)</t>
  </si>
  <si>
    <t>STA</t>
  </si>
  <si>
    <t>1</t>
  </si>
  <si>
    <t>{9fa3fd6c-02b5-4b40-9102-d283bf3dbc4b}</t>
  </si>
  <si>
    <t>2</t>
  </si>
  <si>
    <t>D.1.1</t>
  </si>
  <si>
    <t>Architektonicko stavební řešení</t>
  </si>
  <si>
    <t>Soupis</t>
  </si>
  <si>
    <t>{a65ba377-a1a4-477f-b604-292f64c9993a}</t>
  </si>
  <si>
    <t>/</t>
  </si>
  <si>
    <t>Bourací práce (osa D-F_1-2)</t>
  </si>
  <si>
    <t>3</t>
  </si>
  <si>
    <t>{f649329b-be6d-412c-acde-027d1fbb3abe}</t>
  </si>
  <si>
    <t>02</t>
  </si>
  <si>
    <t>Stavební úpravy (osa D-F_1-2)</t>
  </si>
  <si>
    <t>{dc224cbe-a0af-46b5-830d-47ae56913150}</t>
  </si>
  <si>
    <t>03</t>
  </si>
  <si>
    <t>Bourací práce (osa A-B_3-5)</t>
  </si>
  <si>
    <t>{181fd84d-3f55-4b76-8572-3ab0ea6852ae}</t>
  </si>
  <si>
    <t>04</t>
  </si>
  <si>
    <t>Stavební úpravy (osa A-B_3-5)</t>
  </si>
  <si>
    <t>{23c8f197-ad8e-4f52-a408-6eeabcdcf7e2}</t>
  </si>
  <si>
    <t>05</t>
  </si>
  <si>
    <t>Bourací práce (osy D-K_4-6)</t>
  </si>
  <si>
    <t>{acbf9bcf-01f8-4a25-858a-79422197db10}</t>
  </si>
  <si>
    <t>06</t>
  </si>
  <si>
    <t>Stavební úpravy (osy D-K_4-6)</t>
  </si>
  <si>
    <t>{cc0d53a1-e61b-4ed9-b0a1-dfe728413225}</t>
  </si>
  <si>
    <t>07</t>
  </si>
  <si>
    <t>Bourací práce (osy A-C_1-5)</t>
  </si>
  <si>
    <t>{bab7c676-e3b6-4f78-91dd-66eeb8fdc845}</t>
  </si>
  <si>
    <t>08</t>
  </si>
  <si>
    <t>Stavební úpravy (osy A-C_1-5)</t>
  </si>
  <si>
    <t>{63933343-97af-48f9-a0ea-95d761ffd5b2}</t>
  </si>
  <si>
    <t>09</t>
  </si>
  <si>
    <t>Bourací práce (osy C-E_5-6)</t>
  </si>
  <si>
    <t>{7ab6203a-3718-4bd1-8ac7-87af912d7d15}</t>
  </si>
  <si>
    <t>10</t>
  </si>
  <si>
    <t>Stavební úpravy (osy C-E_5-6)</t>
  </si>
  <si>
    <t>{68ae0dc4-b222-470c-82a6-df9b2b8ba7c4}</t>
  </si>
  <si>
    <t>11</t>
  </si>
  <si>
    <t>Únikové schodiště</t>
  </si>
  <si>
    <t>{feb5450e-7a30-4d46-9729-3701d3acd3a3}</t>
  </si>
  <si>
    <t>Společné úpravy 1.PP - 4.NP</t>
  </si>
  <si>
    <t>{4f9564ea-ca38-4b8f-b975-5b52848e5297}</t>
  </si>
  <si>
    <t>13</t>
  </si>
  <si>
    <t>Zpevněné plochy</t>
  </si>
  <si>
    <t>{52b2e4a1-a61f-4549-9eaf-3438706a9269}</t>
  </si>
  <si>
    <t>D.1.4.1</t>
  </si>
  <si>
    <t>Zdravotně technické instalace</t>
  </si>
  <si>
    <t>{d08dbc77-3a7f-4a8e-800f-82c0016345ac}</t>
  </si>
  <si>
    <t>D.1.4.2</t>
  </si>
  <si>
    <t>Vzduchotechnika</t>
  </si>
  <si>
    <t>{18da509c-3f09-4329-a38d-a639ebc5476f}</t>
  </si>
  <si>
    <t>D.1.4.3</t>
  </si>
  <si>
    <t>Vytápění</t>
  </si>
  <si>
    <t>{f4ff84ea-a3bb-49fb-b081-ba3aa7ba78a5}</t>
  </si>
  <si>
    <t>D.1.4.4</t>
  </si>
  <si>
    <t>Elektronické komunikace</t>
  </si>
  <si>
    <t>{6be95ec1-b462-4b37-b55e-7d6dc7874627}</t>
  </si>
  <si>
    <t>EPS - Elektrická požární signalizace</t>
  </si>
  <si>
    <t>{a5a5d3b6-2bc1-45e7-860c-d9ab96cbe1a3}</t>
  </si>
  <si>
    <t xml:space="preserve">SK - Strukturovaná kabeláž   </t>
  </si>
  <si>
    <t>{74e6999c-52b5-4769-84fa-cc8c7f655984}</t>
  </si>
  <si>
    <t>PZTS - Poplachový zabezpečovací a tísňový systém</t>
  </si>
  <si>
    <t>{55269a0c-546b-4bf8-9cad-22836ee4cdc2}</t>
  </si>
  <si>
    <t>CCTV - Kamerový systém</t>
  </si>
  <si>
    <t>{5fbafad8-2a3f-465e-95f4-edfdb776952b}</t>
  </si>
  <si>
    <t>STA - Společná televizní anténa</t>
  </si>
  <si>
    <t>{181b6846-7371-4fb1-9c7c-54905acde5e4}</t>
  </si>
  <si>
    <t>EKV - Elektronická kontrola vstupu</t>
  </si>
  <si>
    <t>{65f90dda-4921-4242-8990-0b4631b94ea2}</t>
  </si>
  <si>
    <t>D.1.4.5</t>
  </si>
  <si>
    <t>Silnoproudá elektrotechnika</t>
  </si>
  <si>
    <t>{af1e70f4-7254-4a12-bf4c-05e18d0e0ef3}</t>
  </si>
  <si>
    <t>###NOINSERT###</t>
  </si>
  <si>
    <t xml:space="preserve">Systém pro uzavření požárních oken při požáru </t>
  </si>
  <si>
    <t>{f86f48b4-e1fc-47b2-be9e-a76c1582a76a}</t>
  </si>
  <si>
    <t>Část 04 (balíček 4)</t>
  </si>
  <si>
    <t>{09363bc8-282b-492a-97ce-6ce1574534b0}</t>
  </si>
  <si>
    <t>{cfd031e0-747c-40b9-9603-406e605692ab}</t>
  </si>
  <si>
    <t>Bourací práce m.č. 0.34 - 0.37</t>
  </si>
  <si>
    <t>{21a0d764-74fc-45c5-b1cf-019135611a82}</t>
  </si>
  <si>
    <t>Stavební úpravy m.č. 0.34 - 0.37</t>
  </si>
  <si>
    <t>{659e9ace-7cc7-4b40-b490-6080a1260fef}</t>
  </si>
  <si>
    <t>{3eafa3bf-dc15-47d6-8383-cf785108b673}</t>
  </si>
  <si>
    <t>{8375a0e5-441c-4ed6-b47a-3307c75d1580}</t>
  </si>
  <si>
    <t>{56790fb4-9f70-4f09-bee0-596e67bb09e8}</t>
  </si>
  <si>
    <t>{88230990-cdc3-4485-bd9f-35255dfe7eb4}</t>
  </si>
  <si>
    <t>Strukturovaná kabeláž</t>
  </si>
  <si>
    <t>{4d8296df-afa2-48c5-8b33-ae47f9f82b12}</t>
  </si>
  <si>
    <t>AVT - Audio-Video technika</t>
  </si>
  <si>
    <t>{d884b8c8-b592-430d-8991-25863c5e5df7}</t>
  </si>
  <si>
    <t>{23d52ef1-8f15-4d51-899f-3cb01553951e}</t>
  </si>
  <si>
    <t xml:space="preserve">Část 05 -  Hygienické zázemí</t>
  </si>
  <si>
    <t>{73310343-7fb2-4e7d-8098-b304086fefee}</t>
  </si>
  <si>
    <t>D.2.1</t>
  </si>
  <si>
    <t>{95737248-c845-46dd-934b-785f5eaeed98}</t>
  </si>
  <si>
    <t>D.2.4.1</t>
  </si>
  <si>
    <t>{20c6389f-3aa6-476e-b04b-7e94fb041234}</t>
  </si>
  <si>
    <t>D.2.4.2</t>
  </si>
  <si>
    <t>Vzduchotechnika, chlazení</t>
  </si>
  <si>
    <t>{2459cfbc-2648-4ec0-b2ed-80593f5b3bbe}</t>
  </si>
  <si>
    <t>D.2.4.3</t>
  </si>
  <si>
    <t>{1c037db3-e298-47c7-ab93-5e5f9edcdcbf}</t>
  </si>
  <si>
    <t>D.2.4.4</t>
  </si>
  <si>
    <t>{ed5a4337-5919-4fb2-a92a-19f1fb748259}</t>
  </si>
  <si>
    <t>VRN</t>
  </si>
  <si>
    <t>Vedlejší rozpočtové náklady</t>
  </si>
  <si>
    <t>{5aeaee80-300a-4bb1-88c4-7c64f75b427f}</t>
  </si>
  <si>
    <t>KRYCÍ LIST SOUPISU PRACÍ</t>
  </si>
  <si>
    <t>Objekt:</t>
  </si>
  <si>
    <t>01 - Část 01 (balíček 1)</t>
  </si>
  <si>
    <t>Soupis:</t>
  </si>
  <si>
    <t>D.1.1 - Architektonicko stavební řešení</t>
  </si>
  <si>
    <t>Úroveň 3:</t>
  </si>
  <si>
    <t>01 - Bourací práce (osa D-F_1-2)</t>
  </si>
  <si>
    <t>REKAPITULACE ČLENĚNÍ SOUPISU PRACÍ</t>
  </si>
  <si>
    <t>Kód dílu - Popis</t>
  </si>
  <si>
    <t>Cena celkem [CZK]</t>
  </si>
  <si>
    <t>-1</t>
  </si>
  <si>
    <t>HSV - Práce a dodávky HSV</t>
  </si>
  <si>
    <t xml:space="preserve">    1 - Zemní práce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</si>
  <si>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</si>
  <si>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</si>
  <si>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</si>
  <si>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</si>
  <si>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</si>
  <si>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766 - Konstrukce truhlářské</t>
  </si>
  <si>
    <t xml:space="preserve">    784 - Dokončovací práce - malby a tapety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</si>
  <si>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</si>
  <si>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</si>
  <si>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</si>
  <si>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</si>
  <si>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</si>
  <si>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</si>
  <si>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</si>
  <si>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</si>
  <si>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</si>
  <si>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</si>
  <si>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</si>
  <si>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</si>
  <si>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</si>
  <si>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Dodavatel</t>
  </si>
  <si>
    <t>Náklady soupisu celkem</t>
  </si>
  <si>
    <t>HSV</t>
  </si>
  <si>
    <t>Práce a dodávky HSV</t>
  </si>
  <si>
    <t>ROZPOCET</t>
  </si>
  <si>
    <t>Zemní práce</t>
  </si>
  <si>
    <t>K</t>
  </si>
  <si>
    <t>174111102</t>
  </si>
  <si>
    <t>Zásyp sypaninou z jakékoliv horniny ručně s uložením výkopku ve vrstvách se zhutněním v uzavřených prostorách s urovnáním povrchu zásypu</t>
  </si>
  <si>
    <t>m3</t>
  </si>
  <si>
    <t>CS ÚRS 2023 02</t>
  </si>
  <si>
    <t>4</t>
  </si>
  <si>
    <t>1156717797</t>
  </si>
  <si>
    <t>Online PSC</t>
  </si>
  <si>
    <t>https://podminky.urs.cz/item/CS_URS_2023_02/174111102</t>
  </si>
  <si>
    <t>VV</t>
  </si>
  <si>
    <t>0,5*0,9*12</t>
  </si>
  <si>
    <t>Součet</t>
  </si>
  <si>
    <t>M</t>
  </si>
  <si>
    <t>58337302</t>
  </si>
  <si>
    <t>štěrkopísek frakce 0/16</t>
  </si>
  <si>
    <t>t</t>
  </si>
  <si>
    <t>8</t>
  </si>
  <si>
    <t>1779033847</t>
  </si>
  <si>
    <t>5,4*1,8 'Přepočtené koeficientem množství</t>
  </si>
  <si>
    <t>6</t>
  </si>
  <si>
    <t>Úpravy povrchů, podlahy a osazování výplní</t>
  </si>
  <si>
    <t>631312141</t>
  </si>
  <si>
    <t>Doplnění dosavadních mazanin prostým betonem s dodáním hmot, bez potěru, plochy jednotlivě rýh v dosavadních mazaninách</t>
  </si>
  <si>
    <t>352409356</t>
  </si>
  <si>
    <t>https://podminky.urs.cz/item/CS_URS_2023_02/631312141</t>
  </si>
  <si>
    <t>0,15*6</t>
  </si>
  <si>
    <t>9</t>
  </si>
  <si>
    <t>Ostatní konstrukce a práce, bourání</t>
  </si>
  <si>
    <t>962031132</t>
  </si>
  <si>
    <t>Bourání příček z cihel, tvárnic nebo příčkovek z cihel pálených, plných nebo dutých na maltu vápennou nebo vápenocementovou, tl. do 100 mm</t>
  </si>
  <si>
    <t>m2</t>
  </si>
  <si>
    <t>1249305679</t>
  </si>
  <si>
    <t>https://podminky.urs.cz/item/CS_URS_2023_02/962031132</t>
  </si>
  <si>
    <t>"výkres stávajícího stavu"</t>
  </si>
  <si>
    <t>"m.č. 0.68"</t>
  </si>
  <si>
    <t>2,85*0,9</t>
  </si>
  <si>
    <t>"m.č. 0.69"</t>
  </si>
  <si>
    <t>2,85*0,6</t>
  </si>
  <si>
    <t>5</t>
  </si>
  <si>
    <t>962031133</t>
  </si>
  <si>
    <t>Bourání příček z cihel, tvárnic nebo příčkovek z cihel pálených, plných nebo dutých na maltu vápennou nebo vápenocementovou, tl. do 150 mm</t>
  </si>
  <si>
    <t>-675686545</t>
  </si>
  <si>
    <t>https://podminky.urs.cz/item/CS_URS_2023_02/962031133</t>
  </si>
  <si>
    <t>2,85*3,2</t>
  </si>
  <si>
    <t>-0,7*2,0</t>
  </si>
  <si>
    <t>2,85*0,075</t>
  </si>
  <si>
    <t>2,85*0,225</t>
  </si>
  <si>
    <t>2,85*3,6</t>
  </si>
  <si>
    <t>"m.č. 0.67"</t>
  </si>
  <si>
    <t>1,0*2,02</t>
  </si>
  <si>
    <t>965042141</t>
  </si>
  <si>
    <t>Bourání mazanin betonových nebo z litého asfaltu tl. do 100 mm, plochy přes 4 m2</t>
  </si>
  <si>
    <t>1662360945</t>
  </si>
  <si>
    <t>https://podminky.urs.cz/item/CS_URS_2023_02/965042141</t>
  </si>
  <si>
    <t>20*0,08</t>
  </si>
  <si>
    <t>6*0,15</t>
  </si>
  <si>
    <t>7</t>
  </si>
  <si>
    <t>965046111</t>
  </si>
  <si>
    <t>Broušení stávajících betonových podlah úběr do 3 mm</t>
  </si>
  <si>
    <t>-893337736</t>
  </si>
  <si>
    <t>https://podminky.urs.cz/item/CS_URS_2023_02/965046111</t>
  </si>
  <si>
    <t>"m.č. .67, 0.68, 0.69"</t>
  </si>
  <si>
    <t>8,54+4,38+1,34+9,11+4,38+1,6</t>
  </si>
  <si>
    <t>965046119</t>
  </si>
  <si>
    <t>Broušení stávajících betonových podlah Příplatek k ceně za každý další 1 mm úběru</t>
  </si>
  <si>
    <t>-2108369966</t>
  </si>
  <si>
    <t>https://podminky.urs.cz/item/CS_URS_2023_02/965046119</t>
  </si>
  <si>
    <t>29,35</t>
  </si>
  <si>
    <t>968072455</t>
  </si>
  <si>
    <t>Vybourání kovových rámů oken s křídly, dveřních zárubní, vrat, stěn, ostění nebo obkladů dveřních zárubní, plochy do 2 m2</t>
  </si>
  <si>
    <t>1727119783</t>
  </si>
  <si>
    <t>https://podminky.urs.cz/item/CS_URS_2023_02/968072455</t>
  </si>
  <si>
    <t>"m.č. 0.68" 0,7*2,0*2</t>
  </si>
  <si>
    <t>968072456</t>
  </si>
  <si>
    <t>Vybourání kovových rámů oken s křídly, dveřních zárubní, vrat, stěn, ostění nebo obkladů dveřních zárubní, plochy přes 2 m2</t>
  </si>
  <si>
    <t>1691554044</t>
  </si>
  <si>
    <t>https://podminky.urs.cz/item/CS_URS_2023_02/968072456</t>
  </si>
  <si>
    <t>"m.č. 0.67" 1,5*2,02</t>
  </si>
  <si>
    <t>977312113</t>
  </si>
  <si>
    <t>Řezání stávajících betonových mazanin s vyztužením hloubky přes 100 do 150 mm</t>
  </si>
  <si>
    <t>m</t>
  </si>
  <si>
    <t>12162817</t>
  </si>
  <si>
    <t>https://podminky.urs.cz/item/CS_URS_2023_02/977312113</t>
  </si>
  <si>
    <t>24</t>
  </si>
  <si>
    <t>997</t>
  </si>
  <si>
    <t>Přesun sutě</t>
  </si>
  <si>
    <t>997013151</t>
  </si>
  <si>
    <t>Vnitrostaveništní doprava suti a vybouraných hmot vodorovně do 50 m svisle s omezením mechanizace pro budovy a haly výšky do 6 m</t>
  </si>
  <si>
    <t>1583261200</t>
  </si>
  <si>
    <t>https://podminky.urs.cz/item/CS_URS_2023_02/997013151</t>
  </si>
  <si>
    <t>997013501</t>
  </si>
  <si>
    <t>Odvoz suti a vybouraných hmot na skládku nebo meziskládku se složením, na vzdálenost do 1 km</t>
  </si>
  <si>
    <t>1462416030</t>
  </si>
  <si>
    <t>https://podminky.urs.cz/item/CS_URS_2023_02/997013501</t>
  </si>
  <si>
    <t>14</t>
  </si>
  <si>
    <t>997013509</t>
  </si>
  <si>
    <t>Odvoz suti a vybouraných hmot na skládku nebo meziskládku se složením, na vzdálenost Příplatek k ceně za každý další i započatý 1 km přes 1 km</t>
  </si>
  <si>
    <t>144967660</t>
  </si>
  <si>
    <t>https://podminky.urs.cz/item/CS_URS_2023_02/997013509</t>
  </si>
  <si>
    <t>6,157*4</t>
  </si>
  <si>
    <t>15</t>
  </si>
  <si>
    <t>997013631</t>
  </si>
  <si>
    <t>Poplatek za uložení stavebního odpadu na skládce (skládkovné) směsného stavebního a demoličního zatříděného do Katalogu odpadů pod kódem 17 09 04</t>
  </si>
  <si>
    <t>673386183</t>
  </si>
  <si>
    <t>https://podminky.urs.cz/item/CS_URS_2023_02/997013631</t>
  </si>
  <si>
    <t>998</t>
  </si>
  <si>
    <t>Přesun hmot</t>
  </si>
  <si>
    <t>16</t>
  </si>
  <si>
    <t>998018001</t>
  </si>
  <si>
    <t>Přesun hmot pro budovy občanské výstavby, bydlení, výrobu a služby ruční - bez užití mechanizace vodorovná dopravní vzdálenost do 100 m pro budovy s jakoukoliv nosnou konstrukcí výšky do 6 m</t>
  </si>
  <si>
    <t>-2008190546</t>
  </si>
  <si>
    <t>https://podminky.urs.cz/item/CS_URS_2023_02/998018001</t>
  </si>
  <si>
    <t>PSV</t>
  </si>
  <si>
    <t>Práce a dodávky PSV</t>
  </si>
  <si>
    <t>766</t>
  </si>
  <si>
    <t>Konstrukce truhlářské</t>
  </si>
  <si>
    <t>17</t>
  </si>
  <si>
    <t>766691914</t>
  </si>
  <si>
    <t>Ostatní práce vyvěšení nebo zavěšení křídel dřevěných dveřních, plochy do 2 m2</t>
  </si>
  <si>
    <t>kus</t>
  </si>
  <si>
    <t>1106346692</t>
  </si>
  <si>
    <t>https://podminky.urs.cz/item/CS_URS_2023_02/766691914</t>
  </si>
  <si>
    <t>"m.č. 0.68" 2</t>
  </si>
  <si>
    <t>18</t>
  </si>
  <si>
    <t>766691915</t>
  </si>
  <si>
    <t>Ostatní práce vyvěšení nebo zavěšení křídel dřevěných dveřních, plochy přes 2 m2</t>
  </si>
  <si>
    <t>953165346</t>
  </si>
  <si>
    <t>https://podminky.urs.cz/item/CS_URS_2023_02/766691915</t>
  </si>
  <si>
    <t>784</t>
  </si>
  <si>
    <t>Dokončovací práce - malby a tapety</t>
  </si>
  <si>
    <t>19</t>
  </si>
  <si>
    <t>784121001</t>
  </si>
  <si>
    <t>Oškrabání malby v místnostech výšky do 3,80 m</t>
  </si>
  <si>
    <t>-1211546987</t>
  </si>
  <si>
    <t>https://podminky.urs.cz/item/CS_URS_2023_02/784121001</t>
  </si>
  <si>
    <t>2,85*(3,6+1,2+1,7+2,5+3,5)</t>
  </si>
  <si>
    <t>HZS</t>
  </si>
  <si>
    <t>Hodinové zúčtovací sazby</t>
  </si>
  <si>
    <t>20</t>
  </si>
  <si>
    <t>HZS1291</t>
  </si>
  <si>
    <t>Hodinové zúčtovací sazby profesí HSV zemní a pomocné práce pomocný stavební dělník</t>
  </si>
  <si>
    <t>hod</t>
  </si>
  <si>
    <t>512</t>
  </si>
  <si>
    <t>1638746150</t>
  </si>
  <si>
    <t>https://podminky.urs.cz/item/CS_URS_2023_02/HZS1291</t>
  </si>
  <si>
    <t>"vystěhování stávajícího mobiliáře"</t>
  </si>
  <si>
    <t>02 - Stavební úpravy (osa D-F_1-2)</t>
  </si>
  <si>
    <t xml:space="preserve">    3 - Svislé a kompletní konstrukce</t>
  </si>
  <si>
    <t xml:space="preserve">    711 - Izolace proti vodě, vlhkosti a plynům</t>
  </si>
  <si>
    <t xml:space="preserve">    767 - Konstrukce zámečnické</t>
  </si>
  <si>
    <t xml:space="preserve">    771 - Podlahy z dlaždic</t>
  </si>
  <si>
    <t xml:space="preserve">    776 - Podlahy povlakové</t>
  </si>
  <si>
    <t xml:space="preserve">    781 - Dokončovací práce - obklady</t>
  </si>
  <si>
    <t>Svislé a kompletní konstrukce</t>
  </si>
  <si>
    <t>317941121</t>
  </si>
  <si>
    <t>Osazování ocelových válcovaných nosníků na zdivu I nebo IE nebo U nebo UE nebo L do č. 12 nebo výšky do 120 mm</t>
  </si>
  <si>
    <t>310473466</t>
  </si>
  <si>
    <t>https://podminky.urs.cz/item/CS_URS_2023_02/317941121</t>
  </si>
  <si>
    <t>"překlad 2x L60x6"</t>
  </si>
  <si>
    <t>((1,0*5,49*2)/1000)*2</t>
  </si>
  <si>
    <t>((1,1*5,49*2)/1000)*4</t>
  </si>
  <si>
    <t>((1,3*5,49*2)/1000)*2</t>
  </si>
  <si>
    <t>13010424</t>
  </si>
  <si>
    <t>úhelník ocelový rovnostranný jakost S235JR (11 375) 60x60x6mm</t>
  </si>
  <si>
    <t>1944856692</t>
  </si>
  <si>
    <t>342272245</t>
  </si>
  <si>
    <t>Příčky z pórobetonových tvárnic hladkých na tenké maltové lože objemová hmotnost do 500 kg/m3, tloušťka příčky 150 mm</t>
  </si>
  <si>
    <t>748448819</t>
  </si>
  <si>
    <t>https://podminky.urs.cz/item/CS_URS_2023_02/342272245</t>
  </si>
  <si>
    <t>2,85*(3,6+3,6+3,6)</t>
  </si>
  <si>
    <t>2,85*(1,775+1,775+1,775+1,775)</t>
  </si>
  <si>
    <t>-0,8*2,0*4</t>
  </si>
  <si>
    <t>-0,7*2,0*2</t>
  </si>
  <si>
    <t>1,5*2,02</t>
  </si>
  <si>
    <t>342291112</t>
  </si>
  <si>
    <t>Ukotvení příček polyuretanovou pěnou, tl. příčky přes 100 mm</t>
  </si>
  <si>
    <t>-1334837012</t>
  </si>
  <si>
    <t>https://podminky.urs.cz/item/CS_URS_2023_02/342291112</t>
  </si>
  <si>
    <t>3,6+3,6+3,6+1,775+1,775+1,775+1,775</t>
  </si>
  <si>
    <t>342291121</t>
  </si>
  <si>
    <t>Ukotvení příček plochými kotvami, do konstrukce cihelné</t>
  </si>
  <si>
    <t>270398352</t>
  </si>
  <si>
    <t>https://podminky.urs.cz/item/CS_URS_2023_02/342291121</t>
  </si>
  <si>
    <t>2,85*6</t>
  </si>
  <si>
    <t>611325417</t>
  </si>
  <si>
    <t>Oprava vápenocementové omítky vnitřních ploch hladké, tloušťky do 20 mm, s celoplošným přeštukováním, tloušťky štuku 3 mm stropů, v rozsahu opravované plochy přes 10 do 30%</t>
  </si>
  <si>
    <t>287203074</t>
  </si>
  <si>
    <t>https://podminky.urs.cz/item/CS_URS_2023_02/611325417</t>
  </si>
  <si>
    <t>612131111</t>
  </si>
  <si>
    <t>Podkladní a spojovací vrstva vnitřních omítaných ploch polymercementový spojovací můstek nanášený ručně stěn</t>
  </si>
  <si>
    <t>1117649498</t>
  </si>
  <si>
    <t>https://podminky.urs.cz/item/CS_URS_2023_02/612131111</t>
  </si>
  <si>
    <t>2,85*(3,6+3,6+1,2+1,775+1,775+1,2+1,775+1,775+0,9+1,775)</t>
  </si>
  <si>
    <t>-0,8*2,0*8</t>
  </si>
  <si>
    <t>-0,7*2,0*4</t>
  </si>
  <si>
    <t>612142001</t>
  </si>
  <si>
    <t>Potažení vnitřních ploch pletivem v ploše nebo pruzích, na plném podkladu sklovláknitým vtlačením do tmelu stěn</t>
  </si>
  <si>
    <t>-610186888</t>
  </si>
  <si>
    <t>https://podminky.urs.cz/item/CS_URS_2023_02/612142001</t>
  </si>
  <si>
    <t>92,038</t>
  </si>
  <si>
    <t>612321131</t>
  </si>
  <si>
    <t>Potažení vnitřních ploch vápenocementovým štukem tloušťky do 3 mm svislých konstrukcí stěn</t>
  </si>
  <si>
    <t>-955341083</t>
  </si>
  <si>
    <t>https://podminky.urs.cz/item/CS_URS_2023_02/612321131</t>
  </si>
  <si>
    <t>92,038-40,588</t>
  </si>
  <si>
    <t>612325417</t>
  </si>
  <si>
    <t>Oprava vápenocementové omítky vnitřních ploch hladké, tloušťky do 20 mm, s celoplošným přeštukováním, tloušťky štuku 3 mm stěn, v rozsahu opravované plochy přes 10 do 30%</t>
  </si>
  <si>
    <t>1528121293</t>
  </si>
  <si>
    <t>https://podminky.urs.cz/item/CS_URS_2023_02/612325417</t>
  </si>
  <si>
    <t>2,85*(3,6+3,6+2,575+1,65+2,4+2,6)</t>
  </si>
  <si>
    <t>619999041</t>
  </si>
  <si>
    <t>Příplatky k cenám úprav vnitřních povrchů za ztížené pracovní podmínky práce ve stísněném prostoru</t>
  </si>
  <si>
    <t>1082171779</t>
  </si>
  <si>
    <t>https://podminky.urs.cz/item/CS_URS_2023_02/619999041</t>
  </si>
  <si>
    <t>29,35+92,038</t>
  </si>
  <si>
    <t>631311115</t>
  </si>
  <si>
    <t>Mazanina z betonu prostého bez zvýšených nároků na prostředí tl. přes 50 do 80 mm tř. C 20/25</t>
  </si>
  <si>
    <t>1367286955</t>
  </si>
  <si>
    <t>https://podminky.urs.cz/item/CS_URS_2023_02/631311115</t>
  </si>
  <si>
    <t>0,072*26,41</t>
  </si>
  <si>
    <t>0,06*2,94</t>
  </si>
  <si>
    <t>631362021</t>
  </si>
  <si>
    <t>Výztuž mazanin ze svařovaných sítí z drátů typu KARI</t>
  </si>
  <si>
    <t>-2048269552</t>
  </si>
  <si>
    <t>https://podminky.urs.cz/item/CS_URS_2023_02/631362021</t>
  </si>
  <si>
    <t>0,001*26,41*4,44*1,2</t>
  </si>
  <si>
    <t>0,001*2,94*4,44*1,2</t>
  </si>
  <si>
    <t>632481213</t>
  </si>
  <si>
    <t>Separační vrstva k oddělení podlahových vrstev z polyetylénové fólie</t>
  </si>
  <si>
    <t>-1093244585</t>
  </si>
  <si>
    <t>https://podminky.urs.cz/item/CS_URS_2023_02/632481213</t>
  </si>
  <si>
    <t>949121111</t>
  </si>
  <si>
    <t>Lešení lehké kozové dílcové o výšce lešeňové podlahy do 1,2 m montáž</t>
  </si>
  <si>
    <t>sada</t>
  </si>
  <si>
    <t>1601628794</t>
  </si>
  <si>
    <t>https://podminky.urs.cz/item/CS_URS_2023_02/949121111</t>
  </si>
  <si>
    <t>949121211</t>
  </si>
  <si>
    <t>Lešení lehké kozové dílcové o výšce lešeňové podlahy do 1,2 m příplatek k ceně za každý den použití</t>
  </si>
  <si>
    <t>747432800</t>
  </si>
  <si>
    <t>https://podminky.urs.cz/item/CS_URS_2023_02/949121211</t>
  </si>
  <si>
    <t>2*10</t>
  </si>
  <si>
    <t>949121811</t>
  </si>
  <si>
    <t>Lešení lehké kozové dílcové o výšce lešeňové podlahy do 1,2 m demontáž</t>
  </si>
  <si>
    <t>-1247468302</t>
  </si>
  <si>
    <t>https://podminky.urs.cz/item/CS_URS_2023_02/949121811</t>
  </si>
  <si>
    <t>952901111</t>
  </si>
  <si>
    <t>Vyčištění budov nebo objektů před předáním do užívání budov bytové nebo občanské výstavby, světlé výšky podlaží do 4 m</t>
  </si>
  <si>
    <t>1105199500</t>
  </si>
  <si>
    <t>https://podminky.urs.cz/item/CS_URS_2023_02/952901111</t>
  </si>
  <si>
    <t>998017001</t>
  </si>
  <si>
    <t>Přesun hmot pro budovy občanské výstavby, bydlení, výrobu a služby s omezením mechanizace vodorovná dopravní vzdálenost do 100 m pro budovy s jakoukoliv nosnou konstrukcí výšky do 6 m</t>
  </si>
  <si>
    <t>-788112219</t>
  </si>
  <si>
    <t>https://podminky.urs.cz/item/CS_URS_2023_02/998017001</t>
  </si>
  <si>
    <t>711</t>
  </si>
  <si>
    <t>Izolace proti vodě, vlhkosti a plynům</t>
  </si>
  <si>
    <t>711111001</t>
  </si>
  <si>
    <t>Provedení izolace proti zemní vlhkosti natěradly a tmely za studena na ploše vodorovné V nátěrem penetračním</t>
  </si>
  <si>
    <t>-857252931</t>
  </si>
  <si>
    <t>https://podminky.urs.cz/item/CS_URS_2023_02/711111001</t>
  </si>
  <si>
    <t>26,41+2,94</t>
  </si>
  <si>
    <t>11163150</t>
  </si>
  <si>
    <t>lak penetrační asfaltový</t>
  </si>
  <si>
    <t>32</t>
  </si>
  <si>
    <t>1245166180</t>
  </si>
  <si>
    <t>29,35*0,0003 'Přepočtené koeficientem množství</t>
  </si>
  <si>
    <t>22</t>
  </si>
  <si>
    <t>711141559</t>
  </si>
  <si>
    <t>Provedení izolace proti zemní vlhkosti pásy přitavením NAIP na ploše vodorovné V</t>
  </si>
  <si>
    <t>279848801</t>
  </si>
  <si>
    <t>https://podminky.urs.cz/item/CS_URS_2023_02/711141559</t>
  </si>
  <si>
    <t>23</t>
  </si>
  <si>
    <t>62853004</t>
  </si>
  <si>
    <t>pás asfaltový natavitelný modifikovaný SBS s vložkou ze skleněné tkaniny a spalitelnou PE fólií nebo jemnozrnným minerálním posypem na horním povrchu tl 4,0mm</t>
  </si>
  <si>
    <t>-769263981</t>
  </si>
  <si>
    <t>29,35*1,1655 'Přepočtené koeficientem množství</t>
  </si>
  <si>
    <t>998711101</t>
  </si>
  <si>
    <t>Přesun hmot pro izolace proti vodě, vlhkosti a plynům stanovený z hmotnosti přesunovaného materiálu vodorovná dopravní vzdálenost do 50 m v objektech výšky do 6 m</t>
  </si>
  <si>
    <t>1034568167</t>
  </si>
  <si>
    <t>https://podminky.urs.cz/item/CS_URS_2023_02/998711101</t>
  </si>
  <si>
    <t>25</t>
  </si>
  <si>
    <t>766660171</t>
  </si>
  <si>
    <t>Montáž dveřních křídel dřevěných nebo plastových otevíravých do obložkové zárubně povrchově upravených jednokřídlových, šířky do 800 mm</t>
  </si>
  <si>
    <t>-2026059387</t>
  </si>
  <si>
    <t>https://podminky.urs.cz/item/CS_URS_2023_02/766660171</t>
  </si>
  <si>
    <t>"dveře D0.2" 4</t>
  </si>
  <si>
    <t>26</t>
  </si>
  <si>
    <t>61162086R_D0.2</t>
  </si>
  <si>
    <t>dveře jednokřídlé dřevotřískové povrch laminátový plné 700x1970-2100mm, bezfalcové včetně kování</t>
  </si>
  <si>
    <t>Vlastní</t>
  </si>
  <si>
    <t>326454160</t>
  </si>
  <si>
    <t>P</t>
  </si>
  <si>
    <t xml:space="preserve">Poznámka k položce:_x000d_
Plné; Dřevěné, rám z masivního dřeva, výplň z DTD desky (CPL fólie); Bezfalcové_x000d_
Otočné (klasické)_x000d_
Rozetové kování; Povrch broušená nerez; Cylindrická vložka stavební, klasická, mosaz; Klika-klika_x000d_
Dekor zárubně - buk; Dekor křídla - buk_x000d_
</t>
  </si>
  <si>
    <t>27</t>
  </si>
  <si>
    <t>766682111</t>
  </si>
  <si>
    <t>Montáž zárubní dřevěných, plastových nebo z lamina obložkových, pro dveře jednokřídlové, tloušťky stěny do 170 mm</t>
  </si>
  <si>
    <t>2102998159</t>
  </si>
  <si>
    <t>https://podminky.urs.cz/item/CS_URS_2023_02/766682111</t>
  </si>
  <si>
    <t>28</t>
  </si>
  <si>
    <t>61182307R</t>
  </si>
  <si>
    <t>zárubeň jednokřídlá obložková s laminátovým povrchem tl stěny 60-150mm rozměru 600-1100/1970, 2100mm, bezfalcová</t>
  </si>
  <si>
    <t>vlastní</t>
  </si>
  <si>
    <t>-860201983</t>
  </si>
  <si>
    <t>29</t>
  </si>
  <si>
    <t>998766102</t>
  </si>
  <si>
    <t>Přesun hmot pro konstrukce truhlářské stanovený z hmotnosti přesunovaného materiálu vodorovná dopravní vzdálenost do 50 m v objektech výšky přes 6 do 12 m</t>
  </si>
  <si>
    <t>-392699210</t>
  </si>
  <si>
    <t>https://podminky.urs.cz/item/CS_URS_2023_02/998766102</t>
  </si>
  <si>
    <t>767</t>
  </si>
  <si>
    <t>Konstrukce zámečnické</t>
  </si>
  <si>
    <t>30</t>
  </si>
  <si>
    <t>767137602R_D0.7</t>
  </si>
  <si>
    <t>Montáž a dodávka AL dveří D0.7</t>
  </si>
  <si>
    <t>-932604666</t>
  </si>
  <si>
    <t xml:space="preserve">Poznámka k položce:_x000d_
Hliníková; Rámová; Falcová; Lakovaná_x000d_
Plné; Hliníkové (lakované); Falcové_x000d_
Otočné (klasické)_x000d_
Rozetové kování; Povrch broušená nerez; Cylindrická vložka stavební, klasická, mosaz; Klika-klika_x000d_
EW; 30; DP1; C_x000d_
Odstín zárubně - antracit; Odstín křídla - sv. šedá_x000d_
</t>
  </si>
  <si>
    <t>771</t>
  </si>
  <si>
    <t>Podlahy z dlaždic</t>
  </si>
  <si>
    <t>31</t>
  </si>
  <si>
    <t>771111011</t>
  </si>
  <si>
    <t>Příprava podkladu před provedením dlažby vysátí podlah</t>
  </si>
  <si>
    <t>-1831958297</t>
  </si>
  <si>
    <t>https://podminky.urs.cz/item/CS_URS_2023_02/771111011</t>
  </si>
  <si>
    <t>1,34+1,6</t>
  </si>
  <si>
    <t>771121011</t>
  </si>
  <si>
    <t>Příprava podkladu před provedením dlažby nátěr penetrační na podlahu</t>
  </si>
  <si>
    <t>-491690339</t>
  </si>
  <si>
    <t>https://podminky.urs.cz/item/CS_URS_2023_02/771121011</t>
  </si>
  <si>
    <t>2,94</t>
  </si>
  <si>
    <t>33</t>
  </si>
  <si>
    <t>771151013</t>
  </si>
  <si>
    <t>Příprava podkladu před provedením dlažby samonivelační stěrka min.pevnosti 20 MPa, tloušťky přes 5 do 8 mm</t>
  </si>
  <si>
    <t>1660616539</t>
  </si>
  <si>
    <t>https://podminky.urs.cz/item/CS_URS_2023_02/771151013</t>
  </si>
  <si>
    <t>34</t>
  </si>
  <si>
    <t>771574436</t>
  </si>
  <si>
    <t>Montáž podlah z dlaždic keramických lepených cementovým flexibilním lepidlem reliéfních nebo z dekorů, tloušťky do 10 mm přes 9 do 12 ks/m2</t>
  </si>
  <si>
    <t>652184878</t>
  </si>
  <si>
    <t>https://podminky.urs.cz/item/CS_URS_2023_02/771574436</t>
  </si>
  <si>
    <t>35</t>
  </si>
  <si>
    <t>59761174</t>
  </si>
  <si>
    <t>dlažba keramická slinutá mrazuvzdorná do interiéru i exteriéru R11/B povrch reliéfní/matný tl do 10mm přes 9 do 12ks/m2</t>
  </si>
  <si>
    <t>22836135</t>
  </si>
  <si>
    <t>2,94*1,1 'Přepočtené koeficientem množství</t>
  </si>
  <si>
    <t>36</t>
  </si>
  <si>
    <t>771577211</t>
  </si>
  <si>
    <t>Montáž podlah z dlaždic keramických lepených cementovým flexibilním lepidlem Příplatek k cenám za plochu do 5 m2 jednotlivě</t>
  </si>
  <si>
    <t>1314425405</t>
  </si>
  <si>
    <t>https://podminky.urs.cz/item/CS_URS_2023_02/771577211</t>
  </si>
  <si>
    <t>37</t>
  </si>
  <si>
    <t>771591112</t>
  </si>
  <si>
    <t>Izolace podlahy pod dlažbu nátěrem nebo stěrkou ve dvou vrstvách</t>
  </si>
  <si>
    <t>-458681054</t>
  </si>
  <si>
    <t>https://podminky.urs.cz/item/CS_URS_2023_02/771591112</t>
  </si>
  <si>
    <t>38</t>
  </si>
  <si>
    <t>771591115</t>
  </si>
  <si>
    <t>Podlahy - dokončovací práce spárování silikonem</t>
  </si>
  <si>
    <t>-1109665616</t>
  </si>
  <si>
    <t>https://podminky.urs.cz/item/CS_URS_2023_02/771591115</t>
  </si>
  <si>
    <t>9,3</t>
  </si>
  <si>
    <t>39</t>
  </si>
  <si>
    <t>771591184</t>
  </si>
  <si>
    <t>Podlahy - dokončovací práce pracnější řezání dlaždic keramických rovné</t>
  </si>
  <si>
    <t>1835695616</t>
  </si>
  <si>
    <t>https://podminky.urs.cz/item/CS_URS_2023_02/771591184</t>
  </si>
  <si>
    <t>40</t>
  </si>
  <si>
    <t>771591241</t>
  </si>
  <si>
    <t>Izolace podlahy pod dlažbu těsnícími izolačními pásy vnitřní kout</t>
  </si>
  <si>
    <t>1841655220</t>
  </si>
  <si>
    <t>https://podminky.urs.cz/item/CS_URS_2023_02/771591241</t>
  </si>
  <si>
    <t>41</t>
  </si>
  <si>
    <t>771591264</t>
  </si>
  <si>
    <t>Izolace podlahy pod dlažbu těsnícími izolačními pásy mezi podlahou a stěnu</t>
  </si>
  <si>
    <t>-1763383204</t>
  </si>
  <si>
    <t>https://podminky.urs.cz/item/CS_URS_2023_02/771591264</t>
  </si>
  <si>
    <t>(1,775+0,9+0,9+1,075)*2</t>
  </si>
  <si>
    <t>42</t>
  </si>
  <si>
    <t>771592011</t>
  </si>
  <si>
    <t>Čištění vnitřních ploch po položení dlažby podlah nebo schodišť chemickými prostředky</t>
  </si>
  <si>
    <t>-356726696</t>
  </si>
  <si>
    <t>https://podminky.urs.cz/item/CS_URS_2023_02/771592011</t>
  </si>
  <si>
    <t>43</t>
  </si>
  <si>
    <t>998771102</t>
  </si>
  <si>
    <t>Přesun hmot pro podlahy z dlaždic stanovený z hmotnosti přesunovaného materiálu vodorovná dopravní vzdálenost do 50 m v objektech výšky přes 6 do 12 m</t>
  </si>
  <si>
    <t>-1559155889</t>
  </si>
  <si>
    <t>https://podminky.urs.cz/item/CS_URS_2023_02/998771102</t>
  </si>
  <si>
    <t>776</t>
  </si>
  <si>
    <t>Podlahy povlakové</t>
  </si>
  <si>
    <t>44</t>
  </si>
  <si>
    <t>776111112</t>
  </si>
  <si>
    <t>Příprava podkladu broušení podlah nového podkladu betonového</t>
  </si>
  <si>
    <t>-462998809</t>
  </si>
  <si>
    <t>https://podminky.urs.cz/item/CS_URS_2023_02/776111112</t>
  </si>
  <si>
    <t>8,54+9,11</t>
  </si>
  <si>
    <t>45</t>
  </si>
  <si>
    <t>776111311</t>
  </si>
  <si>
    <t>Příprava podkladu vysátí podlah</t>
  </si>
  <si>
    <t>1270056663</t>
  </si>
  <si>
    <t>https://podminky.urs.cz/item/CS_URS_2023_02/776111311</t>
  </si>
  <si>
    <t>(8,54+9,11)*2</t>
  </si>
  <si>
    <t>46</t>
  </si>
  <si>
    <t>776121321</t>
  </si>
  <si>
    <t>Příprava podkladu penetrace neředěná podlah</t>
  </si>
  <si>
    <t>-1338958133</t>
  </si>
  <si>
    <t>https://podminky.urs.cz/item/CS_URS_2023_02/776121321</t>
  </si>
  <si>
    <t>17,65</t>
  </si>
  <si>
    <t>47</t>
  </si>
  <si>
    <t>776141123</t>
  </si>
  <si>
    <t>Příprava podkladu vyrovnání samonivelační stěrkou podlah min.pevnosti 30 MPa, tloušťky přes 5 do 8 mm</t>
  </si>
  <si>
    <t>1547988285</t>
  </si>
  <si>
    <t>https://podminky.urs.cz/item/CS_URS_2023_02/776141123</t>
  </si>
  <si>
    <t>48</t>
  </si>
  <si>
    <t>776231111</t>
  </si>
  <si>
    <t>Montáž podlahovin z vinylu lepením lamel nebo čtverců standardním lepidlem</t>
  </si>
  <si>
    <t>-2128606826</t>
  </si>
  <si>
    <t>https://podminky.urs.cz/item/CS_URS_2023_02/776231111</t>
  </si>
  <si>
    <t>49</t>
  </si>
  <si>
    <t>28411052</t>
  </si>
  <si>
    <t>dílce vinylové tl 3,0mm, nášlapná vrstva 0,70mm, úprava PUR, třída zátěže 23/34/43, otlak 0,05mm, R10, třída otěru T, hořlavost Bfl S1, bez ftalátů</t>
  </si>
  <si>
    <t>1906999352</t>
  </si>
  <si>
    <t>17,65*1,1 'Přepočtené koeficientem množství</t>
  </si>
  <si>
    <t>50</t>
  </si>
  <si>
    <t>776411111</t>
  </si>
  <si>
    <t>Montáž soklíků lepením obvodových, výšky do 80 mm</t>
  </si>
  <si>
    <t>-1469531213</t>
  </si>
  <si>
    <t>https://podminky.urs.cz/item/CS_URS_2023_02/776411111</t>
  </si>
  <si>
    <t>(3,6+2,6+2,6)*2</t>
  </si>
  <si>
    <t>51</t>
  </si>
  <si>
    <t>61418101R</t>
  </si>
  <si>
    <t>lišta podlahová dřevěná dub 8x40mm</t>
  </si>
  <si>
    <t>1650040325</t>
  </si>
  <si>
    <t>17,6*1,2 'Přepočtené koeficientem množství</t>
  </si>
  <si>
    <t>52</t>
  </si>
  <si>
    <t>776991111</t>
  </si>
  <si>
    <t>Ostatní práce spárování silikonem</t>
  </si>
  <si>
    <t>-1158436482</t>
  </si>
  <si>
    <t>https://podminky.urs.cz/item/CS_URS_2023_02/776991111</t>
  </si>
  <si>
    <t>17,6</t>
  </si>
  <si>
    <t>53</t>
  </si>
  <si>
    <t>998776102</t>
  </si>
  <si>
    <t>Přesun hmot pro podlahy povlakové stanovený z hmotnosti přesunovaného materiálu vodorovná dopravní vzdálenost do 50 m v objektech výšky přes 6 do 12 m</t>
  </si>
  <si>
    <t>155081246</t>
  </si>
  <si>
    <t>https://podminky.urs.cz/item/CS_URS_2023_02/998776102</t>
  </si>
  <si>
    <t>781</t>
  </si>
  <si>
    <t>Dokončovací práce - obklady</t>
  </si>
  <si>
    <t>54</t>
  </si>
  <si>
    <t>781111011</t>
  </si>
  <si>
    <t>Příprava podkladu před provedením obkladu oprášení (ometení) stěny</t>
  </si>
  <si>
    <t>625596913</t>
  </si>
  <si>
    <t>https://podminky.urs.cz/item/CS_URS_2023_02/781111011</t>
  </si>
  <si>
    <t>2,3*(1,775+0,9+0,9+1,775)*2</t>
  </si>
  <si>
    <t>2,02*(1,2+1,2+1,775+1,775)*2</t>
  </si>
  <si>
    <t>1,2*(1,775+1,2)*2</t>
  </si>
  <si>
    <t>-0,8*2,0*2</t>
  </si>
  <si>
    <t>2,02*3,6*2</t>
  </si>
  <si>
    <t>55</t>
  </si>
  <si>
    <t>781121011</t>
  </si>
  <si>
    <t>Příprava podkladu před provedením obkladu nátěr penetrační na stěnu</t>
  </si>
  <si>
    <t>725774976</t>
  </si>
  <si>
    <t>https://podminky.urs.cz/item/CS_URS_2023_02/781121011</t>
  </si>
  <si>
    <t>51,932</t>
  </si>
  <si>
    <t>56</t>
  </si>
  <si>
    <t>781131112</t>
  </si>
  <si>
    <t>Izolace stěny pod obklad izolace nátěrem nebo stěrkou ve dvou vrstvách</t>
  </si>
  <si>
    <t>952352944</t>
  </si>
  <si>
    <t>https://podminky.urs.cz/item/CS_URS_2023_02/781131112</t>
  </si>
  <si>
    <t>57</t>
  </si>
  <si>
    <t>781131232</t>
  </si>
  <si>
    <t>Izolace stěny pod obklad izolace těsnícími izolačními pásy pro styčné nebo dilatační spáry</t>
  </si>
  <si>
    <t>-1044742119</t>
  </si>
  <si>
    <t>https://podminky.urs.cz/item/CS_URS_2023_02/781131232</t>
  </si>
  <si>
    <t>2,3*4*2</t>
  </si>
  <si>
    <t>58</t>
  </si>
  <si>
    <t>781474114</t>
  </si>
  <si>
    <t>Montáž obkladů vnitřních stěn z dlaždic keramických lepených flexibilním lepidlem maloformátových hladkých přes 19 do 22 ks/m2</t>
  </si>
  <si>
    <t>-806920355</t>
  </si>
  <si>
    <t>https://podminky.urs.cz/item/CS_URS_2023_02/781474114</t>
  </si>
  <si>
    <t>59</t>
  </si>
  <si>
    <t>59761040</t>
  </si>
  <si>
    <t>obklad keramický hladký přes 19 do 22ks/m2</t>
  </si>
  <si>
    <t>-1628460891</t>
  </si>
  <si>
    <t>51,932*1,1 'Přepočtené koeficientem množství</t>
  </si>
  <si>
    <t>60</t>
  </si>
  <si>
    <t>781477111</t>
  </si>
  <si>
    <t>Montáž obkladů vnitřních stěn z dlaždic keramických Příplatek k cenám za plochu do 10 m2 jednotlivě</t>
  </si>
  <si>
    <t>842678865</t>
  </si>
  <si>
    <t>https://podminky.urs.cz/item/CS_URS_2023_02/781477111</t>
  </si>
  <si>
    <t>61</t>
  </si>
  <si>
    <t>781492211</t>
  </si>
  <si>
    <t>Obklad - dokončující práce montáž profilu lepeného flexibilním cementovým lepidlem rohového</t>
  </si>
  <si>
    <t>-1482368273</t>
  </si>
  <si>
    <t>https://podminky.urs.cz/item/CS_URS_2023_02/781492211</t>
  </si>
  <si>
    <t>2,02*4</t>
  </si>
  <si>
    <t>1,2+1,2</t>
  </si>
  <si>
    <t>62</t>
  </si>
  <si>
    <t>19416005</t>
  </si>
  <si>
    <t>lišta ukončovací z eloxovaného hliníku 10mm</t>
  </si>
  <si>
    <t>-403895368</t>
  </si>
  <si>
    <t>10,48*1,05 'Přepočtené koeficientem množství</t>
  </si>
  <si>
    <t>63</t>
  </si>
  <si>
    <t>781495115</t>
  </si>
  <si>
    <t>Obklad - dokončující práce ostatní práce spárování silikonem</t>
  </si>
  <si>
    <t>-1875277479</t>
  </si>
  <si>
    <t>https://podminky.urs.cz/item/CS_URS_2023_02/781495115</t>
  </si>
  <si>
    <t>2,3*3*2</t>
  </si>
  <si>
    <t>2,02*4*2</t>
  </si>
  <si>
    <t>1,5*3*2</t>
  </si>
  <si>
    <t>64</t>
  </si>
  <si>
    <t>781495141</t>
  </si>
  <si>
    <t>Obklad - dokončující práce průnik obkladem kruhový, bez izolace do DN 30</t>
  </si>
  <si>
    <t>-1179074101</t>
  </si>
  <si>
    <t>https://podminky.urs.cz/item/CS_URS_2023_02/781495141</t>
  </si>
  <si>
    <t>65</t>
  </si>
  <si>
    <t>781495142</t>
  </si>
  <si>
    <t>Obklad - dokončující práce průnik obkladem kruhový, bez izolace přes DN 30 do DN 90</t>
  </si>
  <si>
    <t>-1093693367</t>
  </si>
  <si>
    <t>https://podminky.urs.cz/item/CS_URS_2023_02/781495142</t>
  </si>
  <si>
    <t>66</t>
  </si>
  <si>
    <t>781495143</t>
  </si>
  <si>
    <t>Obklad - dokončující práce průnik obkladem kruhový, bez izolace přes DN 90</t>
  </si>
  <si>
    <t>-1553527961</t>
  </si>
  <si>
    <t>https://podminky.urs.cz/item/CS_URS_2023_02/781495143</t>
  </si>
  <si>
    <t>1+1</t>
  </si>
  <si>
    <t>67</t>
  </si>
  <si>
    <t>781495184</t>
  </si>
  <si>
    <t>Obklad - dokončující práce pracnější řezání obkladaček rovné</t>
  </si>
  <si>
    <t>694548561</t>
  </si>
  <si>
    <t>https://podminky.urs.cz/item/CS_URS_2023_02/781495184</t>
  </si>
  <si>
    <t>5,2</t>
  </si>
  <si>
    <t>68</t>
  </si>
  <si>
    <t>781495211</t>
  </si>
  <si>
    <t>Čištění vnitřních ploch po provedení obkladu stěn chemickými prostředky</t>
  </si>
  <si>
    <t>-538384025</t>
  </si>
  <si>
    <t>https://podminky.urs.cz/item/CS_URS_2023_02/781495211</t>
  </si>
  <si>
    <t>69</t>
  </si>
  <si>
    <t>998781102</t>
  </si>
  <si>
    <t>Přesun hmot pro obklady keramické stanovený z hmotnosti přesunovaného materiálu vodorovná dopravní vzdálenost do 50 m v objektech výšky přes 6 do 12 m</t>
  </si>
  <si>
    <t>-1934275491</t>
  </si>
  <si>
    <t>https://podminky.urs.cz/item/CS_URS_2023_02/998781102</t>
  </si>
  <si>
    <t>70</t>
  </si>
  <si>
    <t>784161001</t>
  </si>
  <si>
    <t>Tmelení spar a rohů, šířky do 3 mm akrylátovým tmelem v místnostech výšky do 3,80 m</t>
  </si>
  <si>
    <t>-1030148098</t>
  </si>
  <si>
    <t>https://podminky.urs.cz/item/CS_URS_2023_02/784161001</t>
  </si>
  <si>
    <t>2,85*12</t>
  </si>
  <si>
    <t>71</t>
  </si>
  <si>
    <t>784181121</t>
  </si>
  <si>
    <t>Penetrace podkladu jednonásobná hloubková akrylátová bezbarvá v místnostech výšky do 3,80 m</t>
  </si>
  <si>
    <t>1730929826</t>
  </si>
  <si>
    <t>https://podminky.urs.cz/item/CS_URS_2023_02/784181121</t>
  </si>
  <si>
    <t>80,8</t>
  </si>
  <si>
    <t>72</t>
  </si>
  <si>
    <t>784211101</t>
  </si>
  <si>
    <t>Malby z malířských směsí oděruvzdorných za mokra dvojnásobné, bílé za mokra oděruvzdorné výborně v místnostech výšky do 3,80 m</t>
  </si>
  <si>
    <t>1828285882</t>
  </si>
  <si>
    <t>https://podminky.urs.cz/item/CS_URS_2023_02/784211101</t>
  </si>
  <si>
    <t>51,45+29,35</t>
  </si>
  <si>
    <t>03 - Bourací práce (osa A-B_3-5)</t>
  </si>
  <si>
    <t xml:space="preserve">    764 - Konstrukce klempířské</t>
  </si>
  <si>
    <t>962052210</t>
  </si>
  <si>
    <t>Bourání zdiva železobetonového nadzákladového, objemu do 1 m3</t>
  </si>
  <si>
    <t>1291777263</t>
  </si>
  <si>
    <t>https://podminky.urs.cz/item/CS_URS_2023_02/962052210</t>
  </si>
  <si>
    <t>1,8*1,2*0,4</t>
  </si>
  <si>
    <t>0,15*0,4*(1,8+0,6)</t>
  </si>
  <si>
    <t>-351547054</t>
  </si>
  <si>
    <t>8,55*0,08</t>
  </si>
  <si>
    <t>6,2*0,15</t>
  </si>
  <si>
    <t>-1961228543</t>
  </si>
  <si>
    <t>65,66</t>
  </si>
  <si>
    <t>803211671</t>
  </si>
  <si>
    <t>65,66*2</t>
  </si>
  <si>
    <t>968082015</t>
  </si>
  <si>
    <t>Vybourání plastových rámů oken s křídly, dveřních zárubní, vrat rámu oken s křídly, plochy do 1 m2</t>
  </si>
  <si>
    <t>-471169918</t>
  </si>
  <si>
    <t>https://podminky.urs.cz/item/CS_URS_2023_02/968082015</t>
  </si>
  <si>
    <t>2*1,2*0,6</t>
  </si>
  <si>
    <t>977211113</t>
  </si>
  <si>
    <t>Řezání konstrukcí stěnovou pilou betonových nebo železobetonových průměru řezané výztuže do 16 mm hloubka řezu přes 350 do 420 mm</t>
  </si>
  <si>
    <t>1818815848</t>
  </si>
  <si>
    <t>https://podminky.urs.cz/item/CS_URS_2023_02/977211113</t>
  </si>
  <si>
    <t>1,8+1,8+1,8+1,8</t>
  </si>
  <si>
    <t>1234560518</t>
  </si>
  <si>
    <t>-642399301</t>
  </si>
  <si>
    <t>26460444</t>
  </si>
  <si>
    <t>381147917</t>
  </si>
  <si>
    <t>8,204*4</t>
  </si>
  <si>
    <t>-1371645608</t>
  </si>
  <si>
    <t>764</t>
  </si>
  <si>
    <t>Konstrukce klempířské</t>
  </si>
  <si>
    <t>764002851</t>
  </si>
  <si>
    <t>Demontáž klempířských konstrukcí oplechování parapetů do suti</t>
  </si>
  <si>
    <t>65584585</t>
  </si>
  <si>
    <t>https://podminky.urs.cz/item/CS_URS_2023_02/764002851</t>
  </si>
  <si>
    <t>212451631</t>
  </si>
  <si>
    <t>2,85*(5,6+5,6+11,725+11,725)</t>
  </si>
  <si>
    <t>1041117552</t>
  </si>
  <si>
    <t>"demontáž stávajícího KZS"</t>
  </si>
  <si>
    <t>04 - Stavební úpravy (osa A-B_3-5)</t>
  </si>
  <si>
    <t>1966274504</t>
  </si>
  <si>
    <t>0,5*0,9*32</t>
  </si>
  <si>
    <t>765375494</t>
  </si>
  <si>
    <t>14,4*1,8 'Přepočtené koeficientem množství</t>
  </si>
  <si>
    <t>317142432</t>
  </si>
  <si>
    <t>Překlady nenosné z pórobetonu osazené do tenkého maltového lože, výšky do 250 mm, šířky překladu 125 mm, délky překladu přes 1000 do 1250 mm</t>
  </si>
  <si>
    <t>2125554152</t>
  </si>
  <si>
    <t>https://podminky.urs.cz/item/CS_URS_2023_02/317142432</t>
  </si>
  <si>
    <t>-1440650463</t>
  </si>
  <si>
    <t>((1,1*5,49*2)/1000)*1</t>
  </si>
  <si>
    <t>-1830168993</t>
  </si>
  <si>
    <t>1896953835</t>
  </si>
  <si>
    <t>2,85*(5,6+2,85+2,45+1,7)</t>
  </si>
  <si>
    <t>-0,9*2,0</t>
  </si>
  <si>
    <t>-0,8*2,0*3</t>
  </si>
  <si>
    <t>-689498428</t>
  </si>
  <si>
    <t>5,6+2,85+2,45+1,7</t>
  </si>
  <si>
    <t>311869950</t>
  </si>
  <si>
    <t>2,85*4</t>
  </si>
  <si>
    <t>346244357</t>
  </si>
  <si>
    <t>Obezdívka koupelnových van ploch zaoblených z přesných pórobetonových tvárnic, na tenké maltové lože, tl. 75 mm</t>
  </si>
  <si>
    <t>-1262189722</t>
  </si>
  <si>
    <t>https://podminky.urs.cz/item/CS_URS_2023_02/346244357</t>
  </si>
  <si>
    <t>1,2*1,1</t>
  </si>
  <si>
    <t>-563204044</t>
  </si>
  <si>
    <t>48,86+8,55+2,04+2,45+1,71</t>
  </si>
  <si>
    <t>1706764623</t>
  </si>
  <si>
    <t>2,85*(5,6+5,6+2,85+1,7+1,7+1,7+1,7+2,45+2,45)</t>
  </si>
  <si>
    <t>-0,7*2,0*6</t>
  </si>
  <si>
    <t>1059525936</t>
  </si>
  <si>
    <t>61,788</t>
  </si>
  <si>
    <t>-590850247</t>
  </si>
  <si>
    <t>61,788-29,506</t>
  </si>
  <si>
    <t>-790354365</t>
  </si>
  <si>
    <t>2,85*(8,725+8,725+5,6)</t>
  </si>
  <si>
    <t>-398308745</t>
  </si>
  <si>
    <t>8,55+2,04+2,45+1,71</t>
  </si>
  <si>
    <t>874653660</t>
  </si>
  <si>
    <t>0,072*8,55</t>
  </si>
  <si>
    <t>0,06*6,2</t>
  </si>
  <si>
    <t>-720441146</t>
  </si>
  <si>
    <t>0,15*13</t>
  </si>
  <si>
    <t>2115970414</t>
  </si>
  <si>
    <t>0,001*8,55*4,44*1,2</t>
  </si>
  <si>
    <t>0,001*6,2*4,44*1,2</t>
  </si>
  <si>
    <t>633114373</t>
  </si>
  <si>
    <t>-1827598951</t>
  </si>
  <si>
    <t>198199371</t>
  </si>
  <si>
    <t>-191557340</t>
  </si>
  <si>
    <t>370950506</t>
  </si>
  <si>
    <t>63,61</t>
  </si>
  <si>
    <t>1108380716</t>
  </si>
  <si>
    <t>734963617</t>
  </si>
  <si>
    <t>8,55+6,2</t>
  </si>
  <si>
    <t>360464967</t>
  </si>
  <si>
    <t>14,75*0,0003 'Přepočtené koeficientem množství</t>
  </si>
  <si>
    <t>-639811127</t>
  </si>
  <si>
    <t>14,75</t>
  </si>
  <si>
    <t>-1287396639</t>
  </si>
  <si>
    <t>14,75*1,1655 'Přepočtené koeficientem množství</t>
  </si>
  <si>
    <t>1635663175</t>
  </si>
  <si>
    <t>-1664766849</t>
  </si>
  <si>
    <t>"dveře D0.2" 3</t>
  </si>
  <si>
    <t>"dveře D0.3" 1</t>
  </si>
  <si>
    <t>-806687766</t>
  </si>
  <si>
    <t>61162086R_D0.3</t>
  </si>
  <si>
    <t>dveře jednokřídlé dřevotřískové povrch laminátový plné 800x1970-2100mm, bezfalcové včetně kování</t>
  </si>
  <si>
    <t>884135786</t>
  </si>
  <si>
    <t xml:space="preserve">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Dekor zárubně - buk; Dekor křídla - buk_x000d_
</t>
  </si>
  <si>
    <t>748610947</t>
  </si>
  <si>
    <t>-795173430</t>
  </si>
  <si>
    <t>1985779912</t>
  </si>
  <si>
    <t>767137602R_DV0.1a</t>
  </si>
  <si>
    <t>Montáž a dodávka AL dveří DV0.1a</t>
  </si>
  <si>
    <t>-1758176934</t>
  </si>
  <si>
    <t xml:space="preserve">Poznámka k položce:_x000d_
Hliníková; Rámová; Falcová; Lakovaná; Stavební hloubka min. 90 mm_x000d_
Prosklené, kovový rám (izolační dvojsklo, sklo čiré), Uw,max=1,0 W/m2.K; Hliníkové (lakované); Falcové_x000d_
Otočné (klasické)_x000d_
Rozetové kování; Bezpečnostní kování; Min. tříbodový bezpečnostní systém; Povrch broušená nerez; Cylindrická vložka stavební, klasická, mosaz; Klika-koule_x000d_
Odstín zárubně - sv. šedá; Odstín křídla - sv. šedá; Odstín sladit se stávajícími výplněmi 1.PP_x000d_
_x000d_
_x000d_
</t>
  </si>
  <si>
    <t>767137603R_DV0.1b</t>
  </si>
  <si>
    <t>Montáž a dodávka AL okna DV0.1b</t>
  </si>
  <si>
    <t>-2077662961</t>
  </si>
  <si>
    <t xml:space="preserve">Poznámka k položce:_x000d_
Prosklené, kovový rám (izolační dvojsklo, sklo čiré), Uw,max=1,0 W/m2.K; Hliníkové (lakované); Falcové_x000d_
FIX_x000d_
Odstín křídla - sv. šedá; Odstín sladit se stávajícími výplněmi 1.PP_x000d_
</t>
  </si>
  <si>
    <t>1988822775</t>
  </si>
  <si>
    <t>2,04+2,45+1,71</t>
  </si>
  <si>
    <t>-1178567018</t>
  </si>
  <si>
    <t>6,2</t>
  </si>
  <si>
    <t>-993387790</t>
  </si>
  <si>
    <t>518797172</t>
  </si>
  <si>
    <t>847990735</t>
  </si>
  <si>
    <t>6,2*1,1 'Přepočtené koeficientem množství</t>
  </si>
  <si>
    <t>-913786814</t>
  </si>
  <si>
    <t>1072727230</t>
  </si>
  <si>
    <t>2,45</t>
  </si>
  <si>
    <t>-873440620</t>
  </si>
  <si>
    <t>1,7+1,2+1,7+1,2+1,7+1,7+1,1+1,1+1,0+1,0+2,45+2,45</t>
  </si>
  <si>
    <t>814949190</t>
  </si>
  <si>
    <t>392065241</t>
  </si>
  <si>
    <t>-1198581480</t>
  </si>
  <si>
    <t>2,45+2,45+1,0+1,0</t>
  </si>
  <si>
    <t>-1474857162</t>
  </si>
  <si>
    <t>1457189379</t>
  </si>
  <si>
    <t>789188740</t>
  </si>
  <si>
    <t>48,86+8,55</t>
  </si>
  <si>
    <t>-665062819</t>
  </si>
  <si>
    <t>57,41*2</t>
  </si>
  <si>
    <t>-545856430</t>
  </si>
  <si>
    <t>57,41</t>
  </si>
  <si>
    <t>1209184678</t>
  </si>
  <si>
    <t>119537505</t>
  </si>
  <si>
    <t>-1053292947</t>
  </si>
  <si>
    <t>57,41*1,1 'Přepočtené koeficientem množství</t>
  </si>
  <si>
    <t>-1423587865</t>
  </si>
  <si>
    <t>2,85+2,85+3,0+3,0+5,6+5,6+8,725</t>
  </si>
  <si>
    <t>-0,8-0,7-2,55</t>
  </si>
  <si>
    <t>226746842</t>
  </si>
  <si>
    <t>27,575*1,2 'Přepočtené koeficientem množství</t>
  </si>
  <si>
    <t>-1842387542</t>
  </si>
  <si>
    <t>27,575</t>
  </si>
  <si>
    <t>545301344</t>
  </si>
  <si>
    <t>-23234212</t>
  </si>
  <si>
    <t>0,3*(0,6+1,8)</t>
  </si>
  <si>
    <t>2,02*(1,7+1,7+1,2+1,2)</t>
  </si>
  <si>
    <t>1,2*(1,7+1,7+1,2+1,2)</t>
  </si>
  <si>
    <t>-1,2*0,8</t>
  </si>
  <si>
    <t>2,3*(2,45+2,45+1,0+1,0)</t>
  </si>
  <si>
    <t>-0,8*2,0</t>
  </si>
  <si>
    <t>596571318</t>
  </si>
  <si>
    <t>29,506</t>
  </si>
  <si>
    <t>-1743734594</t>
  </si>
  <si>
    <t>2,3*(1,0+1,0+2,45+2,45)</t>
  </si>
  <si>
    <t>1738863757</t>
  </si>
  <si>
    <t>2,3*4</t>
  </si>
  <si>
    <t>-891913549</t>
  </si>
  <si>
    <t>595371517</t>
  </si>
  <si>
    <t>29,506*1,1 'Přepočtené koeficientem množství</t>
  </si>
  <si>
    <t>-151004721</t>
  </si>
  <si>
    <t>1452400279</t>
  </si>
  <si>
    <t>1,1</t>
  </si>
  <si>
    <t>1069965461</t>
  </si>
  <si>
    <t>1,1*1,05 'Přepočtené koeficientem množství</t>
  </si>
  <si>
    <t>-946886927</t>
  </si>
  <si>
    <t>1,2*3</t>
  </si>
  <si>
    <t>1168201386</t>
  </si>
  <si>
    <t>1828705095</t>
  </si>
  <si>
    <t>73</t>
  </si>
  <si>
    <t>-1359751433</t>
  </si>
  <si>
    <t>74</t>
  </si>
  <si>
    <t>1685103975</t>
  </si>
  <si>
    <t>3,0</t>
  </si>
  <si>
    <t>75</t>
  </si>
  <si>
    <t>-763193515</t>
  </si>
  <si>
    <t>76</t>
  </si>
  <si>
    <t>-1254612609</t>
  </si>
  <si>
    <t>77</t>
  </si>
  <si>
    <t>929203555</t>
  </si>
  <si>
    <t>2,85*8</t>
  </si>
  <si>
    <t>78</t>
  </si>
  <si>
    <t>1592531290</t>
  </si>
  <si>
    <t>63,61+65,693+32,282</t>
  </si>
  <si>
    <t>79</t>
  </si>
  <si>
    <t>-96999801</t>
  </si>
  <si>
    <t>161,585</t>
  </si>
  <si>
    <t>80</t>
  </si>
  <si>
    <t>1355592388</t>
  </si>
  <si>
    <t>"nespecifikované práce rozpočtem"</t>
  </si>
  <si>
    <t>81</t>
  </si>
  <si>
    <t>HZS2492</t>
  </si>
  <si>
    <t>Hodinové zúčtovací sazby profesí PSV zednické výpomoci a pomocné práce PSV pomocný dělník PSV</t>
  </si>
  <si>
    <t>-676310197</t>
  </si>
  <si>
    <t>https://podminky.urs.cz/item/CS_URS_2023_02/HZS2492</t>
  </si>
  <si>
    <t>"nespecifokované práce rozpočtem"</t>
  </si>
  <si>
    <t>05 - Bourací práce (osy D-K_4-6)</t>
  </si>
  <si>
    <t>949111111</t>
  </si>
  <si>
    <t>Lešení lehké kozové trubkové o výšce lešeňové podlahy do 1,2 m montáž</t>
  </si>
  <si>
    <t>594063266</t>
  </si>
  <si>
    <t>https://podminky.urs.cz/item/CS_URS_2023_02/949111111</t>
  </si>
  <si>
    <t>949111211</t>
  </si>
  <si>
    <t>Lešení lehké kozové trubkové o výšce lešeňové podlahy do 1,2 m příplatek k ceně za každý den použití</t>
  </si>
  <si>
    <t>1434154351</t>
  </si>
  <si>
    <t>https://podminky.urs.cz/item/CS_URS_2023_02/949111211</t>
  </si>
  <si>
    <t>4*20</t>
  </si>
  <si>
    <t>949111811</t>
  </si>
  <si>
    <t>Lešení lehké kozové trubkové o výšce lešeňové podlahy do 1,2 m demontáž</t>
  </si>
  <si>
    <t>1671811286</t>
  </si>
  <si>
    <t>https://podminky.urs.cz/item/CS_URS_2023_02/949111811</t>
  </si>
  <si>
    <t>758008248</t>
  </si>
  <si>
    <t>2,85*(5,35+1,8+0,475+1,4+0,9+1,75)</t>
  </si>
  <si>
    <t>47,5</t>
  </si>
  <si>
    <t>1403260032</t>
  </si>
  <si>
    <t>78,2*0,08</t>
  </si>
  <si>
    <t>12,34*0,15</t>
  </si>
  <si>
    <t>292542412</t>
  </si>
  <si>
    <t>16,53+14</t>
  </si>
  <si>
    <t>-1409911863</t>
  </si>
  <si>
    <t>30,53*2</t>
  </si>
  <si>
    <t>965081323</t>
  </si>
  <si>
    <t>Bourání podlah z dlaždic bez podkladního lože nebo mazaniny, s jakoukoliv výplní spár betonových, teracových nebo čedičových tl. do 25 mm, plochy přes 1 m2</t>
  </si>
  <si>
    <t>1639879004</t>
  </si>
  <si>
    <t>https://podminky.urs.cz/item/CS_URS_2023_02/965081323</t>
  </si>
  <si>
    <t>11,03</t>
  </si>
  <si>
    <t>1306081897</t>
  </si>
  <si>
    <t>0,7*2,0</t>
  </si>
  <si>
    <t>0,8*2,0*3</t>
  </si>
  <si>
    <t>-830965680</t>
  </si>
  <si>
    <t>1,5*2,02*3</t>
  </si>
  <si>
    <t>968082016</t>
  </si>
  <si>
    <t>Vybourání plastových rámů oken s křídly, dveřních zárubní, vrat rámu oken s křídly, plochy přes 1 do 2 m2</t>
  </si>
  <si>
    <t>943366526</t>
  </si>
  <si>
    <t>https://podminky.urs.cz/item/CS_URS_2023_02/968082016</t>
  </si>
  <si>
    <t>1,7*1,2</t>
  </si>
  <si>
    <t>971033631</t>
  </si>
  <si>
    <t>Vybourání otvorů ve zdivu základovém nebo nadzákladovém z cihel, tvárnic, příčkovek z cihel pálených na maltu vápennou nebo vápenocementovou plochy do 4 m2, tl. do 150 mm</t>
  </si>
  <si>
    <t>631550569</t>
  </si>
  <si>
    <t>https://podminky.urs.cz/item/CS_URS_2023_02/971033631</t>
  </si>
  <si>
    <t>1,0*2,02*3</t>
  </si>
  <si>
    <t>388466943</t>
  </si>
  <si>
    <t>1345024628</t>
  </si>
  <si>
    <t>997013219</t>
  </si>
  <si>
    <t>Vnitrostaveništní doprava suti a vybouraných hmot vodorovně do 50 m Příplatek k cenám -3111 až -3217 za zvětšenou vodorovnou dopravu přes vymezenou dopravní vzdálenost za každých dalších i započatých 10 m</t>
  </si>
  <si>
    <t>-1717686087</t>
  </si>
  <si>
    <t>https://podminky.urs.cz/item/CS_URS_2023_02/997013219</t>
  </si>
  <si>
    <t>43,309*3</t>
  </si>
  <si>
    <t>1314828062</t>
  </si>
  <si>
    <t>98908839</t>
  </si>
  <si>
    <t>43,309*4</t>
  </si>
  <si>
    <t>528665098</t>
  </si>
  <si>
    <t>-709870577</t>
  </si>
  <si>
    <t>1238130797</t>
  </si>
  <si>
    <t>776201812</t>
  </si>
  <si>
    <t>Demontáž povlakových podlahovin lepených ručně s podložkou</t>
  </si>
  <si>
    <t>-685787046</t>
  </si>
  <si>
    <t>https://podminky.urs.cz/item/CS_URS_2023_02/776201812</t>
  </si>
  <si>
    <t>54,47+40,56+15,76+39,28</t>
  </si>
  <si>
    <t>776410811</t>
  </si>
  <si>
    <t>Demontáž soklíků nebo lišt pryžových nebo plastových</t>
  </si>
  <si>
    <t>1965604228</t>
  </si>
  <si>
    <t>https://podminky.urs.cz/item/CS_URS_2023_02/776410811</t>
  </si>
  <si>
    <t>13+13+4+4+5,8+2+3,6+17+15,5+2,0+12+12+4,5+4,5</t>
  </si>
  <si>
    <t>156619575</t>
  </si>
  <si>
    <t>2,85*(2,6+2,6+6,0+4,0+7,5+13,5+4,0+4,0+3,5+2,0+4,0+15,3+19,1+3,8+13+13+4,0+4,0)</t>
  </si>
  <si>
    <t>1119873745</t>
  </si>
  <si>
    <t>06 - Stavební úpravy (osy D-K_4-6)</t>
  </si>
  <si>
    <t xml:space="preserve">    2 - Zakládání</t>
  </si>
  <si>
    <t>-254654791</t>
  </si>
  <si>
    <t>692598578</t>
  </si>
  <si>
    <t>Zakládání</t>
  </si>
  <si>
    <t>271532212</t>
  </si>
  <si>
    <t>Podsyp pod základové konstrukce se zhutněním a urovnáním povrchu z kameniva hrubého, frakce 16 - 32 mm</t>
  </si>
  <si>
    <t>910458614</t>
  </si>
  <si>
    <t>https://podminky.urs.cz/item/CS_URS_2023_02/271532212</t>
  </si>
  <si>
    <t>0,5*11</t>
  </si>
  <si>
    <t>273321411</t>
  </si>
  <si>
    <t>Základy z betonu železového (bez výztuže) desky z betonu bez zvláštních nároků na prostředí tř. C 20/25</t>
  </si>
  <si>
    <t>-455732966</t>
  </si>
  <si>
    <t>https://podminky.urs.cz/item/CS_URS_2023_02/273321411</t>
  </si>
  <si>
    <t>11,03*0,1</t>
  </si>
  <si>
    <t>279113143</t>
  </si>
  <si>
    <t>Základové zdi z tvárnic ztraceného bednění včetně výplně z betonu bez zvláštních nároků na vliv prostředí třídy C 20/25, tloušťky zdiva přes 200 do 250 mm</t>
  </si>
  <si>
    <t>344203730</t>
  </si>
  <si>
    <t>https://podminky.urs.cz/item/CS_URS_2023_02/279113143</t>
  </si>
  <si>
    <t>0,6*(4,0+2,7+2,7+4,0)</t>
  </si>
  <si>
    <t>279361821</t>
  </si>
  <si>
    <t>Výztuž základových zdí nosných svislých nebo odkloněných od svislice, rovinných nebo oblých, deskových nebo žebrových, včetně výztuže jejich žeber z betonářské oceli 10 505 (R) nebo BSt 500</t>
  </si>
  <si>
    <t>-1494325728</t>
  </si>
  <si>
    <t>https://podminky.urs.cz/item/CS_URS_2023_02/279361821</t>
  </si>
  <si>
    <t>0,12</t>
  </si>
  <si>
    <t>-994769754</t>
  </si>
  <si>
    <t>3+4</t>
  </si>
  <si>
    <t>-58235975</t>
  </si>
  <si>
    <t>((1,3*5,49*2)/1000)*1</t>
  </si>
  <si>
    <t>((1,6*5,49*2)/1000)*3</t>
  </si>
  <si>
    <t>((1,8*5,49*2)/1000)*3</t>
  </si>
  <si>
    <t>((2,0*5,49*2)/1000)*3</t>
  </si>
  <si>
    <t>-841289210</t>
  </si>
  <si>
    <t>342271531</t>
  </si>
  <si>
    <t>Příčky z přesných vápenopískových tvárnic na tenkovrstvou maltu, tloušťka příčky 150 mm, formát a rozměr tvárnic 5DF 248x150x248 mm plných, pevnost tvárnic přes P15 do P25</t>
  </si>
  <si>
    <t>-70976170</t>
  </si>
  <si>
    <t>https://podminky.urs.cz/item/CS_URS_2023_02/342271531</t>
  </si>
  <si>
    <t>84</t>
  </si>
  <si>
    <t>-1754903298</t>
  </si>
  <si>
    <t>2,85*(3,0+1,5+6,8+2,725+0,65+4,05+2,7+1,65+2,925+4,05+2,85+1,625+4,05+2,0+2,85+1,625+1,8+1,8+1,8+0,65+4,8+2,6)</t>
  </si>
  <si>
    <t>0,9*2,0*2</t>
  </si>
  <si>
    <t>-0,7*2,0*7</t>
  </si>
  <si>
    <t>-0,9*2,0*6</t>
  </si>
  <si>
    <t>-1,5*2,0*3</t>
  </si>
  <si>
    <t>-10,5</t>
  </si>
  <si>
    <t>-787942481</t>
  </si>
  <si>
    <t>(3,0+1,5+6,8+2,725+0,65+4,05+2,7+1,65+2,925+4,05+2,85+1,625+4,05+2,0+2,85+1,625+1,8+1,8+1,8+0,65+4,8+2,6)</t>
  </si>
  <si>
    <t>1557420136</t>
  </si>
  <si>
    <t>2,85*23</t>
  </si>
  <si>
    <t>-1415982571</t>
  </si>
  <si>
    <t>1,9*1,1*3</t>
  </si>
  <si>
    <t>-812783864</t>
  </si>
  <si>
    <t>15,7+1,17+0,715+5,04+4,12+13,17+34,96+13,17+4,12+12,46+4,1+11,03+58,42</t>
  </si>
  <si>
    <t>-1339610471</t>
  </si>
  <si>
    <t>140,725*2</t>
  </si>
  <si>
    <t>-352811930</t>
  </si>
  <si>
    <t>281,45</t>
  </si>
  <si>
    <t>295522637</t>
  </si>
  <si>
    <t>281,45-59,205</t>
  </si>
  <si>
    <t>1355056849</t>
  </si>
  <si>
    <t>358</t>
  </si>
  <si>
    <t>-851763362</t>
  </si>
  <si>
    <t>2,0+4,12+4,12+4,1</t>
  </si>
  <si>
    <t>-1960268899</t>
  </si>
  <si>
    <t>0,072*78,2</t>
  </si>
  <si>
    <t>0,06*12,34</t>
  </si>
  <si>
    <t>1119019518</t>
  </si>
  <si>
    <t>0,15*16</t>
  </si>
  <si>
    <t>-1188527322</t>
  </si>
  <si>
    <t>0,001*78,2*4,44*1,2</t>
  </si>
  <si>
    <t>0,001*12,34*4,44*1,2</t>
  </si>
  <si>
    <t>1631189203</t>
  </si>
  <si>
    <t>92</t>
  </si>
  <si>
    <t>642946111</t>
  </si>
  <si>
    <t>Osazení stavebního pouzdra posuvných dveří do zděné příčky s jednou kapsou pro jedno dveřní křídlo průchozí šířky do 800 mm</t>
  </si>
  <si>
    <t>188444542</t>
  </si>
  <si>
    <t>https://podminky.urs.cz/item/CS_URS_2023_02/642946111</t>
  </si>
  <si>
    <t>3+1</t>
  </si>
  <si>
    <t>55331610</t>
  </si>
  <si>
    <t>pouzdro stavební posuvných dveří jednopouzdrové 600mm standardní rozměr</t>
  </si>
  <si>
    <t>-129820462</t>
  </si>
  <si>
    <t>55331612</t>
  </si>
  <si>
    <t>pouzdro stavební posuvných dveří jednopouzdrové 800mm standardní rozměr</t>
  </si>
  <si>
    <t>-521097304</t>
  </si>
  <si>
    <t>1465331758</t>
  </si>
  <si>
    <t>945678977</t>
  </si>
  <si>
    <t>2*40</t>
  </si>
  <si>
    <t>1326325529</t>
  </si>
  <si>
    <t>-566258555</t>
  </si>
  <si>
    <t>178,175</t>
  </si>
  <si>
    <t>-2121833382</t>
  </si>
  <si>
    <t>-782453478</t>
  </si>
  <si>
    <t>78,2+12,34</t>
  </si>
  <si>
    <t>-1785450288</t>
  </si>
  <si>
    <t>90,54*0,0003 'Přepočtené koeficientem množství</t>
  </si>
  <si>
    <t>-16448417</t>
  </si>
  <si>
    <t>777456193</t>
  </si>
  <si>
    <t>90,54*1,1655 'Přepočtené koeficientem množství</t>
  </si>
  <si>
    <t>606731413</t>
  </si>
  <si>
    <t>-1857608190</t>
  </si>
  <si>
    <t>"dveře D0.1" 2</t>
  </si>
  <si>
    <t>61162086R_D0.1</t>
  </si>
  <si>
    <t>-519940402</t>
  </si>
  <si>
    <t>191503948</t>
  </si>
  <si>
    <t>766660172</t>
  </si>
  <si>
    <t>Montáž dveřních křídel dřevěných nebo plastových otevíravých do obložkové zárubně povrchově upravených jednokřídlových, šířky přes 800 mm</t>
  </si>
  <si>
    <t>1722780752</t>
  </si>
  <si>
    <t>https://podminky.urs.cz/item/CS_URS_2023_02/766660172</t>
  </si>
  <si>
    <t>"dveře D0.11"</t>
  </si>
  <si>
    <t>61162086R_D0.11</t>
  </si>
  <si>
    <t>dveře jednokřídlé dřevotřískové povrch laminátový plné 900x1970-2100mm, bezfalcové včetně kování</t>
  </si>
  <si>
    <t>-1952981690</t>
  </si>
  <si>
    <t xml:space="preserve">Poznámka k položce:_x000d_
Dřevěná; Obložková; Bezfalcová; CPL fólie_x000d_
Plné; Dřevěné, rám z masivního dřeva, výplň z DTD desky (CPL fólie); Bezfalcové_x000d_
Otočné (klasické)_x000d_
Rozetové kování; Bezpečnostní kování; Min. tříbodový bezpečnostní systém; Cylindrická vložka stavební, klasická, mosaz; Klika-koule_x000d_
Dekor zárubně - buk; Dekor křídla - buk; Rw ≥ 42 dB, dle požadavku ČSN 73 0532, Stavební otvor přizpůsobit požadavkům vybraného dodavatele zárubní_x000d_
</t>
  </si>
  <si>
    <t>766660311</t>
  </si>
  <si>
    <t>Montáž dveřních křídel dřevěných nebo plastových posuvných dveří do pouzdra s jednou kapsou jednokřídlových, průchozí šířky do 800 mm</t>
  </si>
  <si>
    <t>-94988354</t>
  </si>
  <si>
    <t>https://podminky.urs.cz/item/CS_URS_2023_02/766660311</t>
  </si>
  <si>
    <t>"dveře Dz0.1" 3</t>
  </si>
  <si>
    <t>"dveře Dz0.2" 1</t>
  </si>
  <si>
    <t>61162086R_Dz0.1</t>
  </si>
  <si>
    <t>dveře posuvné do stavebního pouzdra 600x1970 mm Dz0.1</t>
  </si>
  <si>
    <t>120754021</t>
  </si>
  <si>
    <t xml:space="preserve">Poznámka k položce:_x000d_
Stavební pouzdro do zděné konstrukce_x000d_
Skleněné (sklo mléčné, bezpečnostní)_x000d_
Zásuvné do stavebního pouzdra_x000d_
Madlo-madlo_x000d_
</t>
  </si>
  <si>
    <t>61162086R_Dz0.2</t>
  </si>
  <si>
    <t>dveře posuvné do stavebního pouzdra 600x1970 mm Dz0.2</t>
  </si>
  <si>
    <t>-1509772946</t>
  </si>
  <si>
    <t>163067257</t>
  </si>
  <si>
    <t>2045369017</t>
  </si>
  <si>
    <t>766682111R</t>
  </si>
  <si>
    <t>Montáž zárubní dřevěných, plastových nebo z lamina obložkových, pro dveře posuvné jednokřídlové, tloušťky stěny do 170 mm</t>
  </si>
  <si>
    <t>-1734567459</t>
  </si>
  <si>
    <t>61182308R</t>
  </si>
  <si>
    <t>záruběň obložková pro posuvné dveře do pouzdra tl stěny 60-150 mm rozměru 600-1100/1970 mm</t>
  </si>
  <si>
    <t>-1448992976</t>
  </si>
  <si>
    <t>745772301</t>
  </si>
  <si>
    <t>767137602R_DV0.2</t>
  </si>
  <si>
    <t>Montáž a dodávka AL dveří DV0.2</t>
  </si>
  <si>
    <t>soubor</t>
  </si>
  <si>
    <t>-1829322668</t>
  </si>
  <si>
    <t xml:space="preserve">Poznámka k položce:_x000d_
Hliníková; Rámová; Falcová; Lakovaná; Stavební hloubka min. 90 mm_x000d_
Prosklené, kovový rám (izolační dvojsklo, sklo čiré), Uw,max=1,0 W/m2.K; Hliníkové (lakované); Falcové. Otočné (klasické)_x000d_
Rozetové kování; Bezpečnostní kování; Min. tříbodový bezpečnostní systém; Povrch broušená nerez; Cylindrická vložka stavební, klasická, mosaz; Klika-koule_x000d_
Odstín zárubně - sv. šedá; Odstín křídla - sv. šedá; Odstín sladit se stávajícími výplněmi 1.PP, panikový zámek a kování ve směru úniku_x000d_
_x000d_
</t>
  </si>
  <si>
    <t>767137602R_DV0.3</t>
  </si>
  <si>
    <t>Montáž a dodávka AL dveří DV0.3</t>
  </si>
  <si>
    <t>-285310981</t>
  </si>
  <si>
    <t xml:space="preserve">Poznámka k položce:_x000d_
Hliníková; Rámová; Falcová; Stavební hloubka min. 90 mm_x000d_
Prosklené, kovový rám (izolační dvojsklo, sklo čiré), Uw,max=1,0 W/m2.K; Hliníkové (lakované); Falcové, Otočné (klasické)_x000d_
Rozetové kování_x000d_
EW; 30; DP1; C; Koordinátor_x000d_
Odstín zárubně - sv. šedá; Odstín křídla - sv. šedá; Odstín sladit se stávajícími výplněmi 1.PP, Vsazeno do stávajícího stavebního otvoru (přizpůsobit), systém generálního klíče, panikový zámek a kování ve směru úniku_x000d_
_x000d_
</t>
  </si>
  <si>
    <t>767137603R_D0.4</t>
  </si>
  <si>
    <t>Montáž a dodávka AL dveří DV0.4</t>
  </si>
  <si>
    <t>1724645846</t>
  </si>
  <si>
    <t>Poznámka k položce:_x000d_
Hliníková; Rámová; Falcová; Lakovaná_x000d_
Prosklené, kovový rám (sklo čiré, bezpečnostní); Hliníkové (lakované); Falcové_x000d_
Otočné (klasické)_x000d_
Rozetové kování; Povrch broušená nerez; Cylindrická vložka stavební, klasická, mosaz; Klika-panika_x000d_
Odstín zárubně - antracit; Odstín křídla - sv. šedá</t>
  </si>
  <si>
    <t>767137603R_D0.5</t>
  </si>
  <si>
    <t>Montáž a dodávka AL dveří DV0.5</t>
  </si>
  <si>
    <t>-309288025</t>
  </si>
  <si>
    <t>Poznámka k položce:_x000d_
Hliníková; Rámová; Falcová; Lakovaná_x000d_
Plné; Hliníkové (lakované); Falcové_x000d_
Otočné (klasické)_x000d_
Rozetové kování; Povrch broušená nerez; Cylindrická vložka stavební, klasická, mosaz; Klika-klika_x000d_
EW; 30; DP1; C_x000d_
Odstín zárubně - antracit; Odstín křídla - sv. šedá</t>
  </si>
  <si>
    <t>767137603R_D0.7</t>
  </si>
  <si>
    <t>Montáž a dodávka AL dveří DV0.7</t>
  </si>
  <si>
    <t xml:space="preserve">Vlastní </t>
  </si>
  <si>
    <t>301059320</t>
  </si>
  <si>
    <t>767137603R_D0.8</t>
  </si>
  <si>
    <t>Montáž a dodávka AL dveří DV0.8</t>
  </si>
  <si>
    <t>200782645</t>
  </si>
  <si>
    <t>Poznámka k položce:_x000d_
Hliníková; Rámová; Falcová; Lakovaná_x000d_
Prosklené, kovový rám (sklo čiré, bezpečnostní); Hliníkové (lakované); Falcové_x000d_
Otočné (klasické)_x000d_
Povrch broušená nerez; Panika-panika_x000d_
EW; 30; DP1; C_x000d_
Odstín zárubně - antracit; Odstín křídla - antracit; ve výšce 1500 mm bude skleněná výplň dveří opatřena výstražným pruhem ze značek 50x50 mm (osově 100 mm) jasně viditelných proti pozadí;
Elektromechanický zámek reverzní, ovládání kartou (viz. D1.4.4); Konzole s elektromagnetem pro držení dveří v otevřené poloze (ovládáno EPS)</t>
  </si>
  <si>
    <t>767137603R_D0.09</t>
  </si>
  <si>
    <t>Montáž a dodávka AL dveří DV0.9</t>
  </si>
  <si>
    <t>-1346194426</t>
  </si>
  <si>
    <t>767137603R_D0.10</t>
  </si>
  <si>
    <t>Montáž a dodávka AL dveří DV0.10</t>
  </si>
  <si>
    <t>1576441886</t>
  </si>
  <si>
    <t xml:space="preserve">Poznámka k položce:_x000d_
Hliníková; Rámová; Falcová; Lakovaná_x000d_
Prosklené, kovový rám (sklo čiré, bezpečnostní); Hliníkové (lakované); Falcové_x000d_
Otočné (klasické)_x000d_
Rozetové kování; Bezpečnostní kování; Min. tříbodový bezpečnostní systém; Povrch broušená nerez; Cylindrická vložka stavební, klasická, mosaz; Klika-panika_x000d_
EI; 30; DP1; C; S; Koordinátor_x000d_
Odstín zárubně - antracit; Odstín křídla - antracit; ve výšce 1500 mm bude skleněná výplň dveří opatřena výstražným pruhem ze značek 50x50 mm (osově 100 mm) jasně viditelných proti pozadí_x000d_
</t>
  </si>
  <si>
    <t>-1138656499</t>
  </si>
  <si>
    <t>4,1+4,12+4,12</t>
  </si>
  <si>
    <t>-187333418</t>
  </si>
  <si>
    <t>12,34</t>
  </si>
  <si>
    <t>-244407507</t>
  </si>
  <si>
    <t>-230871783</t>
  </si>
  <si>
    <t>727735086</t>
  </si>
  <si>
    <t>12,34*1,1 'Přepočtené koeficientem množství</t>
  </si>
  <si>
    <t>-1561475308</t>
  </si>
  <si>
    <t>-1018892891</t>
  </si>
  <si>
    <t>-1244050389</t>
  </si>
  <si>
    <t>3*(2,7+2,7+1,625+1,625)</t>
  </si>
  <si>
    <t>-0,6*3</t>
  </si>
  <si>
    <t>-435762038</t>
  </si>
  <si>
    <t>2,5</t>
  </si>
  <si>
    <t>-791455555</t>
  </si>
  <si>
    <t>4*3</t>
  </si>
  <si>
    <t>-356689174</t>
  </si>
  <si>
    <t>24,15</t>
  </si>
  <si>
    <t>244401764</t>
  </si>
  <si>
    <t>1110886925</t>
  </si>
  <si>
    <t>1548982286</t>
  </si>
  <si>
    <t>15,7+2,0+5,04+13,17+13,17+12,46+34,95+11,03+58,42</t>
  </si>
  <si>
    <t>-1795945537</t>
  </si>
  <si>
    <t>165,94*2</t>
  </si>
  <si>
    <t>-1222797789</t>
  </si>
  <si>
    <t>331,88</t>
  </si>
  <si>
    <t>497795445</t>
  </si>
  <si>
    <t>165,94</t>
  </si>
  <si>
    <t>1303475483</t>
  </si>
  <si>
    <t>1504509231</t>
  </si>
  <si>
    <t>165,94*1,1 'Přepočtené koeficientem množství</t>
  </si>
  <si>
    <t>747290317</t>
  </si>
  <si>
    <t>6,8+2,225+2,225+6,8+4,05+4,05+1,8+2,8+2,8+15,1+15,1+2,0+4+4</t>
  </si>
  <si>
    <t>(1,65+1,65+2,725+4,05+4,05+2,725)*3</t>
  </si>
  <si>
    <t>2,725+2,725+4,05+4,05+8+8+3,7+3,7+1,5+4,3+4,3+4,6+2,6+0,4+4,8</t>
  </si>
  <si>
    <t>20102710</t>
  </si>
  <si>
    <t>183,75*1,2 'Přepočtené koeficientem množství</t>
  </si>
  <si>
    <t>-944212337</t>
  </si>
  <si>
    <t>183,75</t>
  </si>
  <si>
    <t>825021798</t>
  </si>
  <si>
    <t>82</t>
  </si>
  <si>
    <t>495151268</t>
  </si>
  <si>
    <t>3*(2,3*(2,7+2,7+1,625+1,625))</t>
  </si>
  <si>
    <t>-0,7*2,0*3</t>
  </si>
  <si>
    <t>0,3*(1,6+2,6+1)</t>
  </si>
  <si>
    <t>0,3*(1,2+0,6+0,6)*3</t>
  </si>
  <si>
    <t>83</t>
  </si>
  <si>
    <t>1743160653</t>
  </si>
  <si>
    <t>59,205</t>
  </si>
  <si>
    <t>1494777383</t>
  </si>
  <si>
    <t>85</t>
  </si>
  <si>
    <t>930744844</t>
  </si>
  <si>
    <t>2,3*12</t>
  </si>
  <si>
    <t>86</t>
  </si>
  <si>
    <t>703340835</t>
  </si>
  <si>
    <t>87</t>
  </si>
  <si>
    <t>1254794157</t>
  </si>
  <si>
    <t>59,205*1,1 'Přepočtené koeficientem množství</t>
  </si>
  <si>
    <t>88</t>
  </si>
  <si>
    <t>-763921018</t>
  </si>
  <si>
    <t>89</t>
  </si>
  <si>
    <t>83419524</t>
  </si>
  <si>
    <t>1,9*3</t>
  </si>
  <si>
    <t>3*2,2</t>
  </si>
  <si>
    <t>0,3*2*3</t>
  </si>
  <si>
    <t>90</t>
  </si>
  <si>
    <t>-1529294999</t>
  </si>
  <si>
    <t>14,1*1,05 'Přepočtené koeficientem množství</t>
  </si>
  <si>
    <t>91</t>
  </si>
  <si>
    <t>-1187859401</t>
  </si>
  <si>
    <t>27,6</t>
  </si>
  <si>
    <t>-409168162</t>
  </si>
  <si>
    <t>93</t>
  </si>
  <si>
    <t>275772092</t>
  </si>
  <si>
    <t>2*3</t>
  </si>
  <si>
    <t>94</t>
  </si>
  <si>
    <t>1939752059</t>
  </si>
  <si>
    <t>95</t>
  </si>
  <si>
    <t>-1278060941</t>
  </si>
  <si>
    <t>96</t>
  </si>
  <si>
    <t>2004497151</t>
  </si>
  <si>
    <t>97</t>
  </si>
  <si>
    <t>980879029</t>
  </si>
  <si>
    <t>98</t>
  </si>
  <si>
    <t>-2104936959</t>
  </si>
  <si>
    <t>99</t>
  </si>
  <si>
    <t>1744311877</t>
  </si>
  <si>
    <t>178,75+358+222,245</t>
  </si>
  <si>
    <t>100</t>
  </si>
  <si>
    <t>-1130510000</t>
  </si>
  <si>
    <t>758,995</t>
  </si>
  <si>
    <t>101</t>
  </si>
  <si>
    <t>1954263541</t>
  </si>
  <si>
    <t>102</t>
  </si>
  <si>
    <t>1429602925</t>
  </si>
  <si>
    <t>07 - Bourací práce (osy A-C_1-5)</t>
  </si>
  <si>
    <t xml:space="preserve">    763 - Konstrukce suché výstavby</t>
  </si>
  <si>
    <t>-979913712</t>
  </si>
  <si>
    <t>-1570247847</t>
  </si>
  <si>
    <t>1*10</t>
  </si>
  <si>
    <t>-283422546</t>
  </si>
  <si>
    <t>-1774160335</t>
  </si>
  <si>
    <t>1116731337</t>
  </si>
  <si>
    <t>32*2</t>
  </si>
  <si>
    <t>1336773854</t>
  </si>
  <si>
    <t>0,8*2,0</t>
  </si>
  <si>
    <t>-1944900106</t>
  </si>
  <si>
    <t>-1362848801</t>
  </si>
  <si>
    <t>-1056050068</t>
  </si>
  <si>
    <t>1,159*3</t>
  </si>
  <si>
    <t>1547550987</t>
  </si>
  <si>
    <t>1973009305</t>
  </si>
  <si>
    <t>1,159*4</t>
  </si>
  <si>
    <t>-1035431612</t>
  </si>
  <si>
    <t>763</t>
  </si>
  <si>
    <t>Konstrukce suché výstavby</t>
  </si>
  <si>
    <t>763135811</t>
  </si>
  <si>
    <t>Demontáž podhledu sádrokartonového kazetového na zavěšeném na roštu viditelném</t>
  </si>
  <si>
    <t>85019403</t>
  </si>
  <si>
    <t>https://podminky.urs.cz/item/CS_URS_2023_02/763135811</t>
  </si>
  <si>
    <t>161602824</t>
  </si>
  <si>
    <t>-353770361</t>
  </si>
  <si>
    <t>1640642693</t>
  </si>
  <si>
    <t>6,2+6,2+6,5+6,5</t>
  </si>
  <si>
    <t>-879637059</t>
  </si>
  <si>
    <t>3*25,4</t>
  </si>
  <si>
    <t>1268371224</t>
  </si>
  <si>
    <t>08 - Stavební úpravy (osy A-C_1-5)</t>
  </si>
  <si>
    <t>808965440</t>
  </si>
  <si>
    <t>((1,3*5,49*2)/1000)</t>
  </si>
  <si>
    <t>1137478209</t>
  </si>
  <si>
    <t>-113811606</t>
  </si>
  <si>
    <t>3,0*4</t>
  </si>
  <si>
    <t>1426774523</t>
  </si>
  <si>
    <t>-428561997</t>
  </si>
  <si>
    <t>3+3</t>
  </si>
  <si>
    <t>-1300328153</t>
  </si>
  <si>
    <t>20,53+11,35</t>
  </si>
  <si>
    <t>1820695531</t>
  </si>
  <si>
    <t>4*3*2</t>
  </si>
  <si>
    <t>-1963780753</t>
  </si>
  <si>
    <t>944329905</t>
  </si>
  <si>
    <t>-977326140</t>
  </si>
  <si>
    <t>3,0*(4,0+2,85+2,85+3,125+3,125+6,5+6,5+0,9+0,9)</t>
  </si>
  <si>
    <t>-0,9*2,0*2</t>
  </si>
  <si>
    <t>1,2*2,5*-4</t>
  </si>
  <si>
    <t>-1458686270</t>
  </si>
  <si>
    <t>2136431304</t>
  </si>
  <si>
    <t>-674919021</t>
  </si>
  <si>
    <t>-2077835071</t>
  </si>
  <si>
    <t>31,88</t>
  </si>
  <si>
    <t>1947965908</t>
  </si>
  <si>
    <t>1860749743</t>
  </si>
  <si>
    <t>"dveře D1.1" 2</t>
  </si>
  <si>
    <t>61162086R_D1.1</t>
  </si>
  <si>
    <t>-1275187043</t>
  </si>
  <si>
    <t xml:space="preserve">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Dekor zárubně - buk; Dekor křídla - buk; Rw ≥ 32 dB, dle požadavku ČSN 73 0532_x000d_
</t>
  </si>
  <si>
    <t>600233170</t>
  </si>
  <si>
    <t>14623255</t>
  </si>
  <si>
    <t>2139636363</t>
  </si>
  <si>
    <t>-1418436397</t>
  </si>
  <si>
    <t>-251663503</t>
  </si>
  <si>
    <t>31,88*2</t>
  </si>
  <si>
    <t>-1640486512</t>
  </si>
  <si>
    <t>-1878408387</t>
  </si>
  <si>
    <t>-1661187609</t>
  </si>
  <si>
    <t>-791962424</t>
  </si>
  <si>
    <t>31,88*1,1 'Přepočtené koeficientem množství</t>
  </si>
  <si>
    <t>-1517481058</t>
  </si>
  <si>
    <t>2,85+2,85+4,0+4,0</t>
  </si>
  <si>
    <t>4,0+0,9+1,825+3,125+0,9+1,825+0,3+4,255</t>
  </si>
  <si>
    <t>667807162</t>
  </si>
  <si>
    <t>30,83*1,2 'Přepočtené koeficientem množství</t>
  </si>
  <si>
    <t>-77511015</t>
  </si>
  <si>
    <t>30,83</t>
  </si>
  <si>
    <t>993426649</t>
  </si>
  <si>
    <t>-984044823</t>
  </si>
  <si>
    <t>3,0*9</t>
  </si>
  <si>
    <t>984226698</t>
  </si>
  <si>
    <t>31,88+76,65+24</t>
  </si>
  <si>
    <t>-436319999</t>
  </si>
  <si>
    <t>132,53</t>
  </si>
  <si>
    <t>-1398944676</t>
  </si>
  <si>
    <t>-346540263</t>
  </si>
  <si>
    <t>09 - Bourací práce (osy C-E_5-6)</t>
  </si>
  <si>
    <t>1671062649</t>
  </si>
  <si>
    <t>-1628318823</t>
  </si>
  <si>
    <t>368870123</t>
  </si>
  <si>
    <t>-1888169472</t>
  </si>
  <si>
    <t>3,0*1,8</t>
  </si>
  <si>
    <t>-1558846931</t>
  </si>
  <si>
    <t>1,2*2,5*0,4</t>
  </si>
  <si>
    <t>408553416</t>
  </si>
  <si>
    <t>38,64</t>
  </si>
  <si>
    <t>-1940311110</t>
  </si>
  <si>
    <t>38,64*2</t>
  </si>
  <si>
    <t>973754834</t>
  </si>
  <si>
    <t>-2029178720</t>
  </si>
  <si>
    <t>2,5+2,5+1,2+1,2+1,2+1,2</t>
  </si>
  <si>
    <t>997013156</t>
  </si>
  <si>
    <t>Vnitrostaveništní doprava suti a vybouraných hmot vodorovně do 50 m svisle s omezením mechanizace pro budovy a haly výšky přes 18 do 21 m</t>
  </si>
  <si>
    <t>-1239527528</t>
  </si>
  <si>
    <t>https://podminky.urs.cz/item/CS_URS_2023_02/997013156</t>
  </si>
  <si>
    <t>188336382</t>
  </si>
  <si>
    <t>4,491*3</t>
  </si>
  <si>
    <t>-16815653</t>
  </si>
  <si>
    <t>693981967</t>
  </si>
  <si>
    <t>4,491*4</t>
  </si>
  <si>
    <t>-1745639470</t>
  </si>
  <si>
    <t>-1228940007</t>
  </si>
  <si>
    <t>36,64</t>
  </si>
  <si>
    <t>1178859799</t>
  </si>
  <si>
    <t>1863457098</t>
  </si>
  <si>
    <t>690383020</t>
  </si>
  <si>
    <t>6+6+(4,55+0,15+1,8)*2</t>
  </si>
  <si>
    <t>1655157752</t>
  </si>
  <si>
    <t>3,0*(5,6+5,6+4,7+1,8+4,7+1,8)</t>
  </si>
  <si>
    <t>1467134754</t>
  </si>
  <si>
    <t>"demontáž KZS, vystěhování mobiliáře"</t>
  </si>
  <si>
    <t>10 - Stavební úpravy (osy C-E_5-6)</t>
  </si>
  <si>
    <t>812208170</t>
  </si>
  <si>
    <t>317941123</t>
  </si>
  <si>
    <t>Osazování ocelových válcovaných nosníků na zdivu I nebo IE nebo U nebo UE nebo L č. 14 až 22 nebo výšky do 220 mm</t>
  </si>
  <si>
    <t>88859179</t>
  </si>
  <si>
    <t>https://podminky.urs.cz/item/CS_URS_2023_02/317941123</t>
  </si>
  <si>
    <t>((1,3*1,5*12,9)/1000)*3</t>
  </si>
  <si>
    <t>13010746</t>
  </si>
  <si>
    <t>ocel profilová jakost S235JR (11 375) průřez IPE 140</t>
  </si>
  <si>
    <t>1933604131</t>
  </si>
  <si>
    <t>-745140264</t>
  </si>
  <si>
    <t>3,1*6</t>
  </si>
  <si>
    <t>-383413071</t>
  </si>
  <si>
    <t>-1059800830</t>
  </si>
  <si>
    <t>3,1+3,1</t>
  </si>
  <si>
    <t>-208669481</t>
  </si>
  <si>
    <t>4,0*1,125</t>
  </si>
  <si>
    <t>1522340396</t>
  </si>
  <si>
    <t>6*3,1*2</t>
  </si>
  <si>
    <t>337716365</t>
  </si>
  <si>
    <t>-1965445356</t>
  </si>
  <si>
    <t>-464301304</t>
  </si>
  <si>
    <t>3,0*(1,8+6,0+4,55+4,55+6)</t>
  </si>
  <si>
    <t>15995787</t>
  </si>
  <si>
    <t>-1005335051</t>
  </si>
  <si>
    <t>1779488322</t>
  </si>
  <si>
    <t>-47873859</t>
  </si>
  <si>
    <t>-1301031866</t>
  </si>
  <si>
    <t>763131722</t>
  </si>
  <si>
    <t>Podhled ze sádrokartonových desek ostatní práce a konstrukce na podhledech ze sádrokartonových desek skokové změny výšky podhledu přes 0,5 m</t>
  </si>
  <si>
    <t>-696390051</t>
  </si>
  <si>
    <t>https://podminky.urs.cz/item/CS_URS_2023_02/763131722</t>
  </si>
  <si>
    <t>6+3,6</t>
  </si>
  <si>
    <t>763131731</t>
  </si>
  <si>
    <t>Podhled ze sádrokartonových desek ostatní práce a konstrukce na podhledech ze sádrokartonových desek čelo pro kazetové pohledy (F lišta) tl. 12,5 mm</t>
  </si>
  <si>
    <t>9014685</t>
  </si>
  <si>
    <t>https://podminky.urs.cz/item/CS_URS_2023_02/763131731</t>
  </si>
  <si>
    <t>6,0+3,6</t>
  </si>
  <si>
    <t>763135102</t>
  </si>
  <si>
    <t>Montáž sádrokartonového podhledu kazetového demontovatelného, velikosti kazet 600x600 mm včetně zavěšené nosné konstrukce polozapuštěné</t>
  </si>
  <si>
    <t>-1087280517</t>
  </si>
  <si>
    <t>https://podminky.urs.cz/item/CS_URS_2023_02/763135102</t>
  </si>
  <si>
    <t>6*1,8</t>
  </si>
  <si>
    <t>3,65*6</t>
  </si>
  <si>
    <t>59030581</t>
  </si>
  <si>
    <t>podhled kazetový děrovaný 9x9mm polozapuštěný rastr tl 10mm 600x600mm</t>
  </si>
  <si>
    <t>-202503045</t>
  </si>
  <si>
    <t>32,7*1,1 'Přepočtené koeficientem množství</t>
  </si>
  <si>
    <t>998763303</t>
  </si>
  <si>
    <t>Přesun hmot pro konstrukce montované z desek sádrokartonových, sádrovláknitých, cementovláknitých nebo cementových stanovený z hmotnosti přesunovaného materiálu vodorovná dopravní vzdálenost do 50 m v objektech výšky přes 12 do 24 m</t>
  </si>
  <si>
    <t>420508840</t>
  </si>
  <si>
    <t>https://podminky.urs.cz/item/CS_URS_2023_02/998763303</t>
  </si>
  <si>
    <t>-1344833123</t>
  </si>
  <si>
    <t>"dveře D4.1" 1</t>
  </si>
  <si>
    <t>61162086R_D4.1</t>
  </si>
  <si>
    <t>543849200</t>
  </si>
  <si>
    <t>2073796206</t>
  </si>
  <si>
    <t>-1812017906</t>
  </si>
  <si>
    <t>-2130369164</t>
  </si>
  <si>
    <t>767137603R_DV4.1</t>
  </si>
  <si>
    <t>Montáž a dodávka AL dveří Dv4.1</t>
  </si>
  <si>
    <t>1141687774</t>
  </si>
  <si>
    <t xml:space="preserve">Poznámka k položce:_x000d_
Hliníková; Rámová; Falcová; Lakovaná; Stavební hloubka min. 90 mm_x000d_
Prosklené, kovový rám (izolační trojsklo, sklo čiré), Uw,max=0,9 W/m2.K; Hliníkové (lakované); Falcové_x000d_
Otočné (klasické)_x000d_
Štítové kování; Bezpečnostní kování; Min. tříbodový bezpečnostní systém; Povrch broušená nerez; Koule-panika, Mechanický zámek ovládaný panikovým kováním; Reverzní elektrický zámek pouze se střelkou (ovládáno D1.4.4) a vložkou na generální klíč_x000d_
EI; 30; DP1; C_x000d_
Odstín zárubně - sv. šedá; Odstín křídla - sv. šedá; Nadsvětlík FIX;_x000d_
</t>
  </si>
  <si>
    <t>-1530914999</t>
  </si>
  <si>
    <t>26,94</t>
  </si>
  <si>
    <t>-167016141</t>
  </si>
  <si>
    <t>37,74*2</t>
  </si>
  <si>
    <t>1110033000</t>
  </si>
  <si>
    <t>37,74</t>
  </si>
  <si>
    <t>1852032675</t>
  </si>
  <si>
    <t>-225195817</t>
  </si>
  <si>
    <t>-924307001</t>
  </si>
  <si>
    <t>37,74*1,1 'Přepočtené koeficientem množství</t>
  </si>
  <si>
    <t>591985021</t>
  </si>
  <si>
    <t>6+6+4,55+4,55+6+6+1,8</t>
  </si>
  <si>
    <t>-64354055</t>
  </si>
  <si>
    <t>34,9*1,2 'Přepočtené koeficientem množství</t>
  </si>
  <si>
    <t>-1046138039</t>
  </si>
  <si>
    <t>34,9</t>
  </si>
  <si>
    <t>1670112292</t>
  </si>
  <si>
    <t>-2028589654</t>
  </si>
  <si>
    <t>3,0*7</t>
  </si>
  <si>
    <t>-943635208</t>
  </si>
  <si>
    <t>34+68,7+4,5</t>
  </si>
  <si>
    <t>-98817892</t>
  </si>
  <si>
    <t>107,2</t>
  </si>
  <si>
    <t>-1512778387</t>
  </si>
  <si>
    <t>549527402</t>
  </si>
  <si>
    <t>11 - Únikové schodiště</t>
  </si>
  <si>
    <t xml:space="preserve">    4 - Vodorovné konstrukce</t>
  </si>
  <si>
    <t xml:space="preserve">    713 - Izolace tepelné</t>
  </si>
  <si>
    <t xml:space="preserve">    721 - Zdravotechnika - vnitřní kanalizace</t>
  </si>
  <si>
    <t>121151103</t>
  </si>
  <si>
    <t>Sejmutí ornice strojně při souvislé ploše do 100 m2, tl. vrstvy do 200 mm</t>
  </si>
  <si>
    <t>-1353278852</t>
  </si>
  <si>
    <t>https://podminky.urs.cz/item/CS_URS_2023_02/121151103</t>
  </si>
  <si>
    <t>2,25*3,71</t>
  </si>
  <si>
    <t>1,6*0,6</t>
  </si>
  <si>
    <t>131213701</t>
  </si>
  <si>
    <t>Hloubení nezapažených jam ručně s urovnáním dna do předepsaného profilu a spádu v hornině třídy těžitelnosti I skupiny 3 soudržných</t>
  </si>
  <si>
    <t>1624918074</t>
  </si>
  <si>
    <t>https://podminky.urs.cz/item/CS_URS_2023_02/131213701</t>
  </si>
  <si>
    <t>"základy"</t>
  </si>
  <si>
    <t>0,7*(3,71*2,25)*1,1</t>
  </si>
  <si>
    <t>0,52*(1,6*0,6)*1,1</t>
  </si>
  <si>
    <t>0,7*(2,25*3,71)*1,1</t>
  </si>
  <si>
    <t>"sondy pro ověření hloubky NN kabelů"</t>
  </si>
  <si>
    <t>4*0,8*0,8*1,5</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</si>
  <si>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</si>
  <si>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</si>
  <si>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-1841124824</t>
  </si>
  <si>
    <t>https://podminky.urs.cz/item/CS_URS_2023_02/162751117</t>
  </si>
  <si>
    <t>13,405</t>
  </si>
  <si>
    <t>171201221</t>
  </si>
  <si>
    <t>Poplatek za uložení stavebního odpadu na skládce (skládkovné) zeminy a kamení zatříděného do Katalogu odpadů pod kódem 17 05 04</t>
  </si>
  <si>
    <t>-1295528337</t>
  </si>
  <si>
    <t>https://podminky.urs.cz/item/CS_URS_2023_02/171201221</t>
  </si>
  <si>
    <t>13,405*2</t>
  </si>
  <si>
    <t>171251201</t>
  </si>
  <si>
    <t>Uložení sypaniny na skládky nebo meziskládky bez hutnění s upravením uložené sypaniny do předepsaného tvaru</t>
  </si>
  <si>
    <t>-1942964065</t>
  </si>
  <si>
    <t>https://podminky.urs.cz/item/CS_URS_2023_02/171251201</t>
  </si>
  <si>
    <t>174111101</t>
  </si>
  <si>
    <t>Zásyp sypaninou z jakékoliv horniny ručně s uložením výkopku ve vrstvách se zhutněním jam, šachet, rýh nebo kolem objektů v těchto vykopávkách</t>
  </si>
  <si>
    <t>901034301</t>
  </si>
  <si>
    <t>https://podminky.urs.cz/item/CS_URS_2023_02/174111101</t>
  </si>
  <si>
    <t>"zásyp sond"</t>
  </si>
  <si>
    <t>273313611</t>
  </si>
  <si>
    <t>Základy z betonu prostého desky z betonu kamenem neprokládaného tř. C 16/20</t>
  </si>
  <si>
    <t>-394323204</t>
  </si>
  <si>
    <t>https://podminky.urs.cz/item/CS_URS_2023_02/273313611</t>
  </si>
  <si>
    <t>"podkladní beton"</t>
  </si>
  <si>
    <t>0,1*(2,25*3,71)</t>
  </si>
  <si>
    <t>0,1*(1,6*0,6)</t>
  </si>
  <si>
    <t>275322511</t>
  </si>
  <si>
    <t>Základy z betonu železového (bez výztuže) patky z betonu se zvýšenými nároky na prostředí tř. C 25/30</t>
  </si>
  <si>
    <t>298776058</t>
  </si>
  <si>
    <t>https://podminky.urs.cz/item/CS_URS_2023_02/275322511</t>
  </si>
  <si>
    <t>0,8*(2,25*3,71)*2</t>
  </si>
  <si>
    <t>0,62*(1,6*0,6)</t>
  </si>
  <si>
    <t>275361821</t>
  </si>
  <si>
    <t>Výztuž základů patek z betonářské oceli 10 505 (R)</t>
  </si>
  <si>
    <t>178175117</t>
  </si>
  <si>
    <t>https://podminky.urs.cz/item/CS_URS_2023_02/275361821</t>
  </si>
  <si>
    <t>1,181</t>
  </si>
  <si>
    <t>Vodorovné konstrukce</t>
  </si>
  <si>
    <t>430321390R</t>
  </si>
  <si>
    <t>Montáž a dodávka schodišťových podest PD.1, PD.2, PD.2</t>
  </si>
  <si>
    <t>405405154</t>
  </si>
  <si>
    <t>Poznámka k položce:_x000d_
Prvky budou provedeny jako_x000d_
pohledové ze všech stran, třída PB2_x000d_
Krytí 25 mm_x000d_
Výztuž B500B</t>
  </si>
  <si>
    <t>"PD.1, 4x 0,514 m3"</t>
  </si>
  <si>
    <t>2,056</t>
  </si>
  <si>
    <t>"PD.2, 1x 0,56 m3"</t>
  </si>
  <si>
    <t>0,56</t>
  </si>
  <si>
    <t>"PD.3, 4x 0,783 m3"</t>
  </si>
  <si>
    <t>0,783</t>
  </si>
  <si>
    <t>430321391R</t>
  </si>
  <si>
    <t>Montáž a dodávka schodišťových ramen SR.1 - SR.5</t>
  </si>
  <si>
    <t>1884926065</t>
  </si>
  <si>
    <t>"SR.1" 0,7</t>
  </si>
  <si>
    <t>"SR.2" 1,05</t>
  </si>
  <si>
    <t>"SR.3" 1,01*2</t>
  </si>
  <si>
    <t>"SR.4" 1,05*2</t>
  </si>
  <si>
    <t>"SR.5" 1,01*2</t>
  </si>
  <si>
    <t>941111112</t>
  </si>
  <si>
    <t>Lešení řadové trubkové lehké pracovní s podlahami s provozním zatížením tř. 3 do 200 kg/m2 šířky tř. W06 od 0,6 do 0,9 m výšky přes 10 do 25 m montáž</t>
  </si>
  <si>
    <t>28209179</t>
  </si>
  <si>
    <t>https://podminky.urs.cz/item/CS_URS_2023_02/941111112</t>
  </si>
  <si>
    <t>300</t>
  </si>
  <si>
    <t>941111212</t>
  </si>
  <si>
    <t>Lešení řadové trubkové lehké pracovní s podlahami s provozním zatížením tř. 3 do 200 kg/m2 šířky tř. W06 od 0,6 do 0,9 m výšky přes 10 do 25 m příplatek k ceně za každý den použití</t>
  </si>
  <si>
    <t>490206919</t>
  </si>
  <si>
    <t>https://podminky.urs.cz/item/CS_URS_2023_02/941111212</t>
  </si>
  <si>
    <t>300*80</t>
  </si>
  <si>
    <t>941111812</t>
  </si>
  <si>
    <t>Lešení řadové trubkové lehké pracovní s podlahami s provozním zatížením tř. 3 do 200 kg/m2 šířky tř. W06 od 0,6 do 0,9 m výšky přes 10 do 25 m demontáž</t>
  </si>
  <si>
    <t>800859653</t>
  </si>
  <si>
    <t>https://podminky.urs.cz/item/CS_URS_2023_02/941111812</t>
  </si>
  <si>
    <t>953946190R</t>
  </si>
  <si>
    <t>Montáž a dodávka ocelové kontrukce schodiště, včetně kotevních prvků</t>
  </si>
  <si>
    <t>1959019976</t>
  </si>
  <si>
    <t>Poznámka k položce:_x000d_
Výrobní skupina EXC2._x000d_
Konstrukce bude vyrobena jako montovaná ze svařovaných dílů vyrobených v dílně._x000d_
Před výrobou nutno přesně zaměřit výškové úrovně jednotlivých podlaží._x000d_
Ocelová konstrukce je navržena bez požární odolností._x000d_
Ocel: S235J0_x000d_
Povrchová úprava: žárové zinkování, třída korozní agresivity C3_x000d_
Svary: 6 mm_x000d_
koutové, tupé_x000d_
prvky ovařit dokola_x000d_
podrobně viz část D.1.2._x000d_
Mechanické spoje: přes čelní desky_x000d_
spojovací prostředky třídy 8.8, dotaženy momentovým klíčem na 60% únosnosti v tahu_x000d_
podrobně viz část D.1.2._x000d_
Otvory: vrtané_x000d_
Kotvení k ž.b. konstr.: pomocí chemických kotev_x000d_
kotevní šrouby M30, 8.8, 430 mm_x000d_
Při montáži ocelové konstrukce ochránit stávající stávající konstrukce a povrchy._x000d_
konstrukce ocelového schodiště bude připojena na zemnící soustavu objektu_x000d_
hmotnost schodiště 27 122,14 Kg</t>
  </si>
  <si>
    <t>953946192R</t>
  </si>
  <si>
    <t>Montáž a dodávka opláštění nouzového schodiště</t>
  </si>
  <si>
    <t>528795797</t>
  </si>
  <si>
    <t>Poznámka k položce:_x000d_
Únikové schodiště bude opláštěno tahokovem. Tahokov bude z ocelového pozinkovaného_x000d_
plechu, předpokládaná velikost oka 20x15x1,7 mm._x000d_
Volné hrany budou opatřeny lemovacím profilem tvaru U. Kotvení tahokovu k podkladní_x000d_
konstrukci bude provedeno pomocí distančních podložek, cca 10 mm._x000d_
Součástí opláštění bude i spodní konstrukce po jeho kotvení. Konstrukce bude provedena_x000d_
z hliníkových svislých profilů kotvených pomocí konzol k nosné ocelové konstrukci._x000d_
Ocelová nosná konstrukce bude v případě požadavku vybraného dodavatele opláštění_x000d_
doplněna o ocelové prvky pro kotvené hliníkové podkonstrukce._x000d_
U střechy únikového schodiště doplnit tahokov tak aby bylo zamezono vletu ptáků_x000d_
do prostoru schodiště._x000d_
Konstrukce ocelového schodiště bude připojena na zemnící soustavu objektu</t>
  </si>
  <si>
    <t>953946193R</t>
  </si>
  <si>
    <t>Montáž a dodávka střešní konstrukce nouzového schodiště, včetně klempířských prvků a záchytného systému</t>
  </si>
  <si>
    <t>1509292373</t>
  </si>
  <si>
    <t>Poznámka k položce:_x000d_
Krytina je tvořena pozinkovaným trapézovým plechem 135.310 SK, t=0,75 mm,_x000d_
přišroubovaným k ocelovým vaznicím z IPE 240._x000d_
Pozn. 1 - podokapní žlab, pozink plech, tvar U 100x100 mm, délka 6 930 mm_x000d_
Pozn. 2 - střešní svod, pozink plech, tvar čtverec 80x80 mm, délka cca 11 000 mm_x000d_
kotveno o ocelovému sloupu HEB 260. Vyústěno na stávající střešní konstrukci._x000d_
Pod výtokové koleno umístit betonovou dlaždici 500x500 mm na přířez z materiálu_x000d_
stávající střešní krytiny. Výtokové koleno směrovat v úhlu 45° od stávající fasády._x000d_
Pozn. 3 - Oplechování střechy u fasády, pozink plech, RŠ = 330 mm_x000d_
Kotevní systém_x000d_
Je nutné použití dvou spojovacích prostředků._x000d_
Spojovací lano musí být vždy zkráceno na co nejkratší možnou délku! Současně však jeho_x000d_
délka nikdy nesmí umožnit volný pád delší než 1500 mm nebo náraz na níže položenou_x000d_
překážku._x000d_
Záchytný systém je možné poprvé použít až po úspěšném provedení revize systému a_x000d_
používat jej smí (a tudíž i vstupovat do nebezpečného okraje) pouze náležitě poučené_x000d_
osoby s vhodným vybavením._x000d_
Při montáži každý bod popsat číslem (např. na základně) podle dokumentace a před_x000d_
zakrytím vrstvami fotograficky zdokumentovat ukotvení!_x000d_
Skutečné délky nerezových lan před závazným objednáním vždy ověřit přímo na stavbě._x000d_
Kovové prvky systému s permanentním nerezovým lanem je nutné propojit_x000d_
s hromosvodnou soustavou dle ČSN EN 62 305 ed. 2._x000d_
Předpokládá se, přístup na střechu z výše položené stávající střešní konstrukce._x000d_
Záchytný systém výše položené střechy není součástí tohoto projektu._x000d_
Konstrukce ocelového schodiště bude připojena na zemnící soustavu objektu</t>
  </si>
  <si>
    <t>953946194R</t>
  </si>
  <si>
    <t>Montáž a dodávka ocelového zábradlí</t>
  </si>
  <si>
    <t>173507021</t>
  </si>
  <si>
    <t>Poznámka k položce:_x000d_
Konstrukce zábradlí bude vyrobena jako svařovaná, povrchově upravená žárovým zinkováním._x000d_
Třída korozní agresivity C3._x000d_
Zábradlí bude kotveno k železobetonové konstrukci schodišťových ramen a podest._x000d_
Kotvení bude provedeno pomocí chem. kotev M12 s kloboukovou maticí._x000d_
Kotvení bude provedeno shora a z boku._x000d_
Hmotnost zábradlí 1 229,28 Kg</t>
  </si>
  <si>
    <t>953946199R</t>
  </si>
  <si>
    <t>Pronájem autojeřábu pro výstavbu nouzového schodiště</t>
  </si>
  <si>
    <t>867044173</t>
  </si>
  <si>
    <t>1142286760</t>
  </si>
  <si>
    <t>(1,2*2,5*0,4)*2</t>
  </si>
  <si>
    <t>1380380070</t>
  </si>
  <si>
    <t>(2,5+2,5+1,2+1,2+1,2+1,2)*2</t>
  </si>
  <si>
    <t>-824798658</t>
  </si>
  <si>
    <t>-664125744</t>
  </si>
  <si>
    <t>5,76*3</t>
  </si>
  <si>
    <t>-895889391</t>
  </si>
  <si>
    <t>1300736022</t>
  </si>
  <si>
    <t>5,76*4</t>
  </si>
  <si>
    <t>890450601</t>
  </si>
  <si>
    <t>998014021</t>
  </si>
  <si>
    <t>Přesun hmot pro budovy a haly občanské výstavby, bydlení, výrobu a služby s nosnou svislou konstrukcí montovanou z dílců betonových plošných nebo tyčových s jakýmkoliv obvodovým pláštěm kromě vyzdívaného, i bez pláště vodorovná dopravní vzdálenost do 100 m, pro budovy a haly vícepodlažní, výšky do 18 m</t>
  </si>
  <si>
    <t>-386776052</t>
  </si>
  <si>
    <t>https://podminky.urs.cz/item/CS_URS_2023_02/998014021</t>
  </si>
  <si>
    <t>713</t>
  </si>
  <si>
    <t>Izolace tepelné</t>
  </si>
  <si>
    <t>713131241</t>
  </si>
  <si>
    <t>Montáž tepelné izolace stěn rohožemi, pásy, deskami, dílci, bloky (izolační materiál ve specifikaci) lepením celoplošně s mechanickým kotvením, tloušťky izolace do 100 mm</t>
  </si>
  <si>
    <t>-1564429207</t>
  </si>
  <si>
    <t>https://podminky.urs.cz/item/CS_URS_2023_02/713131241</t>
  </si>
  <si>
    <t>0,9*2,25*2</t>
  </si>
  <si>
    <t>28376415</t>
  </si>
  <si>
    <t>deska XPS hrana polodrážková a hladký povrch 300kPA λ=0,035 tl 30mm</t>
  </si>
  <si>
    <t>1222097490</t>
  </si>
  <si>
    <t>4,05*1,05 'Přepočtené koeficientem množství</t>
  </si>
  <si>
    <t>998713103</t>
  </si>
  <si>
    <t>Přesun hmot pro izolace tepelné stanovený z hmotnosti přesunovaného materiálu vodorovná dopravní vzdálenost do 50 m v objektech výšky přes 12 m do 24 m</t>
  </si>
  <si>
    <t>-924814179</t>
  </si>
  <si>
    <t>https://podminky.urs.cz/item/CS_URS_2023_02/998713103</t>
  </si>
  <si>
    <t>721</t>
  </si>
  <si>
    <t>Zdravotechnika - vnitřní kanalizace</t>
  </si>
  <si>
    <t>721174055</t>
  </si>
  <si>
    <t>Potrubí z trub polypropylenových dešťové DN 110</t>
  </si>
  <si>
    <t>1859044293</t>
  </si>
  <si>
    <t>https://podminky.urs.cz/item/CS_URS_2023_02/721174055</t>
  </si>
  <si>
    <t>"potrubí pro odvedení vody ze střechy"</t>
  </si>
  <si>
    <t>767137603R_DV2.1</t>
  </si>
  <si>
    <t>Montáž a dodávka AL dveří Dv2.1</t>
  </si>
  <si>
    <t>755389289</t>
  </si>
  <si>
    <t>767137603R_Dv3.1</t>
  </si>
  <si>
    <t>Montáž a dodávka AL dveří Dv3.1</t>
  </si>
  <si>
    <t>-840908468</t>
  </si>
  <si>
    <t>767137604R_Dv4.1</t>
  </si>
  <si>
    <t>-830860859</t>
  </si>
  <si>
    <t>-338109494</t>
  </si>
  <si>
    <t>"demontáž KZS"</t>
  </si>
  <si>
    <t>12 - Společné úpravy 1.PP - 4.NP</t>
  </si>
  <si>
    <t>311272311</t>
  </si>
  <si>
    <t>Zdivo z pórobetonových tvárnic na tenké maltové lože, tl. zdiva 375 mm pevnost tvárnic do P2, objemová hmotnost do 450 kg/m3 hladkých</t>
  </si>
  <si>
    <t>300292345</t>
  </si>
  <si>
    <t>https://podminky.urs.cz/item/CS_URS_2023_02/311272311</t>
  </si>
  <si>
    <t>2,0*0,4</t>
  </si>
  <si>
    <t>-1373270159</t>
  </si>
  <si>
    <t>((2,3*5,49*2)/1000)*6</t>
  </si>
  <si>
    <t>1380080084</t>
  </si>
  <si>
    <t>55007333</t>
  </si>
  <si>
    <t>3,0*4,35</t>
  </si>
  <si>
    <t>2141367356</t>
  </si>
  <si>
    <t>3,0*2</t>
  </si>
  <si>
    <t>2,0*4</t>
  </si>
  <si>
    <t>1888719316</t>
  </si>
  <si>
    <t>3*4,35*2</t>
  </si>
  <si>
    <t>2,0*0,9*4</t>
  </si>
  <si>
    <t>165522298</t>
  </si>
  <si>
    <t>33,3</t>
  </si>
  <si>
    <t>-816700136</t>
  </si>
  <si>
    <t>-806394500</t>
  </si>
  <si>
    <t>3,0*(4,35+4,25+4,25+3,4+4,35+8)</t>
  </si>
  <si>
    <t>57150797</t>
  </si>
  <si>
    <t>3,0*(4,35+3,2+0,9+0,9)</t>
  </si>
  <si>
    <t>1755248205</t>
  </si>
  <si>
    <t>0,5*0,4*2,0</t>
  </si>
  <si>
    <t>968072246</t>
  </si>
  <si>
    <t>Vybourání kovových rámů oken s křídly, dveřních zárubní, vrat, stěn, ostění nebo obkladů okenních rámů s křídly jednoduchých, plochy do 4 m2</t>
  </si>
  <si>
    <t>208681520</t>
  </si>
  <si>
    <t>https://podminky.urs.cz/item/CS_URS_2023_02/968072246</t>
  </si>
  <si>
    <t>"3.NP"</t>
  </si>
  <si>
    <t>1,2*2,2</t>
  </si>
  <si>
    <t>-1163327341</t>
  </si>
  <si>
    <t>"1.NP"</t>
  </si>
  <si>
    <t>0,6*2,0*2</t>
  </si>
  <si>
    <t>0,9*2,0*3</t>
  </si>
  <si>
    <t>"2.NP"</t>
  </si>
  <si>
    <t>0,8*2,0*1</t>
  </si>
  <si>
    <t>0,9*2,0</t>
  </si>
  <si>
    <t>"4.NP"</t>
  </si>
  <si>
    <t>"5.NP"</t>
  </si>
  <si>
    <t>968082017</t>
  </si>
  <si>
    <t>Vybourání plastových rámů oken s křídly, dveřních zárubní, vrat rámu oken s křídly, plochy přes 2 do 4 m2</t>
  </si>
  <si>
    <t>1819972437</t>
  </si>
  <si>
    <t>https://podminky.urs.cz/item/CS_URS_2023_02/968082017</t>
  </si>
  <si>
    <t>1,2*2,05*5</t>
  </si>
  <si>
    <t>1,1*2,7*4</t>
  </si>
  <si>
    <t>0,75*2,1</t>
  </si>
  <si>
    <t>2,1*2,8</t>
  </si>
  <si>
    <t>1,6*2,5</t>
  </si>
  <si>
    <t>1,4*2,0*2</t>
  </si>
  <si>
    <t>1,45*2,0*2</t>
  </si>
  <si>
    <t>1211274678</t>
  </si>
  <si>
    <t>0,5*2,0</t>
  </si>
  <si>
    <t>853704480</t>
  </si>
  <si>
    <t>936404532</t>
  </si>
  <si>
    <t>15,219*3</t>
  </si>
  <si>
    <t>-472588200</t>
  </si>
  <si>
    <t>1920528429</t>
  </si>
  <si>
    <t>15,219*4</t>
  </si>
  <si>
    <t>-362066166</t>
  </si>
  <si>
    <t>998011003</t>
  </si>
  <si>
    <t>Přesun hmot pro budovy občanské výstavby, bydlení, výrobu a služby s nosnou svislou konstrukcí zděnou z cihel, tvárnic nebo kamene vodorovná dopravní vzdálenost do 100 m pro budovy výšky přes 12 do 24 m</t>
  </si>
  <si>
    <t>102749196</t>
  </si>
  <si>
    <t>https://podminky.urs.cz/item/CS_URS_2023_02/998011003</t>
  </si>
  <si>
    <t>763111327</t>
  </si>
  <si>
    <t>Příčka ze sádrokartonových desek s nosnou konstrukcí z jednoduchých ocelových profilů UW, CW jednoduše opláštěná deskou protipožární DF tl. 12,5 mm s izolací, EI 45, příčka tl. 175 mm, profil 150, Rw do 51 dB</t>
  </si>
  <si>
    <t>-105045695</t>
  </si>
  <si>
    <t>https://podminky.urs.cz/item/CS_URS_2023_02/763111327</t>
  </si>
  <si>
    <t>3*2</t>
  </si>
  <si>
    <t>1363834024</t>
  </si>
  <si>
    <t>4,4</t>
  </si>
  <si>
    <t>2039635179</t>
  </si>
  <si>
    <t>763132112</t>
  </si>
  <si>
    <t>Podhled ze sádrokartonových desek – samostatný požární předěl dvouvrstvá nosná konstrukce z ocelových profilů CD, UD s oboustrannou požární odolností celoplošná izolace a CD profily vyplněny izolací o objemové hmotnosti 40 kg/m3 jednoduše opláštěná deskou protipožární DF tl. 15 mm, TI tl. 60 mm 40 kg/m3, EI Z/S 30/40</t>
  </si>
  <si>
    <t>1955868982</t>
  </si>
  <si>
    <t>https://podminky.urs.cz/item/CS_URS_2023_02/763132112</t>
  </si>
  <si>
    <t>83,5</t>
  </si>
  <si>
    <t>-1471705184</t>
  </si>
  <si>
    <t>3,2*4,35</t>
  </si>
  <si>
    <t>"1.PP" 239,5</t>
  </si>
  <si>
    <t>-1613743465</t>
  </si>
  <si>
    <t>13,92*1,1 'Přepočtené koeficientem množství</t>
  </si>
  <si>
    <t>59030570</t>
  </si>
  <si>
    <t>podhled kazetový bez děrování viditelný rastr tl 10mm 600x600mm</t>
  </si>
  <si>
    <t>-662673285</t>
  </si>
  <si>
    <t>239,5*1,05 'Přepočtené koeficientem množství</t>
  </si>
  <si>
    <t>-1873080801</t>
  </si>
  <si>
    <t>11,57+11,17+7,06</t>
  </si>
  <si>
    <t>998763302</t>
  </si>
  <si>
    <t>Přesun hmot pro konstrukce montované z desek sádrokartonových, sádrovláknitých, cementovláknitých nebo cementových stanovený z hmotnosti přesunovaného materiálu vodorovná dopravní vzdálenost do 50 m v objektech výšky přes 6 do 12 m</t>
  </si>
  <si>
    <t>-141535185</t>
  </si>
  <si>
    <t>https://podminky.urs.cz/item/CS_URS_2023_02/998763302</t>
  </si>
  <si>
    <t>50192015</t>
  </si>
  <si>
    <t>1,075*4</t>
  </si>
  <si>
    <t>1,2*5</t>
  </si>
  <si>
    <t>0,15*3</t>
  </si>
  <si>
    <t>0,75</t>
  </si>
  <si>
    <t>"3.NP" 1,2</t>
  </si>
  <si>
    <t>764226444</t>
  </si>
  <si>
    <t>Oplechování parapetů z hliníkového plechu rovných celoplošně lepené, bez rohů rš 330 mm</t>
  </si>
  <si>
    <t>-198478633</t>
  </si>
  <si>
    <t>https://podminky.urs.cz/item/CS_URS_2023_02/764226444</t>
  </si>
  <si>
    <t>11,5+1,2</t>
  </si>
  <si>
    <t>766441825</t>
  </si>
  <si>
    <t>Demontáž parapetních desek dřevěných nebo plastových šířky přes 300 mm, délky přes 2000 mm</t>
  </si>
  <si>
    <t>1660188219</t>
  </si>
  <si>
    <t>https://podminky.urs.cz/item/CS_URS_2023_02/766441825</t>
  </si>
  <si>
    <t>11,5</t>
  </si>
  <si>
    <t>766660181</t>
  </si>
  <si>
    <t>Montáž dveřních křídel dřevěných nebo plastových otevíravých do obložkové zárubně protipožárních jednokřídlových, šířky do 800 mm</t>
  </si>
  <si>
    <t>-1272661992</t>
  </si>
  <si>
    <t>https://podminky.urs.cz/item/CS_URS_2023_02/766660181</t>
  </si>
  <si>
    <t>"dveře D1.6" 1</t>
  </si>
  <si>
    <t>"dveře D1.8" 2</t>
  </si>
  <si>
    <t>"dveře D1.10" 1</t>
  </si>
  <si>
    <t>"dveře D2.1" 1</t>
  </si>
  <si>
    <t>"dveře D2.1a" 1</t>
  </si>
  <si>
    <t>"dveře D2.2" 1</t>
  </si>
  <si>
    <t>"dveře D3.1" 1</t>
  </si>
  <si>
    <t>"dveře D4.2" 1</t>
  </si>
  <si>
    <t>61165339R_D1.6</t>
  </si>
  <si>
    <t>dveře jednokřídlé protipožární D1.6</t>
  </si>
  <si>
    <t>-1453716773</t>
  </si>
  <si>
    <t xml:space="preserve">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EW; 30; DP3; C_x000d_
Dekor zárubně - buk; Dekor křídla - buk_x000d_
</t>
  </si>
  <si>
    <t>61165339R_D1.8</t>
  </si>
  <si>
    <t>dveře jednokřídlé protipožární D1.8</t>
  </si>
  <si>
    <t>321316803</t>
  </si>
  <si>
    <t>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EI; 30; DP3; C; S;_x000d_
Dekor zárubně - buk; Dekor křídla - buk</t>
  </si>
  <si>
    <t>61165339R_D1.10</t>
  </si>
  <si>
    <t>dveře jednokřídlé protipožární D1.10</t>
  </si>
  <si>
    <t>1983407287</t>
  </si>
  <si>
    <t>61165339R_D2.2</t>
  </si>
  <si>
    <t>dveře jednokřídlé protipožární D2.2</t>
  </si>
  <si>
    <t>846138709</t>
  </si>
  <si>
    <t xml:space="preserve">Poznámka k položce:_x000d_
Dřevěná; Obložková; CPL fólie Plné; _x000d_
Dřevěné, rám z masivního dřeva, výplň z DTD desky (CPL fólie); Bezfalcové	_x000d_
Otočné (klasické)	_x000d_
Rozetové kování; Povrch broušená nerez; Cylindrická vložka stavební, klasická, mosaz; Klika-klika	_x000d_
EI; 30; DP3; C; S	_x000d_
Dekor zárubně - buk; Dekor křídla - buk; Rw ≥ 32 dB, dle požadavku ČSN 73 0532_x000d_
</t>
  </si>
  <si>
    <t>61165339R_D2.1a</t>
  </si>
  <si>
    <t>dveře jednokřídlé protipožární D2.1a</t>
  </si>
  <si>
    <t>-1727178768</t>
  </si>
  <si>
    <t xml:space="preserve">Poznámka k položce:_x000d_
Dřevěná; Obložková; Bezfalcová; CPL fólie Plné; _x000d_
Dřevěné, rám z masivního dřeva, výplň z DTD desky (CPL fólie); Bezfalcové	_x000d_
Otočné (klasické)	_x000d_
Rozetové kování; Povrch broušená nerez; Cylindrická vložka stavební, klasická, mosaz; Klika-klika	_x000d_
Dekor zárubně - buk; Dekor křídla - buk; Rw ≥ 32 dB, dle požadavku ČSN 73 0532;
Elektromechanický zámek s mikrospínačem, ovládání kartou (viz. D1.4.4)_x000d_
_x000d_
</t>
  </si>
  <si>
    <t>61165339R_D2.1</t>
  </si>
  <si>
    <t>dveře jednokřídlé protipožární D2.1</t>
  </si>
  <si>
    <t>-1250354502</t>
  </si>
  <si>
    <t xml:space="preserve">Poznámka k položce:_x000d_
Dřevěná; Obložková; Bezfalcová; CPL fólie Plné; _x000d_
Dřevěné, rám z masivního dřeva, výplň z DTD desky (CPL fólie); Bezfalcové	_x000d_
Otočné (klasické)	_x000d_
Rozetové kování; Povrch broušená nerez; Cylindrická vložka stavební, klasická, mosaz; Klika-klika	_x000d_
Dekor zárubně - buk; Dekor křídla - buk; Rw ≥ 32 dB, dle požadavku ČSN 73 0532_x000d_
</t>
  </si>
  <si>
    <t>61165339R_D3.1</t>
  </si>
  <si>
    <t>dveře jednokřídlé protipožární D3.1</t>
  </si>
  <si>
    <t>1972212461</t>
  </si>
  <si>
    <t xml:space="preserve">Poznámka k položce:_x000d_
Dřevěná; Obložková; Bezfalcová; CPL fólie Plné; _x000d_
Dřevěné, rám z masivního dřeva, výplň z DTD desky (CPL fólie); Bezfalcové	_x000d_
Otočné (klasické)	_x000d_
Rozetové kování; Povrch broušená nerez; Cylindrická vložka stavební, klasická, mosaz; Klika-klika	_x000d_
EI; 30; DP3; C; S	_x000d_
Dekor zárubně - buk; Dekor křídla - buk; Rw ≥ 32 dB, dle požadavku ČSN 73 0532_x000d_
</t>
  </si>
  <si>
    <t>61165339R_D4.2</t>
  </si>
  <si>
    <t>dveře jednokřídlé protipožární D4.2</t>
  </si>
  <si>
    <t>1497339105</t>
  </si>
  <si>
    <t>766660182</t>
  </si>
  <si>
    <t>Montáž dveřních křídel dřevěných nebo plastových otevíravých do obložkové zárubně protipožárních jednokřídlových, šířky přes 800 mm</t>
  </si>
  <si>
    <t>-554171670</t>
  </si>
  <si>
    <t>https://podminky.urs.cz/item/CS_URS_2023_02/766660182</t>
  </si>
  <si>
    <t>"dveře D1.7" 1</t>
  </si>
  <si>
    <t>"dveře D1.9" 1</t>
  </si>
  <si>
    <t>"dveře D1.12" 1</t>
  </si>
  <si>
    <t>61165339R_D1.7</t>
  </si>
  <si>
    <t>dveře jednokřídlé protipožární D1.7</t>
  </si>
  <si>
    <t>1438583103</t>
  </si>
  <si>
    <t>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EW; 30; DP3; C_x000d_
Dekor zárubně - buk; Dekor křídla - buk</t>
  </si>
  <si>
    <t>61165339R_D1.9</t>
  </si>
  <si>
    <t>dveře jednokřídlé protipožární D1.9</t>
  </si>
  <si>
    <t>-619642946</t>
  </si>
  <si>
    <t xml:space="preserve">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EI; 30; DP3; C; S;_x000d_
Dekor zárubně - buk; Dekor křídla - buk; Rw ≥ 32 dB, dle požadavku ČSN 73 0532_x000d_
</t>
  </si>
  <si>
    <t>61165339R_D1.12</t>
  </si>
  <si>
    <t>dveře jednokřídlé protipožární D1.12</t>
  </si>
  <si>
    <t>536824399</t>
  </si>
  <si>
    <t xml:space="preserve">Poznámka k položce:_x000d_
Dřevěná; Obložková; Bezfalcová; CPL fólie_x000d_
Plné; Dřevěné, rám z masivního dřeva, výplň z DTD desky (CPL fólie); Bezfalcové_x000d_
Otočné (klasické)_x000d_
Rozetové kování; Povrch broušená nerez; Cylindrická vložka stavební, klasická, mosaz; Klika-klika_x000d_
EI; 30; DP3; C; S;_x000d_
Dekor zárubně - buk; Dekor křídla - buk_x000d_
</t>
  </si>
  <si>
    <t>90182663</t>
  </si>
  <si>
    <t>"1.NP" 7</t>
  </si>
  <si>
    <t>"2.NP" 4</t>
  </si>
  <si>
    <t>"3.NP + 4.NP" 1+1</t>
  </si>
  <si>
    <t>"5.NP" 2</t>
  </si>
  <si>
    <t>-656013420</t>
  </si>
  <si>
    <t>1+3</t>
  </si>
  <si>
    <t>766694126</t>
  </si>
  <si>
    <t>Montáž ostatních truhlářských konstrukcí parapetních desek dřevěných nebo plastových šířky přes 300 mm</t>
  </si>
  <si>
    <t>-942415132</t>
  </si>
  <si>
    <t>https://podminky.urs.cz/item/CS_URS_2023_02/766694126</t>
  </si>
  <si>
    <t>60794105</t>
  </si>
  <si>
    <t>parapet dřevotřískový vnitřní povrch laminátový š 400mm</t>
  </si>
  <si>
    <t>993677019</t>
  </si>
  <si>
    <t>60794121</t>
  </si>
  <si>
    <t>koncovka PVC k parapetním dřevotřískovým deskám 600mm</t>
  </si>
  <si>
    <t>-1778392239</t>
  </si>
  <si>
    <t>998766103</t>
  </si>
  <si>
    <t>Přesun hmot pro konstrukce truhlářské stanovený z hmotnosti přesunovaného materiálu vodorovná dopravní vzdálenost do 50 m v objektech výšky přes 12 do 24 m</t>
  </si>
  <si>
    <t>-495343408</t>
  </si>
  <si>
    <t>https://podminky.urs.cz/item/CS_URS_2023_02/998766103</t>
  </si>
  <si>
    <t>767137603R_D1.11</t>
  </si>
  <si>
    <t>Montáž a dodávka AL dveří D1.11</t>
  </si>
  <si>
    <t>-2096510070</t>
  </si>
  <si>
    <t xml:space="preserve">Poznámka k položce:_x000d_
Hliníková; Rámová; Falcová; Lakovaná_x000d_
Prosklené, kovový rám (sklo čiré, bezpečnostní); Hliníkové (lakované); Falcové_x000d_
Otočné (klasické)_x000d_
Rozetové kování; Povrch broušená nerez; Cylindrická vložka stavební, klasická, mosaz; Klika-panika_x000d_
EI; 30; DP3; C; S; Koordinátor_x000d_
Odstín zárubně - antracit; Odstín křídla - antracit; ve výšce 1500 mm bude skleněná výplň dveří opatřena výstražným pruhem ze značek 50x50 mm (osově 100 mm) jasně viditelných proti pozadí; 
Vzhled nových dveří bude kopírovat vzhel stávajících dveří._x000d_
</t>
  </si>
  <si>
    <t>767137603R_D1.3</t>
  </si>
  <si>
    <t>Montáž a dodávka AL dveří D1.3</t>
  </si>
  <si>
    <t>231274910</t>
  </si>
  <si>
    <t xml:space="preserve">Poznámka k položce:_x000d_
Hliníková; Rámová; Lakovaná_x000d_
Prosklené, kovový rám (sklo čiré, bezpečnostní); Hliníkové (lakované); Falcové_x000d_
Otočné (klasické)_x000d_
Rozetové kování; Povrch broušená nerez; Cylindrická vložka stavební, klasická, mosaz; Klika-panika_x000d_
EI; 30; DP3; C; S_x000d_
Odstín zárubně - antracit; Odstín křídla - antracit; ve výšce 1500 mm bude skleněná výplň dveří opatřena výstražným pruhem ze značek 50x50 mm (osově 100 mm) jasně viditelných proti pozadí; Asymetrické křídla, šířka hlavního křídla 900 mm_x000d_
</t>
  </si>
  <si>
    <t>767137603R_D1.4</t>
  </si>
  <si>
    <t>Montáž a dodávka AL dveří D1.4</t>
  </si>
  <si>
    <t>1368929186</t>
  </si>
  <si>
    <t xml:space="preserve">Poznámka k položce:_x000d_
Hliníková; Rámová; Falcová; Lakovaná_x000d_
Prosklené, kovový rám (sklo čiré, bezpečnostní); Hliníkové (lakované); Falcové_x000d_
Otočné (klasické)_x000d_
Rozetové kování; Povrch broušená nerez; Cylindrická vložka stavební, klasická, mosaz; Klika-panika_x000d_
EI; 30; DP3; C; S; Koordinátor_x000d_
"Odstín zárubně - antracit; Odstín křídla - antracit; ve výšce 1500 mm bude skleněná výplň dveří opatřena výstražným pruhem ze značek 50x50 mm (osově 100 mm) jasně viditelných proti pozadí; 
Konzole s elektromagnetem pro držení dveří v otevřené poloze (ovládáno EPS)"_x000d_
</t>
  </si>
  <si>
    <t>767137603R_D1.5</t>
  </si>
  <si>
    <t>Montáž a dodávka AL dveří D1.5</t>
  </si>
  <si>
    <t>837056759</t>
  </si>
  <si>
    <t xml:space="preserve">Poznámka k položce:_x000d_
Hliníková; Rámová; Lakovaná_x000d_
Prosklené, kovový rám (sklo čiré, bezpečnostní); Hliníkové (lakované); Falcové_x000d_
Otočné (klasické)_x000d_
Rozetové kování; Povrch broušená nerez; Cylindrická vložka stavební, klasická, mosaz; Klika-panika_x000d_
EW; 30; DP3; C; Koordinátor_x000d_
Odstín zárubně - antracit; Odstín křídla - antracit; ve výšce 1500 mm bude skleněná výplň dveří opatřena výstražným pruhem ze značek 50x50 mm (osově 100 mm) jasně viditelných proti pozadí_x000d_
</t>
  </si>
  <si>
    <t>767649203R_D2.3</t>
  </si>
  <si>
    <t>Montáž a dodávka AL dveří D2.3</t>
  </si>
  <si>
    <t>1644647823</t>
  </si>
  <si>
    <t xml:space="preserve">Poznámka k položce:_x000d_
Hliníková; Rámová; Falcová; Lakovaná	_x000d_
Prosklené, kovový rám (sklo čiré, bezpečnostní); Hliníkové (lakované); Falcové	_x000d_
Otočné (klasické)	_x000d_
Rozetové kování; Povrch broušená nerez; Cylindrická vložka stavební, klasická, mosaz; Klika-panika_x000d_
EI; 30; DP3; C; S; Koordinátor	_x000d_
Odstín zárubně - antracit; Odstín křídla - antracit; ve výšce 1500 mm bude skleněná výplň dveří opatřena výstražným pruhem ze značek 50x50 mm (osově 100 mm) jasně viditelných proti pozadí;
Konzole s elektromagnetem pro držení dveří v otevřené poloze (ovládáno EPS)_x000d_
</t>
  </si>
  <si>
    <t>767649203R_D3.2</t>
  </si>
  <si>
    <t>Montáž a dodávka AL dveří D3.2 (D4.3)</t>
  </si>
  <si>
    <t>Vastní</t>
  </si>
  <si>
    <t>196658164</t>
  </si>
  <si>
    <t xml:space="preserve">Poznámka k položce:_x000d_
Hliníková; Rámová; Falcová; Lakovaná	_x000d_
Prosklené, kovový rám (sklo čiré, bezpečnostní); Hliníkové (lakované); _x000d_
FalcovéOtočné (klasické)	_x000d_
Rozetové kování; Povrch broušená nerez; Cylindrická vložka stavební, klasická, mosaz; Klika-panika	_x000d_
EI; 30; DP3; C; S; Koordinátor	_x000d_
Odstín zárubně - antracit; Odstín křídla - antracit; ve výšce 1500 mm bude skleněná výplň dveří opatřena výstražným pruhem ze značek 50x50 mm (osově 100 mm) jasně viditelných proti pozadí;
Konzole s elektromagnetem pro držení dveří v otevřené poloze (ovládáno EPS)_x000d_
</t>
  </si>
  <si>
    <t>2+2</t>
  </si>
  <si>
    <t>767649203R_D5.1</t>
  </si>
  <si>
    <t>Montáž a dodávka AL dveří D5.1</t>
  </si>
  <si>
    <t>-931871424</t>
  </si>
  <si>
    <t xml:space="preserve">Poznámka k položce:_x000d_
Hliníková; Rámová; Falcová; Lakovaná	Plné; _x000d_
Hliníkové (lakované); Falcové	_x000d_
Otočné (klasické)	_x000d_
Rozetové kování; Povrch broušená nerez; Cylindrická vložka stavební, klasická, mosaz; Klika-klika	_x000d_
EI; 30; DP3; C; S	_x000d_
Odstín zárubně - antracit; Odstín křídla - sv. šedá_x000d_
</t>
  </si>
  <si>
    <t>767649198</t>
  </si>
  <si>
    <t>Montáž dveří ocelových nebo hliníkových doplňků dveří panikového kování dveří dvoukřídlých</t>
  </si>
  <si>
    <t>2075193120</t>
  </si>
  <si>
    <t>https://podminky.urs.cz/item/CS_URS_2023_02/767649198</t>
  </si>
  <si>
    <t>"doplnění paniky na dveře DS0.1"</t>
  </si>
  <si>
    <t>54914136</t>
  </si>
  <si>
    <t>kování panikové madlo/klika</t>
  </si>
  <si>
    <t>-1228649278</t>
  </si>
  <si>
    <t>1*2 'Přepočtené koeficientem množství</t>
  </si>
  <si>
    <t>767649200R_O1.1</t>
  </si>
  <si>
    <t>Montáž a dodávka AL okna O1.1</t>
  </si>
  <si>
    <t>1722397129</t>
  </si>
  <si>
    <t xml:space="preserve">Poznámka k položce:_x000d_
Hliníkové okno; Uw,max=0,9 W/m2.K; Stavební hloubka min. 75 mm; Celoobvodové kování_x000d_
Izolační dvojsklo; Sklo čiré_x000d_
Exteriér: světle šedý; Interiér: bílý_x000d_
Dřevotřískový laminovaný_x000d_
Hliníkový tažený_x000d_
EI; 30; DP1; C_x000d_
Odstín, dělení a parapety  sladit se stávajícími okny; Okno vybaveno zamykacím pohonem pro uzavření v případě požáru, napojeno na EPS, centrální UPS, pohon zkoordinovat s kováním; vnitřní žaluzie_x000d_
</t>
  </si>
  <si>
    <t>767649201R_O1.2</t>
  </si>
  <si>
    <t>Montáž a dodávka AL okna O1.2</t>
  </si>
  <si>
    <t>-2090957329</t>
  </si>
  <si>
    <t xml:space="preserve">Poznámka k položce:_x000d_
Hliníkové okno; Uw,max=0,9 W/m2.K; Stavební hloubka min. 75 mm_x000d_
Sendvičový panel; Odstín EXT: tmavě šedý; Odstín INT: bílý_x000d_
Exteriér: světle šedý; Interiér: bílý_x000d_
Dřevotřískový laminovaný_x000d_
Hliníkový tažený_x000d_
EI; 30; DP1_x000d_
Odstín, dělení a parapety  sladit se stávajícími okny</t>
  </si>
  <si>
    <t>767649202R_O1.3</t>
  </si>
  <si>
    <t>Montáž a dodávka AL okna O1.3</t>
  </si>
  <si>
    <t>580817255</t>
  </si>
  <si>
    <t xml:space="preserve">Poznámka k položce:_x000d_
Hliníkové okno; Uw,max=0,9 W/m2.K; Stavební hloubka min. 75 mm_x000d_
Izolační dvojsklo; Sklo čiré_x000d_
Exteriér: světle šedý; Interiér: bílý_x000d_
EI; 30; DP1_x000d_
Odstín, dělení a parapety  sladit se stávajícími okny; vnitřní žaluzie</t>
  </si>
  <si>
    <t>767649203R_O1.4</t>
  </si>
  <si>
    <t>Montáž a dodávka AL okna O1.4</t>
  </si>
  <si>
    <t>1240289883</t>
  </si>
  <si>
    <t>767649203R_03.1</t>
  </si>
  <si>
    <t>Montáž a dodávka AL okna O3.1</t>
  </si>
  <si>
    <t>724527399</t>
  </si>
  <si>
    <t xml:space="preserve">Poznámka k položce:_x000d_
Hliníkové okno; Uw,max=0,9 W/m2.K; _x000d_
Stavební hloubka min. 75 mm	Izolační dvojsklo; _x000d_
Sklo čiré	_x000d_
Exteriér: světle šedý; Interiér: bílý	_x000d_
EI; 30; DP1	_x000d_
Odstín, dělení a parapety  sladit se stávajícími okny; vnitřní žaluzie_x000d_
</t>
  </si>
  <si>
    <t>998767103</t>
  </si>
  <si>
    <t>Přesun hmot pro zámečnické konstrukce stanovený z hmotnosti přesunovaného materiálu vodorovná dopravní vzdálenost do 50 m v objektech výšky přes 12 do 24 m</t>
  </si>
  <si>
    <t>-1486438559</t>
  </si>
  <si>
    <t>https://podminky.urs.cz/item/CS_URS_2023_02/998767103</t>
  </si>
  <si>
    <t>-688009590</t>
  </si>
  <si>
    <t>83,5+119,1</t>
  </si>
  <si>
    <t>-1555503805</t>
  </si>
  <si>
    <t>HZS1311</t>
  </si>
  <si>
    <t>Hodinové zúčtovací sazby profesí HSV provádění konstrukcí omítkář</t>
  </si>
  <si>
    <t>-2125025954</t>
  </si>
  <si>
    <t>https://podminky.urs.cz/item/CS_URS_2023_02/HZS1311</t>
  </si>
  <si>
    <t>"demontáž stávajícího KZS + napojení na nový stav"</t>
  </si>
  <si>
    <t>HZS2491</t>
  </si>
  <si>
    <t>Hodinové zúčtovací sazby profesí PSV zednické výpomoci a pomocné práce PSV dělník zednických výpomocí</t>
  </si>
  <si>
    <t>881351677</t>
  </si>
  <si>
    <t>https://podminky.urs.cz/item/CS_URS_2023_02/HZS2491</t>
  </si>
  <si>
    <t>13 - Zpevněné plochy</t>
  </si>
  <si>
    <t xml:space="preserve">    5 - Komunikace pozemní</t>
  </si>
  <si>
    <t xml:space="preserve">    8 - Trubní vedení</t>
  </si>
  <si>
    <t>M - Práce a dodávky M</t>
  </si>
  <si>
    <t xml:space="preserve">    46-M - Zemní práce při extr.mont.pracích</t>
  </si>
  <si>
    <t>113106021</t>
  </si>
  <si>
    <t>Rozebrání dlažeb a dílců při překopech inženýrských sítí s přemístěním hmot na skládku na vzdálenost do 3 m nebo s naložením na dopravní prostředek ručně komunikací pro pěší s ložem z kameniva nebo živice a s výplní spár z betonových nebo kameninových dlaždic, desek nebo tvarovek</t>
  </si>
  <si>
    <t>-1616212808</t>
  </si>
  <si>
    <t>https://podminky.urs.cz/item/CS_URS_2023_02/113106021</t>
  </si>
  <si>
    <t>1,8*10</t>
  </si>
  <si>
    <t>122251102</t>
  </si>
  <si>
    <t>Odkopávky a prokopávky nezapažené strojně v hornině třídy těžitelnosti I skupiny 3 přes 20 do 50 m3</t>
  </si>
  <si>
    <t>645596306</t>
  </si>
  <si>
    <t>https://podminky.urs.cz/item/CS_URS_2023_02/122251102</t>
  </si>
  <si>
    <t>0,5*(4,5*6)*1,1</t>
  </si>
  <si>
    <t>0,5*(17*9)*1,1</t>
  </si>
  <si>
    <t>0,5*18*1,1</t>
  </si>
  <si>
    <t>132212131</t>
  </si>
  <si>
    <t>Hloubení nezapažených rýh šířky do 800 mm ručně s urovnáním dna do předepsaného profilu a spádu v hornině třídy těžitelnosti I skupiny 3 soudržných</t>
  </si>
  <si>
    <t>128925883</t>
  </si>
  <si>
    <t>https://podminky.urs.cz/item/CS_URS_2023_02/132212131</t>
  </si>
  <si>
    <t>"ruční hloubení rýhy pro osazení chráničky na stávající NN kabel"</t>
  </si>
  <si>
    <t>((8+1+1)*0,5*1,0)*2</t>
  </si>
  <si>
    <t>1010902697</t>
  </si>
  <si>
    <t>181351103</t>
  </si>
  <si>
    <t>Rozprostření a urovnání ornice v rovině nebo ve svahu sklonu do 1:5 strojně při souvislé ploše přes 100 do 500 m2, tl. vrstvy do 200 mm</t>
  </si>
  <si>
    <t>1126156389</t>
  </si>
  <si>
    <t>https://podminky.urs.cz/item/CS_URS_2023_02/181351103</t>
  </si>
  <si>
    <t>150</t>
  </si>
  <si>
    <t>181411131</t>
  </si>
  <si>
    <t>Založení trávníku na půdě předem připravené plochy do 1000 m2 výsevem včetně utažení parkového v rovině nebo na svahu do 1:5</t>
  </si>
  <si>
    <t>2114311922</t>
  </si>
  <si>
    <t>https://podminky.urs.cz/item/CS_URS_2023_02/181411131</t>
  </si>
  <si>
    <t>00572410</t>
  </si>
  <si>
    <t>osivo směs travní parková</t>
  </si>
  <si>
    <t>kg</t>
  </si>
  <si>
    <t>-1804689830</t>
  </si>
  <si>
    <t>150*0,02 'Přepočtené koeficientem množství</t>
  </si>
  <si>
    <t>Komunikace pozemní</t>
  </si>
  <si>
    <t>564851111</t>
  </si>
  <si>
    <t>Podklad ze štěrkodrti ŠD s rozprostřením a zhutněním plochy přes 100 m2, po zhutnění tl. 150 mm</t>
  </si>
  <si>
    <t>-1751947922</t>
  </si>
  <si>
    <t>https://podminky.urs.cz/item/CS_URS_2023_02/564851111</t>
  </si>
  <si>
    <t>217,8</t>
  </si>
  <si>
    <t>564861111</t>
  </si>
  <si>
    <t>Podklad ze štěrkodrti ŠD s rozprostřením a zhutněním plochy přes 100 m2, po zhutnění tl. 200 mm</t>
  </si>
  <si>
    <t>1228780654</t>
  </si>
  <si>
    <t>https://podminky.urs.cz/item/CS_URS_2023_02/564861111</t>
  </si>
  <si>
    <t>596212212</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</si>
  <si>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</si>
  <si>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864404900</t>
  </si>
  <si>
    <t>https://podminky.urs.cz/item/CS_URS_2023_02/596212212</t>
  </si>
  <si>
    <t>(4,5*6)*1,1</t>
  </si>
  <si>
    <t>(17*9)*1,1</t>
  </si>
  <si>
    <t>18*1,1</t>
  </si>
  <si>
    <t>59245213</t>
  </si>
  <si>
    <t>dlažba zámková tvaru I 196x161x80mm přírodní</t>
  </si>
  <si>
    <t>-236658691</t>
  </si>
  <si>
    <t>217,8*1,02 'Přepočtené koeficientem množství</t>
  </si>
  <si>
    <t>Trubní vedení</t>
  </si>
  <si>
    <t>R</t>
  </si>
  <si>
    <t>800A2022</t>
  </si>
  <si>
    <t>Kanalizační přípojka z trub plastových DN 150 mm</t>
  </si>
  <si>
    <t>ÚRS RYRO 2023 02</t>
  </si>
  <si>
    <t>442093860</t>
  </si>
  <si>
    <t>https://podminky.urs.cz/item/CS_URS_2023_02/800A2022</t>
  </si>
  <si>
    <t>15,5</t>
  </si>
  <si>
    <t>916131213</t>
  </si>
  <si>
    <t>Osazení silničního obrubníku betonového se zřízením lože, s vyplněním a zatřením spár cementovou maltou stojatého s boční opěrou z betonu prostého, do lože z betonu prostého</t>
  </si>
  <si>
    <t>1384564687</t>
  </si>
  <si>
    <t>https://podminky.urs.cz/item/CS_URS_2023_02/916131213</t>
  </si>
  <si>
    <t>10,5+7+15,2</t>
  </si>
  <si>
    <t>59217031</t>
  </si>
  <si>
    <t>obrubník betonový silniční 1000x150x250mm</t>
  </si>
  <si>
    <t>-2053390231</t>
  </si>
  <si>
    <t>32,7*1,02 'Přepočtené koeficientem množství</t>
  </si>
  <si>
    <t>916991121</t>
  </si>
  <si>
    <t>Lože pod obrubníky, krajníky nebo obruby z dlažebních kostek z betonu prostého</t>
  </si>
  <si>
    <t>1371364901</t>
  </si>
  <si>
    <t>https://podminky.urs.cz/item/CS_URS_2023_02/916991121</t>
  </si>
  <si>
    <t>32,7*0,1*0,3</t>
  </si>
  <si>
    <t>935113111</t>
  </si>
  <si>
    <t>Osazení odvodňovacího žlabu s krycím roštem polymerbetonového šířky do 200 mm</t>
  </si>
  <si>
    <t>-1389063932</t>
  </si>
  <si>
    <t>https://podminky.urs.cz/item/CS_URS_2023_02/935113111</t>
  </si>
  <si>
    <t>59227007</t>
  </si>
  <si>
    <t>žlab odvodňovací z polymerbetonu se spádem dna 0,5% 130x160/165mm</t>
  </si>
  <si>
    <t>693283601</t>
  </si>
  <si>
    <t>935113191R</t>
  </si>
  <si>
    <t>Úprava stávajících žulových ubrubníků, dvouřádku z žul kostek</t>
  </si>
  <si>
    <t>kpl</t>
  </si>
  <si>
    <t>-2004077172</t>
  </si>
  <si>
    <t>Práce a dodávky M</t>
  </si>
  <si>
    <t>46-M</t>
  </si>
  <si>
    <t>Zemní práce při extr.mont.pracích</t>
  </si>
  <si>
    <t>460752111</t>
  </si>
  <si>
    <t>Osazení kabelových kanálů včetně utěsnění, vyspárování a zakrytí víkem ze žlabů plastových do rýhy, bez výkopových prací vnější šířky do 10 cm</t>
  </si>
  <si>
    <t>1729070556</t>
  </si>
  <si>
    <t>https://podminky.urs.cz/item/CS_URS_2023_02/460752111</t>
  </si>
  <si>
    <t>4*10</t>
  </si>
  <si>
    <t>34575131</t>
  </si>
  <si>
    <t>žlab kabelový s víkem PVC (100x100)</t>
  </si>
  <si>
    <t>128</t>
  </si>
  <si>
    <t>-1942492207</t>
  </si>
  <si>
    <t>HZS2211</t>
  </si>
  <si>
    <t>Hodinové zúčtovací sazby profesí PSV provádění stavebních instalací instalatér</t>
  </si>
  <si>
    <t>-18138796</t>
  </si>
  <si>
    <t>https://podminky.urs.cz/item/CS_URS_2023_02/HZS2211</t>
  </si>
  <si>
    <t>"napojení do stávající šachty, navrtání"</t>
  </si>
  <si>
    <t>D.1.4.1 - Zdravotně technické instalace</t>
  </si>
  <si>
    <t xml:space="preserve">    722 - Zdravotechnika - vnitřní vodovod</t>
  </si>
  <si>
    <t xml:space="preserve">    725 - Zdravotechnika - zařizovací předměty</t>
  </si>
  <si>
    <t xml:space="preserve">    725_0 - Společné</t>
  </si>
  <si>
    <t xml:space="preserve">    726 - Zdravotechnika - předstěnové instalace</t>
  </si>
  <si>
    <t>VRN - Vedlejší rozpočtové náklady</t>
  </si>
  <si>
    <t xml:space="preserve">    VRN1 - Průzkumné, geodetické a projektové práce</t>
  </si>
  <si>
    <t xml:space="preserve">    VRN4 - Inženýrská činnost</t>
  </si>
  <si>
    <t>721173401</t>
  </si>
  <si>
    <t>Potrubí z trub PVC SN4 svodné (ležaté) DN 110</t>
  </si>
  <si>
    <t>-1186258854</t>
  </si>
  <si>
    <t>https://podminky.urs.cz/item/CS_URS_2023_02/721173401</t>
  </si>
  <si>
    <t>721173402</t>
  </si>
  <si>
    <t>Potrubí z trub PVC SN4 svodné (ležaté) DN 125</t>
  </si>
  <si>
    <t>1216123947</t>
  </si>
  <si>
    <t>https://podminky.urs.cz/item/CS_URS_2023_02/721173402</t>
  </si>
  <si>
    <t>721174042</t>
  </si>
  <si>
    <t>Potrubí z trub polypropylenových připojovací DN 40</t>
  </si>
  <si>
    <t>1411938583</t>
  </si>
  <si>
    <t>https://podminky.urs.cz/item/CS_URS_2023_02/721174042</t>
  </si>
  <si>
    <t>721174043</t>
  </si>
  <si>
    <t>Potrubí z trub polypropylenových připojovací DN 50</t>
  </si>
  <si>
    <t>603470353</t>
  </si>
  <si>
    <t>https://podminky.urs.cz/item/CS_URS_2023_02/721174043</t>
  </si>
  <si>
    <t>721174044</t>
  </si>
  <si>
    <t>Potrubí z trub polypropylenových připojovací DN 75</t>
  </si>
  <si>
    <t>-828675320</t>
  </si>
  <si>
    <t>https://podminky.urs.cz/item/CS_URS_2023_02/721174044</t>
  </si>
  <si>
    <t>721174045</t>
  </si>
  <si>
    <t>Potrubí z trub polypropylenových připojovací DN 110</t>
  </si>
  <si>
    <t>-687949642</t>
  </si>
  <si>
    <t>https://podminky.urs.cz/item/CS_URS_2023_02/721174045</t>
  </si>
  <si>
    <t>721174045R</t>
  </si>
  <si>
    <t>Napojení na stávající kanalizační potrubí ve stroupací šachtě. Způsob a DN napojení bude určena po odkrytí stoupací šachty</t>
  </si>
  <si>
    <t>-2006382895</t>
  </si>
  <si>
    <t>721174046R</t>
  </si>
  <si>
    <t>Potrubí z trub polypropylenových připojovacích DN 125</t>
  </si>
  <si>
    <t>-190679281</t>
  </si>
  <si>
    <t>721174047R</t>
  </si>
  <si>
    <t>Montáž a dodávka čistícího kusu DN 110 PVC</t>
  </si>
  <si>
    <t>1443693419</t>
  </si>
  <si>
    <t>721174048R</t>
  </si>
  <si>
    <t>Montáž a dodávka čistícího kusu DN 125 PVC</t>
  </si>
  <si>
    <t>1764349652</t>
  </si>
  <si>
    <t>721274121</t>
  </si>
  <si>
    <t>Ventily přivzdušňovací odpadních potrubí vnitřní od DN 32 do DN 50</t>
  </si>
  <si>
    <t>1284674834</t>
  </si>
  <si>
    <t>https://podminky.urs.cz/item/CS_URS_2023_02/721274121</t>
  </si>
  <si>
    <t>721274126</t>
  </si>
  <si>
    <t>Ventily přivzdušňovací odpadních potrubí vnitřní DN 110</t>
  </si>
  <si>
    <t>1896086965</t>
  </si>
  <si>
    <t>https://podminky.urs.cz/item/CS_URS_2023_02/721274126</t>
  </si>
  <si>
    <t>721290111</t>
  </si>
  <si>
    <t>Zkouška těsnosti kanalizace v objektech vodou do DN 125</t>
  </si>
  <si>
    <t>-171303320</t>
  </si>
  <si>
    <t>https://podminky.urs.cz/item/CS_URS_2023_02/721290111</t>
  </si>
  <si>
    <t>56+11+22+11+21+15</t>
  </si>
  <si>
    <t>998721103</t>
  </si>
  <si>
    <t>Přesun hmot pro vnitřní kanalizace stanovený z hmotnosti přesunovaného materiálu vodorovná dopravní vzdálenost do 50 m v objektech výšky přes 12 do 24 m</t>
  </si>
  <si>
    <t>573807185</t>
  </si>
  <si>
    <t>https://podminky.urs.cz/item/CS_URS_2023_02/998721103</t>
  </si>
  <si>
    <t>722</t>
  </si>
  <si>
    <t>Zdravotechnika - vnitřní vodovod</t>
  </si>
  <si>
    <t>722110811</t>
  </si>
  <si>
    <t>Demontáž potrubí z litinových trub přírubových do DN 80</t>
  </si>
  <si>
    <t>1633798552</t>
  </si>
  <si>
    <t>https://podminky.urs.cz/item/CS_URS_2023_02/722110811</t>
  </si>
  <si>
    <t>173</t>
  </si>
  <si>
    <t>722130110</t>
  </si>
  <si>
    <t>Potrubí z ocelových trubek pozinkovaných hladkých pro zavodněný systém spojovaných lisováním PN 16 do 110°C Ø 88,9/2</t>
  </si>
  <si>
    <t>1192850201</t>
  </si>
  <si>
    <t>https://podminky.urs.cz/item/CS_URS_2023_02/722130110</t>
  </si>
  <si>
    <t>722175002</t>
  </si>
  <si>
    <t>Potrubí z plastových trubek z polypropylenu PP-RCT svařovaných polyfúzně D 20 x 2,8</t>
  </si>
  <si>
    <t>-1436631744</t>
  </si>
  <si>
    <t>https://podminky.urs.cz/item/CS_URS_2023_02/722175002</t>
  </si>
  <si>
    <t>306</t>
  </si>
  <si>
    <t>722175003</t>
  </si>
  <si>
    <t>Potrubí z plastových trubek z polypropylenu PP-RCT svařovaných polyfúzně D 25 x 3,5</t>
  </si>
  <si>
    <t>-980567290</t>
  </si>
  <si>
    <t>https://podminky.urs.cz/item/CS_URS_2023_02/722175003</t>
  </si>
  <si>
    <t>722175004</t>
  </si>
  <si>
    <t>Potrubí z plastových trubek z polypropylenu PP-RCT svařovaných polyfúzně D 32 x 4,4</t>
  </si>
  <si>
    <t>-1518861872</t>
  </si>
  <si>
    <t>https://podminky.urs.cz/item/CS_URS_2023_02/722175004</t>
  </si>
  <si>
    <t>722175005</t>
  </si>
  <si>
    <t>Potrubí z plastových trubek z polypropylenu PP-RCT svařovaných polyfúzně D 40 x 5,5</t>
  </si>
  <si>
    <t>-706227700</t>
  </si>
  <si>
    <t>https://podminky.urs.cz/item/CS_URS_2023_02/722175005</t>
  </si>
  <si>
    <t>722181231</t>
  </si>
  <si>
    <t>Ochrana potrubí termoizolačními trubicemi z pěnového polyetylenu PE přilepenými v příčných a podélných spojích, tloušťky izolace přes 9 do 13 mm, vnitřního průměru izolace DN do 22 mm</t>
  </si>
  <si>
    <t>-1270295539</t>
  </si>
  <si>
    <t>https://podminky.urs.cz/item/CS_URS_2023_02/722181231</t>
  </si>
  <si>
    <t>722181232</t>
  </si>
  <si>
    <t>Ochrana potrubí termoizolačními trubicemi z pěnového polyetylenu PE přilepenými v příčných a podélných spojích, tloušťky izolace přes 9 do 13 mm, vnitřního průměru izolace DN přes 22 do 45 mm</t>
  </si>
  <si>
    <t>-1509561465</t>
  </si>
  <si>
    <t>https://podminky.urs.cz/item/CS_URS_2023_02/722181232</t>
  </si>
  <si>
    <t>20+10+61</t>
  </si>
  <si>
    <t>722212224</t>
  </si>
  <si>
    <t>Armatury přírubové kulové uzávěry těleso tvárná litina, koule mosaz PN 16 do 100°C DN 80</t>
  </si>
  <si>
    <t>1466007104</t>
  </si>
  <si>
    <t>https://podminky.urs.cz/item/CS_URS_2023_02/722212224</t>
  </si>
  <si>
    <t>722232045R</t>
  </si>
  <si>
    <t>Napojení na stávající rozvody vody, přípojení, vyčištění</t>
  </si>
  <si>
    <t>-252536979</t>
  </si>
  <si>
    <t>722240122</t>
  </si>
  <si>
    <t>Armatury z plastických hmot kohouty (PPR) kulové DN 20</t>
  </si>
  <si>
    <t>-950309464</t>
  </si>
  <si>
    <t>https://podminky.urs.cz/item/CS_URS_2023_02/722240122</t>
  </si>
  <si>
    <t>722240123</t>
  </si>
  <si>
    <t>Armatury z plastických hmot kohouty (PPR) kulové DN 25</t>
  </si>
  <si>
    <t>1531501041</t>
  </si>
  <si>
    <t>https://podminky.urs.cz/item/CS_URS_2023_02/722240123</t>
  </si>
  <si>
    <t>722240124</t>
  </si>
  <si>
    <t>Armatury z plastických hmot kohouty (PPR) kulové DN 32</t>
  </si>
  <si>
    <t>-225045360</t>
  </si>
  <si>
    <t>https://podminky.urs.cz/item/CS_URS_2023_02/722240124</t>
  </si>
  <si>
    <t>722240125</t>
  </si>
  <si>
    <t>Armatury z plastických hmot kohouty (PPR) kulové DN 40</t>
  </si>
  <si>
    <t>858480124</t>
  </si>
  <si>
    <t>https://podminky.urs.cz/item/CS_URS_2023_02/722240125</t>
  </si>
  <si>
    <t>722240126R</t>
  </si>
  <si>
    <t>Samočinný termostatický ventil na cirkulančí potrubí TV, včetně samočinného ventilu s funkční automatické tepelné dezinfekce, DN20</t>
  </si>
  <si>
    <t>-1390518903</t>
  </si>
  <si>
    <t>722290246</t>
  </si>
  <si>
    <t>Zkoušky, proplach a desinfekce vodovodního potrubí zkoušky těsnosti vodovodního potrubí plastového do DN 40</t>
  </si>
  <si>
    <t>-1539966127</t>
  </si>
  <si>
    <t>15+306+20+10+46</t>
  </si>
  <si>
    <t>998722103</t>
  </si>
  <si>
    <t>Přesun hmot pro vnitřní vodovod stanovený z hmotnosti přesunovaného materiálu vodorovná dopravní vzdálenost do 50 m v objektech výšky přes 12 do 24 m</t>
  </si>
  <si>
    <t>1561112633</t>
  </si>
  <si>
    <t>725</t>
  </si>
  <si>
    <t>Zdravotechnika - zařizovací předměty</t>
  </si>
  <si>
    <t>725112022</t>
  </si>
  <si>
    <t>Zařízení záchodů klozety keramické závěsné na nosné stěny s hlubokým splachováním odpad vodorovný</t>
  </si>
  <si>
    <t>-190201165</t>
  </si>
  <si>
    <t>https://podminky.urs.cz/item/CS_URS_2023_02/725112022</t>
  </si>
  <si>
    <t>725211602</t>
  </si>
  <si>
    <t>Umyvadla keramická bílá bez výtokových armatur připevněná na stěnu šrouby bez sloupu nebo krytu na sifon, šířka umyvadla 550 mm</t>
  </si>
  <si>
    <t>1628559077</t>
  </si>
  <si>
    <t>https://podminky.urs.cz/item/CS_URS_2023_02/725211602</t>
  </si>
  <si>
    <t>725211603</t>
  </si>
  <si>
    <t>Umyvadla keramická bílá bez výtokových armatur připevněná na stěnu šrouby bez sloupu nebo krytu na sifon, šířka umyvadla 600 mm</t>
  </si>
  <si>
    <t>463532219</t>
  </si>
  <si>
    <t>https://podminky.urs.cz/item/CS_URS_2023_02/725211603</t>
  </si>
  <si>
    <t>725241213</t>
  </si>
  <si>
    <t>Sprchové vaničky z litého polymermramoru čtvercové 900x900 mm</t>
  </si>
  <si>
    <t>555916686</t>
  </si>
  <si>
    <t>https://podminky.urs.cz/item/CS_URS_2023_02/725241213</t>
  </si>
  <si>
    <t>725241214</t>
  </si>
  <si>
    <t>Sprchové vaničky z litého polymermramoru čtvercové 1000x1000 mm</t>
  </si>
  <si>
    <t>115900267</t>
  </si>
  <si>
    <t>https://podminky.urs.cz/item/CS_URS_2023_02/725241214</t>
  </si>
  <si>
    <t>725241216R</t>
  </si>
  <si>
    <t>Sprchové vaničky z litého polymermramoru obdélníkové 900x800 mm</t>
  </si>
  <si>
    <t>-1695478215</t>
  </si>
  <si>
    <t>725244312</t>
  </si>
  <si>
    <t>Sprchové dveře a zástěny zástěny sprchové do niky rámové se skleněnou výplní tl. 4 a 5 mm dveře posuvné jednodílné, na vaničku šířky 1000 mm</t>
  </si>
  <si>
    <t>1080208512</t>
  </si>
  <si>
    <t>https://podminky.urs.cz/item/CS_URS_2023_02/725244312</t>
  </si>
  <si>
    <t>725244523</t>
  </si>
  <si>
    <t>Sprchové dveře a zástěny zástěny sprchové rohové čtvercové/obdélníkové rámové se skleněnou výplní tl. 4 a 5 mm dveře posuvné dvoudílné, vstup z rohu, na vaničku 900x900 mm</t>
  </si>
  <si>
    <t>-1529030453</t>
  </si>
  <si>
    <t>https://podminky.urs.cz/item/CS_URS_2023_02/725244523</t>
  </si>
  <si>
    <t>725244623</t>
  </si>
  <si>
    <t>Sprchové dveře a zástěny zástěny sprchové rohové čtvercové/obdélníkové polorámové skleněné tl. 6 mm dveře otvíravé jednokřídlové, vstup z čela, na vaničku 900x800 mm</t>
  </si>
  <si>
    <t>1826947727</t>
  </si>
  <si>
    <t>https://podminky.urs.cz/item/CS_URS_2023_02/725244623</t>
  </si>
  <si>
    <t>725813111</t>
  </si>
  <si>
    <t>Ventily rohové bez připojovací trubičky nebo flexi hadičky G 1/2"</t>
  </si>
  <si>
    <t>-1603232072</t>
  </si>
  <si>
    <t>https://podminky.urs.cz/item/CS_URS_2023_02/725813111</t>
  </si>
  <si>
    <t>725821325</t>
  </si>
  <si>
    <t>Baterie dřezové stojánkové pákové s otáčivým ústím a délkou ramínka 220 mm</t>
  </si>
  <si>
    <t>-1910670059</t>
  </si>
  <si>
    <t>https://podminky.urs.cz/item/CS_URS_2023_02/725821325</t>
  </si>
  <si>
    <t>725821330R</t>
  </si>
  <si>
    <t>Myčka na nádobí, včetně zapojení</t>
  </si>
  <si>
    <t>539684130</t>
  </si>
  <si>
    <t>725822613</t>
  </si>
  <si>
    <t>Baterie umyvadlové stojánkové pákové s výpustí</t>
  </si>
  <si>
    <t>1816840101</t>
  </si>
  <si>
    <t>https://podminky.urs.cz/item/CS_URS_2023_02/725822613</t>
  </si>
  <si>
    <t>2+8</t>
  </si>
  <si>
    <t>725841353</t>
  </si>
  <si>
    <t>Baterie sprchové automatické se směšovací baterií a sprchovou růžicí</t>
  </si>
  <si>
    <t>-1724760196</t>
  </si>
  <si>
    <t>https://podminky.urs.cz/item/CS_URS_2023_02/725841353</t>
  </si>
  <si>
    <t>725_0</t>
  </si>
  <si>
    <t>Společné</t>
  </si>
  <si>
    <t>725082130R</t>
  </si>
  <si>
    <t>Požární ucpávka vodovodního potrubí (při průchodu stropem,zdí)</t>
  </si>
  <si>
    <t>-1499774026</t>
  </si>
  <si>
    <t>725082132R</t>
  </si>
  <si>
    <t>Nátěr pomocných ocelových konstrukcí 1x základní barvou, 2x vrchní email</t>
  </si>
  <si>
    <t>1647786481</t>
  </si>
  <si>
    <t>725082133R</t>
  </si>
  <si>
    <t>Fabrikované , žárově pozinkované závěsy pro potrubí (úpravy 2x pozinkov. lakem)</t>
  </si>
  <si>
    <t>809314819</t>
  </si>
  <si>
    <t>726</t>
  </si>
  <si>
    <t>Zdravotechnika - předstěnové instalace</t>
  </si>
  <si>
    <t>726121001</t>
  </si>
  <si>
    <t>Předstěnové instalační systémy do bytových jader upevnění mezi dvě stěny pro závěsné klozety stavební výška 1120 mm</t>
  </si>
  <si>
    <t>282254908</t>
  </si>
  <si>
    <t>https://podminky.urs.cz/item/CS_URS_2023_02/726121001</t>
  </si>
  <si>
    <t>726191001</t>
  </si>
  <si>
    <t>Ostatní příslušenství instalačních systémů zvukoizolační souprava pro WC a bidet</t>
  </si>
  <si>
    <t>-163040883</t>
  </si>
  <si>
    <t>https://podminky.urs.cz/item/CS_URS_2023_02/726191001</t>
  </si>
  <si>
    <t>726191002</t>
  </si>
  <si>
    <t>Ostatní příslušenství instalačních systémů souprava pro předstěnovou montáž</t>
  </si>
  <si>
    <t>-119274667</t>
  </si>
  <si>
    <t>https://podminky.urs.cz/item/CS_URS_2023_02/726191002</t>
  </si>
  <si>
    <t>HZS1301</t>
  </si>
  <si>
    <t>Hodinové zúčtovací sazby profesí HSV provádění konstrukcí zedník</t>
  </si>
  <si>
    <t>1979570692</t>
  </si>
  <si>
    <t>"zednické a pomocné vrty, prostupy, drážky a zapravení"</t>
  </si>
  <si>
    <t>1886959966</t>
  </si>
  <si>
    <t>"Demontáž všech instalací v řešených částech, včetně připojení vody a kanalizace - včetně ekologické likvidace"</t>
  </si>
  <si>
    <t>VRN1</t>
  </si>
  <si>
    <t>Průzkumné, geodetické a projektové práce</t>
  </si>
  <si>
    <t>013203000</t>
  </si>
  <si>
    <t>Dokumentace stavby bez rozlišení - dílenská, dodavatelská dokumentace</t>
  </si>
  <si>
    <t>1024</t>
  </si>
  <si>
    <t>-803828301</t>
  </si>
  <si>
    <t>VRN4</t>
  </si>
  <si>
    <t>Inženýrská činnost</t>
  </si>
  <si>
    <t>043103000</t>
  </si>
  <si>
    <t>Zkoušky bez rozlišení</t>
  </si>
  <si>
    <t>-1492019644</t>
  </si>
  <si>
    <t>049103000</t>
  </si>
  <si>
    <t>Náklady vzniklé v souvislosti s realizací stavby</t>
  </si>
  <si>
    <t>1567912913</t>
  </si>
  <si>
    <t>049103000.1</t>
  </si>
  <si>
    <t>Náklady vzniklé v souvislosti s realizací stavby - koordinace, účast na kontrolních dnech a na kontrolních prohlídkách</t>
  </si>
  <si>
    <t>180480297</t>
  </si>
  <si>
    <t>049103001R</t>
  </si>
  <si>
    <t xml:space="preserve">Bezpečnostní a hygienická opatření na staveništi </t>
  </si>
  <si>
    <t>218227122</t>
  </si>
  <si>
    <t>D.1.4.2 - Vzduchotechnika</t>
  </si>
  <si>
    <t>PSV - PSV</t>
  </si>
  <si>
    <t xml:space="preserve">    751.1 - Vzduchotechnika - Zařízení č.1 Podlakové větrání 1.PP</t>
  </si>
  <si>
    <t xml:space="preserve">    751.2 - č.2 - Kuchyňská digestoř</t>
  </si>
  <si>
    <t>751.1</t>
  </si>
  <si>
    <t>Vzduchotechnika - Zařízení č.1 Podlakové větrání 1.PP</t>
  </si>
  <si>
    <t>751122014R</t>
  </si>
  <si>
    <t>Radiální nástěnný ventilátor</t>
  </si>
  <si>
    <t>-2016076008</t>
  </si>
  <si>
    <t xml:space="preserve">Poznámka k položce:_x000d_
Parametry: max 10m3/h při 100Pa
Příkon 25W//230V, akustický tlak 41dB(A), trvale v provozu, zpětná klapka_x000d_
</t>
  </si>
  <si>
    <t>751122015R</t>
  </si>
  <si>
    <t>Diagonální potrubní ventilátor s doběhem</t>
  </si>
  <si>
    <t>-499459537</t>
  </si>
  <si>
    <t xml:space="preserve">Poznámka k položce:_x000d_
Velikost: DN 200, 230m3/h při 180Pa,P= 0,131kW/0,55A/230V,příslušenství pružná manžeta na sání, pružná manžeta na výtlak_x000d_
</t>
  </si>
  <si>
    <t>1+1+1</t>
  </si>
  <si>
    <t>751322012</t>
  </si>
  <si>
    <t>Montáž talířových ventilů, anemostatů, dýz talířového ventilu, průměru přes 100 do 200 mm</t>
  </si>
  <si>
    <t>-17229941</t>
  </si>
  <si>
    <t>https://podminky.urs.cz/item/CS_URS_2023_02/751322012</t>
  </si>
  <si>
    <t xml:space="preserve">Poznámka k položce:_x000d_
Barva RAL 9016 s rámečkem do sádrokartonu_x000d_
</t>
  </si>
  <si>
    <t>6+3</t>
  </si>
  <si>
    <t>42972213</t>
  </si>
  <si>
    <t>ventil talířový pro odvod vzduchu kovový D 125mm</t>
  </si>
  <si>
    <t>2093201491</t>
  </si>
  <si>
    <t>42972216</t>
  </si>
  <si>
    <t>ventil talířový pro odvod vzduchu kovový D 200mm</t>
  </si>
  <si>
    <t>-1396359600</t>
  </si>
  <si>
    <t>751398052</t>
  </si>
  <si>
    <t>Montáž ostatních zařízení protidešťové žaluzie nebo žaluziové klapky na čtyřhranné potrubí, průřezu přes 0,150 do 0,300 m2</t>
  </si>
  <si>
    <t>-218532833</t>
  </si>
  <si>
    <t>https://podminky.urs.cz/item/CS_URS_2023_02/751398052</t>
  </si>
  <si>
    <t>42972924R</t>
  </si>
  <si>
    <t>Pritidešťová žaluzie 300x300 mm</t>
  </si>
  <si>
    <t>-910042631</t>
  </si>
  <si>
    <t xml:space="preserve">Poznámka k položce:_x000d_
Barva: dle barvy fasády, se sítem proti hmyzu_x000d_
</t>
  </si>
  <si>
    <t>751398055R</t>
  </si>
  <si>
    <t>Dveřní mřížka 250x200</t>
  </si>
  <si>
    <t>1819582617</t>
  </si>
  <si>
    <t xml:space="preserve">Poznámka k položce:_x000d_
Barva: dle barvy dveří_x000d_
</t>
  </si>
  <si>
    <t>751398056R</t>
  </si>
  <si>
    <t>Montáž a dodávky stěnová mřížka 250x200</t>
  </si>
  <si>
    <t>104768514</t>
  </si>
  <si>
    <t xml:space="preserve">Poznámka k položce:_x000d_
-Barva: dle investora_x000d_
</t>
  </si>
  <si>
    <t>751514662</t>
  </si>
  <si>
    <t>Montáž škrtící klapky nebo zpětné klapky do plechového potrubí kruhové s přírubou, průměru přes 100 do 200 mm</t>
  </si>
  <si>
    <t>-306678217</t>
  </si>
  <si>
    <t>https://podminky.urs.cz/item/CS_URS_2023_02/751514662</t>
  </si>
  <si>
    <t>1+4</t>
  </si>
  <si>
    <t>42981002</t>
  </si>
  <si>
    <t>klapka kruhová regulační Pz D 125mm</t>
  </si>
  <si>
    <t>1294895073</t>
  </si>
  <si>
    <t>42981312</t>
  </si>
  <si>
    <t>klapka kruhová regulační Pz D 200mm</t>
  </si>
  <si>
    <t>1260098948</t>
  </si>
  <si>
    <t>751537012</t>
  </si>
  <si>
    <t>Montáž potrubí ohebného kruhového neizolovaného z Al laminátové hadice, průměru přes 100 do 200 mm</t>
  </si>
  <si>
    <t>-1657071328</t>
  </si>
  <si>
    <t>https://podminky.urs.cz/item/CS_URS_2023_02/751537012</t>
  </si>
  <si>
    <t>10+10</t>
  </si>
  <si>
    <t>42981623</t>
  </si>
  <si>
    <t>hadice neizolovaná z Al-polyesteru vyztužená drátem D 127mm, l=10m</t>
  </si>
  <si>
    <t>-1002566011</t>
  </si>
  <si>
    <t>10*1,2 'Přepočtené koeficientem množství</t>
  </si>
  <si>
    <t>42981626R</t>
  </si>
  <si>
    <t>hadice neizolovaná z Al-polyesteru vyztužená drátem D 200mm, l=10m</t>
  </si>
  <si>
    <t>655422246</t>
  </si>
  <si>
    <t>751537014R</t>
  </si>
  <si>
    <t>Spojovací a těsnicí materiál</t>
  </si>
  <si>
    <t>1369785716</t>
  </si>
  <si>
    <t xml:space="preserve">Poznámka k položce:_x000d_
Pozinkované šrouby, matice podložky, spony, smršťovací pásky za 
studena, tmely bez silikonu_x000d_
</t>
  </si>
  <si>
    <t>751537015R</t>
  </si>
  <si>
    <t>Závěsy a uchycení vzt potrubí.</t>
  </si>
  <si>
    <t>1112222261</t>
  </si>
  <si>
    <t xml:space="preserve">Poznámka k položce:_x000d_
Pozinkované závitové tyče M8, M10, M12, ocelové profily různých typů, všechny nezbytné montážní  listy (rozměry odpovídající hmotnosti kanálů), pozinkované šrouby, matice, podložky, hmoždinky pro velkou zátěž, pozinkované nátrubky,  ozdobné nýty, šrouby, zvuková izolace mezi kanály a montážní lišty  a jiné montážní příslušenství. Pryžové nebo gumové díly pro uložení kanálů na závěsy (nesmí být uložen kov na kov !).</t>
  </si>
  <si>
    <t>751537016R</t>
  </si>
  <si>
    <t>Tmel akrylátový na dotěsnění netěsností při montáži.</t>
  </si>
  <si>
    <t>1303212312</t>
  </si>
  <si>
    <t>751537017R</t>
  </si>
  <si>
    <t>Nátěry neošetřených konstrukcí.
2x nátěr zinkovým lakem</t>
  </si>
  <si>
    <t>-2004642334</t>
  </si>
  <si>
    <t>751537018R</t>
  </si>
  <si>
    <t>Pomocné lešení
pro montáž vzduchotechnického zařízení</t>
  </si>
  <si>
    <t>-1129737252</t>
  </si>
  <si>
    <t>751711127R</t>
  </si>
  <si>
    <t>Tepelná izolace s uzavřenou buňečnou strukturou, tl. 20mm, tepelná vodivost min. 0,038W/mK</t>
  </si>
  <si>
    <t>-1946603888</t>
  </si>
  <si>
    <t>751711128R</t>
  </si>
  <si>
    <t>Ocelové pozinkované potrubí čtyřhranné a kruhové skupiny I., tř. těsnosti B dle EN 12237, EN 1505, EN 1506</t>
  </si>
  <si>
    <t>-1099990392</t>
  </si>
  <si>
    <t xml:space="preserve">Poznámka k položce:_x000d_
potrubí mezi zpětnou klapkou a venkovním prostorem_x000d_
_x000d_
</t>
  </si>
  <si>
    <t>751711129R</t>
  </si>
  <si>
    <t>Montáž VZT zař. č. 1</t>
  </si>
  <si>
    <t>1086573616</t>
  </si>
  <si>
    <t xml:space="preserve">Poznámka k položce:_x000d_
- kompletní montáž zařízění č. 1, osazení potrubí v třídě těsnosti B, montáž potrubních elementů, izolace, ošetření neošetřených částí potrubí a montážního materiálu nátěrovou hmotou, včetně dopravy materiálu_x000d_
</t>
  </si>
  <si>
    <t>751792018R</t>
  </si>
  <si>
    <t>Regulační klapka kruhová D125</t>
  </si>
  <si>
    <t>-49666822</t>
  </si>
  <si>
    <t xml:space="preserve">Poznámka k položce:_x000d_
 - pozink, pro vzt potrubí tř. těsnosti B, ruční ovládání_x000d_
</t>
  </si>
  <si>
    <t>751792020R</t>
  </si>
  <si>
    <t>Regulační klapka kruhová D200</t>
  </si>
  <si>
    <t>1927912028</t>
  </si>
  <si>
    <t>751.2</t>
  </si>
  <si>
    <t>č.2 - Kuchyňská digestoř</t>
  </si>
  <si>
    <t>751398053R</t>
  </si>
  <si>
    <t>Dopojení kuchyňské digestoře po dodávce investora</t>
  </si>
  <si>
    <t>1928063776</t>
  </si>
  <si>
    <t>751398054R</t>
  </si>
  <si>
    <t xml:space="preserve">Montáž VZT zař. č. 2 </t>
  </si>
  <si>
    <t>-275355632</t>
  </si>
  <si>
    <t>253116158</t>
  </si>
  <si>
    <t>533372031</t>
  </si>
  <si>
    <t>-1856932127</t>
  </si>
  <si>
    <t>-1402139217</t>
  </si>
  <si>
    <t>-235322037</t>
  </si>
  <si>
    <t>HZS3211</t>
  </si>
  <si>
    <t>Hodinové zúčtovací sazby montáží technologických zařízení na stavebních objektech montér vzduchotechniky a chlazení</t>
  </si>
  <si>
    <t>-1168555309</t>
  </si>
  <si>
    <t>https://podminky.urs.cz/item/CS_URS_2023_02/HZS3211</t>
  </si>
  <si>
    <t>"zaregulování systému VZT"</t>
  </si>
  <si>
    <t>"zprovoznění systému VZT"</t>
  </si>
  <si>
    <t>72108189</t>
  </si>
  <si>
    <t>https://podminky.urs.cz/item/CS_URS_2023_02/013203000</t>
  </si>
  <si>
    <t>Zkoušky bez rozlišení - komplexní zkoušky ve spolupráci s navazujícími profesemi</t>
  </si>
  <si>
    <t>-1537102081</t>
  </si>
  <si>
    <t>https://podminky.urs.cz/item/CS_URS_2023_02/043103000</t>
  </si>
  <si>
    <t>2078997975</t>
  </si>
  <si>
    <t>https://podminky.urs.cz/item/CS_URS_2023_02/049103000</t>
  </si>
  <si>
    <t>-1777280463</t>
  </si>
  <si>
    <t>049103002R</t>
  </si>
  <si>
    <t>Dodavatelská dokumentace stavby - certifikáty protokoly o zkouškách, technická dokumentace, zařízení, revize, dodací listy jednotlivých komponentů, prohlášení o shodě, záruční listy, návody.</t>
  </si>
  <si>
    <t>1346240990</t>
  </si>
  <si>
    <t>049103004R</t>
  </si>
  <si>
    <t>Přehledová schéma jednotlivých systému v barevném provedení</t>
  </si>
  <si>
    <t>1646829486</t>
  </si>
  <si>
    <t>049103005R</t>
  </si>
  <si>
    <t xml:space="preserve">Označení rozvodu a informační štítky </t>
  </si>
  <si>
    <t>Vlastníi</t>
  </si>
  <si>
    <t>322064343</t>
  </si>
  <si>
    <t>D.1.4.3 - Vytápění</t>
  </si>
  <si>
    <t xml:space="preserve">    733 - Ústřední vytápění - rozvodné potrubí</t>
  </si>
  <si>
    <t xml:space="preserve">    734 - Ústřední vytápění - armatury</t>
  </si>
  <si>
    <t xml:space="preserve">    735 - Ústřední vytápění - otopná tělesa</t>
  </si>
  <si>
    <t>949111112</t>
  </si>
  <si>
    <t>Lešení lehké kozové trubkové o výšce lešeňové podlahy přes 1,2 do 1,9 m montáž</t>
  </si>
  <si>
    <t>206597557</t>
  </si>
  <si>
    <t>https://podminky.urs.cz/item/CS_URS_2023_02/949111112</t>
  </si>
  <si>
    <t>949111212</t>
  </si>
  <si>
    <t>Lešení lehké kozové trubkové o výšce lešeňové podlahy přes 1,2 do 1,9 m příplatek k ceně za každý den použití</t>
  </si>
  <si>
    <t>257391167</t>
  </si>
  <si>
    <t>https://podminky.urs.cz/item/CS_URS_2023_02/949111212</t>
  </si>
  <si>
    <t>6*30</t>
  </si>
  <si>
    <t>949111812</t>
  </si>
  <si>
    <t>Lešení lehké kozové trubkové o výšce lešeňové podlahy přes 1,2 do 1,9 m demontáž</t>
  </si>
  <si>
    <t>684955691</t>
  </si>
  <si>
    <t>https://podminky.urs.cz/item/CS_URS_2023_02/949111812</t>
  </si>
  <si>
    <t>733</t>
  </si>
  <si>
    <t>Ústřední vytápění - rozvodné potrubí</t>
  </si>
  <si>
    <t>733122202</t>
  </si>
  <si>
    <t>Potrubí z trubek ocelových hladkých spojovaných lisováním z uhlíkové oceli tenkostěnné PP opláštění PN 16, T= +110°C Ø 15/1,2</t>
  </si>
  <si>
    <t>738052500</t>
  </si>
  <si>
    <t>https://podminky.urs.cz/item/CS_URS_2023_02/733122202</t>
  </si>
  <si>
    <t>Poznámka k položce:_x000d_
(vč. ohybů, redukcí, T-kusů atd.)</t>
  </si>
  <si>
    <t>292</t>
  </si>
  <si>
    <t>733122204</t>
  </si>
  <si>
    <t>Potrubí z trubek ocelových hladkých spojovaných lisováním z uhlíkové oceli tenkostěnné PP opláštění PN 16, T= +110°C Ø 22/1,5</t>
  </si>
  <si>
    <t>1207742196</t>
  </si>
  <si>
    <t>https://podminky.urs.cz/item/CS_URS_2023_02/733122204</t>
  </si>
  <si>
    <t>733122205</t>
  </si>
  <si>
    <t>Potrubí z trubek ocelových hladkých spojovaných lisováním z uhlíkové oceli tenkostěnné PP opláštění PN 16, T= +110°C Ø 28/1,5</t>
  </si>
  <si>
    <t>-2029314464</t>
  </si>
  <si>
    <t>https://podminky.urs.cz/item/CS_URS_2023_02/733122205</t>
  </si>
  <si>
    <t>733122206</t>
  </si>
  <si>
    <t>Potrubí z trubek ocelových hladkých spojovaných lisováním z uhlíkové oceli tenkostěnné PP opláštění PN 16, T= +110°C Ø 35/1,5</t>
  </si>
  <si>
    <t>-1710767335</t>
  </si>
  <si>
    <t>https://podminky.urs.cz/item/CS_URS_2023_02/733122206</t>
  </si>
  <si>
    <t>733122208</t>
  </si>
  <si>
    <t>Potrubí z trubek ocelových hladkých spojovaných lisováním z uhlíkové oceli tenkostěnné PP opláštění PN 16, T= +110°C Ø 54/1,5</t>
  </si>
  <si>
    <t>487844452</t>
  </si>
  <si>
    <t>https://podminky.urs.cz/item/CS_URS_2023_02/733122208</t>
  </si>
  <si>
    <t>733122230</t>
  </si>
  <si>
    <t>Potrubí z trubek ocelových hladkých spojovaných lisováním z uhlíkové oceli tenkostěnné vně pozinkované PN 16, T= +110°C Ø 76,1/2</t>
  </si>
  <si>
    <t>-1034251186</t>
  </si>
  <si>
    <t>https://podminky.urs.cz/item/CS_URS_2023_02/733122230</t>
  </si>
  <si>
    <t>733190217</t>
  </si>
  <si>
    <t>Zkoušky těsnosti potrubí, manžety prostupové z trubek ocelových zkoušky těsnosti potrubí (za provozu) z trubek ocelových hladkých Ø do 51/2,6</t>
  </si>
  <si>
    <t>225408711</t>
  </si>
  <si>
    <t>https://podminky.urs.cz/item/CS_URS_2023_02/733190217</t>
  </si>
  <si>
    <t>292+46+15+102+36+34</t>
  </si>
  <si>
    <t>733190290R</t>
  </si>
  <si>
    <t>Rozpojení stávajícího systému ÚT, úprava napojení stávajících potubí na nové</t>
  </si>
  <si>
    <t>-1772913492</t>
  </si>
  <si>
    <t>733811241R</t>
  </si>
  <si>
    <t>Tepelná izolace pro potrubí (vč. ohybů, redukcí a armatur) z minerálního vlákna s hliníkovou úpravou na povrchu pro 15tl. 20mm</t>
  </si>
  <si>
    <t>-244805989</t>
  </si>
  <si>
    <t>733811242R</t>
  </si>
  <si>
    <t>Tepelná izolace pro potrubí (vč. ohybů, redukcí a armatur) z minerálního vlákna s hliníkovou úpravou na povrchu pro 20tl. 20mm</t>
  </si>
  <si>
    <t>-143987131</t>
  </si>
  <si>
    <t>733811244R</t>
  </si>
  <si>
    <t>Tepelná izolace pro potrubí (vč. ohybů, redukcí a armatur) z minerálního vlákna s hliníkovou úpravou na povrchu pro 25tl. 30mm</t>
  </si>
  <si>
    <t>165331342</t>
  </si>
  <si>
    <t>733811245R</t>
  </si>
  <si>
    <t>Tepelná izolace pro potrubí (vč. ohybů, redukcí a armatur) z minerálního vlákna s hliníkovou úpravou na povrchu pro 32tl. 40mm</t>
  </si>
  <si>
    <t>-357793715</t>
  </si>
  <si>
    <t>733811246R</t>
  </si>
  <si>
    <t>Tepelná izolace pro potrubí (vč. ohybů, redukcí a armatur) z minerálního vlákna s hliníkovou úpravou na povrchu pro 40tl. 40mm</t>
  </si>
  <si>
    <t>-1547564442</t>
  </si>
  <si>
    <t>733811247R</t>
  </si>
  <si>
    <t>Tepelná izolace pro potrubí (vč. ohybů, redukcí a armatur) z minerálního vlákna s hliníkovou úpravou na povrchu pro 80tl. 50mm</t>
  </si>
  <si>
    <t>1386004725</t>
  </si>
  <si>
    <t>733811243R</t>
  </si>
  <si>
    <t>Štítky pro označení směru proudění</t>
  </si>
  <si>
    <t>923266556</t>
  </si>
  <si>
    <t>734</t>
  </si>
  <si>
    <t>Ústřední vytápění - armatury</t>
  </si>
  <si>
    <t>734211127</t>
  </si>
  <si>
    <t>Ventily odvzdušňovací závitové automatické se zpětnou klapkou PN 14 do 120°C G 1/2</t>
  </si>
  <si>
    <t>-335327345</t>
  </si>
  <si>
    <t>https://podminky.urs.cz/item/CS_URS_2023_02/734211127</t>
  </si>
  <si>
    <t>734221112</t>
  </si>
  <si>
    <t>Ventily regulační závitové termostatické, bez hlavice ovládání s automatickým omezením průtoku PN 10 do 95°C, průtoku Q 15-200 l/h přímé G 1/2</t>
  </si>
  <si>
    <t>108417297</t>
  </si>
  <si>
    <t>https://podminky.urs.cz/item/CS_URS_2023_02/734221112</t>
  </si>
  <si>
    <t>734261417</t>
  </si>
  <si>
    <t>Šroubení regulační radiátorové rohové s vypouštěním G 1/2</t>
  </si>
  <si>
    <t>-20276289</t>
  </si>
  <si>
    <t>https://podminky.urs.cz/item/CS_URS_2023_02/734261417</t>
  </si>
  <si>
    <t>734292713</t>
  </si>
  <si>
    <t>Ostatní armatury kulové kohouty PN 42 do 185°C přímé vnitřní závit G 1/2</t>
  </si>
  <si>
    <t>-449149989</t>
  </si>
  <si>
    <t>https://podminky.urs.cz/item/CS_URS_2023_02/734292713</t>
  </si>
  <si>
    <t>734292714</t>
  </si>
  <si>
    <t>Ostatní armatury kulové kohouty PN 42 do 185°C přímé vnitřní závit G 3/4</t>
  </si>
  <si>
    <t>1339637546</t>
  </si>
  <si>
    <t>https://podminky.urs.cz/item/CS_URS_2023_02/734292714</t>
  </si>
  <si>
    <t>734292716</t>
  </si>
  <si>
    <t>Ostatní armatury kulové kohouty PN 42 do 185°C přímé vnitřní závit G 1 1/4</t>
  </si>
  <si>
    <t>-1477387632</t>
  </si>
  <si>
    <t>https://podminky.urs.cz/item/CS_URS_2023_02/734292716</t>
  </si>
  <si>
    <t>734292717</t>
  </si>
  <si>
    <t>Ostatní armatury kulové kohouty PN 42 do 185°C přímé vnitřní závit G 1 1/2</t>
  </si>
  <si>
    <t>1109347651</t>
  </si>
  <si>
    <t>https://podminky.urs.cz/item/CS_URS_2023_02/734292717</t>
  </si>
  <si>
    <t>734292723</t>
  </si>
  <si>
    <t>Ostatní armatury kulové kohouty PN 42 do 185°C přímé vnitřní závit s vypouštěním G 1/2</t>
  </si>
  <si>
    <t>632253113</t>
  </si>
  <si>
    <t>https://podminky.urs.cz/item/CS_URS_2023_02/734292723</t>
  </si>
  <si>
    <t>734292724R</t>
  </si>
  <si>
    <t>Ostatní armatury kulové kohouty PN 42 do 185°C přímé vnitřní závit s vypouštěním G 1/2 a napojením na hadici</t>
  </si>
  <si>
    <t>-592215860</t>
  </si>
  <si>
    <t>735</t>
  </si>
  <si>
    <t>Ústřední vytápění - otopná tělesa</t>
  </si>
  <si>
    <t>722290249R</t>
  </si>
  <si>
    <t>2118526425</t>
  </si>
  <si>
    <t>735152212</t>
  </si>
  <si>
    <t>Otopná tělesa panelová VK jednodesková PN 1,0 MPa, T do 110°C s jednou přídavnou přestupní plochou výšky tělesa 300 mm stavební délky / výkonu 500 mm / 275 W</t>
  </si>
  <si>
    <t>-1351426254</t>
  </si>
  <si>
    <t>https://podminky.urs.cz/item/CS_URS_2023_02/735152212</t>
  </si>
  <si>
    <t xml:space="preserve">Poznámka k položce:_x000d_
s bočním připojením, v hygienickém provedení,
 PN10, Tmax 110°C </t>
  </si>
  <si>
    <t>735152375</t>
  </si>
  <si>
    <t>Otopná tělesa panelová VK dvoudesková PN 1,0 MPa, T do 110°C bez přídavné přestupní plochy výšky tělesa 600 mm stavební délky / výkonu 800 mm / 782 W</t>
  </si>
  <si>
    <t>-1381344054</t>
  </si>
  <si>
    <t>https://podminky.urs.cz/item/CS_URS_2023_02/735152375</t>
  </si>
  <si>
    <t xml:space="preserve">Poznámka k položce:_x000d_
s bočním připojením, v hygienickém provedení,
 PN10, Tmax 110°C_x000d_
</t>
  </si>
  <si>
    <t>735152561R</t>
  </si>
  <si>
    <t>Termostatická hlavice – zabezpečený model pro veřejné prostory. Pevnost termostatické hlavice v ohybu min. 1000N</t>
  </si>
  <si>
    <t>-596477038</t>
  </si>
  <si>
    <t>735152562R</t>
  </si>
  <si>
    <t>Konzola stěnová jednoduchá obsahuje 2x konzolu, 2x opěru, vruty, hmoždinky</t>
  </si>
  <si>
    <t>1280635805</t>
  </si>
  <si>
    <t xml:space="preserve">Poznámka k položce:_x000d_
obsahuje 4ks
 speciálních konzol z plastu, vruty, hmoždinky_x000d_
</t>
  </si>
  <si>
    <t>735152563R</t>
  </si>
  <si>
    <t>Souprava pro upevnění trubkového otopného tělesa na stěnu</t>
  </si>
  <si>
    <t>-1048519787</t>
  </si>
  <si>
    <t xml:space="preserve">Poznámka k položce:_x000d_
-obsahuje 4ks 
speciálních konzol z plastu, vruty, hmoždinky_x000d_
</t>
  </si>
  <si>
    <t>735152576</t>
  </si>
  <si>
    <t>Otopná tělesa panelová VK dvoudesková PN 1,0 MPa, T do 110°C se dvěma přídavnými přestupními plochami výšky tělesa 600 mm stavební délky / výkonu 900 mm / 1511 W</t>
  </si>
  <si>
    <t>-1315346899</t>
  </si>
  <si>
    <t>https://podminky.urs.cz/item/CS_URS_2023_02/735152576</t>
  </si>
  <si>
    <t>735152577</t>
  </si>
  <si>
    <t>Otopná tělesa panelová VK dvoudesková PN 1,0 MPa, T do 110°C se dvěma přídavnými přestupními plochami výšky tělesa 600 mm stavební délky / výkonu 1000 mm / 1679 W</t>
  </si>
  <si>
    <t>161276917</t>
  </si>
  <si>
    <t>https://podminky.urs.cz/item/CS_URS_2023_02/735152577</t>
  </si>
  <si>
    <t>735152578</t>
  </si>
  <si>
    <t>Otopná tělesa panelová VK dvoudesková PN 1,0 MPa, T do 110°C se dvěma přídavnými přestupními plochami výšky tělesa 600 mm stavební délky / výkonu 1100 mm / 1847 W</t>
  </si>
  <si>
    <t>-1087203246</t>
  </si>
  <si>
    <t>https://podminky.urs.cz/item/CS_URS_2023_02/735152578</t>
  </si>
  <si>
    <t>735152579</t>
  </si>
  <si>
    <t>Otopná tělesa panelová VK dvoudesková PN 1,0 MPa, T do 110°C se dvěma přídavnými přestupními plochami výšky tělesa 600 mm stavební délky / výkonu 1200 mm / 2015 W</t>
  </si>
  <si>
    <t>-1740820308</t>
  </si>
  <si>
    <t>https://podminky.urs.cz/item/CS_URS_2023_02/735152579</t>
  </si>
  <si>
    <t>735152581</t>
  </si>
  <si>
    <t>Otopná tělesa panelová VK dvoudesková PN 1,0 MPa, T do 110°C se dvěma přídavnými přestupními plochami výšky tělesa 600 mm stavební délky / výkonu 1600 mm / 2686 W</t>
  </si>
  <si>
    <t>1115228044</t>
  </si>
  <si>
    <t>https://podminky.urs.cz/item/CS_URS_2023_02/735152581</t>
  </si>
  <si>
    <t>735152584R</t>
  </si>
  <si>
    <t>Fabrikované, žárově pozinkované závěsy pro potrubí (úpravy 2x pozinkov. lakem)</t>
  </si>
  <si>
    <t>1433757206</t>
  </si>
  <si>
    <t>735152676</t>
  </si>
  <si>
    <t>Otopná tělesa panelová VK třídesková PN 1,0 MPa, T do 110°C se třemi přídavnými přestupními plochami výšky tělesa 600 mm stavební délky / výkonu 900 mm / 2165 W</t>
  </si>
  <si>
    <t>-1548071495</t>
  </si>
  <si>
    <t>https://podminky.urs.cz/item/CS_URS_2023_02/735152676</t>
  </si>
  <si>
    <t>735152677</t>
  </si>
  <si>
    <t>Otopná tělesa panelová VK třídesková PN 1,0 MPa, T do 110°C se třemi přídavnými přestupními plochami výšky tělesa 600 mm stavební délky / výkonu 1000 mm / 2406 W</t>
  </si>
  <si>
    <t>-1180089963</t>
  </si>
  <si>
    <t>https://podminky.urs.cz/item/CS_URS_2023_02/735152677</t>
  </si>
  <si>
    <t>735152679</t>
  </si>
  <si>
    <t>Otopná tělesa panelová VK třídesková PN 1,0 MPa, T do 110°C se třemi přídavnými přestupními plochami výšky tělesa 600 mm stavební délky / výkonu 1200 mm / 2887 W</t>
  </si>
  <si>
    <t>-533738773</t>
  </si>
  <si>
    <t>https://podminky.urs.cz/item/CS_URS_2023_02/735152679</t>
  </si>
  <si>
    <t>735152690R</t>
  </si>
  <si>
    <t>Otopné těleso trubkové 1500/600</t>
  </si>
  <si>
    <t>1936019512</t>
  </si>
  <si>
    <t xml:space="preserve">Poznámka k položce:_x000d_
Trubkové otopné těleso, vyrobeno z uzavřených ocelových profilů s průřezem ve tvaru “D” a rovných profilů s kruhovým průřezem, připojení 4xG 1/2" vnitřní, PN10, Tma 110°C, včetně upevňovacích prvků, značení xxx/yyy, kde xxx je výška v mm, yyy je délka v mm_x000d_
</t>
  </si>
  <si>
    <t>735152691R</t>
  </si>
  <si>
    <t>Otopné těleso trubkové 1220/600</t>
  </si>
  <si>
    <t>-385114676</t>
  </si>
  <si>
    <t>735152585R</t>
  </si>
  <si>
    <t>Demontáž a ekologická likvidace stávajících otopných těles včetně připojovacích potrubí</t>
  </si>
  <si>
    <t>-290088152</t>
  </si>
  <si>
    <t>735152586R</t>
  </si>
  <si>
    <t>Nastavovací klíč pro termostatický ventil</t>
  </si>
  <si>
    <t>420249516</t>
  </si>
  <si>
    <t>HZS2221</t>
  </si>
  <si>
    <t>Hodinové zúčtovací sazby profesí PSV provádění stavebních instalací topenář</t>
  </si>
  <si>
    <t>-2140955148</t>
  </si>
  <si>
    <t>https://podminky.urs.cz/item/CS_URS_2023_02/HZS2221</t>
  </si>
  <si>
    <t>"zaškolení obsluhy"</t>
  </si>
  <si>
    <t>"provozní zkouška - dilatační a topná zkouška"</t>
  </si>
  <si>
    <t xml:space="preserve">"zprovoznění" </t>
  </si>
  <si>
    <t>112</t>
  </si>
  <si>
    <t>"naplnění a odvzdušnění systému"</t>
  </si>
  <si>
    <t>"hydraulické vyvážení soustavy včetně protokolu"</t>
  </si>
  <si>
    <t>-125349155</t>
  </si>
  <si>
    <t>"stavební přípomoce"</t>
  </si>
  <si>
    <t>D.1.4.4 - Elektronické komunikace</t>
  </si>
  <si>
    <t>01 - EPS - Elektrická požární signalizace</t>
  </si>
  <si>
    <t>M23.01 - EPS - Elektrická požární signalizace</t>
  </si>
  <si>
    <t>M23.01</t>
  </si>
  <si>
    <t>Pol1</t>
  </si>
  <si>
    <t>Montáž - Redundantní modulární ústředna, základní verze, s plnými dveřmi, bluetooth servisní rozhraní, LAN port</t>
  </si>
  <si>
    <t>2061939971</t>
  </si>
  <si>
    <t>Pol2</t>
  </si>
  <si>
    <t>Dodávka - Redundantní modulární ústředna, základní verze, s plnými dveřmi, bluetooth servisní rozhraní, LAN port</t>
  </si>
  <si>
    <t>1828991078</t>
  </si>
  <si>
    <t>Výměry dle výkresu: D.1.4.4-02-06; D.1.4.4-17</t>
  </si>
  <si>
    <t>0+0+1+0+0</t>
  </si>
  <si>
    <t>Pol3</t>
  </si>
  <si>
    <t>Montáž - Karta redundantního propojení ústředen, 2x rozhraní RS-485 a 2x rozhraní 10/100 Base TX pro síťové propojení a pro připojení IP aplikací</t>
  </si>
  <si>
    <t>ks</t>
  </si>
  <si>
    <t>-274511460</t>
  </si>
  <si>
    <t>Pol4</t>
  </si>
  <si>
    <t>Dodávka - Karta redundantního propojení ústředen, 2x rozhraní RS-485 a 2x rozhraní 10/100 Base TX pro síťové propojení a pro připojení IP aplikací</t>
  </si>
  <si>
    <t>-743261001</t>
  </si>
  <si>
    <t>Pol5</t>
  </si>
  <si>
    <t>Montáž - Síťová karta 8 monitorovaných výstupů 24V, max 1,3A/výstup</t>
  </si>
  <si>
    <t>-1350804312</t>
  </si>
  <si>
    <t>Pol6</t>
  </si>
  <si>
    <t>Dodávka - Síťová karta 8 monitorovaných výstupů 24V, max 1,3A/výstup</t>
  </si>
  <si>
    <t>1644723120</t>
  </si>
  <si>
    <t>Pol7</t>
  </si>
  <si>
    <t>Montáž - Karta redundantního propojení ústředen, 2x rozhraní RS-485 pro síťové propojení, 1x rozhraní 10/100 Base TX pro připojení IP aplikací</t>
  </si>
  <si>
    <t>-288391218</t>
  </si>
  <si>
    <t>Pol8</t>
  </si>
  <si>
    <t>Dodávka - Karta redundantního propojení ústředen, 2x rozhraní RS-485 pro síťové propojení, 1x rozhraní 10/100 Base TX pro připojení IP aplikací</t>
  </si>
  <si>
    <t>-439844656</t>
  </si>
  <si>
    <t>Pol9</t>
  </si>
  <si>
    <t>Montáž - Karta dvou kruhových adresných linek, až 250 adres/kruh, pro modulární ústředny</t>
  </si>
  <si>
    <t>193977277</t>
  </si>
  <si>
    <t>Pol10</t>
  </si>
  <si>
    <t>Dodávka - Karta dvou kruhových adresných linek, až 250 adres/kruh, pro modulární ústředny</t>
  </si>
  <si>
    <t>1063516804</t>
  </si>
  <si>
    <t>Pol11</t>
  </si>
  <si>
    <t>Montáž - Karta 4 seriových rozhraní</t>
  </si>
  <si>
    <t>661586619</t>
  </si>
  <si>
    <t>Pol12</t>
  </si>
  <si>
    <t>Dodávka - Karta 4 seriových rozhraní</t>
  </si>
  <si>
    <t>1390688516</t>
  </si>
  <si>
    <t>Pol13</t>
  </si>
  <si>
    <t>Montáž - Reléový modul s 16 volně programovatelných 24V/3A zatížitelných reléových kontaktů</t>
  </si>
  <si>
    <t>-1113393360</t>
  </si>
  <si>
    <t>Pol14</t>
  </si>
  <si>
    <t>Dodávka - Reléový modul s 16 volně programovatelných 24V/3A zatížitelných reléových kontaktů</t>
  </si>
  <si>
    <t>1584996120</t>
  </si>
  <si>
    <t>Pol15</t>
  </si>
  <si>
    <t>Dodávka - Provozní kniha (deník) EPS</t>
  </si>
  <si>
    <t>-1356637020</t>
  </si>
  <si>
    <t>Pol16</t>
  </si>
  <si>
    <t>Montáž - Multisenzorový hlásič pro detekci kouře a tepla s integr. zkratovým izolátorem</t>
  </si>
  <si>
    <t>-1504669420</t>
  </si>
  <si>
    <t>Pol17</t>
  </si>
  <si>
    <t>Dodávka - Multisenzorový hlásič pro detekci kouře a tepla s integr. zkratovým izolátorem</t>
  </si>
  <si>
    <t>-1644568287</t>
  </si>
  <si>
    <t>Pol18</t>
  </si>
  <si>
    <t>Montáž - Sokl pro multisenzorový hlásič</t>
  </si>
  <si>
    <t>1459750469</t>
  </si>
  <si>
    <t>Pol19</t>
  </si>
  <si>
    <t>Dodávka - Sokl pro multisenzorový hlásič</t>
  </si>
  <si>
    <t>-508544253</t>
  </si>
  <si>
    <t>Pol20</t>
  </si>
  <si>
    <t>Montáž - Tlačítkový hlásič typu B, zelená, IP24 (vnitřní), integrovaný zkratový izolátor</t>
  </si>
  <si>
    <t>-53501943</t>
  </si>
  <si>
    <t>Pol21</t>
  </si>
  <si>
    <t>Dodávka - Tlačítkový hlásič typu B, zelená, IP24 (vnitřní), integrovaný zkratový izolátor</t>
  </si>
  <si>
    <t>-1838545931</t>
  </si>
  <si>
    <t>1+0+1+1+1</t>
  </si>
  <si>
    <t>Pol22</t>
  </si>
  <si>
    <t>Montáž - Tlačítkový hlásič typu A, červený, IP24 (vnitřní), integrovaný zkratový izolátor, se základnou pro povrchovou montáž</t>
  </si>
  <si>
    <t>-361088658</t>
  </si>
  <si>
    <t>Pol23</t>
  </si>
  <si>
    <t>Dodávka - Tlačítkový hlásič typu A, červený, IP24 (vnitřní), integrovaný zkratový izolátor, se základnou pro povrchovou montáž</t>
  </si>
  <si>
    <t>-1075855245</t>
  </si>
  <si>
    <t>10+7+4+4+4</t>
  </si>
  <si>
    <t>Pol24</t>
  </si>
  <si>
    <t>Montáž - Náhradní sklíčko pro tlačítkový hlásič</t>
  </si>
  <si>
    <t>626303077</t>
  </si>
  <si>
    <t>Pol25</t>
  </si>
  <si>
    <t>Dodávka - Náhradní sklíčko pro tlačítkový hlásič</t>
  </si>
  <si>
    <t>-902067108</t>
  </si>
  <si>
    <t>Pol26</t>
  </si>
  <si>
    <t>Montáž - Paralelní indikátor</t>
  </si>
  <si>
    <t>1377641749</t>
  </si>
  <si>
    <t>Pol27</t>
  </si>
  <si>
    <t>Dodávka - Paralelní indikátor</t>
  </si>
  <si>
    <t>565546942</t>
  </si>
  <si>
    <t>0+14+13+7+11</t>
  </si>
  <si>
    <t>Pol28</t>
  </si>
  <si>
    <t>Montáž - Krabice pro paralelní indikátor</t>
  </si>
  <si>
    <t>1285669441</t>
  </si>
  <si>
    <t>Pol29</t>
  </si>
  <si>
    <t>Dodávka - Krabice pro paralelní indikátor</t>
  </si>
  <si>
    <t>-1176354550</t>
  </si>
  <si>
    <t>Pol30</t>
  </si>
  <si>
    <t>Montáž - Protipožární rozvaděčová skříň pro ústřednu EPS, splňuje EW30, P30, EI30, kabel. prostupy z protipožární hmoty (Vnitřní rozměry 900x750x250 vxšxh)</t>
  </si>
  <si>
    <t>1321793282</t>
  </si>
  <si>
    <t>Pol31</t>
  </si>
  <si>
    <t>Dodávka - Protipožární rozvaděčová skříň pro ústřednu EPS, splňuje EW30, P30, EI30, kabel. prostupy z protipožární hmoty (Vnitřní rozměry 900x750x250 vxšxh)</t>
  </si>
  <si>
    <t>-34992858</t>
  </si>
  <si>
    <t>Pol32</t>
  </si>
  <si>
    <t>Montáž - Nezálohovaná siréna s majákem, EN54-23, červená krabice/červené světlo IP21c</t>
  </si>
  <si>
    <t>-1657912027</t>
  </si>
  <si>
    <t>Pol33</t>
  </si>
  <si>
    <t>Dodávka - Nezálohovaná siréna s majákem, EN54-23, červená krabice/červené světlo IP21c</t>
  </si>
  <si>
    <t>-1673856804</t>
  </si>
  <si>
    <t>7+7+4+4+4</t>
  </si>
  <si>
    <t>Pol34</t>
  </si>
  <si>
    <t>Montáž - Stabilizovaný zálohovaný zdroj 24V/5A v boxu, EN-54</t>
  </si>
  <si>
    <t>542496068</t>
  </si>
  <si>
    <t>Pol35</t>
  </si>
  <si>
    <t>Dodávka - Stabilizovaný zálohovaný zdroj 24V/5A v boxu, EN-54</t>
  </si>
  <si>
    <t>-118430084</t>
  </si>
  <si>
    <t>Pol36</t>
  </si>
  <si>
    <t>Montáž - Akumulátor 12V/17Ah</t>
  </si>
  <si>
    <t>1163593696</t>
  </si>
  <si>
    <t>Pol37</t>
  </si>
  <si>
    <t>Dodávka - Akumulátor 12V/17Ah</t>
  </si>
  <si>
    <t>-336676810</t>
  </si>
  <si>
    <t>0+0+2+0+0</t>
  </si>
  <si>
    <t>Pol38</t>
  </si>
  <si>
    <t>Montáž - Akumulátor 12V/44Ah</t>
  </si>
  <si>
    <t>-195792665</t>
  </si>
  <si>
    <t>Pol39</t>
  </si>
  <si>
    <t>Dodávka - Akumulátor 12V/44Ah</t>
  </si>
  <si>
    <t>-1476159872</t>
  </si>
  <si>
    <t>Pol40</t>
  </si>
  <si>
    <t>Dodávka - SD karta 8GB</t>
  </si>
  <si>
    <t>-1914536358</t>
  </si>
  <si>
    <t>Pol41</t>
  </si>
  <si>
    <t>Montáž - Kabel sdělovací 1x2x0,8mm2, B2ca-s1d1a1</t>
  </si>
  <si>
    <t>1511971054</t>
  </si>
  <si>
    <t>Pol42</t>
  </si>
  <si>
    <t>Dodávka - Kabel sdělovací 1x2x0,8mm2, B2ca-s1d1a1</t>
  </si>
  <si>
    <t>-1598451341</t>
  </si>
  <si>
    <t>512+532+468+264+380</t>
  </si>
  <si>
    <t>Pol43</t>
  </si>
  <si>
    <t>Montáž - Kabel sdělovací 2x2x0,8mm2, B2ca-s1d1a1, P60</t>
  </si>
  <si>
    <t>1054144137</t>
  </si>
  <si>
    <t>Pol44</t>
  </si>
  <si>
    <t>Dodávka - Kabel sdělovací 2x2x0,8mm2, B2ca-s1d1a1, P60</t>
  </si>
  <si>
    <t>-375199835</t>
  </si>
  <si>
    <t>214+352+165+134+114</t>
  </si>
  <si>
    <t>Pol45</t>
  </si>
  <si>
    <t>Montáž - Kabelová příchytka včetně kovového hřebu do betonu a stahovacího pásku</t>
  </si>
  <si>
    <t>1771401357</t>
  </si>
  <si>
    <t>Pol46</t>
  </si>
  <si>
    <t>Dodávka - Kabelová příchytka včetně kovového hřebu do betonu a stahovacího pásku</t>
  </si>
  <si>
    <t>-737053363</t>
  </si>
  <si>
    <t>0+1064+936+528+760</t>
  </si>
  <si>
    <t>Pol47</t>
  </si>
  <si>
    <t>Montáž - Příchytka kovová pro jeden kabel, vč. nastřelovacího kovového hrotu, požárně odolný</t>
  </si>
  <si>
    <t>-522851099</t>
  </si>
  <si>
    <t>Pol48</t>
  </si>
  <si>
    <t>Dodávka - Příchytka kovová pro jeden kabel, vč. nastřelovacího kovového hrotu, požárně odolný</t>
  </si>
  <si>
    <t>-1979665586</t>
  </si>
  <si>
    <t>Pol49</t>
  </si>
  <si>
    <t>Montáž - Příchytka kovová pro dva kabely, vč. nastřelovacího kovového hrotu, požárně odolný</t>
  </si>
  <si>
    <t>358170357</t>
  </si>
  <si>
    <t>Pol50</t>
  </si>
  <si>
    <t>Dodávka - Příchytka kovová pro dva kabely, vč. nastřelovacího kovového hrotu, požárně odolný</t>
  </si>
  <si>
    <t>-647559497</t>
  </si>
  <si>
    <t>87+162+64+32+32</t>
  </si>
  <si>
    <t>Pol51</t>
  </si>
  <si>
    <t>Montáž - Skupinový držák kabelů, požárně odolný vč. šroubu do betonu (P90-R), 89x55mm</t>
  </si>
  <si>
    <t>259432520</t>
  </si>
  <si>
    <t>Pol52</t>
  </si>
  <si>
    <t>Dodávka - Skupinový držák kabelů, požárně odolný vč. šroubu do betonu (P90-R), 89x55mm</t>
  </si>
  <si>
    <t>1114000881</t>
  </si>
  <si>
    <t>0+48+33+15+15</t>
  </si>
  <si>
    <t>Pol53</t>
  </si>
  <si>
    <t>Montáž - Trubka ohebná, ø 25mm, pod omítku</t>
  </si>
  <si>
    <t>-1604532271</t>
  </si>
  <si>
    <t>Pol54</t>
  </si>
  <si>
    <t>Dodávka - Trubka ohebná, ø 25mm, pod omítku</t>
  </si>
  <si>
    <t>-1805079985</t>
  </si>
  <si>
    <t>0+38+26+26+26</t>
  </si>
  <si>
    <t>Pol55</t>
  </si>
  <si>
    <t>Montáž - Trubka ohebná bezhalogenová, ø 25mm, vč. příchytek</t>
  </si>
  <si>
    <t>-939263510</t>
  </si>
  <si>
    <t>Pol56</t>
  </si>
  <si>
    <t>Dodávka - Trubka ohebná bezhalogenová, ø 25mm, vč. příchytek</t>
  </si>
  <si>
    <t>501993956</t>
  </si>
  <si>
    <t>97+0+0+0+0</t>
  </si>
  <si>
    <t>Pol57</t>
  </si>
  <si>
    <t>Montáž - Trubka pevná, ø 25mm, bezhalogenová, vč. příchytek</t>
  </si>
  <si>
    <t>-1482753570</t>
  </si>
  <si>
    <t>Pol58</t>
  </si>
  <si>
    <t>Dodávka - Trubka pevná, ø 25mm, bezhalogenová, vč. příchytek</t>
  </si>
  <si>
    <t>1830053133</t>
  </si>
  <si>
    <t>298+0+0+0+0</t>
  </si>
  <si>
    <t>Pol59</t>
  </si>
  <si>
    <t>Průraz stěnou do 15cm, vč. zapravení</t>
  </si>
  <si>
    <t>-1171194781</t>
  </si>
  <si>
    <t>38+15+17+9+13</t>
  </si>
  <si>
    <t>Pol60</t>
  </si>
  <si>
    <t>Průraz stěnou do 30cm, vč. zapravení</t>
  </si>
  <si>
    <t>-1214681677</t>
  </si>
  <si>
    <t>1+3+0+0+0</t>
  </si>
  <si>
    <t>Pol61</t>
  </si>
  <si>
    <t>Průraz stěnou do 60cm, vč. zapravení</t>
  </si>
  <si>
    <t>-372491538</t>
  </si>
  <si>
    <t>1+0+3+0+0</t>
  </si>
  <si>
    <t>Pol62</t>
  </si>
  <si>
    <t>Montáž - Protipožární ucpávka, EI 60 včetně označení - štítek</t>
  </si>
  <si>
    <t>243589126</t>
  </si>
  <si>
    <t>Pol63</t>
  </si>
  <si>
    <t>Dodávka - Protipožární ucpávka, EI 60 včetně označení - štítek</t>
  </si>
  <si>
    <t>-574094805</t>
  </si>
  <si>
    <t>Pol64</t>
  </si>
  <si>
    <t>Dodávka - Pomocný elektroinstalační materiál (kotvy, hmoždinky, svorky, stahovací pásky, spojky atd.)</t>
  </si>
  <si>
    <t>-1113703722</t>
  </si>
  <si>
    <t>Pol65</t>
  </si>
  <si>
    <t>Montáž - Popis kabeláže a koncových prvků EPS, vč. popisného štítku</t>
  </si>
  <si>
    <t>1995017455</t>
  </si>
  <si>
    <t>Pol66</t>
  </si>
  <si>
    <t>Úprava rozvodů v rozvodně ve 2.np</t>
  </si>
  <si>
    <t>1949884707</t>
  </si>
  <si>
    <t>Pol67</t>
  </si>
  <si>
    <t>Rozebrání a znovuosazení SDK podhledu</t>
  </si>
  <si>
    <t>1003747687</t>
  </si>
  <si>
    <t>0+90+60+60+60</t>
  </si>
  <si>
    <t>Pol68</t>
  </si>
  <si>
    <t>Programování a zprovoznění systému EPS</t>
  </si>
  <si>
    <t>-2056208341</t>
  </si>
  <si>
    <t>Pol69</t>
  </si>
  <si>
    <t>Funkční zkouška systému</t>
  </si>
  <si>
    <t>589941800</t>
  </si>
  <si>
    <t>Pol70</t>
  </si>
  <si>
    <t>Měření, výchozí revize, spolupráce s revizním technikem</t>
  </si>
  <si>
    <t>-1094480417</t>
  </si>
  <si>
    <t>Pol71</t>
  </si>
  <si>
    <t>Koordinace prací s ostatními profesemi, technický dozor stavby</t>
  </si>
  <si>
    <t>964171667</t>
  </si>
  <si>
    <t>Pol72</t>
  </si>
  <si>
    <t>Ekologická likvidace vzniklého odpadu</t>
  </si>
  <si>
    <t>15019949</t>
  </si>
  <si>
    <t>Pol73</t>
  </si>
  <si>
    <t>Zaškolení a instruktáž osoby uživatele na zařízení EPS</t>
  </si>
  <si>
    <t>2047695621</t>
  </si>
  <si>
    <t xml:space="preserve">02 - SK - Strukturovaná kabeláž   </t>
  </si>
  <si>
    <t xml:space="preserve">M23.02 - SK - Strukturovaná kabeláž   </t>
  </si>
  <si>
    <t>M23.02</t>
  </si>
  <si>
    <t>Pol75</t>
  </si>
  <si>
    <t>Montáž - 19' rozvaděč stojanový jednodílný 42U/800x800mm, dveře síto 80%-6mm</t>
  </si>
  <si>
    <t>103407482</t>
  </si>
  <si>
    <t>Pol76</t>
  </si>
  <si>
    <t xml:space="preserve">Dodávka - 19' rozvaděč stojanový jednodílný 42U/800x800mm,  dveře síto 80%-6mm</t>
  </si>
  <si>
    <t>-1361355703</t>
  </si>
  <si>
    <t>Poznámka k položce:_x000d_
design stejný jako stávající KELine TRITON</t>
  </si>
  <si>
    <t>Výměry dle výkresu: D.1.4.4-07-11; D.1.4.4-18</t>
  </si>
  <si>
    <t>Pol77</t>
  </si>
  <si>
    <t>Montáž - 19' ventilační jednotka spodní(horní) 230V 4 ventil., termostat</t>
  </si>
  <si>
    <t>-1614593393</t>
  </si>
  <si>
    <t>Pol78</t>
  </si>
  <si>
    <t>Dodávka - 19' ventilační jednotka spodní(horní) 230V 4 ventil., termostat</t>
  </si>
  <si>
    <t>452200001</t>
  </si>
  <si>
    <t>Pol79</t>
  </si>
  <si>
    <t>Montáž - 19" zemnící lišta</t>
  </si>
  <si>
    <t>-2036333161</t>
  </si>
  <si>
    <t>Pol80</t>
  </si>
  <si>
    <t>Dodávka - 19" zemnící lišta</t>
  </si>
  <si>
    <t>855758891</t>
  </si>
  <si>
    <t>Pol81</t>
  </si>
  <si>
    <t>Montáž - 19' patch panel osázený 24 port RJ 45, Cat.6, 1U</t>
  </si>
  <si>
    <t>-1637055654</t>
  </si>
  <si>
    <t>Pol82</t>
  </si>
  <si>
    <t>Dodávka - 19' patch panel osázený 24 port RJ 45, Cat.6, 1U</t>
  </si>
  <si>
    <t>-304793147</t>
  </si>
  <si>
    <t>0+0+7+0+0</t>
  </si>
  <si>
    <t>Pol83</t>
  </si>
  <si>
    <t>Montáž - 19' propojovací panel telefonní, 25 port</t>
  </si>
  <si>
    <t>1213754685</t>
  </si>
  <si>
    <t>Pol84</t>
  </si>
  <si>
    <t>Dodávka - 19' propojovací panel telefonní, 25 port</t>
  </si>
  <si>
    <t>853586135</t>
  </si>
  <si>
    <t>Pol85</t>
  </si>
  <si>
    <t>Montáž - 19' vyvazovací panel jednostranná lišta, 1U</t>
  </si>
  <si>
    <t>-1061470806</t>
  </si>
  <si>
    <t>Pol86</t>
  </si>
  <si>
    <t>Dodávka - 19' vyvazovací panel jednostranná lišta, 1U</t>
  </si>
  <si>
    <t>352956898</t>
  </si>
  <si>
    <t>0+0+3+0+0</t>
  </si>
  <si>
    <t>Pol87</t>
  </si>
  <si>
    <t>Montáž - 19' vyvazovací panel jednostranná lišta, 2U</t>
  </si>
  <si>
    <t>1949239539</t>
  </si>
  <si>
    <t>Pol88</t>
  </si>
  <si>
    <t>Dodávka - 19' vyvazovací panel jednostranná lišta, 2U</t>
  </si>
  <si>
    <t>424325852</t>
  </si>
  <si>
    <t>Pol89</t>
  </si>
  <si>
    <t>Montáž - Vyvazovací vertikální hřeben, jednořadý pro rozvaděč výšky 42U</t>
  </si>
  <si>
    <t>-41573098</t>
  </si>
  <si>
    <t>Pol90</t>
  </si>
  <si>
    <t>Dodávka - Vyvazovací vertikální hřeben, jednořadý pro rozvaděč výšky 42U</t>
  </si>
  <si>
    <t>2091539666</t>
  </si>
  <si>
    <t>Pol91</t>
  </si>
  <si>
    <t>Montáž - 19' polička 1U/650mm</t>
  </si>
  <si>
    <t>-1772487170</t>
  </si>
  <si>
    <t>Pol92</t>
  </si>
  <si>
    <t>Dodávka - 19' polička 1U/650mm</t>
  </si>
  <si>
    <t>910670342</t>
  </si>
  <si>
    <t>Pol93</t>
  </si>
  <si>
    <t>Montáž - 19" napájecí panel, 2m, 5 pozic, přepěťová ochrana</t>
  </si>
  <si>
    <t>2056007811</t>
  </si>
  <si>
    <t>Pol94</t>
  </si>
  <si>
    <t>Dodávka - 19" napájecí panel, 2m, 5 pozic, přepěťová ochrana</t>
  </si>
  <si>
    <t>1093134460</t>
  </si>
  <si>
    <t>Pol95</t>
  </si>
  <si>
    <t>Montáž - Montážní sada ( 4x šroub, podložka a plovoucí matice )</t>
  </si>
  <si>
    <t>-1684518409</t>
  </si>
  <si>
    <t>Pol96</t>
  </si>
  <si>
    <t xml:space="preserve">Dodávka -  Montážní sada ( 4x šroub, podložka a plovoucí matice )</t>
  </si>
  <si>
    <t>-793167061</t>
  </si>
  <si>
    <t>Pol97</t>
  </si>
  <si>
    <t>Montáž - Propojovací kabel UTP, Cat.6, 1m</t>
  </si>
  <si>
    <t>-940869213</t>
  </si>
  <si>
    <t>Pol98</t>
  </si>
  <si>
    <t>Dodávka - Propojovací kabel UTP, Cat.6, 1m</t>
  </si>
  <si>
    <t>1802112267</t>
  </si>
  <si>
    <t>0+0+35+0+0</t>
  </si>
  <si>
    <t>Pol99</t>
  </si>
  <si>
    <t>Montáž - Propojovací kabel UTP, Cat.6, 2m</t>
  </si>
  <si>
    <t>-2066314480</t>
  </si>
  <si>
    <t>Pol100</t>
  </si>
  <si>
    <t>Dodávka - Propojovací kabel UTP, Cat.6, 2m</t>
  </si>
  <si>
    <t>-1256449925</t>
  </si>
  <si>
    <t>0+0+36+0+0</t>
  </si>
  <si>
    <t>Pol101</t>
  </si>
  <si>
    <t>Montáž - Switch 48x 10/100/1000Base-T porty + 4x 1/10G SFP porty, bez PoE, 2 roky servisní podpora vč. licencí</t>
  </si>
  <si>
    <t>-88841050</t>
  </si>
  <si>
    <t>Pol102</t>
  </si>
  <si>
    <t>Dodávka - Switch 48x 10/100/1000Base-T porty + 4x 1/10G SFP porty, bez PoE, 2 roky servisní podpora vč. licencí</t>
  </si>
  <si>
    <t>-1948776212</t>
  </si>
  <si>
    <t xml:space="preserve">Poznámka k položce:_x000d_
Switch - Technické parametry:  48x 10/100/1000Base-T porty; 4x 1/10G SFP porty; 1x USB-C Console Port, 1x USB Type-A Host port; Interní (pevný) napájecí zdroj (65 W), pevné ventilátory; Maximální výkon: 44,2 W; Vstupní napětí: 100-127 VAC / 200-240 VAC; Přepínací kapacita: 176 Gb/s; Propustnost: 98,6 Mpps; Procesor: Dual Core ARM Cortex A9 @ 1016 Mhz; Paměť a Flash: 4 GB DDR3, 16 GB eMMC; Možnost PoE: Ne</t>
  </si>
  <si>
    <t>Pol103</t>
  </si>
  <si>
    <t xml:space="preserve">Montáž - Switch 48x 10/100/1000Base-T porty + 4x 1/10G SFP porty, PoE, 2 roky servisní podpora vč. licencí </t>
  </si>
  <si>
    <t>2048302042</t>
  </si>
  <si>
    <t>Pol104</t>
  </si>
  <si>
    <t>Dodávka - Switch 48x 10/100/1000Base-T porty + 4x 1/10G SFP porty, PoE, 2 roky servisní podpora vč. licencí</t>
  </si>
  <si>
    <t>-244624250</t>
  </si>
  <si>
    <t xml:space="preserve">Poznámka k položce:_x000d_
Switch - Technické parametry:  48x 10/100/1000Base-T porty; 4x 1/10G SFP porty; 1x USB-C Console Port, 1x USB Type-A Host port; Interní (pevný) napájecí zdroj (65 W), pevné ventilátory; Maximální výkon: 44,2 W; Vstupní napětí: 100-127 VAC / 200-240 VAC; Přepínací kapacita: 176 Gb/s; Propustnost: 98,6 Mpps; Procesor: Dual Core ARM Cortex A9 @ 1016 Mhz; Paměť a Flash: 4 GB DDR3, 16 GB eMMC; až 370 W PoE třídy 4 pro podporu zařízení IoT</t>
  </si>
  <si>
    <t>Pol105</t>
  </si>
  <si>
    <t>Montáž - 10G SFP+ LC SR 300m MMF Transceiver</t>
  </si>
  <si>
    <t>1686027747</t>
  </si>
  <si>
    <t>Pol106</t>
  </si>
  <si>
    <t>Dodávka - 10G SFP+ LC SR 300m MMF Transceiver</t>
  </si>
  <si>
    <t>-1679453327</t>
  </si>
  <si>
    <t>0+0+5+0+0</t>
  </si>
  <si>
    <t>Pol107</t>
  </si>
  <si>
    <t>Montáž - Acess Point - MIMO 2,4GHz i 5GHz; 802.11 a/b/g/n/ac, 2xGbE, support PoE+ vč. držáku</t>
  </si>
  <si>
    <t>1695272286</t>
  </si>
  <si>
    <t>Pol108</t>
  </si>
  <si>
    <t>Dodávka - Acess Point - MIMO 2,4GHz i 5GHz; 802.11 a/b/g/n/ac, 2xGbE, support PoE+ vč. držáku</t>
  </si>
  <si>
    <t>-1658335729</t>
  </si>
  <si>
    <t>Poznámka k položce:_x000d_
Acess Point - Maximální přenosová rychlost: 1774 Mbit/s, Maximální rychlost přenosu dat (2,4 GHz): 574 Mbit/s, Maximální rychlost přenosu dat (5 GHz): 1200 Mbit/s. Šifrování/zabezpečení: WPA3, WPA, WPA2. Konektor USB: USB Typ-A. Maximální spotřeba energie: 16,5 W. Umístění: Strop, Zeď,</t>
  </si>
  <si>
    <t>3+1+0+0+0</t>
  </si>
  <si>
    <t>Pol109</t>
  </si>
  <si>
    <t>Montáž - Zálohovaný zdroj UPS 1500VA, LCD RM 2U, 1 kW, SmartSlot, USB, hl. 457mm</t>
  </si>
  <si>
    <t>-182397640</t>
  </si>
  <si>
    <t>Pol110</t>
  </si>
  <si>
    <t>Dodávka - Zálohovaný zdroj UPS 1500VA, LCD RM 2U, 1 kW, SmartSlot, USB, hl. 457mm</t>
  </si>
  <si>
    <t>1672748584</t>
  </si>
  <si>
    <t>Pol111</t>
  </si>
  <si>
    <t>Montáž - Zásuvka komunikační 1xRJ, Cat.6, UTP - kompletní, pod omítku/par. kanál</t>
  </si>
  <si>
    <t>-937099691</t>
  </si>
  <si>
    <t>Pol112</t>
  </si>
  <si>
    <t>Dodávka - Zásuvka komunikační 1xRJ, Cat.6, UTP - kompletní, pod omítku/par. kanál</t>
  </si>
  <si>
    <t>-977342442</t>
  </si>
  <si>
    <t>0+0+1+0+1</t>
  </si>
  <si>
    <t>Pol113</t>
  </si>
  <si>
    <t>Montáž - Zásuvka komunikační 1xRJ, Cat.6, UTP - kompletní, na povrch</t>
  </si>
  <si>
    <t>1827253518</t>
  </si>
  <si>
    <t>Pol114</t>
  </si>
  <si>
    <t xml:space="preserve">Dodávka - Zásuvka komunikační  1xRJ, Cat.6, UTP - kompletní, na povrch</t>
  </si>
  <si>
    <t>1577050811</t>
  </si>
  <si>
    <t>4+0+0+0+0</t>
  </si>
  <si>
    <t>Pol115</t>
  </si>
  <si>
    <t>Montáž - Zásuvka komunikační 2xRJ, Cat.6, UTP - kompletní, pod omítku/par. kanál</t>
  </si>
  <si>
    <t>1135965552</t>
  </si>
  <si>
    <t>Pol116</t>
  </si>
  <si>
    <t xml:space="preserve">Dodávka - Zásuvka komunikační  2xRJ, Cat.6, UTP - kompletní, pod omítku/par. kanál</t>
  </si>
  <si>
    <t>-88014228</t>
  </si>
  <si>
    <t>9+8+8+0+0</t>
  </si>
  <si>
    <t>Pol117</t>
  </si>
  <si>
    <t>Montáž - Konektor RJ45 Cat.6, UTP, nestíněný na drát ( CCTV, WiFi…)</t>
  </si>
  <si>
    <t>-606173163</t>
  </si>
  <si>
    <t>Pol118</t>
  </si>
  <si>
    <t>Dodávka - Konektor RJ45 Cat.6, UTP, nestíněný na drát ( CCTV, WiFi…)</t>
  </si>
  <si>
    <t>1634516961</t>
  </si>
  <si>
    <t>10+1+0+0+2</t>
  </si>
  <si>
    <t>Pol119</t>
  </si>
  <si>
    <t>Montáž - Kabel datový UTP, Cat. 6, B2ca s1d1a1</t>
  </si>
  <si>
    <t>1042308534</t>
  </si>
  <si>
    <t>Pol120</t>
  </si>
  <si>
    <t>Dodávka - Kabel datový UTP, Cat. 6, B2ca s1d1a1</t>
  </si>
  <si>
    <t>-2056900571</t>
  </si>
  <si>
    <t>2525+1570+615+12+147</t>
  </si>
  <si>
    <t>Pol121</t>
  </si>
  <si>
    <t>Montáž - Kabel sdělovací stíněný 25x2x0,5mm2, B2ca-s1d1a1</t>
  </si>
  <si>
    <t>-1948195419</t>
  </si>
  <si>
    <t>Pol122</t>
  </si>
  <si>
    <t xml:space="preserve">Dodávka - Kabel sdělovací  stíněný 25x2x0,5mm2, B2ca-s1d1a1</t>
  </si>
  <si>
    <t>-717713863</t>
  </si>
  <si>
    <t>Pol123</t>
  </si>
  <si>
    <t>Montáž - Kabelový žlab drátěný 100/50, kompletní, uchycení ke stropu, bez víka</t>
  </si>
  <si>
    <t>-1300674354</t>
  </si>
  <si>
    <t>Pol124</t>
  </si>
  <si>
    <t>Dodávka - Kabelový žlab drátěný 100/50, kompletní, uchycení ke stropu, bez víka</t>
  </si>
  <si>
    <t>-1440999805</t>
  </si>
  <si>
    <t>32+0+0+0+0</t>
  </si>
  <si>
    <t>Pol125</t>
  </si>
  <si>
    <t>Montáž - Kabelový žlab drátěný 150/50, kompletní, uchycení ke stropu, bez víka</t>
  </si>
  <si>
    <t>-960066468</t>
  </si>
  <si>
    <t>Pol126</t>
  </si>
  <si>
    <t>Dodávka - Kabelový žlab drátěný 150/50, kompletní, uchycení ke stropu, bez víka</t>
  </si>
  <si>
    <t>1008227793</t>
  </si>
  <si>
    <t>0+62+0+0+0</t>
  </si>
  <si>
    <t>Pol127</t>
  </si>
  <si>
    <t>Montáž - Kabelový žlab drátěný 200/50, kompletní, uchycení ke stropu, bez víka</t>
  </si>
  <si>
    <t>2053461017</t>
  </si>
  <si>
    <t>Pol128</t>
  </si>
  <si>
    <t>Dodávka - Kabelový žlab drátěný 200/50, kompletní, uchycení ke stropu, bez víka</t>
  </si>
  <si>
    <t>1267342109</t>
  </si>
  <si>
    <t>38+0+0+0+0</t>
  </si>
  <si>
    <t>Pol129</t>
  </si>
  <si>
    <t>Montáž - Kabelový žlab drátěný 250/50, kompletní, uchycení ke stropu, bez víka</t>
  </si>
  <si>
    <t>-105375569</t>
  </si>
  <si>
    <t>Pol130</t>
  </si>
  <si>
    <t>Dodávka - Kabelový žlab drátěný 250/50, kompletní, uchycení ke stropu, bez víka</t>
  </si>
  <si>
    <t>757929878</t>
  </si>
  <si>
    <t>0+28+30+0+0</t>
  </si>
  <si>
    <t>Pol131</t>
  </si>
  <si>
    <t>Montáž - Kabelový žlab drátěný 300/50, kompletní, uchycení ke stropu, bez víka</t>
  </si>
  <si>
    <t>-979286736</t>
  </si>
  <si>
    <t>Pol132</t>
  </si>
  <si>
    <t>Dodávka - Kabelový žlab drátěný 300/50, kompletní, uchycení ke stropu, bez víka</t>
  </si>
  <si>
    <t>-528273323</t>
  </si>
  <si>
    <t>0+0+18+0+0</t>
  </si>
  <si>
    <t>Pol133</t>
  </si>
  <si>
    <t>Montáž - Kabelový žlab drátěný 500/100, kompletní, uchycení ke stropu, bez víka</t>
  </si>
  <si>
    <t>-1267042411</t>
  </si>
  <si>
    <t>Pol134</t>
  </si>
  <si>
    <t>Dodávka - Kabelový žlab drátěný 500/100, kompletní, uchycení ke stropu, bez víka</t>
  </si>
  <si>
    <t>2122841703</t>
  </si>
  <si>
    <t>0+0+10+0+0</t>
  </si>
  <si>
    <t>Pol135</t>
  </si>
  <si>
    <t>Montáž - Příchytka kabelová pro fixaci kabelu v kabelové lávce/žlabu</t>
  </si>
  <si>
    <t>-1748143874</t>
  </si>
  <si>
    <t>Pol136</t>
  </si>
  <si>
    <t>Dodávka - Příchytka kabelová pro fixaci kabelu v kabelové lávce/žlabu</t>
  </si>
  <si>
    <t>1174051990</t>
  </si>
  <si>
    <t>76+168+6+6+6</t>
  </si>
  <si>
    <t>-1900640071</t>
  </si>
  <si>
    <t>Pol137</t>
  </si>
  <si>
    <t>-2054044459</t>
  </si>
  <si>
    <t>Pol138</t>
  </si>
  <si>
    <t>Montáž - Krabice odbočná s víčkem ø 103mm, vč. vysekání a zapravení</t>
  </si>
  <si>
    <t>-2019602118</t>
  </si>
  <si>
    <t>Pol139</t>
  </si>
  <si>
    <t>Dodávka - Krabice odbočná s víčkem ø 103mm, vč. vysekání a zapravení</t>
  </si>
  <si>
    <t>831689449</t>
  </si>
  <si>
    <t>0+9+10+0+0</t>
  </si>
  <si>
    <t>Pol140</t>
  </si>
  <si>
    <t>Montáž - Krabice přístrojová hluboká, pod omítku, vč. vysekání a zapravení</t>
  </si>
  <si>
    <t>319215722</t>
  </si>
  <si>
    <t>Pol141</t>
  </si>
  <si>
    <t>Dodávka - Krabice přístrojová hluboká, pod omítku, vč. vysekání a zapravení</t>
  </si>
  <si>
    <t>-208464464</t>
  </si>
  <si>
    <t>0+20+51+0+1</t>
  </si>
  <si>
    <t>Pol142</t>
  </si>
  <si>
    <t>Montáž - Krabice univerzální na povrch</t>
  </si>
  <si>
    <t>29981585</t>
  </si>
  <si>
    <t>Pol143</t>
  </si>
  <si>
    <t>Dodávka - Krabice univerzální na povrch</t>
  </si>
  <si>
    <t>-2146500926</t>
  </si>
  <si>
    <t>18+0+0+0+0</t>
  </si>
  <si>
    <t>Pol144</t>
  </si>
  <si>
    <t>913148760</t>
  </si>
  <si>
    <t>Pol145</t>
  </si>
  <si>
    <t>-1396967510</t>
  </si>
  <si>
    <t>0+64+174+0+0</t>
  </si>
  <si>
    <t>Pol146</t>
  </si>
  <si>
    <t>Montáž - Trubka ohebná bezhalogenová, ø 20mm, vč. příchytek</t>
  </si>
  <si>
    <t>-1855250251</t>
  </si>
  <si>
    <t>Pol147</t>
  </si>
  <si>
    <t>Dodávka - Trubka ohebná bezhalogenová, ø 20mm, vč. příchytek</t>
  </si>
  <si>
    <t>-1092905459</t>
  </si>
  <si>
    <t>62+0+0+0+0</t>
  </si>
  <si>
    <t>Pol148</t>
  </si>
  <si>
    <t>-135001523</t>
  </si>
  <si>
    <t>761744259</t>
  </si>
  <si>
    <t>6+0+0+0+0</t>
  </si>
  <si>
    <t>Pol149</t>
  </si>
  <si>
    <t>Montáž - Trubka pevná, ø 20mm, bezhalogenová, vč. příchytek</t>
  </si>
  <si>
    <t>1348737007</t>
  </si>
  <si>
    <t>Pol150</t>
  </si>
  <si>
    <t>-289362831</t>
  </si>
  <si>
    <t>186+0+0+0+0</t>
  </si>
  <si>
    <t>Pol151</t>
  </si>
  <si>
    <t>-1970430980</t>
  </si>
  <si>
    <t>Pol152</t>
  </si>
  <si>
    <t>-959817063</t>
  </si>
  <si>
    <t>30+0+0+0+0</t>
  </si>
  <si>
    <t>Pol153</t>
  </si>
  <si>
    <t>Montáž - Trubka ohebná, ø 40mm, bezhalogenová, podlaha</t>
  </si>
  <si>
    <t>-1509196720</t>
  </si>
  <si>
    <t>Pol154</t>
  </si>
  <si>
    <t>Dodávka - Trubka ohebná, ø 40mm, bezhalogenová, podlaha</t>
  </si>
  <si>
    <t>1037237284</t>
  </si>
  <si>
    <t>0+12+10+0+0</t>
  </si>
  <si>
    <t>Pol155</t>
  </si>
  <si>
    <t>Montáž - Mikrotrubička HDPE 10/8mm, LSOH</t>
  </si>
  <si>
    <t>2049717539</t>
  </si>
  <si>
    <t>Pol156</t>
  </si>
  <si>
    <t>Dodávka - Mikrotrubička HDPE 10/8mm, LSOH</t>
  </si>
  <si>
    <t>1682594287</t>
  </si>
  <si>
    <t>180+20+45+0+0</t>
  </si>
  <si>
    <t>Pol157</t>
  </si>
  <si>
    <t>Vysekání drážky, hloubka do 50mm, šířka do 35mm</t>
  </si>
  <si>
    <t>-1060546354</t>
  </si>
  <si>
    <t>0+60+153+0+3</t>
  </si>
  <si>
    <t>Pol158</t>
  </si>
  <si>
    <t>Zapravení vysekané drážky, hloubka do 50mm, šířka do 35mm</t>
  </si>
  <si>
    <t>182331943</t>
  </si>
  <si>
    <t>210686528</t>
  </si>
  <si>
    <t>14+7+14+0+1</t>
  </si>
  <si>
    <t>1523120540</t>
  </si>
  <si>
    <t>1+2+1+0+0</t>
  </si>
  <si>
    <t>-347206167</t>
  </si>
  <si>
    <t>2+2+1+0+0</t>
  </si>
  <si>
    <t>Pol159</t>
  </si>
  <si>
    <t>1031430460</t>
  </si>
  <si>
    <t>Pol160</t>
  </si>
  <si>
    <t>302531570</t>
  </si>
  <si>
    <t>Pol161</t>
  </si>
  <si>
    <t>Montáž - Značení kabelů a vedení SK</t>
  </si>
  <si>
    <t>152348486</t>
  </si>
  <si>
    <t>Pol162</t>
  </si>
  <si>
    <t>Dodávka - Značení kabelů a vedení SK</t>
  </si>
  <si>
    <t>2065323151</t>
  </si>
  <si>
    <t>Pol163</t>
  </si>
  <si>
    <t>Dodávka - Pomocný elektroinstalační materiál (kotvy, hmoždinky, wago svorky, stahovací pásky, atd.)</t>
  </si>
  <si>
    <t>-1239529400</t>
  </si>
  <si>
    <t>Pol164</t>
  </si>
  <si>
    <t>Demontáž nefunkčních rozvodů v rekonstruovaných prostorech a stupačce</t>
  </si>
  <si>
    <t>1920019481</t>
  </si>
  <si>
    <t>-381604118</t>
  </si>
  <si>
    <t>-1641772613</t>
  </si>
  <si>
    <t>0+90+40+0+40</t>
  </si>
  <si>
    <t>Pol165</t>
  </si>
  <si>
    <t>Měření metalického kabelu, vč. vypracování měřícího protokolu</t>
  </si>
  <si>
    <t>62499560</t>
  </si>
  <si>
    <t>Pol166</t>
  </si>
  <si>
    <t>Konfigurace a nastavení aktivních prvků (MD - manday)</t>
  </si>
  <si>
    <t>MD</t>
  </si>
  <si>
    <t>-1145261904</t>
  </si>
  <si>
    <t>Pol167</t>
  </si>
  <si>
    <t>488075826</t>
  </si>
  <si>
    <t>Pol168</t>
  </si>
  <si>
    <t>352136336</t>
  </si>
  <si>
    <t>-2115788555</t>
  </si>
  <si>
    <t>03 - PZTS - Poplachový zabezpečovací a tísňový systém</t>
  </si>
  <si>
    <t>M23.03 - PZTS - Poplachový zabezpečovací a tísňový systém</t>
  </si>
  <si>
    <t>M23.03</t>
  </si>
  <si>
    <t>Pol170</t>
  </si>
  <si>
    <t>Montáž - Programovací i ovládací klávesnice, dvouřádkový LCD, 32 znaků, programovatelné modré podsvícení, Rozměry - výška 150 mm, šířka 92 mm, hloubka 25 mm, vč. uzamykatelného krytu</t>
  </si>
  <si>
    <t>-1637705286</t>
  </si>
  <si>
    <t>Pol171</t>
  </si>
  <si>
    <t xml:space="preserve">Dodávka - Programovací i ovládací klávesnice, dvouřádkový LCD, 32 znaků, programovatelné modré podsvícení, Rozměry - výška  150 mm, šířka  92 mm, hloubka  25 mm, vč. uzamykatelného krytu</t>
  </si>
  <si>
    <t>1325362871</t>
  </si>
  <si>
    <t>Výměry dle výkresu: D.1.4.4-12-16</t>
  </si>
  <si>
    <t>1+0+0+0+0</t>
  </si>
  <si>
    <t>Pol172</t>
  </si>
  <si>
    <t>Montáž - Koncentrátor v kovovém krytu pro 8 zón a 4 PGM výstupy</t>
  </si>
  <si>
    <t>1491828149</t>
  </si>
  <si>
    <t>Pol173</t>
  </si>
  <si>
    <t>Dodávka - Koncentrátor v kovovém krytu pro 8 zón a 4 PGM výstupy</t>
  </si>
  <si>
    <t>1897192872</t>
  </si>
  <si>
    <t>Pol174</t>
  </si>
  <si>
    <t>Montáž - PIR detektor, Quad pyroelement, dosah 20m, PET odolnost</t>
  </si>
  <si>
    <t>1424969411</t>
  </si>
  <si>
    <t>Pol175</t>
  </si>
  <si>
    <t>Dodávka - PIR detektor, Quad pyroelement, dosah 20m, PET odolnost</t>
  </si>
  <si>
    <t>-358244977</t>
  </si>
  <si>
    <t>2+0+1+1+1</t>
  </si>
  <si>
    <t>Pol176</t>
  </si>
  <si>
    <t>Montáž - Optická signalizace LED diody, červená</t>
  </si>
  <si>
    <t>2062985342</t>
  </si>
  <si>
    <t>Pol177</t>
  </si>
  <si>
    <t>Dodávka - Optická signalizace LED diody, červená</t>
  </si>
  <si>
    <t>-1001344789</t>
  </si>
  <si>
    <t>2+0+0+0+0</t>
  </si>
  <si>
    <t>Pol178</t>
  </si>
  <si>
    <t>Montáž - MG kontakt závrtný čtyřdrát do kovu, průměr 19mm, prac. mezera 18mm, kabel 2m</t>
  </si>
  <si>
    <t>-641835671</t>
  </si>
  <si>
    <t>Pol179</t>
  </si>
  <si>
    <t>Dodávka - MG kontakt závrtný čtyřdrát do kovu, průměr 19mm, prac. mezera 18mm, kabel 2m</t>
  </si>
  <si>
    <t>-1393871386</t>
  </si>
  <si>
    <t>3+0+1+1+1</t>
  </si>
  <si>
    <t>Pol180</t>
  </si>
  <si>
    <t>Montáž - Instalační propojovací krabice s tamperem s 8 pájecími dvojsvorkami</t>
  </si>
  <si>
    <t>-188962586</t>
  </si>
  <si>
    <t>Pol181</t>
  </si>
  <si>
    <t>Dodávka - Instalační propojovací krabice s tamperem s 8 pájecími dvojsvorkami</t>
  </si>
  <si>
    <t>325662617</t>
  </si>
  <si>
    <t>Pol182</t>
  </si>
  <si>
    <t>Montáž - Kabel sdělovací 3x2x0,5mm2; B2ca-s1d1a1</t>
  </si>
  <si>
    <t>2036424914</t>
  </si>
  <si>
    <t>Pol183</t>
  </si>
  <si>
    <t>Dodávka - Kabel sdělovací 3x2x0,5mm2; B2ca-s1d1a1</t>
  </si>
  <si>
    <t>1262525919</t>
  </si>
  <si>
    <t>Pol184</t>
  </si>
  <si>
    <t>Montáž - Kabel datový Cat. 5e, FTP, B2ca-s1,d1,a1</t>
  </si>
  <si>
    <t>-1204944838</t>
  </si>
  <si>
    <t>Pol185</t>
  </si>
  <si>
    <t>Dodávka - Kabel datový Cat. 5e, FTP, B2ca-s1,d1,a1</t>
  </si>
  <si>
    <t>452490556</t>
  </si>
  <si>
    <t>152+0+0+0+0</t>
  </si>
  <si>
    <t>Pol186</t>
  </si>
  <si>
    <t>Montáž - Kabel silový 2x1,5mm2, B2ca-s1d1a1</t>
  </si>
  <si>
    <t>-1536837796</t>
  </si>
  <si>
    <t>Pol187</t>
  </si>
  <si>
    <t>Dodávka - Kabel silový 2x1,5mm2, B2ca-s1d1a1</t>
  </si>
  <si>
    <t>705913826</t>
  </si>
  <si>
    <t>76+0+0+0+0</t>
  </si>
  <si>
    <t>Pol188</t>
  </si>
  <si>
    <t>1483426274</t>
  </si>
  <si>
    <t>Pol189</t>
  </si>
  <si>
    <t>Dodávka - Trubka pevná, ø 20mm, bezhalogenová, vč. příchytek</t>
  </si>
  <si>
    <t>-2034994492</t>
  </si>
  <si>
    <t>-1205739178</t>
  </si>
  <si>
    <t>1643878797</t>
  </si>
  <si>
    <t>-914636587</t>
  </si>
  <si>
    <t>Pol190</t>
  </si>
  <si>
    <t>1152436178</t>
  </si>
  <si>
    <t>Pol191</t>
  </si>
  <si>
    <t>726251718</t>
  </si>
  <si>
    <t>Pol192</t>
  </si>
  <si>
    <t>-1439085422</t>
  </si>
  <si>
    <t>-412322741</t>
  </si>
  <si>
    <t>Pol193</t>
  </si>
  <si>
    <t>Programování a funkční zkouška systému PZTS</t>
  </si>
  <si>
    <t>1368996299</t>
  </si>
  <si>
    <t>626996976</t>
  </si>
  <si>
    <t>Pol194</t>
  </si>
  <si>
    <t>216890724</t>
  </si>
  <si>
    <t>04 - CCTV - Kamerový systém</t>
  </si>
  <si>
    <t xml:space="preserve">M23.04 - CCTV - Kamerový systém   </t>
  </si>
  <si>
    <t>M23.04</t>
  </si>
  <si>
    <t xml:space="preserve">CCTV - Kamerový systém   </t>
  </si>
  <si>
    <t>Pol196</t>
  </si>
  <si>
    <t>Montáž - Vnitřní IP dome kamera, 4MP, MZVF, 2.8-12mm, WDR 120dB, IR 40m</t>
  </si>
  <si>
    <t>-1632386681</t>
  </si>
  <si>
    <t>Pol197</t>
  </si>
  <si>
    <t>Dodávka - Vnitřní IP dome kamera, 4MP, MZVF, 2.8-12mm, WDR 120dB, IR 40m</t>
  </si>
  <si>
    <t>-296509984</t>
  </si>
  <si>
    <t>3+0+3+0+2</t>
  </si>
  <si>
    <t>Pol198</t>
  </si>
  <si>
    <t>Montáž - Instalační krabice pro montáž dome kamery</t>
  </si>
  <si>
    <t>-1842818428</t>
  </si>
  <si>
    <t>Pol199</t>
  </si>
  <si>
    <t>Dodávka - Instalační krabice pro montáž dome kamery</t>
  </si>
  <si>
    <t>-1123096917</t>
  </si>
  <si>
    <t>Pol200</t>
  </si>
  <si>
    <t>Montáž - Venkovní bullet IP kamera, 4MP, 6mm, WDR 120dB, IR 80m, VCA, IP67, VA, IP67</t>
  </si>
  <si>
    <t>504545600</t>
  </si>
  <si>
    <t>Pol201</t>
  </si>
  <si>
    <t>Dodávka - Venkovní bullet IP kamera, 4MP, 6mm, WDR 120dB, IR 80m, VCA, IP67, VA, IP67</t>
  </si>
  <si>
    <t>-1875110231</t>
  </si>
  <si>
    <t>0+3+0+0+0</t>
  </si>
  <si>
    <t>Pol202</t>
  </si>
  <si>
    <t>Montáž - Instalační krabice pro montáž bullet kamer</t>
  </si>
  <si>
    <t>1524215499</t>
  </si>
  <si>
    <t>Pol203</t>
  </si>
  <si>
    <t>Dodávka - Instalační krabice pro montáž bullet kamer</t>
  </si>
  <si>
    <t>-804995271</t>
  </si>
  <si>
    <t>Pol204</t>
  </si>
  <si>
    <t>Montáž - Licence pro připojení 1 kamery</t>
  </si>
  <si>
    <t>-1187650475</t>
  </si>
  <si>
    <t>Pol205</t>
  </si>
  <si>
    <t>Dodávka - Licence pro připojení 1 kamery</t>
  </si>
  <si>
    <t>-1241638755</t>
  </si>
  <si>
    <t>Pol206</t>
  </si>
  <si>
    <t>Montáž - Záznamové NVR pro 32 IP kamer, (320Mb/400Mb); 8K, 4xHDD, Alarm I/O, HDMI, bez HDD</t>
  </si>
  <si>
    <t>1783408003</t>
  </si>
  <si>
    <t>Pol207</t>
  </si>
  <si>
    <t>Dodávka - Záznamové NVR pro 32 IP kamer, (320Mb/400Mb); 8K, 4xHDD, Alarm I/O, HDMI, bez HDD</t>
  </si>
  <si>
    <t>1464299072</t>
  </si>
  <si>
    <t>Pol208</t>
  </si>
  <si>
    <t>Montáž - Přídavný HDD s kapacitou 4TB k DVR/NVR</t>
  </si>
  <si>
    <t>-165077336</t>
  </si>
  <si>
    <t>Pol209</t>
  </si>
  <si>
    <t>Dodávka - Přídavný HDD s kapacitou 4TB k DVR/NVR</t>
  </si>
  <si>
    <t>566803632</t>
  </si>
  <si>
    <t>Poznámka k položce:_x000d_
Poznámka k položce: Kabelové a nosné trasy jsou řešeny v rámci Strukturované kabeláže</t>
  </si>
  <si>
    <t>Pol210</t>
  </si>
  <si>
    <t>-2004199383</t>
  </si>
  <si>
    <t>Pol211</t>
  </si>
  <si>
    <t>Pronájem vysokozvižné plošiny</t>
  </si>
  <si>
    <t>den</t>
  </si>
  <si>
    <t>1120133115</t>
  </si>
  <si>
    <t>Pol212</t>
  </si>
  <si>
    <t>Programování a zprovoznění systému CCTV</t>
  </si>
  <si>
    <t>732559329</t>
  </si>
  <si>
    <t>Pol213</t>
  </si>
  <si>
    <t>Nastavení, úprava pohledu a vyladění kamery</t>
  </si>
  <si>
    <t>696748184</t>
  </si>
  <si>
    <t>-2143010100</t>
  </si>
  <si>
    <t>Pol214</t>
  </si>
  <si>
    <t>-53590500</t>
  </si>
  <si>
    <t>05 - STA - Společná televizní anténa</t>
  </si>
  <si>
    <t>M23.05 - STA - Společná televizní anténa</t>
  </si>
  <si>
    <t>M23.05</t>
  </si>
  <si>
    <t>Pol216</t>
  </si>
  <si>
    <t>Montáž - Anténní stožár - žárový zinek, kompletní (prostup na střech vč. utěsnění, zapraveni, ukotvení uzemnění, vč. výložníků ..)</t>
  </si>
  <si>
    <t>-36575737</t>
  </si>
  <si>
    <t>Pol217</t>
  </si>
  <si>
    <t>Dodávka - Anténní stožár - žárový zinek, kompletní (prostup na střech vč. utěsnění, zapraveni, ukotvení uzemnění, vč. výložníků ..)</t>
  </si>
  <si>
    <t>317594067</t>
  </si>
  <si>
    <t>Výměry dle výkresu: D.1.4.4-07-11</t>
  </si>
  <si>
    <t>0+0+0+0+0+1</t>
  </si>
  <si>
    <t>Pol218</t>
  </si>
  <si>
    <t>Montáž - Anténa UHF pro příjem digitálního DVB-T/T2 pozemního na kanálech 21 až 48</t>
  </si>
  <si>
    <t>-1514514970</t>
  </si>
  <si>
    <t>Pol219</t>
  </si>
  <si>
    <t>Dodávka - Anténa UHF pro příjem digitálního DVB-T/T2 pozemního na kanálech 21 až 48</t>
  </si>
  <si>
    <t>1610381170</t>
  </si>
  <si>
    <t>0+0+0+0+0+3</t>
  </si>
  <si>
    <t>Pol220</t>
  </si>
  <si>
    <t>Montáž - Montážní plechová skříň STA na zeď se zámkem</t>
  </si>
  <si>
    <t>1488158237</t>
  </si>
  <si>
    <t>Pol221</t>
  </si>
  <si>
    <t>Dodávka - Montážní plechová skříň STA na zeď se zámkem</t>
  </si>
  <si>
    <t>1993259516</t>
  </si>
  <si>
    <t>Pol222</t>
  </si>
  <si>
    <t>Montáž - Rozbočovač TV a FM signálu 12 výstupů</t>
  </si>
  <si>
    <t>454219951</t>
  </si>
  <si>
    <t>Pol223</t>
  </si>
  <si>
    <t>Dodávka - Rozbočovač TV a FM signálu 12 výstupů</t>
  </si>
  <si>
    <t>-709343145</t>
  </si>
  <si>
    <t>Pol224</t>
  </si>
  <si>
    <t>Montáž - TV zásuvka koncová (TV+R) , na povrch</t>
  </si>
  <si>
    <t>-1948698231</t>
  </si>
  <si>
    <t>Pol225</t>
  </si>
  <si>
    <t>Dodávka - TV zásuvka koncová (TV+R) , na povrch</t>
  </si>
  <si>
    <t>656637515</t>
  </si>
  <si>
    <t>3+0+0+0+0</t>
  </si>
  <si>
    <t>Pol226</t>
  </si>
  <si>
    <t>Montáž - Širokopásmová přepěťová ochrana pro ochranu proti přepětí a atmosférickým výbojům vč. instalační krabice</t>
  </si>
  <si>
    <t>-16730947</t>
  </si>
  <si>
    <t>Pol227</t>
  </si>
  <si>
    <t>Dodávka - Širokopásmová přepěťová ochrana pro ochranu proti přepětí a atmosférickým výbojům vč. instalační krabice</t>
  </si>
  <si>
    <t>-1583960225</t>
  </si>
  <si>
    <t>Pol228</t>
  </si>
  <si>
    <t>Montáž - Kabel koaxiální venkovní</t>
  </si>
  <si>
    <t>380515097</t>
  </si>
  <si>
    <t>Pol229</t>
  </si>
  <si>
    <t>Dodávka - Kabel koaxiální venkovní</t>
  </si>
  <si>
    <t>1646821475</t>
  </si>
  <si>
    <t>0+0+48+12+58</t>
  </si>
  <si>
    <t>Pol230</t>
  </si>
  <si>
    <t>Montáž - Kabel koaxiální vnitřní, B2ca-s1d1a1</t>
  </si>
  <si>
    <t>-2075800742</t>
  </si>
  <si>
    <t>Pol231</t>
  </si>
  <si>
    <t>Dodávka - Kabel koaxiální vnitřní, B2ca-s1d1a1</t>
  </si>
  <si>
    <t>-752888236</t>
  </si>
  <si>
    <t>129+12+48+0+0</t>
  </si>
  <si>
    <t>1047110083</t>
  </si>
  <si>
    <t>-297304350</t>
  </si>
  <si>
    <t>0+0+18+0+22</t>
  </si>
  <si>
    <t>-1944053243</t>
  </si>
  <si>
    <t>-1668940097</t>
  </si>
  <si>
    <t>845897984</t>
  </si>
  <si>
    <t>-1472657989</t>
  </si>
  <si>
    <t>689247437</t>
  </si>
  <si>
    <t>1203471595</t>
  </si>
  <si>
    <t>532878352</t>
  </si>
  <si>
    <t>Pol232</t>
  </si>
  <si>
    <t>530617585</t>
  </si>
  <si>
    <t>Pol233</t>
  </si>
  <si>
    <t>1969250826</t>
  </si>
  <si>
    <t>Pol234</t>
  </si>
  <si>
    <t>640898242</t>
  </si>
  <si>
    <t>Pol235</t>
  </si>
  <si>
    <t>Oživení a zprovoznění systému</t>
  </si>
  <si>
    <t>-1549566610</t>
  </si>
  <si>
    <t>Pol236</t>
  </si>
  <si>
    <t>2060269096</t>
  </si>
  <si>
    <t>Pol237</t>
  </si>
  <si>
    <t>-1204307774</t>
  </si>
  <si>
    <t>Pol238</t>
  </si>
  <si>
    <t>-527809818</t>
  </si>
  <si>
    <t>Pol239</t>
  </si>
  <si>
    <t>Zaškolení a instruktáž osoby uživatele na zařízení</t>
  </si>
  <si>
    <t>702729369</t>
  </si>
  <si>
    <t>06 - EKV - Elektronická kontrola vstupu</t>
  </si>
  <si>
    <t>M23.06 - EKV - Elektronická kontrola vstupu</t>
  </si>
  <si>
    <t>M23.06</t>
  </si>
  <si>
    <t>Pol241</t>
  </si>
  <si>
    <t>Montáž - Přístupová jednotka bez PoE modulu DIN rail BOX</t>
  </si>
  <si>
    <t>1758903075</t>
  </si>
  <si>
    <t>Pol242</t>
  </si>
  <si>
    <t>Dodávka - Přístupová jednotka bez PoE modulu DIN rail BOX</t>
  </si>
  <si>
    <t>-1667097410</t>
  </si>
  <si>
    <t>Pol243</t>
  </si>
  <si>
    <t>Montáž - Uzlová skříň pro přístupovou jednotku</t>
  </si>
  <si>
    <t>-916091069</t>
  </si>
  <si>
    <t>Pol244</t>
  </si>
  <si>
    <t>Dodávka - Uzlová skříň pro přístupovou jednotku</t>
  </si>
  <si>
    <t>2094637919</t>
  </si>
  <si>
    <t>Pol245</t>
  </si>
  <si>
    <t>Montáž - Napáječ 230st/12Vss 10+3A + kryt - zálohovaný pulsní zdroj + 17VA baterie</t>
  </si>
  <si>
    <t>1470684832</t>
  </si>
  <si>
    <t>Pol246</t>
  </si>
  <si>
    <t>Dodávka - Napáječ 230st/12Vss 10+3A + kryt - zálohovaný pulsní zdroj + 17VA baterie</t>
  </si>
  <si>
    <t>127894391</t>
  </si>
  <si>
    <t>Pol247</t>
  </si>
  <si>
    <t>Montáž - Akumulátor 12V / 17Ah</t>
  </si>
  <si>
    <t>167430357</t>
  </si>
  <si>
    <t>Pol248</t>
  </si>
  <si>
    <t>Dodávka - Akumulátor 12V / 17Ah</t>
  </si>
  <si>
    <t>751984832</t>
  </si>
  <si>
    <t>Pol249</t>
  </si>
  <si>
    <t>Montáž - Rf miniterminál bez krytí a antény</t>
  </si>
  <si>
    <t>1274838037</t>
  </si>
  <si>
    <t>Pol250</t>
  </si>
  <si>
    <t>Dodávka - Rf miniterminál bez krytí a antény</t>
  </si>
  <si>
    <t>-1651191784</t>
  </si>
  <si>
    <t>Pol251</t>
  </si>
  <si>
    <t>Montáž - Rozvodná skříňka pro miniterminál vč. svorkovnice</t>
  </si>
  <si>
    <t>-587856740</t>
  </si>
  <si>
    <t>Pol252</t>
  </si>
  <si>
    <t>Dodávka - Rozvodná skříňka pro miniterminál vč. svorkovnice</t>
  </si>
  <si>
    <t>-1612194754</t>
  </si>
  <si>
    <t>Pol253</t>
  </si>
  <si>
    <t>Montáž - Bezkontant.čtečka, 4m přípojovací kabel; rozhraní ABA Tk2, RS232, IP66</t>
  </si>
  <si>
    <t>-1617741961</t>
  </si>
  <si>
    <t>Pol254</t>
  </si>
  <si>
    <t xml:space="preserve">Dodávka - Bezkontant.čtečka, 4m přípojovací kabel; rozhraní ABA Tk2, RS232,  IP66</t>
  </si>
  <si>
    <t>-1816540320</t>
  </si>
  <si>
    <t>Pol255</t>
  </si>
  <si>
    <t>Montáž - Montážní rámeček pro bezkontaktní čtečku, povrchová montáž</t>
  </si>
  <si>
    <t>-1792541556</t>
  </si>
  <si>
    <t>Pol256</t>
  </si>
  <si>
    <t>Dodávka - Montážní rámeček pro bezkontaktní čtečku, povrchová montáž</t>
  </si>
  <si>
    <t>-845771792</t>
  </si>
  <si>
    <t>Pol257</t>
  </si>
  <si>
    <t>Montáž - Adaptační vložka</t>
  </si>
  <si>
    <t>-2073325542</t>
  </si>
  <si>
    <t>Pol258</t>
  </si>
  <si>
    <t>Dodávka - Adaptační vložka</t>
  </si>
  <si>
    <t>492844</t>
  </si>
  <si>
    <t>Pol259</t>
  </si>
  <si>
    <t>Montáž - Nástěnný kovový rozvaděč EKV (550x550x150mm), vč. příslušenství a vydrátování (DIN lišta, 5x přepínací relé 12V/3A svorky, el. materiál …)</t>
  </si>
  <si>
    <t>535083374</t>
  </si>
  <si>
    <t>Pol260</t>
  </si>
  <si>
    <t>Dodávka - Nástěnný kovový rozvaděč EKV (550x550x150mm), vč. příslušenství a vydrátování (DIN lišta, 5x přepínací relé 12V/3A svorky, el. materiál …)</t>
  </si>
  <si>
    <t>1624481751</t>
  </si>
  <si>
    <t>Pol261</t>
  </si>
  <si>
    <t>Montáž - Elektromechanický úzký samozamykací panikový zámek</t>
  </si>
  <si>
    <t>-1566239439</t>
  </si>
  <si>
    <t>Pol262</t>
  </si>
  <si>
    <t>Dodávka - Elektromechanický úzký samozamykací panikový zámek</t>
  </si>
  <si>
    <t>-2096941921</t>
  </si>
  <si>
    <t>5+0+0+0+0</t>
  </si>
  <si>
    <t>Pol263</t>
  </si>
  <si>
    <t>Montáž - Bezpečnostní kování klika x klika</t>
  </si>
  <si>
    <t>-480920505</t>
  </si>
  <si>
    <t>Pol264</t>
  </si>
  <si>
    <t>Dodávka - Bezpečnostní kování klika x klika</t>
  </si>
  <si>
    <t>1433633369</t>
  </si>
  <si>
    <t>Pol265</t>
  </si>
  <si>
    <t>Montáž - Universální protiplech</t>
  </si>
  <si>
    <t>-1184860111</t>
  </si>
  <si>
    <t>Pol266</t>
  </si>
  <si>
    <t>Dodávka - Universální protiplech</t>
  </si>
  <si>
    <t>1495622566</t>
  </si>
  <si>
    <t>Pol267</t>
  </si>
  <si>
    <t>Montáž - Kabelová průchodka</t>
  </si>
  <si>
    <t>448599740</t>
  </si>
  <si>
    <t>Pol268</t>
  </si>
  <si>
    <t>Dodávka - Kabelová průchodka</t>
  </si>
  <si>
    <t>-553079297</t>
  </si>
  <si>
    <t>Pol269</t>
  </si>
  <si>
    <t>Montáž - 6m propojovací kabel s konektorem pro el.zámky</t>
  </si>
  <si>
    <t>-344451102</t>
  </si>
  <si>
    <t>Pol270</t>
  </si>
  <si>
    <t>Dodávka - 6m propojovací kabel s konektorem pro el.zámky</t>
  </si>
  <si>
    <t>1078305246</t>
  </si>
  <si>
    <t>Pol271</t>
  </si>
  <si>
    <t>Montáž - Dělený čtyřhran 9 mm</t>
  </si>
  <si>
    <t>-1004033278</t>
  </si>
  <si>
    <t>Pol272</t>
  </si>
  <si>
    <t>Dodávka - Dělený čtyřhran 9 mm</t>
  </si>
  <si>
    <t>-271348521</t>
  </si>
  <si>
    <t>Pol273</t>
  </si>
  <si>
    <t>Montáž - Elektrický otvírač 12V/170mA, reverzní, mikrospínač, nastavitelná západka</t>
  </si>
  <si>
    <t>837166516</t>
  </si>
  <si>
    <t>Pol274</t>
  </si>
  <si>
    <t>Dodávka - Elektrický otvírač 12V/170mA, reverzní, mikrospínač, nastavitelná západka</t>
  </si>
  <si>
    <t>771338928</t>
  </si>
  <si>
    <t>1429545280</t>
  </si>
  <si>
    <t>1434895128</t>
  </si>
  <si>
    <t>186+0+60+60+60</t>
  </si>
  <si>
    <t>Pol275</t>
  </si>
  <si>
    <t>Montáž - Kabel silový 2x2,5mm2, B2ca-s1d1a1</t>
  </si>
  <si>
    <t>582531274</t>
  </si>
  <si>
    <t>Pol276</t>
  </si>
  <si>
    <t>Dodávka - Kabel silový 2x2,5mm2, B2ca-s1d1a1</t>
  </si>
  <si>
    <t>-1697069233</t>
  </si>
  <si>
    <t>707198248</t>
  </si>
  <si>
    <t>Pol277</t>
  </si>
  <si>
    <t>140728530</t>
  </si>
  <si>
    <t>12+0+2+2+2</t>
  </si>
  <si>
    <t>-662762850</t>
  </si>
  <si>
    <t>-1278431212</t>
  </si>
  <si>
    <t>0+0+6+6+6</t>
  </si>
  <si>
    <t>Pol278</t>
  </si>
  <si>
    <t>Montáž - Trubka ohebná, ø 20mm, pod omítku</t>
  </si>
  <si>
    <t>-763782477</t>
  </si>
  <si>
    <t>Pol279</t>
  </si>
  <si>
    <t>Dodávka - Trubka ohebná, ø 20mm, pod omítku</t>
  </si>
  <si>
    <t>658032527</t>
  </si>
  <si>
    <t>0+0+3+3+3</t>
  </si>
  <si>
    <t>794824533</t>
  </si>
  <si>
    <t>1608910736</t>
  </si>
  <si>
    <t>21+0+0+0+0</t>
  </si>
  <si>
    <t>-200974641</t>
  </si>
  <si>
    <t>1467444605</t>
  </si>
  <si>
    <t>64+0+0+0+0</t>
  </si>
  <si>
    <t>1991960254</t>
  </si>
  <si>
    <t>0+0+2+2+2</t>
  </si>
  <si>
    <t>-310162009</t>
  </si>
  <si>
    <t>419831842</t>
  </si>
  <si>
    <t>477364863</t>
  </si>
  <si>
    <t>1+0+1+0+0</t>
  </si>
  <si>
    <t>-1154075601</t>
  </si>
  <si>
    <t>Pol280</t>
  </si>
  <si>
    <t>1830451054</t>
  </si>
  <si>
    <t>Pol281</t>
  </si>
  <si>
    <t>666173170</t>
  </si>
  <si>
    <t>Pol282</t>
  </si>
  <si>
    <t>952758926</t>
  </si>
  <si>
    <t>151791499</t>
  </si>
  <si>
    <t>Pol283</t>
  </si>
  <si>
    <t>Oživení, SW konfigurace a zavedení do centrálního systému EKV</t>
  </si>
  <si>
    <t>-366622542</t>
  </si>
  <si>
    <t>Pol284</t>
  </si>
  <si>
    <t>Funkční zkouška systému EKV</t>
  </si>
  <si>
    <t>1706663245</t>
  </si>
  <si>
    <t>Pol285</t>
  </si>
  <si>
    <t>699463071</t>
  </si>
  <si>
    <t>600440111</t>
  </si>
  <si>
    <t>Pol286</t>
  </si>
  <si>
    <t>-155457898</t>
  </si>
  <si>
    <t>D.1.4.5 - Silnoproudá elektrotechnika</t>
  </si>
  <si>
    <t xml:space="preserve">    1 - Světelné a zásuvkové rozvody</t>
  </si>
  <si>
    <t xml:space="preserve">    2 - Bourací práce</t>
  </si>
  <si>
    <t>Světelné a zásuvkové rozvody</t>
  </si>
  <si>
    <t>SIL.1.1</t>
  </si>
  <si>
    <t>Vyhledání obvodů ve stávajícícm rozvaděči, nové prodrátování, úprava zapojení.</t>
  </si>
  <si>
    <t>82747819</t>
  </si>
  <si>
    <t>SIL.1.2</t>
  </si>
  <si>
    <t>Výzbroj pro doplnění stávajícího rozvaděče ozn. R-1.NP, včetně zapojení</t>
  </si>
  <si>
    <t>-1393087608</t>
  </si>
  <si>
    <t xml:space="preserve">Poznámka k položce:_x000d_
"Poznámka k položce:
2 x proudový chránič s jističem 16/B/0,03 (1 x centrála MBZ/UPS + 1 x rezerva)
"_x000d_
</t>
  </si>
  <si>
    <t>SIL.1.3</t>
  </si>
  <si>
    <t>Výzbroj pro doplnění stávajícího rozvaděče ozn. R-2.NP, včetně zapojení</t>
  </si>
  <si>
    <t>-632098588</t>
  </si>
  <si>
    <t>Poznámka k položce:_x000d_
"Poznámka k položce:
2 x 3f-jistič 20A/B (podružné rozvaděče R2.3, R2.4 server) 
"</t>
  </si>
  <si>
    <t>SIL.1.3.1</t>
  </si>
  <si>
    <t>Výzbroj a rozvaděč ozn. RP2.3 v 2NP, včetně zapojení</t>
  </si>
  <si>
    <t>-238597679</t>
  </si>
  <si>
    <t>Poznámka k položce:_x000d_
"Poznámka k položce:
2 x proudový chránič s jističem 10/B/0,03 (1 x světelné okruhy + 1 x rezerva)
6 x proudový chránič s jističem 16/B/0,03 (5 x zásuvky 230V + 1 x rezerva)"</t>
  </si>
  <si>
    <t>SIL.1.3.2</t>
  </si>
  <si>
    <t>Výzbroj a rozvaděče ozn. RP2.4 server v 2NP, včetně zapojení</t>
  </si>
  <si>
    <t>-151205190</t>
  </si>
  <si>
    <t>SIL.1.3.3</t>
  </si>
  <si>
    <t>Výzbroj pro rozvaděč ozn. RP1.1 v 1NP, včetně zapojení</t>
  </si>
  <si>
    <t>-494902263</t>
  </si>
  <si>
    <t>Poznámka k položce:_x000d_
"Poznámka k položce:
(RP1.1. skříň s další výzbrojí v části 3OP JAK)
3 x proudový chránič s jističem 10/B/0,03 (2 x světelné okruhy + 1 x rezerva)
5 x proudový chránič s jističem 16/B/0,03 (4 x zásuvky 230V + 1 x rezerva)"</t>
  </si>
  <si>
    <t>SIL.1.3.4</t>
  </si>
  <si>
    <t>Výzbroj pro doplnění stávajícího rozavděče ozn. R-1.PP, včetně zapojení</t>
  </si>
  <si>
    <t>1534559053</t>
  </si>
  <si>
    <t xml:space="preserve">Poznámka k položce:_x000d_
"Poznámka k položce:
4 x 3f-jistič 20A/B (podružné rozvaděče R šatna, RP0.1., RP0.2 kuchyňka, R0.80 knihovna
2 x proudový chránič s jističem 16/B/0,03 (1 x vývod vozíčkář  1x rezerva)
"</t>
  </si>
  <si>
    <t>SIL.1.3.5</t>
  </si>
  <si>
    <t>Výzbroj a rozvaděč ozn. RP0.1 v 1.PP, včetně zapojení</t>
  </si>
  <si>
    <t>691746043</t>
  </si>
  <si>
    <t xml:space="preserve">Poznámka k položce:_x000d_
"Poznámka k položce:
Vypínač 20A, SPD T2
5 x proudový chránič s jističem 10/B/0,03 (4 x světelné okruhy + 1 x rezerva)
11 x proudový chránič s jističem 16/B/0,03 (10 x zásuvky 230V + 1 x rezerva)
"_x000d_
</t>
  </si>
  <si>
    <t>SIL.1.3.6</t>
  </si>
  <si>
    <t>Výzbroj a rozvaděč ozn. RP0.2 kuchyňka v 1.PP, včetně zapojení</t>
  </si>
  <si>
    <t>-91999177</t>
  </si>
  <si>
    <t xml:space="preserve">Poznámka k položce:_x000d_
"Poznámka k položce:
2x proudový chránič s jističem 10/B/0,03 (1 x světelné okruhy + 1 x rezerva)
5 x proudový chránič s jističem 16/B/0,03 (4 x zásuvky 230V + 1 x rezerva)
1 x 3f-jistič 16A/B (indučkní deska)
"_x000d_
</t>
  </si>
  <si>
    <t>SIL.1.4</t>
  </si>
  <si>
    <t>Výzbroj pro doplnění rozvaděče ozn. R-4.NP, včetně zapojení</t>
  </si>
  <si>
    <t>180537340</t>
  </si>
  <si>
    <t xml:space="preserve">Poznámka k položce:_x000d_
Poznámka k položce:  3 x proudový chránič s jističem 10/B/0,03 (2 x světelné okruhy + 1 x rezerva) 7 x proudový chránič s jističem 16/B/0,03 (6 x zásuvky 230V + 1 x rezerva)</t>
  </si>
  <si>
    <t>SIL.1.5</t>
  </si>
  <si>
    <t>Rozvaděč ozn. R-0.80 o 24 modulech nástěnný, včetně zapojení</t>
  </si>
  <si>
    <t>-1631963934</t>
  </si>
  <si>
    <t xml:space="preserve">Poznámka k položce:_x000d_
"Poznámka k položce:
Vypínač 20A, SPD T2
2 x proudový chránič s jističem 10/B/0,03 (2 x světelné okruhy)
5 x proudový chránič s jističem 16/B/0,03 (5 x zásuvky 230V)"_x000d_
</t>
  </si>
  <si>
    <t>SIL.1.6</t>
  </si>
  <si>
    <t>Rozvaděč ozn. R-šatny o 20 modulech nástěnný, včetně zapojení</t>
  </si>
  <si>
    <t>946621840</t>
  </si>
  <si>
    <t xml:space="preserve">Poznámka k položce:_x000d_
"Poznámka k položce:
2 x proudový chránič s jističem 10/B/0,03 (2 x světelné okruhy)
5 x proudový chránič s jističem 16/B/0,03 (5 x zásuvky 230V)"_x000d_
</t>
  </si>
  <si>
    <t>SIL.1.6.1</t>
  </si>
  <si>
    <t>Montáž instalačních kanálů plastových dvoukomorových s krytem, přepážkou i propojeními i dílů koncových</t>
  </si>
  <si>
    <t>-1132064044</t>
  </si>
  <si>
    <t>SIL.1.7</t>
  </si>
  <si>
    <t>KANAL PARAPETNI DUTY bezhalogenový, dvě komory, se s tínícím kanálem, s příslušenstvím</t>
  </si>
  <si>
    <t>-828866596</t>
  </si>
  <si>
    <t>SIL.1.8</t>
  </si>
  <si>
    <t>Montáž zásuvek domovních se zapojením vodičů 16 A, (2P + PE)</t>
  </si>
  <si>
    <t>1699356724</t>
  </si>
  <si>
    <t>SIL.1.9</t>
  </si>
  <si>
    <t>Zásuvka jednoduchá s ochranným kolíkem, s clonkami 16 A, 250 V AC; bílá</t>
  </si>
  <si>
    <t>-735685595</t>
  </si>
  <si>
    <t>SIL.1.10</t>
  </si>
  <si>
    <t>Montáž zásuvek domovních se zapojením vodičů 16 A, provedení 2x (2P + PE) dvojnásobná šikmá</t>
  </si>
  <si>
    <t>175734304</t>
  </si>
  <si>
    <t>SIL.1.11</t>
  </si>
  <si>
    <t>Zásuvka dvojnásobná s ochrannými kolíky, s clonkami, s natočenou dutinou 16 A, 250 V AC; bílá</t>
  </si>
  <si>
    <t>2014175323</t>
  </si>
  <si>
    <t>SIL.1.12</t>
  </si>
  <si>
    <t>Montáž zásuvek domovních se zapojením vodičů 16 A, provedení 2x (2P + PE) dvojnásobná šikmá s SPD T3</t>
  </si>
  <si>
    <t>-283614407</t>
  </si>
  <si>
    <t>SIL.1.13</t>
  </si>
  <si>
    <t>Zásuvka dvojnásobná s ochrannými kolíky, s clonkami, s natočenou dutinou 16 A, 250 V AC; bílá s SPD T3</t>
  </si>
  <si>
    <t>-501724508</t>
  </si>
  <si>
    <t>SIL.1.14</t>
  </si>
  <si>
    <t>Montáž spínačů jedno nebo dvoupólových nástěnných se zapojením vodičů, pro prostředí normální vypínačů, řazení 1-7</t>
  </si>
  <si>
    <t>-545746436</t>
  </si>
  <si>
    <t>SIL.1.15</t>
  </si>
  <si>
    <t>Spínač kompletní řaz.č.1 IP20</t>
  </si>
  <si>
    <t>144521430</t>
  </si>
  <si>
    <t>SIL.1.16</t>
  </si>
  <si>
    <t>Spínač kompletní řaz.č.1 IP44</t>
  </si>
  <si>
    <t>1071022363</t>
  </si>
  <si>
    <t>SIL.1.17</t>
  </si>
  <si>
    <t>Soínač kompletní řaz.č.5 IP20</t>
  </si>
  <si>
    <t>-1085734867</t>
  </si>
  <si>
    <t>SIL.1.18</t>
  </si>
  <si>
    <t>Spínač kompletní řaz.č.6 IP20</t>
  </si>
  <si>
    <t>884602873</t>
  </si>
  <si>
    <t>SIL.1.19</t>
  </si>
  <si>
    <t>Spínač kompletní řaz.č. 1/0 IP20</t>
  </si>
  <si>
    <t>1266319788</t>
  </si>
  <si>
    <t>SIL.1.20</t>
  </si>
  <si>
    <t>Montáž kabelů měděných bez ukončení uložených pod omítku/uloženýchh v SDK podhledu; plných kulatých (např. CYKY), průřezu žil 1,5 až 16 mm2</t>
  </si>
  <si>
    <t>-130299533</t>
  </si>
  <si>
    <t>SIL.1.21</t>
  </si>
  <si>
    <t>kabel CXKH-R-J 3x1,5</t>
  </si>
  <si>
    <t>-500168385</t>
  </si>
  <si>
    <t>SIL.1.22</t>
  </si>
  <si>
    <t>kabel CXKH-R-O 3x1,5</t>
  </si>
  <si>
    <t>434220791</t>
  </si>
  <si>
    <t>SIL.1.23</t>
  </si>
  <si>
    <t>kabel CXKH-R-J 5x1,5</t>
  </si>
  <si>
    <t>439502419</t>
  </si>
  <si>
    <t>SIL.1.24</t>
  </si>
  <si>
    <t>kabel CXKH-R-J 3x2,5</t>
  </si>
  <si>
    <t>-457805400</t>
  </si>
  <si>
    <t>SIL.1.25</t>
  </si>
  <si>
    <t>kabel CXKH-R-J 5x2,5</t>
  </si>
  <si>
    <t>1347586257</t>
  </si>
  <si>
    <t>SIL.1.26</t>
  </si>
  <si>
    <t>kabel CXKH-R-J 5x6</t>
  </si>
  <si>
    <t>-733334582</t>
  </si>
  <si>
    <t>SIL.1.27</t>
  </si>
  <si>
    <t>drát 6mm ZŽ</t>
  </si>
  <si>
    <t>-783091339</t>
  </si>
  <si>
    <t>SIL.1.28</t>
  </si>
  <si>
    <t>svorka pružinová 3x2,5mm2</t>
  </si>
  <si>
    <t>309237692</t>
  </si>
  <si>
    <t>SIL.1.29</t>
  </si>
  <si>
    <t>svorka pružinová 3x1,5mm2</t>
  </si>
  <si>
    <t>1852409354</t>
  </si>
  <si>
    <t>SIL.1.30</t>
  </si>
  <si>
    <t>Montáž krabic elektroinstalačních přístrojových zapuštěných plastových kruhových, do parapet. Žlabu, pod omítku, do SDK</t>
  </si>
  <si>
    <t>220901591</t>
  </si>
  <si>
    <t>SIL.1.31</t>
  </si>
  <si>
    <t>Krabice přístrojová, kruhová 68mm, IP20</t>
  </si>
  <si>
    <t>1188746057</t>
  </si>
  <si>
    <t>SIL.1.32</t>
  </si>
  <si>
    <t>Montáž svítidel LED se zapojením vodičů bytových nebo společenských místností stropních</t>
  </si>
  <si>
    <t>-725694213</t>
  </si>
  <si>
    <t>SIL.1.33</t>
  </si>
  <si>
    <t>Svítidlo A, přisazené/zavěsné LED svítidlo, IP20, 3300lm, 26W, Ra 80, 4000K, 1210x238x52mm</t>
  </si>
  <si>
    <t>-88031918</t>
  </si>
  <si>
    <t>SIL.1.34</t>
  </si>
  <si>
    <t>Svítidlo C1, vestavné LED svítidlo, IP54, 5100lm, 44W, Ra 80, 4000K, 595x595x90mm</t>
  </si>
  <si>
    <t>1185929993</t>
  </si>
  <si>
    <t>SIL.1.34.1</t>
  </si>
  <si>
    <t>Svítidlo C2, vestavné LED svítidlo, mikroprizmatický kryt, UGR19, IP54, 5100lm, 44W, Ra 80, 4000K, 595x595x90mm</t>
  </si>
  <si>
    <t>1278915603</t>
  </si>
  <si>
    <t>SIL.1.35</t>
  </si>
  <si>
    <t>Svítidlo C3, Led vestavné svítidlo, IP54, 23W, 3100lm, Ra 80, 4000K, 596x596x90mm</t>
  </si>
  <si>
    <t>103739855</t>
  </si>
  <si>
    <t>SIL.1.35.1</t>
  </si>
  <si>
    <t>Svítidlo C4, Vestavné LED svítidlo, opálový kryt, IP54, 23 W, 3100 lm, Ra 80, 4000K, 596 x 596 x 90 mm</t>
  </si>
  <si>
    <t>1426326632</t>
  </si>
  <si>
    <t>SIL.1.36</t>
  </si>
  <si>
    <t>Svítidlo D, přisazené LED svítidlo, IP40, 4000lm, 28W, Ra 80, 4000K, 1230x225x40mm</t>
  </si>
  <si>
    <t>-1233215637</t>
  </si>
  <si>
    <t>SIL.1.37</t>
  </si>
  <si>
    <t>Svítidlo C5, Vestavné LED svítidlo, opálový kryt, IP54, 44 W, 5300 lm, Ra 80, 4000K, 595 x 595 x 95 mm</t>
  </si>
  <si>
    <t>417844633</t>
  </si>
  <si>
    <t>SIL.1.38</t>
  </si>
  <si>
    <t>Svítidlo E, přisazené LED svítidlo, IP54, 1950lm, 19W, Ra 80, 4000K, 210 x 0 x 46mm</t>
  </si>
  <si>
    <t>2005421876</t>
  </si>
  <si>
    <t>SIL.1.39</t>
  </si>
  <si>
    <t>Nouzové osvětlení A 3W, 320 lm, Ra 80, 4000K, 276x143x44mm</t>
  </si>
  <si>
    <t>1968481126</t>
  </si>
  <si>
    <t>SIL.1.40</t>
  </si>
  <si>
    <t>Nouzové osvětlení B, přisazené LED nouzové svítidlo PLEXI LED s praporkem, IP20, 1W, 50lm, Ra 80, 4000K, 325x45x170mm</t>
  </si>
  <si>
    <t>766418277</t>
  </si>
  <si>
    <t>SIL.1.41</t>
  </si>
  <si>
    <t>Nouzové osvětlení N3, přisazené LED nouzové svítidlo PLEXI LED s praporkem, IP20, 1W, 50lm, Ra 80, 4000K, 325x45x170mm</t>
  </si>
  <si>
    <t>992024701</t>
  </si>
  <si>
    <t>SIL.1.41.2</t>
  </si>
  <si>
    <t>Nouzové osvětlení N1, LED nouzové svítidlo, přisazené, univerzální optika, 3 W, 350 lm, Ra 80, 4000K, 132 x 132 x 54 mm</t>
  </si>
  <si>
    <t>1942915272</t>
  </si>
  <si>
    <t>SIL.1.41.3</t>
  </si>
  <si>
    <t>Nouzové osvětlení N2, LED nouzové svítidlo, přisazené, univerzální optika, 3 W, 325 lm, Ra 80, 4000K, 95 x 95 x 48 mm</t>
  </si>
  <si>
    <t>-206328519</t>
  </si>
  <si>
    <t>SIL.1.41.4</t>
  </si>
  <si>
    <t xml:space="preserve">Nouzové osvětlení N4, LED nouzové svítidlo, nástěnné, s piktogramem, 1 W, 50 lm, Ra 80, 4000K, 337 x 189 x 57 mm </t>
  </si>
  <si>
    <t>-18312191</t>
  </si>
  <si>
    <t>SIL.1.42</t>
  </si>
  <si>
    <t>Montáž trubek kovových do průměru 29 mm</t>
  </si>
  <si>
    <t>1797740807</t>
  </si>
  <si>
    <t>SIL.1.43</t>
  </si>
  <si>
    <t>Trubka elektroinstalalční AL 16 mm</t>
  </si>
  <si>
    <t>936658281</t>
  </si>
  <si>
    <t>SIL.1.44</t>
  </si>
  <si>
    <t>Montáž kabelového žlabu (100x300)</t>
  </si>
  <si>
    <t>394853490</t>
  </si>
  <si>
    <t>SIL.1.45</t>
  </si>
  <si>
    <t>Kabelový žlab, drátěný (300x100) i s příslušenstvím, -spojky, závěšení středové</t>
  </si>
  <si>
    <t>885398120</t>
  </si>
  <si>
    <t>SIL.1.46</t>
  </si>
  <si>
    <t>Výchozí revizní zpráva vč. Rozvaděče</t>
  </si>
  <si>
    <t>kompl</t>
  </si>
  <si>
    <t>2101627847</t>
  </si>
  <si>
    <t>SIL.1.47</t>
  </si>
  <si>
    <t>Přesun hmot tonážní pro silnoproud v objektech v do 6 m</t>
  </si>
  <si>
    <t>-1224890217</t>
  </si>
  <si>
    <t>SIL.1.48</t>
  </si>
  <si>
    <t>rýha ve stěnách, šířky rýhy do 150 mm</t>
  </si>
  <si>
    <t>-236207263</t>
  </si>
  <si>
    <t>SIL.1.49</t>
  </si>
  <si>
    <t>Demontáž a montáž svítidel v bytobých nebo společenských místnostech</t>
  </si>
  <si>
    <t>1783097872</t>
  </si>
  <si>
    <t xml:space="preserve">Poznámka k položce:_x000d_
Poznámka k položce:  1.36 Schodišťová hala</t>
  </si>
  <si>
    <t>Bourací práce</t>
  </si>
  <si>
    <t>SIL.A.50</t>
  </si>
  <si>
    <t>Demontáž svítidel bez zachování funkčnosti (do suti) v bytových nebo společenských místnostech modulového systému zářivkových</t>
  </si>
  <si>
    <t>-1154853555</t>
  </si>
  <si>
    <t>SIL.A.51</t>
  </si>
  <si>
    <t>Hodinové zúčtovací sazby profesí PSV provádění stavebních instalací elektrikář odborný</t>
  </si>
  <si>
    <t>1786960621</t>
  </si>
  <si>
    <t>SIL.A.52</t>
  </si>
  <si>
    <t>Vnitrostaveništní doprava suti a vybouraných hmot pro budovy v do 6 m s omezením mechanizace</t>
  </si>
  <si>
    <t>-1151460887</t>
  </si>
  <si>
    <t>SIL.A.53</t>
  </si>
  <si>
    <t>Příplatek k odvozu suti a vybouraných hmot na skládku ZKD 1 km přes 1 km</t>
  </si>
  <si>
    <t>1222193241</t>
  </si>
  <si>
    <t>SIL.A.54</t>
  </si>
  <si>
    <t>Odvoz suti a vybouraných hmot z meziskládky na skládku do 1 km s naložením a se složením</t>
  </si>
  <si>
    <t>-1874248219</t>
  </si>
  <si>
    <t>SIL.A.55</t>
  </si>
  <si>
    <t>Poplatek za uložení na skládce (skládkovné) stavebního odpadu směsného kód odpadu 17 09 04</t>
  </si>
  <si>
    <t>-2021924915</t>
  </si>
  <si>
    <t xml:space="preserve">01 - Systém pro uzavření požárních oken při požáru </t>
  </si>
  <si>
    <t xml:space="preserve">    741 - Elektroinstalace - silnoproud</t>
  </si>
  <si>
    <t>741</t>
  </si>
  <si>
    <t>Elektroinstalace - silnoproud</t>
  </si>
  <si>
    <t>741320190R</t>
  </si>
  <si>
    <t>Systém pro uzavření požárních oken při požáru</t>
  </si>
  <si>
    <t>-195241919</t>
  </si>
  <si>
    <t xml:space="preserve">Poznámka k položce:_x000d_
Složení systému_x000d_
7x Zamykací pohon 24 V DC_x000d_
Namontováno na jednotlivých oknech_x000d_
_x000d_
1x Centrála_x000d_
Umístěno v m.č. 1.74_x000d_
Centrála ovládá 1 větrací skupinu_x000d_
Z EPS je do centrály vyveden beznapěťový kontakt pro uzavření oken v případě požáru. Součástí centrály je UPS s funkcí 72 hodin chodu_x000d_
_x000d_
3x Přídavný DM modul_x000d_
Každá větrací skupina potřebuje svůj modul._x000d_
_x000d_
4x Větrací tlačítko _x000d_
Bude umístěno vždy v dané místnosti a bude ovládat příslušnou větrací skupinu_x000d_
_x000d_
2x Požární tlačítko _x000d_
Vždy 1 ks na patro, je to z důvodu komfortnějšího provádění funkčních zkoušek._x000d_
</t>
  </si>
  <si>
    <t>741320191R</t>
  </si>
  <si>
    <t xml:space="preserve">Montáž a dodávka bezhalogenového kabelu 3x1,5 (funkční integrita) </t>
  </si>
  <si>
    <t>1636994103</t>
  </si>
  <si>
    <t>741320192R</t>
  </si>
  <si>
    <t xml:space="preserve">Montáž a dodávka kabelu 4 x 2 x 0,8 (bezhalogenový) </t>
  </si>
  <si>
    <t>1193966431</t>
  </si>
  <si>
    <t>02 - Část 04 (balíček 4)</t>
  </si>
  <si>
    <t>01 - Bourací práce m.č. 0.34 - 0.37</t>
  </si>
  <si>
    <t>-1733671552</t>
  </si>
  <si>
    <t>-199236820</t>
  </si>
  <si>
    <t>-1662829838</t>
  </si>
  <si>
    <t>-2083855385</t>
  </si>
  <si>
    <t>2,85*(0,8+0,8+0,1+0,95+0,9+0,9+0,9+0,55+0,9+1,8+0,3)</t>
  </si>
  <si>
    <t>962032240</t>
  </si>
  <si>
    <t>Bourání zdiva nadzákladového z cihel nebo tvárnic z cihel pálených nebo vápenopískových, na maltu cementovou, objemu do 1 m3</t>
  </si>
  <si>
    <t>-820018918</t>
  </si>
  <si>
    <t>https://podminky.urs.cz/item/CS_URS_2023_02/962032240</t>
  </si>
  <si>
    <t>0,2*2,85*3,125</t>
  </si>
  <si>
    <t>-0,2*0,9*2,0</t>
  </si>
  <si>
    <t>-390158607</t>
  </si>
  <si>
    <t>49*0,08</t>
  </si>
  <si>
    <t>126256311</t>
  </si>
  <si>
    <t>1541223246</t>
  </si>
  <si>
    <t>0,9*2,0*6</t>
  </si>
  <si>
    <t>0,6*2,0*1</t>
  </si>
  <si>
    <t>1686972832</t>
  </si>
  <si>
    <t>0,9*2,1</t>
  </si>
  <si>
    <t>997013155</t>
  </si>
  <si>
    <t>Vnitrostaveništní doprava suti a vybouraných hmot vodorovně do 50 m svisle s omezením mechanizace pro budovy a haly výšky přes 15 do 18 m</t>
  </si>
  <si>
    <t>1978263497</t>
  </si>
  <si>
    <t>https://podminky.urs.cz/item/CS_URS_2023_02/997013155</t>
  </si>
  <si>
    <t>-9634461</t>
  </si>
  <si>
    <t>21,652*4</t>
  </si>
  <si>
    <t>997013511</t>
  </si>
  <si>
    <t>Odvoz suti a vybouraných hmot z meziskládky na skládku s naložením a se složením, na vzdálenost do 1 km</t>
  </si>
  <si>
    <t>-25630500</t>
  </si>
  <si>
    <t>https://podminky.urs.cz/item/CS_URS_2023_02/997013511</t>
  </si>
  <si>
    <t>-564641149</t>
  </si>
  <si>
    <t>766441812</t>
  </si>
  <si>
    <t>Demontáž parapetních desek dřevěných nebo plastových šířky přes 300 mm, délky do 1000 mm</t>
  </si>
  <si>
    <t>1116141420</t>
  </si>
  <si>
    <t>https://podminky.urs.cz/item/CS_URS_2023_02/766441812</t>
  </si>
  <si>
    <t>-801219857</t>
  </si>
  <si>
    <t>1500784799</t>
  </si>
  <si>
    <t>"stropy"</t>
  </si>
  <si>
    <t>36,35+1,05+8,21+2,13</t>
  </si>
  <si>
    <t>"stěny"</t>
  </si>
  <si>
    <t>2,85*(20,15+3,05+7,05+6,5+3,6+10)</t>
  </si>
  <si>
    <t>-1032697978</t>
  </si>
  <si>
    <t>"nespecifikované pomocné práce"</t>
  </si>
  <si>
    <t>-1181803925</t>
  </si>
  <si>
    <t>02 - Stavební úpravy m.č. 0.34 - 0.37</t>
  </si>
  <si>
    <t xml:space="preserve">    762 - Konstrukce tesařské</t>
  </si>
  <si>
    <t>317142442</t>
  </si>
  <si>
    <t>Překlady nenosné z pórobetonu osazené do tenkého maltového lože, výšky do 250 mm, šířky překladu 150 mm, délky překladu přes 1000 do 1250 mm</t>
  </si>
  <si>
    <t>-1529570704</t>
  </si>
  <si>
    <t>https://podminky.urs.cz/item/CS_URS_2023_02/317142442</t>
  </si>
  <si>
    <t>1143808197</t>
  </si>
  <si>
    <t>(1,3*5,49*2)/1000</t>
  </si>
  <si>
    <t>-1291362075</t>
  </si>
  <si>
    <t>-1312979444</t>
  </si>
  <si>
    <t>((1,3*12,9)/1000)*3</t>
  </si>
  <si>
    <t>-1595671443</t>
  </si>
  <si>
    <t>2102740037</t>
  </si>
  <si>
    <t>"dozdívka"</t>
  </si>
  <si>
    <t>2,85*1,325</t>
  </si>
  <si>
    <t>"nová stěna"</t>
  </si>
  <si>
    <t>2,85*1,2</t>
  </si>
  <si>
    <t>2,85*4,05</t>
  </si>
  <si>
    <t>0,8*0,9</t>
  </si>
  <si>
    <t>-1884011036</t>
  </si>
  <si>
    <t>4,05+1,2+1,325+0,8</t>
  </si>
  <si>
    <t>-1334101626</t>
  </si>
  <si>
    <t>612131121</t>
  </si>
  <si>
    <t>Podkladní a spojovací vrstva vnitřních omítaných ploch penetrace disperzní nanášená ručně stěn</t>
  </si>
  <si>
    <t>-2064291943</t>
  </si>
  <si>
    <t>https://podminky.urs.cz/item/CS_URS_2023_02/612131121</t>
  </si>
  <si>
    <t>144,225+20,658</t>
  </si>
  <si>
    <t>-1298784330</t>
  </si>
  <si>
    <t>"nové stěny"</t>
  </si>
  <si>
    <t>2,85*1,2*2</t>
  </si>
  <si>
    <t>0,8*0,9*2</t>
  </si>
  <si>
    <t>1804341818</t>
  </si>
  <si>
    <t>19,999</t>
  </si>
  <si>
    <t>-2079928056</t>
  </si>
  <si>
    <t>2,85*(33,05+4,0+12,65+5,2)</t>
  </si>
  <si>
    <t>-1,2*1,7*6</t>
  </si>
  <si>
    <t>1318861497</t>
  </si>
  <si>
    <t>40,34*0,072</t>
  </si>
  <si>
    <t>8,21*0,06</t>
  </si>
  <si>
    <t>1452867140</t>
  </si>
  <si>
    <t>4,44*49*1,2*0,001</t>
  </si>
  <si>
    <t>-43193573</t>
  </si>
  <si>
    <t>634111113</t>
  </si>
  <si>
    <t>Obvodová dilatace mezi stěnou a mazaninou nebo potěrem pružnou těsnicí páskou na bázi syntetického kaučuku výšky 80 mm</t>
  </si>
  <si>
    <t>950146605</t>
  </si>
  <si>
    <t>https://podminky.urs.cz/item/CS_URS_2023_02/634111113</t>
  </si>
  <si>
    <t>-2100122261</t>
  </si>
  <si>
    <t>809501812</t>
  </si>
  <si>
    <t>2*30</t>
  </si>
  <si>
    <t>1644653312</t>
  </si>
  <si>
    <t>682795210</t>
  </si>
  <si>
    <t>47,74</t>
  </si>
  <si>
    <t>998011002</t>
  </si>
  <si>
    <t>Přesun hmot pro budovy občanské výstavby, bydlení, výrobu a služby s nosnou svislou konstrukcí zděnou z cihel, tvárnic nebo kamene vodorovná dopravní vzdálenost do 100 m pro budovy výšky přes 6 do 12 m</t>
  </si>
  <si>
    <t>-1402501092</t>
  </si>
  <si>
    <t>https://podminky.urs.cz/item/CS_URS_2023_02/998011002</t>
  </si>
  <si>
    <t>1689963544</t>
  </si>
  <si>
    <t>896919131</t>
  </si>
  <si>
    <t>49*0,0003 'Přepočtené koeficientem množství</t>
  </si>
  <si>
    <t>1149508896</t>
  </si>
  <si>
    <t>997046792</t>
  </si>
  <si>
    <t>49*1,1655 'Přepočtené koeficientem množství</t>
  </si>
  <si>
    <t>-2128076530</t>
  </si>
  <si>
    <t>762</t>
  </si>
  <si>
    <t>Konstrukce tesařské</t>
  </si>
  <si>
    <t>762511296</t>
  </si>
  <si>
    <t>Podlahové konstrukce podkladové z dřevoštěpkových desek OSB dvouvrstvých šroubovaných na pero a drážku 2x18 mm</t>
  </si>
  <si>
    <t>1409772231</t>
  </si>
  <si>
    <t>https://podminky.urs.cz/item/CS_URS_2023_02/762511296</t>
  </si>
  <si>
    <t>2,7*4,05</t>
  </si>
  <si>
    <t>762512261</t>
  </si>
  <si>
    <t>Podlahové konstrukce podkladové montáž roštu podkladového</t>
  </si>
  <si>
    <t>-731996082</t>
  </si>
  <si>
    <t>https://podminky.urs.cz/item/CS_URS_2023_02/762512261</t>
  </si>
  <si>
    <t>6*4,05</t>
  </si>
  <si>
    <t>60512125</t>
  </si>
  <si>
    <t>hranol stavební řezivo průřezu do 120cm2 do dl 6m</t>
  </si>
  <si>
    <t>1209568613</t>
  </si>
  <si>
    <t>24,3*0,12*0,06</t>
  </si>
  <si>
    <t>762595001</t>
  </si>
  <si>
    <t>Spojovací prostředky podlah a podkladových konstrukcí hřebíky, vruty</t>
  </si>
  <si>
    <t>2064564244</t>
  </si>
  <si>
    <t>https://podminky.urs.cz/item/CS_URS_2023_02/762595001</t>
  </si>
  <si>
    <t>0,175</t>
  </si>
  <si>
    <t>11,03*0,036</t>
  </si>
  <si>
    <t>998762102</t>
  </si>
  <si>
    <t>Přesun hmot pro konstrukce tesařské stanovený z hmotnosti přesunovaného materiálu vodorovná dopravní vzdálenost do 50 m v objektech výšky přes 6 do 12 m</t>
  </si>
  <si>
    <t>-1696792544</t>
  </si>
  <si>
    <t>https://podminky.urs.cz/item/CS_URS_2023_02/998762102</t>
  </si>
  <si>
    <t>763135101</t>
  </si>
  <si>
    <t>Montáž sádrokartonového podhledu kazetového demontovatelného, velikosti kazet 600x600 mm včetně zavěšené nosné konstrukce viditelné</t>
  </si>
  <si>
    <t>-336339892</t>
  </si>
  <si>
    <t>https://podminky.urs.cz/item/CS_URS_2023_02/763135101</t>
  </si>
  <si>
    <t>48,6</t>
  </si>
  <si>
    <t>-1764927478</t>
  </si>
  <si>
    <t>48,6*1,05 'Přepočtené koeficientem množství</t>
  </si>
  <si>
    <t>763135190R</t>
  </si>
  <si>
    <t xml:space="preserve">Montáž a dodávka požárního obkladu ocelové konstrukce, odolnost R45 (sádrové desky se skelnou výztuží) tl. 15 mm </t>
  </si>
  <si>
    <t>495667235</t>
  </si>
  <si>
    <t>9,1</t>
  </si>
  <si>
    <t>998763301</t>
  </si>
  <si>
    <t>Přesun hmot pro konstrukce montované z desek sádrokartonových, sádrovláknitých, cementovláknitých nebo cementových stanovený z hmotnosti přesunovaného materiálu vodorovná dopravní vzdálenost do 50 m v objektech výšky do 6 m</t>
  </si>
  <si>
    <t>-2038820727</t>
  </si>
  <si>
    <t>https://podminky.urs.cz/item/CS_URS_2023_02/998763301</t>
  </si>
  <si>
    <t>-613415010</t>
  </si>
  <si>
    <t>"dveře D0.3" 3</t>
  </si>
  <si>
    <t>-125540575</t>
  </si>
  <si>
    <t>Poznámka k položce:_x000d_
Rozetové kování; Povrch broušená nerez; Cylindrická vložka stavební, klasická, mosaz; Klika-klika_x000d_
Dekor zárubně - buk; Dekor křídla - buk</t>
  </si>
  <si>
    <t>179381593</t>
  </si>
  <si>
    <t>544531148</t>
  </si>
  <si>
    <t>766694116</t>
  </si>
  <si>
    <t>Montáž ostatních truhlářských konstrukcí parapetních desek dřevěných nebo plastových šířky do 300 mm</t>
  </si>
  <si>
    <t>420974463</t>
  </si>
  <si>
    <t>https://podminky.urs.cz/item/CS_URS_2023_02/766694116</t>
  </si>
  <si>
    <t>6*1,2</t>
  </si>
  <si>
    <t>61144403</t>
  </si>
  <si>
    <t>parapet plastový vnitřní komůrkový tl 20mm š 350mm</t>
  </si>
  <si>
    <t>-1860074486</t>
  </si>
  <si>
    <t>61144019</t>
  </si>
  <si>
    <t>koncovka k parapetu plastovému vnitřnímu 1 pár</t>
  </si>
  <si>
    <t>1418437820</t>
  </si>
  <si>
    <t>601874341</t>
  </si>
  <si>
    <t>767137602R_D0.6</t>
  </si>
  <si>
    <t>Montáž a dodávka AL dveří D0.6</t>
  </si>
  <si>
    <t>732191026</t>
  </si>
  <si>
    <t xml:space="preserve">Poznámka k položce:_x000d_
Rozetové kování; Bezpečnostní kování; Min. tříbodový bezpečnostní systém; Cylindrická vložka stavební, klasická, mosaz; Klika-klika_x000d_
EW; 30; DP1; C_x000d_
Odstín zárubně - antracit; Odstín křídla - sv. šedá_x000d_
</t>
  </si>
  <si>
    <t>767137602R_Dv.04</t>
  </si>
  <si>
    <t>Montáž a dodávka AL dveří DV.04</t>
  </si>
  <si>
    <t>552448677</t>
  </si>
  <si>
    <t>Poznámka k položce:_x000d_
specifikace viz. výpis dveří</t>
  </si>
  <si>
    <t>767995112</t>
  </si>
  <si>
    <t>Montáž ostatních atypických zámečnických konstrukcí hmotnosti přes 5 do 10 kg</t>
  </si>
  <si>
    <t>-502754249</t>
  </si>
  <si>
    <t>https://podminky.urs.cz/item/CS_URS_2023_02/767995112</t>
  </si>
  <si>
    <t>76799511R</t>
  </si>
  <si>
    <t>Ocelový rám</t>
  </si>
  <si>
    <t>-1558570189</t>
  </si>
  <si>
    <t>767995113R</t>
  </si>
  <si>
    <t>Montáž a dodávka ocelové konstrukce v m.č. 0.34</t>
  </si>
  <si>
    <t>921628555</t>
  </si>
  <si>
    <t>1698575641</t>
  </si>
  <si>
    <t>"m.č. 0.36"</t>
  </si>
  <si>
    <t>8,21</t>
  </si>
  <si>
    <t>789262087</t>
  </si>
  <si>
    <t>771151026</t>
  </si>
  <si>
    <t>Příprava podkladu před provedením dlažby samonivelační stěrka min.pevnosti 30 MPa, tloušťky přes 12 do 15 mm</t>
  </si>
  <si>
    <t>150599510</t>
  </si>
  <si>
    <t>https://podminky.urs.cz/item/CS_URS_2023_02/771151026</t>
  </si>
  <si>
    <t>771474112</t>
  </si>
  <si>
    <t>Montáž soklů z dlaždic keramických lepených cementovým flexibilním lepidlem rovných, výšky přes 65 do 90 mm</t>
  </si>
  <si>
    <t>-458296007</t>
  </si>
  <si>
    <t>https://podminky.urs.cz/item/CS_URS_2023_02/771474112</t>
  </si>
  <si>
    <t>12,65</t>
  </si>
  <si>
    <t>59761416</t>
  </si>
  <si>
    <t>sokl-dlažba keramická slinutá hladká do interiéru i exteriéru 300x80mm</t>
  </si>
  <si>
    <t>CS ÚRS 2023 01</t>
  </si>
  <si>
    <t>584923895</t>
  </si>
  <si>
    <t>12,65*2,475 'Přepočtené koeficientem množství</t>
  </si>
  <si>
    <t>771574263</t>
  </si>
  <si>
    <t>Montáž podlah z dlaždic keramických lepených flexibilním lepidlem maloformátových pro vysoké mechanické zatížení protiskluzných nebo reliéfních (bezbariérových) přes 9 do 12 ks/m2</t>
  </si>
  <si>
    <t>-401049614</t>
  </si>
  <si>
    <t>https://podminky.urs.cz/item/CS_URS_2023_01/771574263</t>
  </si>
  <si>
    <t>59761409</t>
  </si>
  <si>
    <t>dlažba keramická slinutá protiskluzná do interiéru i exteriéru pro vysoké mechanické namáhání přes 9 do 12ks/m2</t>
  </si>
  <si>
    <t>-1271751942</t>
  </si>
  <si>
    <t>8,21*1,1 'Přepočtené koeficientem množství</t>
  </si>
  <si>
    <t>-724020190</t>
  </si>
  <si>
    <t>17,85</t>
  </si>
  <si>
    <t>-403994263</t>
  </si>
  <si>
    <t>1238104236</t>
  </si>
  <si>
    <t>408164913</t>
  </si>
  <si>
    <t>1805801893</t>
  </si>
  <si>
    <t>40,34</t>
  </si>
  <si>
    <t>1806670026</t>
  </si>
  <si>
    <t>"m.č. 0.34, 0.35"</t>
  </si>
  <si>
    <t>40,34*2</t>
  </si>
  <si>
    <t>925674635</t>
  </si>
  <si>
    <t>129780485</t>
  </si>
  <si>
    <t>776141124</t>
  </si>
  <si>
    <t>Příprava podkladu vyrovnání samonivelační stěrkou podlah min.pevnosti 30 MPa, tloušťky přes 8 do 10 mm</t>
  </si>
  <si>
    <t>229858274</t>
  </si>
  <si>
    <t>https://podminky.urs.cz/item/CS_URS_2023_02/776141124</t>
  </si>
  <si>
    <t>1843137130</t>
  </si>
  <si>
    <t>-1518063353</t>
  </si>
  <si>
    <t>40,34*1,1 'Přepočtené koeficientem množství</t>
  </si>
  <si>
    <t>-1482029315</t>
  </si>
  <si>
    <t>4,05+8,725+4,05+8,725+1,4+1,4</t>
  </si>
  <si>
    <t>0,875+0,875+0,9+0,9</t>
  </si>
  <si>
    <t>2048330167</t>
  </si>
  <si>
    <t>31,9*1,2 'Přepočtené koeficientem množství</t>
  </si>
  <si>
    <t>-127096972</t>
  </si>
  <si>
    <t>31,9</t>
  </si>
  <si>
    <t>1028809706</t>
  </si>
  <si>
    <t>270654947</t>
  </si>
  <si>
    <t>2,05*(1,3+1,3+1,7+1,7)</t>
  </si>
  <si>
    <t>-518307480</t>
  </si>
  <si>
    <t>10,5</t>
  </si>
  <si>
    <t>2006286648</t>
  </si>
  <si>
    <t>-550671836</t>
  </si>
  <si>
    <t>10,5*1,1 'Přepočtené koeficientem množství</t>
  </si>
  <si>
    <t>592282933</t>
  </si>
  <si>
    <t>1199339592</t>
  </si>
  <si>
    <t>(1,3+1,3+1,7+1,7)</t>
  </si>
  <si>
    <t>-2122678017</t>
  </si>
  <si>
    <t>-1420514062</t>
  </si>
  <si>
    <t>-430703736</t>
  </si>
  <si>
    <t>1,05</t>
  </si>
  <si>
    <t>1427255879</t>
  </si>
  <si>
    <t>784111001</t>
  </si>
  <si>
    <t>Oprášení (ometení) podkladu v místnostech výšky do 3,80 m</t>
  </si>
  <si>
    <t>75017483</t>
  </si>
  <si>
    <t>https://podminky.urs.cz/item/CS_URS_2023_02/784111001</t>
  </si>
  <si>
    <t>47,74+164,883+20</t>
  </si>
  <si>
    <t>559567016</t>
  </si>
  <si>
    <t>232,623</t>
  </si>
  <si>
    <t>1188963852</t>
  </si>
  <si>
    <t>877245505</t>
  </si>
  <si>
    <t>1423346955</t>
  </si>
  <si>
    <t>-381467997</t>
  </si>
  <si>
    <t>1983473444</t>
  </si>
  <si>
    <t>-1992876449</t>
  </si>
  <si>
    <t>721226511</t>
  </si>
  <si>
    <t>Zápachové uzávěrky podomítkové (Pe) s krycí deskou pro pračku a myčku DN 40</t>
  </si>
  <si>
    <t>-839744355</t>
  </si>
  <si>
    <t>https://podminky.urs.cz/item/CS_URS_2023_02/721226511</t>
  </si>
  <si>
    <t>-1033479745</t>
  </si>
  <si>
    <t>721925846</t>
  </si>
  <si>
    <t>8+1+6+1</t>
  </si>
  <si>
    <t>1539348361</t>
  </si>
  <si>
    <t>-1902595660</t>
  </si>
  <si>
    <t>-1554345727</t>
  </si>
  <si>
    <t>722232044</t>
  </si>
  <si>
    <t>Armatury se dvěma závity kulové kohouty PN 42 do 185 °C přímé vnitřní závit G 3/4"</t>
  </si>
  <si>
    <t>1609303780</t>
  </si>
  <si>
    <t>https://podminky.urs.cz/item/CS_URS_2023_02/722232044</t>
  </si>
  <si>
    <t>1371952206</t>
  </si>
  <si>
    <t>1308599146</t>
  </si>
  <si>
    <t>https://podminky.urs.cz/item/CS_URS_2023_02/722290246</t>
  </si>
  <si>
    <t>296711781</t>
  </si>
  <si>
    <t>https://podminky.urs.cz/item/CS_URS_2023_02/998722103</t>
  </si>
  <si>
    <t>-1660250842</t>
  </si>
  <si>
    <t>725821329</t>
  </si>
  <si>
    <t>Baterie dřezové stojánkové pákové s otáčivým ústím a délkou ramínka s vytahovací sprškou</t>
  </si>
  <si>
    <t>1659627233</t>
  </si>
  <si>
    <t>https://podminky.urs.cz/item/CS_URS_2023_02/725821329</t>
  </si>
  <si>
    <t>-1059584688</t>
  </si>
  <si>
    <t>725821331R</t>
  </si>
  <si>
    <t>Závěsná výlevka (ovládání zepředu), včetně výlevky, ovládací tlačítko, výlevková baterie, včetně příslušenství pro připojení vody pro baterii i výlevku. Konkrétní typ dle investora</t>
  </si>
  <si>
    <t>-1579840598</t>
  </si>
  <si>
    <t>-1949251587</t>
  </si>
  <si>
    <t>1040089676</t>
  </si>
  <si>
    <t>-718831403</t>
  </si>
  <si>
    <t>780544639</t>
  </si>
  <si>
    <t>https://podminky.urs.cz/item/CS_URS_2023_02/HZS1301</t>
  </si>
  <si>
    <t>-1995908355</t>
  </si>
  <si>
    <t>-684312796</t>
  </si>
  <si>
    <t>1437481981</t>
  </si>
  <si>
    <t>-1527764659</t>
  </si>
  <si>
    <t>-776630467</t>
  </si>
  <si>
    <t>-896394112</t>
  </si>
  <si>
    <t xml:space="preserve">    751 - Vzduchotechnika</t>
  </si>
  <si>
    <t>751</t>
  </si>
  <si>
    <t>751398040R</t>
  </si>
  <si>
    <t>Radiální stropní ventilátor</t>
  </si>
  <si>
    <t>-1509336137</t>
  </si>
  <si>
    <t xml:space="preserve">Poznámka k položce:_x000d_
"3.4.1-Parametry: max 150m3/h při 150Pa
Příkon 70W//230V, akustický tlak 51dB(A), ovládání od tlačítka v místnosti, nastavitelný doběh, zpětná klapka"_x000d_
</t>
  </si>
  <si>
    <t>751398041R</t>
  </si>
  <si>
    <t>-2102408071</t>
  </si>
  <si>
    <t xml:space="preserve">Poznámka k položce:_x000d_
"3.4.2-Parametry: max 80m3/h při 100Pa
Příkon 28W//230V, akustický tlak 41dB(A), ovládání od světla v místnosti, nastavitelný doběh, zpětná klapka"_x000d_
</t>
  </si>
  <si>
    <t>-30344435</t>
  </si>
  <si>
    <t>Pritidešťová žaluzie 300x200</t>
  </si>
  <si>
    <t>-365473195</t>
  </si>
  <si>
    <t>-797563385</t>
  </si>
  <si>
    <t>-464849942</t>
  </si>
  <si>
    <t>1396122227</t>
  </si>
  <si>
    <t>-1807337528</t>
  </si>
  <si>
    <t>-1287988447</t>
  </si>
  <si>
    <t>-367399418</t>
  </si>
  <si>
    <t>-1969365010</t>
  </si>
  <si>
    <t>-10552936</t>
  </si>
  <si>
    <t>751611811R</t>
  </si>
  <si>
    <t>Demontáž stávající VZT, včetně odvozu a ekologické likvidace</t>
  </si>
  <si>
    <t>72343875</t>
  </si>
  <si>
    <t>751611812R</t>
  </si>
  <si>
    <t>Montážní plošina</t>
  </si>
  <si>
    <t>-1298263130</t>
  </si>
  <si>
    <t>-1856531498</t>
  </si>
  <si>
    <t>860741117</t>
  </si>
  <si>
    <t xml:space="preserve">Poznámka k položce:_x000d_
Včetně spojovacího a těsnícího materiálu, závěsů a uchycění VZT potrubí, včetně popisů směru proudění na potrubí_x000d_
</t>
  </si>
  <si>
    <t>-1427305306</t>
  </si>
  <si>
    <t xml:space="preserve">Poznámka k položce:_x000d_
5.15.3 - pozink, pro vzt potrubí tř. těsnosti B, ruční ovládání_x000d_
</t>
  </si>
  <si>
    <t>986840040</t>
  </si>
  <si>
    <t xml:space="preserve">Poznámka k položce:_x000d_
5.15.1 - pozink, pro vzt potrubí tř. těsnosti B, ruční ovládání_x000d_
</t>
  </si>
  <si>
    <t>751792021R</t>
  </si>
  <si>
    <t>Montáž VZT zař. č. 3</t>
  </si>
  <si>
    <t>1750635571</t>
  </si>
  <si>
    <t xml:space="preserve">Poznámka k položce:_x000d_
Kompletní montáž zařízění č. 3, osazení potrubí v třídě těsnosti B, montáž potrubních elementů, izolace, ošetření neošetřených částí potrubí a montážního materiálu nátěrovou hmotou, včetně dopravy materiálu_x000d_
</t>
  </si>
  <si>
    <t>1310761287</t>
  </si>
  <si>
    <t>-2123719524</t>
  </si>
  <si>
    <t>-1447700544</t>
  </si>
  <si>
    <t>043203001</t>
  </si>
  <si>
    <t>Měření hluku v chráněném venkovním prostoru stavby, protihluková opatření</t>
  </si>
  <si>
    <t>-192308737</t>
  </si>
  <si>
    <t>https://podminky.urs.cz/item/CS_URS_2023_02/043203001</t>
  </si>
  <si>
    <t>58914666</t>
  </si>
  <si>
    <t>-1074668066</t>
  </si>
  <si>
    <t>-1501609554</t>
  </si>
  <si>
    <t>-1130003512</t>
  </si>
  <si>
    <t>-1337133924</t>
  </si>
  <si>
    <t>-682089818</t>
  </si>
  <si>
    <t>229539676</t>
  </si>
  <si>
    <t>-1285615807</t>
  </si>
  <si>
    <t>-1822621521</t>
  </si>
  <si>
    <t>-1782561533</t>
  </si>
  <si>
    <t>-1016601324</t>
  </si>
  <si>
    <t>54+16</t>
  </si>
  <si>
    <t>648847870</t>
  </si>
  <si>
    <t>733811241</t>
  </si>
  <si>
    <t>Ochrana potrubí termoizolačními trubicemi z pěnového polyetylenu PE přilepenými v příčných a podélných spojích, tloušťky izolace přes 13 do 20 mm, vnitřního průměru izolace DN do 22 mm</t>
  </si>
  <si>
    <t>1600027465</t>
  </si>
  <si>
    <t>https://podminky.urs.cz/item/CS_URS_2023_02/733811241</t>
  </si>
  <si>
    <t>733811242</t>
  </si>
  <si>
    <t>Ochrana potrubí termoizolačními trubicemi z pěnového polyetylenu PE přilepenými v příčných a podélných spojích, tloušťky izolace přes 13 do 20 mm, vnitřního průměru izolace DN přes 22 do 45 mm</t>
  </si>
  <si>
    <t>1179485394</t>
  </si>
  <si>
    <t>https://podminky.urs.cz/item/CS_URS_2023_02/733811242</t>
  </si>
  <si>
    <t>435214898</t>
  </si>
  <si>
    <t>2092154627</t>
  </si>
  <si>
    <t>925045058</t>
  </si>
  <si>
    <t>101672191</t>
  </si>
  <si>
    <t>3+2</t>
  </si>
  <si>
    <t>-880966239</t>
  </si>
  <si>
    <t>1588480346</t>
  </si>
  <si>
    <t>-468029535</t>
  </si>
  <si>
    <t>1595122954</t>
  </si>
  <si>
    <t>-412158210</t>
  </si>
  <si>
    <t>-161814176</t>
  </si>
  <si>
    <t>-1611531052</t>
  </si>
  <si>
    <t xml:space="preserve">Poznámka k položce:_x000d_
-obsahuje 4ks
speciálních konzol z plastu, vruty, hmoždinky_x000d_
</t>
  </si>
  <si>
    <t>735152566R</t>
  </si>
  <si>
    <t>Proplachy systému topení, napuštění a odvzdušnění, tlaková zkouška, zaregulování a zprovoznění</t>
  </si>
  <si>
    <t>1562716620</t>
  </si>
  <si>
    <t>1645832557</t>
  </si>
  <si>
    <t xml:space="preserve">Poznámka k položce:_x000d_
-s bočním připojením, v hygienickém provedení,
 PN10, Tmax 110°C_x000d_
</t>
  </si>
  <si>
    <t>-1296552431</t>
  </si>
  <si>
    <t>-228382090</t>
  </si>
  <si>
    <t>-201223464</t>
  </si>
  <si>
    <t>735152590R</t>
  </si>
  <si>
    <t>1914411960</t>
  </si>
  <si>
    <t>735152591R</t>
  </si>
  <si>
    <t>-1707913207</t>
  </si>
  <si>
    <t>2100256998</t>
  </si>
  <si>
    <t>595437328</t>
  </si>
  <si>
    <t>01 - Strukturovaná kabeláž</t>
  </si>
  <si>
    <t>-1203076925</t>
  </si>
  <si>
    <t>559664525</t>
  </si>
  <si>
    <t>0+0+4+0+0</t>
  </si>
  <si>
    <t>-1551216322</t>
  </si>
  <si>
    <t>-1501346429</t>
  </si>
  <si>
    <t>989042106</t>
  </si>
  <si>
    <t>-1908983425</t>
  </si>
  <si>
    <t>-289399793</t>
  </si>
  <si>
    <t>-1581362567</t>
  </si>
  <si>
    <t>-1780469147</t>
  </si>
  <si>
    <t>-456083745</t>
  </si>
  <si>
    <t>448103011</t>
  </si>
  <si>
    <t>-1931024056</t>
  </si>
  <si>
    <t>480+0+0+0+0</t>
  </si>
  <si>
    <t>12756417</t>
  </si>
  <si>
    <t>1143265336</t>
  </si>
  <si>
    <t>-1416218877</t>
  </si>
  <si>
    <t>653622654</t>
  </si>
  <si>
    <t>48+0+0+0+0</t>
  </si>
  <si>
    <t>-227648439</t>
  </si>
  <si>
    <t>-100965173</t>
  </si>
  <si>
    <t>1452205964</t>
  </si>
  <si>
    <t>343867183</t>
  </si>
  <si>
    <t>20+0+0+0+0</t>
  </si>
  <si>
    <t>1882204030</t>
  </si>
  <si>
    <t>36+0+0+0+0</t>
  </si>
  <si>
    <t>-176371604</t>
  </si>
  <si>
    <t>2075234896</t>
  </si>
  <si>
    <t>1791116754</t>
  </si>
  <si>
    <t>333020319</t>
  </si>
  <si>
    <t>1175129584</t>
  </si>
  <si>
    <t>-25452678</t>
  </si>
  <si>
    <t>-1345696212</t>
  </si>
  <si>
    <t>1851763897</t>
  </si>
  <si>
    <t>-1015457853</t>
  </si>
  <si>
    <t>1123013419</t>
  </si>
  <si>
    <t>-1929815680</t>
  </si>
  <si>
    <t>1517156312</t>
  </si>
  <si>
    <t>02 - AVT - Audio-Video technika</t>
  </si>
  <si>
    <t>M23.07 - AVT - Audio-Video technika</t>
  </si>
  <si>
    <t>M23.07</t>
  </si>
  <si>
    <t>1766107011</t>
  </si>
  <si>
    <t>-1375425776</t>
  </si>
  <si>
    <t>Montáž - Kabel HDMI 2.0; 20 metrů</t>
  </si>
  <si>
    <t>464356933</t>
  </si>
  <si>
    <t>Dodávka - Kabel HDMI 2.0; 20 metrů, LSOH</t>
  </si>
  <si>
    <t>-1334994089</t>
  </si>
  <si>
    <t>Montáž - Krabice elektroinstalační pod omítku 153x153x77 s víčkem, vč. vysekání a zapravení</t>
  </si>
  <si>
    <t>-1022609748</t>
  </si>
  <si>
    <t>Dodávka - Krabice elektroinstalační pod omítku 153x153x77 s víčkem, vč. vysekání a zapravení</t>
  </si>
  <si>
    <t>1406568869</t>
  </si>
  <si>
    <t>-625278687</t>
  </si>
  <si>
    <t>1808324763</t>
  </si>
  <si>
    <t>360839296</t>
  </si>
  <si>
    <t>2087812019</t>
  </si>
  <si>
    <t>14+0+0+0+0</t>
  </si>
  <si>
    <t>Montáž - Trubka ohebná, ø 32mm, bezhalogenová, vč. příchytek</t>
  </si>
  <si>
    <t>-972682190</t>
  </si>
  <si>
    <t>Dodávka - Trubka ohebná, ø 32mm, bezhalogenová, vč. příchytek</t>
  </si>
  <si>
    <t>353712071</t>
  </si>
  <si>
    <t>8+0+0+0+0</t>
  </si>
  <si>
    <t>Montáž - Trubka ohebná, ø 40mm, bezhalogenová, podhled</t>
  </si>
  <si>
    <t>-1749199631</t>
  </si>
  <si>
    <t>Dodávka - Trubka ohebná, ø 40mm, bezhalogenová, podhled</t>
  </si>
  <si>
    <t>-1585169268</t>
  </si>
  <si>
    <t>-811150385</t>
  </si>
  <si>
    <t>Vysekání drážky, hloubka do 50mm, šířka do 50mm</t>
  </si>
  <si>
    <t>233938500</t>
  </si>
  <si>
    <t>Zapravení vysekané drážky, hloubka do 50mm, šířka do 50mm</t>
  </si>
  <si>
    <t>-742206175</t>
  </si>
  <si>
    <t>-425916439</t>
  </si>
  <si>
    <t>717309853</t>
  </si>
  <si>
    <t>515158147</t>
  </si>
  <si>
    <t>Výzbroj pro doplnění rozvaděče ozn. R - 4.NP</t>
  </si>
  <si>
    <t>99608110</t>
  </si>
  <si>
    <t>Poznámka k položce:_x000d_
"Poznámka k položce:
4x proudový chránič s jističem 10/B/0,03 (3 x osvětlení + 1 x rezerva) 
11x proudový chránič s jističem 16/B/0,03 (10 x zásuvky 230V + 1 x rezerva)
"</t>
  </si>
  <si>
    <t>Rozvaděč ozn. R_AV, včetně montáže</t>
  </si>
  <si>
    <t>-1463451516</t>
  </si>
  <si>
    <t xml:space="preserve">Poznámka k položce:_x000d_
"Poznámka k položce:
Velikost dle požadavku AV techniky
2x proudový chránič s jističem 16/1/B/0,03 
"_x000d_
</t>
  </si>
  <si>
    <t>1412466318</t>
  </si>
  <si>
    <t>1081064102</t>
  </si>
  <si>
    <t>Montáž zásuvek domovních se zapojením vodičů 16 A, provedení (2P + PE)</t>
  </si>
  <si>
    <t>-1688696350</t>
  </si>
  <si>
    <t>Zásuvka jednonásobná s ochranným kolíkem, s clonkami, 250 V AC; bílá</t>
  </si>
  <si>
    <t>1378054645</t>
  </si>
  <si>
    <t>1742485945</t>
  </si>
  <si>
    <t xml:space="preserve">Zásuvka dvojnásobná s ochrannými kolíky, s clonkami, s natočenou dutinou  16 A, 250 V AC; bílá</t>
  </si>
  <si>
    <t>-1166062982</t>
  </si>
  <si>
    <t>Montáž LED pásků domovních se zapojením vodičů a upevněním</t>
  </si>
  <si>
    <t>-1661286171</t>
  </si>
  <si>
    <t>Led pásek 6m; s příslušenstvím čidly, napájením.</t>
  </si>
  <si>
    <t>549442962</t>
  </si>
  <si>
    <t>-168000108</t>
  </si>
  <si>
    <t>1923350078</t>
  </si>
  <si>
    <t>Spínač kompletní řaz.č.5 IP20</t>
  </si>
  <si>
    <t>1583232390</t>
  </si>
  <si>
    <t>237236418</t>
  </si>
  <si>
    <t>Spínač kompletní řaz č.1/0 IP20</t>
  </si>
  <si>
    <t>2062169969</t>
  </si>
  <si>
    <t>SIL.1.16.1</t>
  </si>
  <si>
    <t>Spínač kompletní řaz.č.6+7 IP20</t>
  </si>
  <si>
    <t>-104767503</t>
  </si>
  <si>
    <t>Montáž kabelů měděných bez ukončení uložených pod omítku, v liště; plných kulatých (např. CYKY), průřezu žil 1,5 až 16 mm2</t>
  </si>
  <si>
    <t>902956345</t>
  </si>
  <si>
    <t>757575576</t>
  </si>
  <si>
    <t>540408276</t>
  </si>
  <si>
    <t>1876449786</t>
  </si>
  <si>
    <t>1805009731</t>
  </si>
  <si>
    <t>Ukončení vodičů izolovaných s označením a zapojením v rozváděči nebo na přístroji, průřezu žíly do 16 mm2</t>
  </si>
  <si>
    <t>2106094763</t>
  </si>
  <si>
    <t>-1238754506</t>
  </si>
  <si>
    <t>-1427075192</t>
  </si>
  <si>
    <t>938025489</t>
  </si>
  <si>
    <t xml:space="preserve">Krabice přístrojová, kruhová 68mm,  IP20</t>
  </si>
  <si>
    <t>-585345395</t>
  </si>
  <si>
    <t>-1523685662</t>
  </si>
  <si>
    <t>-1288109252</t>
  </si>
  <si>
    <t>657669244</t>
  </si>
  <si>
    <t>SIL.1.30.1</t>
  </si>
  <si>
    <t>-1067355473</t>
  </si>
  <si>
    <t>SIL.1.30.2</t>
  </si>
  <si>
    <t>-2106554903</t>
  </si>
  <si>
    <t>Montáž kabelového žlabu do šířky 60mm</t>
  </si>
  <si>
    <t>-55180013</t>
  </si>
  <si>
    <t>Kabelový žlab bezhalogenového 41x18 mm</t>
  </si>
  <si>
    <t>-2020165970</t>
  </si>
  <si>
    <t>580295472</t>
  </si>
  <si>
    <t>-1316502791</t>
  </si>
  <si>
    <t>rýha ve stěnách, šířky rýhy do 150 mm se zapravením po montáži kabelů</t>
  </si>
  <si>
    <t>1145570060</t>
  </si>
  <si>
    <t>SIL.A.36</t>
  </si>
  <si>
    <t>-1829553021</t>
  </si>
  <si>
    <t>SIL.A.37</t>
  </si>
  <si>
    <t>-1854113966</t>
  </si>
  <si>
    <t>SIL.A.38</t>
  </si>
  <si>
    <t>2076334999</t>
  </si>
  <si>
    <t>SIL.A.39</t>
  </si>
  <si>
    <t>-829387369</t>
  </si>
  <si>
    <t>SIL.A.40</t>
  </si>
  <si>
    <t>365083633</t>
  </si>
  <si>
    <t>SIL.A.41</t>
  </si>
  <si>
    <t>1888837905</t>
  </si>
  <si>
    <t xml:space="preserve">03 - Část 05 -  Hygienické zázemí</t>
  </si>
  <si>
    <t>D.2.1 - Architektonicko stavební řešení</t>
  </si>
  <si>
    <t>UP v Olomouci, Křižkovského 511/8, Olomouc</t>
  </si>
  <si>
    <t>RV projekt s.r.o., Poláškova 1535, Valašské Meziří</t>
  </si>
  <si>
    <t>14133059	</t>
  </si>
  <si>
    <t xml:space="preserve">    997 - Doprava suti a vybouraných hmot</t>
  </si>
  <si>
    <t>139711111</t>
  </si>
  <si>
    <t>Vykopávka v uzavřených prostorech ručně v hornině třídy těžitelnosti I skupiny 1 až 3</t>
  </si>
  <si>
    <t>CS ÚRS 2025 01</t>
  </si>
  <si>
    <t>1780058569</t>
  </si>
  <si>
    <t>https://podminky.urs.cz/item/CS_URS_2025_01/139711111</t>
  </si>
  <si>
    <t>6,5*1</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</si>
  <si>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</si>
  <si>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</si>
  <si>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570727857</t>
  </si>
  <si>
    <t>https://podminky.urs.cz/item/CS_URS_2025_01/175111101</t>
  </si>
  <si>
    <t>58337310</t>
  </si>
  <si>
    <t>štěrkopísek frakce 0/4</t>
  </si>
  <si>
    <t>-812972614</t>
  </si>
  <si>
    <t>1696300538</t>
  </si>
  <si>
    <t>https://podminky.urs.cz/item/CS_URS_2025_01/271532212</t>
  </si>
  <si>
    <t>5,5</t>
  </si>
  <si>
    <t>317142422</t>
  </si>
  <si>
    <t>Překlady nenosné z pórobetonu osazené do tenkého maltového lože, výšky do 250 mm, šířky překladu 100 mm, délky překladu přes 1000 do 1250 mm</t>
  </si>
  <si>
    <t>886044478</t>
  </si>
  <si>
    <t>https://podminky.urs.cz/item/CS_URS_2025_01/317142422</t>
  </si>
  <si>
    <t>Překlady nenosné z pórobetonu osazené do tenkého maltového lože, výšky do 250 mm, šířky překladu 150 mm, délky překladu přes 1000 do 1250 mm</t>
  </si>
  <si>
    <t>-1288786228</t>
  </si>
  <si>
    <t>https://podminky.urs.cz/item/CS_URS_2025_01/317142442</t>
  </si>
  <si>
    <t>1924526516</t>
  </si>
  <si>
    <t>https://podminky.urs.cz/item/CS_URS_2025_01/317941121</t>
  </si>
  <si>
    <t>0,065</t>
  </si>
  <si>
    <t>2002604584</t>
  </si>
  <si>
    <t>0,065*1,1 'Přepočtené koeficientem množství</t>
  </si>
  <si>
    <t>342272225</t>
  </si>
  <si>
    <t>Příčky z pórobetonových tvárnic hladkých na tenké maltové lože objemová hmotnost do 500 kg/m3, tloušťka příčky 100 mm</t>
  </si>
  <si>
    <t>395934978</t>
  </si>
  <si>
    <t>https://podminky.urs.cz/item/CS_URS_2025_01/342272225</t>
  </si>
  <si>
    <t>"1.PP"</t>
  </si>
  <si>
    <t>(2,15+3,2)*2,83-(0,9*2)</t>
  </si>
  <si>
    <t>(4,5+1,8*2+2,1+0,15*2)*3-(0,9*2)</t>
  </si>
  <si>
    <t>(4,9+1,775+2,65+3,03+1,35)*3,45-(0,9*2)*2</t>
  </si>
  <si>
    <t>Příčky z pórobetonových tvárnic hladkých na tenké maltové lože objemová hmotnost do 500 kg/m3, tloušťka příčky 150 mm</t>
  </si>
  <si>
    <t>1470860864</t>
  </si>
  <si>
    <t>https://podminky.urs.cz/item/CS_URS_2025_01/342272245</t>
  </si>
  <si>
    <t>"1.PP" (2,1*2,83)-(0,9*2+1*2)</t>
  </si>
  <si>
    <t>"1.NP" (1,3+6)*3-(1*2)*2-(0,9*2)</t>
  </si>
  <si>
    <t>"2.NP" (1+1,7+0,9)*3,45-(0,9*2)*2-(1*2)</t>
  </si>
  <si>
    <t>-1781977946</t>
  </si>
  <si>
    <t>https://podminky.urs.cz/item/CS_URS_2025_01/342291112</t>
  </si>
  <si>
    <t>40,9</t>
  </si>
  <si>
    <t>268779640</t>
  </si>
  <si>
    <t>https://podminky.urs.cz/item/CS_URS_2025_01/342291121</t>
  </si>
  <si>
    <t>42,7</t>
  </si>
  <si>
    <t>-617790714</t>
  </si>
  <si>
    <t>https://podminky.urs.cz/item/CS_URS_2025_01/612131121</t>
  </si>
  <si>
    <t>400</t>
  </si>
  <si>
    <t>Pletivo vnitřních ploch v ploše nebo pruzích, na plném podkladu sklovláknité vtlačené do tmelu včetně tmelu stěn</t>
  </si>
  <si>
    <t>-348100286</t>
  </si>
  <si>
    <t>https://podminky.urs.cz/item/CS_URS_2025_01/612142001</t>
  </si>
  <si>
    <t>612321121</t>
  </si>
  <si>
    <t>Omítka vápenocementová vnitřních ploch nanášená ručně jednovrstvá, tloušťky do 10 mm hladká svislých konstrukcí stěn</t>
  </si>
  <si>
    <t>-1909099186</t>
  </si>
  <si>
    <t>https://podminky.urs.cz/item/CS_URS_2025_01/612321121</t>
  </si>
  <si>
    <t>Vápenocementový štuk vnitřních ploch tloušťky do 3 mm svislých konstrukcí stěn</t>
  </si>
  <si>
    <t>-1281851850</t>
  </si>
  <si>
    <t>https://podminky.urs.cz/item/CS_URS_2025_01/612321131</t>
  </si>
  <si>
    <t>400-284</t>
  </si>
  <si>
    <t>598609530</t>
  </si>
  <si>
    <t>https://podminky.urs.cz/item/CS_URS_2025_01/631311115</t>
  </si>
  <si>
    <t>19*0,072</t>
  </si>
  <si>
    <t>-177607056</t>
  </si>
  <si>
    <t>https://podminky.urs.cz/item/CS_URS_2025_01/631312141</t>
  </si>
  <si>
    <t>0,15*6,5</t>
  </si>
  <si>
    <t>-1020107522</t>
  </si>
  <si>
    <t>https://podminky.urs.cz/item/CS_URS_2025_01/631362021</t>
  </si>
  <si>
    <t>6,5*4,44*1,2*0,001</t>
  </si>
  <si>
    <t>19*4,44*1,2*0,001</t>
  </si>
  <si>
    <t>Separační vrstva k oddělení podlahových vrstev z polyetylénové fólie</t>
  </si>
  <si>
    <t>-958304471</t>
  </si>
  <si>
    <t>https://podminky.urs.cz/item/CS_URS_2025_01/632481213</t>
  </si>
  <si>
    <t>19+23,5+33,5</t>
  </si>
  <si>
    <t>642944121</t>
  </si>
  <si>
    <t>Osazení ocelových dveřních zárubní lisovaných nebo z úhelníků dodatečně s vybetonováním prahu, plochy do 2,5 m2</t>
  </si>
  <si>
    <t>1633310987</t>
  </si>
  <si>
    <t>https://podminky.urs.cz/item/CS_URS_2025_01/642944121</t>
  </si>
  <si>
    <t>"T1" 7+3</t>
  </si>
  <si>
    <t>"invalida" 3</t>
  </si>
  <si>
    <t>55331432</t>
  </si>
  <si>
    <t>zárubeň jednokřídlá ocelová pro dodatečnou montáž tl stěny 75-100mm rozměru 800/1970, 2100mm</t>
  </si>
  <si>
    <t>296986718</t>
  </si>
  <si>
    <t>55331433</t>
  </si>
  <si>
    <t>zárubeň jednokřídlá ocelová pro dodatečnou montáž tl stěny 75-100mm rozměru 900/1970, 2100mm</t>
  </si>
  <si>
    <t>-2000530134</t>
  </si>
  <si>
    <t>949101111</t>
  </si>
  <si>
    <t>Lešení pomocné pracovní pro objekty pozemních staveb pro zatížení do 150 kg/m2, o výšce lešeňové podlahy do 1,9 m</t>
  </si>
  <si>
    <t>-1105581642</t>
  </si>
  <si>
    <t>https://podminky.urs.cz/item/CS_URS_2025_01/949101111</t>
  </si>
  <si>
    <t>72,75</t>
  </si>
  <si>
    <t>-1358716712</t>
  </si>
  <si>
    <t>https://podminky.urs.cz/item/CS_URS_2025_01/952901111</t>
  </si>
  <si>
    <t>Bourání příček nebo přizdívek z cihel pálených plných nebo dutých, tl. do 100 mm</t>
  </si>
  <si>
    <t>2064594428</t>
  </si>
  <si>
    <t>https://podminky.urs.cz/item/CS_URS_2025_01/962031132</t>
  </si>
  <si>
    <t>156</t>
  </si>
  <si>
    <t>Bourání příček nebo přizdívek z cihel pálených plných nebo dutých, tl. přes 100 do 150 mm</t>
  </si>
  <si>
    <t>-923958967</t>
  </si>
  <si>
    <t>https://podminky.urs.cz/item/CS_URS_2025_01/962031133</t>
  </si>
  <si>
    <t>28,72</t>
  </si>
  <si>
    <t>-2019339168</t>
  </si>
  <si>
    <t>https://podminky.urs.cz/item/CS_URS_2025_01/965042141</t>
  </si>
  <si>
    <t>0,08*19</t>
  </si>
  <si>
    <t>965042241</t>
  </si>
  <si>
    <t>Bourání mazanin betonových nebo z litého asfaltu tl. přes 100 mm, plochy přes 4 m2</t>
  </si>
  <si>
    <t>1602081748</t>
  </si>
  <si>
    <t>https://podminky.urs.cz/item/CS_URS_2025_01/965042241</t>
  </si>
  <si>
    <t>6,5*0,15</t>
  </si>
  <si>
    <t>793101847</t>
  </si>
  <si>
    <t>https://podminky.urs.cz/item/CS_URS_2025_01/968072455</t>
  </si>
  <si>
    <t>33,6</t>
  </si>
  <si>
    <t>971033641</t>
  </si>
  <si>
    <t>Vybourání otvorů ve zdivu základovém nebo nadzákladovém z cihel, tvárnic, příčkovek z cihel pálených na maltu vápennou nebo vápenocementovou plochy do 4 m2, tl. do 300 mm</t>
  </si>
  <si>
    <t>1067268161</t>
  </si>
  <si>
    <t>https://podminky.urs.cz/item/CS_URS_2025_01/971033641</t>
  </si>
  <si>
    <t>(0,9*2,1)*0,2</t>
  </si>
  <si>
    <t>973031324</t>
  </si>
  <si>
    <t>Vysekání výklenků nebo kapes ve zdivu z cihel na maltu vápennou nebo vápenocementovou kapes, plochy do 0,10 m2, hl. do 150 mm</t>
  </si>
  <si>
    <t>70457468</t>
  </si>
  <si>
    <t>https://podminky.urs.cz/item/CS_URS_2025_01/973031324</t>
  </si>
  <si>
    <t>974032167</t>
  </si>
  <si>
    <t>Vysekání rýh ve stěnách nebo příčkách z dutých cihel, tvárnic, desek z dutých cihel nebo tvárnic do hl. 150 mm a šířky do 300 mm</t>
  </si>
  <si>
    <t>1574026071</t>
  </si>
  <si>
    <t>https://podminky.urs.cz/item/CS_URS_2025_01/974032167</t>
  </si>
  <si>
    <t>1,2</t>
  </si>
  <si>
    <t>-835885878</t>
  </si>
  <si>
    <t>https://podminky.urs.cz/item/CS_URS_2025_01/977312113</t>
  </si>
  <si>
    <t>978013191</t>
  </si>
  <si>
    <t>Otlučení vápenných nebo vápenocementových omítek vnitřních ploch stěn s vyškrabáním spar, s očištěním zdiva, v rozsahu přes 50 do 100 %</t>
  </si>
  <si>
    <t>157922221</t>
  </si>
  <si>
    <t>https://podminky.urs.cz/item/CS_URS_2025_01/978013191</t>
  </si>
  <si>
    <t>455,12</t>
  </si>
  <si>
    <t>Doprava suti a vybouraných hmot</t>
  </si>
  <si>
    <t>997013213</t>
  </si>
  <si>
    <t>Vnitrostaveništní doprava suti a vybouraných hmot vodorovně do 50 m s naložením ručně pro budovy a haly výšky přes 9 do 12 m</t>
  </si>
  <si>
    <t>-1139751996</t>
  </si>
  <si>
    <t>https://podminky.urs.cz/item/CS_URS_2025_01/997013213</t>
  </si>
  <si>
    <t>Vnitrostaveništní doprava suti a vybouraných hmot vodorovně do 50 m s naložením Příplatek k cenám -3111 až -3217 za zvětšenou vodorovnou dopravu přes vymezenou dopravní vzdálenost za každých dalších započatých 10 m</t>
  </si>
  <si>
    <t>1513722737</t>
  </si>
  <si>
    <t>https://podminky.urs.cz/item/CS_URS_2025_01/997013219</t>
  </si>
  <si>
    <t>-242073090</t>
  </si>
  <si>
    <t>https://podminky.urs.cz/item/CS_URS_2025_01/997013501</t>
  </si>
  <si>
    <t>Odvoz suti a vybouraných hmot na skládku nebo meziskládku se složením, na vzdálenost Příplatek k ceně za každý další započatý 1 km přes 1 km</t>
  </si>
  <si>
    <t>-905354021</t>
  </si>
  <si>
    <t>https://podminky.urs.cz/item/CS_URS_2025_01/997013509</t>
  </si>
  <si>
    <t>99,143*9</t>
  </si>
  <si>
    <t>-1899432534</t>
  </si>
  <si>
    <t>https://podminky.urs.cz/item/CS_URS_2025_01/997013631</t>
  </si>
  <si>
    <t>998018002</t>
  </si>
  <si>
    <t>Přesun hmot pro budovy občanské výstavby, bydlení, výrobu a služby ruční (bez užití mechanizace) vodorovná dopravní vzdálenost do 100 m pro budovy s jakoukoliv nosnou konstrukcí výšky přes 6 do 12 m</t>
  </si>
  <si>
    <t>-923864708</t>
  </si>
  <si>
    <t>https://podminky.urs.cz/item/CS_URS_2025_01/998018002</t>
  </si>
  <si>
    <t>1293330624</t>
  </si>
  <si>
    <t>https://podminky.urs.cz/item/CS_URS_2025_01/711111001</t>
  </si>
  <si>
    <t>-1432190830</t>
  </si>
  <si>
    <t>19*0,0003 'Přepočtené koeficientem množství</t>
  </si>
  <si>
    <t>1380285571</t>
  </si>
  <si>
    <t>https://podminky.urs.cz/item/CS_URS_2025_01/711141559</t>
  </si>
  <si>
    <t>-1710958846</t>
  </si>
  <si>
    <t>19*1,1655 'Přepočtené koeficientem množství</t>
  </si>
  <si>
    <t>998711121</t>
  </si>
  <si>
    <t>Přesun hmot pro izolace proti vodě, vlhkosti a plynům stanovený z hmotnosti přesunovaného materiálu vodorovná dopravní vzdálenost do 50 m ruční (bez užití mechanizace) v objektech výšky do 6 m</t>
  </si>
  <si>
    <t>-908865261</t>
  </si>
  <si>
    <t>https://podminky.urs.cz/item/CS_URS_2025_01/998711121</t>
  </si>
  <si>
    <t>Montáž sádrokartonového podhledu kazetového demontovatelného včetně zavěšené nosné konstrukce velikosti kazet 600x600 mm viditelné</t>
  </si>
  <si>
    <t>1727570667</t>
  </si>
  <si>
    <t>https://podminky.urs.cz/item/CS_URS_2025_01/763135101</t>
  </si>
  <si>
    <t>17.98+22.4+31.74</t>
  </si>
  <si>
    <t>18,3</t>
  </si>
  <si>
    <t>-1589858512</t>
  </si>
  <si>
    <t>90,42*1,1 'Přepočtené koeficientem množství</t>
  </si>
  <si>
    <t>763135812</t>
  </si>
  <si>
    <t>Demontáž podhledu sádrokartonového kazetového zavěšeného na roštu polozapuštěném</t>
  </si>
  <si>
    <t>-86719343</t>
  </si>
  <si>
    <t>https://podminky.urs.cz/item/CS_URS_2025_01/763135812</t>
  </si>
  <si>
    <t>72,12+18,3</t>
  </si>
  <si>
    <t>763411111R</t>
  </si>
  <si>
    <t>Sanitární příčky do mokrého prostředí, desky s HPL - laminátem tl 12,0 mm</t>
  </si>
  <si>
    <t>1397962093</t>
  </si>
  <si>
    <t xml:space="preserve">"T4" </t>
  </si>
  <si>
    <t>2,5*1,7</t>
  </si>
  <si>
    <t xml:space="preserve">"T5" </t>
  </si>
  <si>
    <t>2,5*(1,21+1,21)*2</t>
  </si>
  <si>
    <t>2,5*2,4*2</t>
  </si>
  <si>
    <t>-0,7*3*2*2</t>
  </si>
  <si>
    <t>"T6"</t>
  </si>
  <si>
    <t>2,5*(0,915+0,915+1,2+1,575+1,625)</t>
  </si>
  <si>
    <t>"T7"</t>
  </si>
  <si>
    <t>2,5*(1,75+1,7)</t>
  </si>
  <si>
    <t>763411121R</t>
  </si>
  <si>
    <t>Sanitární příčky vhodné do mokrého prostředí dveře vnitřní do sanitárních příček šířky do 700 mm, výšky do 2 000 mm z dřevotřískových desek s HPL-laminátem včetně nerezového kování tl. 12,0 mm</t>
  </si>
  <si>
    <t>1961573252</t>
  </si>
  <si>
    <t>"T4" 1</t>
  </si>
  <si>
    <t>"T5" 6</t>
  </si>
  <si>
    <t>"T6" 3</t>
  </si>
  <si>
    <t>"T7" 2</t>
  </si>
  <si>
    <t>763411211R</t>
  </si>
  <si>
    <t>Sanitární příčky vhodné do mokrého prostředí dělící přepážky k pisoárům z dřevotřískových desek s HPL-laminátem tl. 12,0 mm</t>
  </si>
  <si>
    <t>-2720721</t>
  </si>
  <si>
    <t>5,1</t>
  </si>
  <si>
    <t>998763322</t>
  </si>
  <si>
    <t>Přesun hmot pro konstrukce montované z desek sádrokartonových, sádrovláknitých, cementovláknitých nebo cementových stanovený z hmotnosti přesunovaného materiálu vodorovná dopravní vzdálenost do 50 m s omezením mechanizace v objektech výšky přes 6 do 12 m</t>
  </si>
  <si>
    <t>-167180156</t>
  </si>
  <si>
    <t>https://podminky.urs.cz/item/CS_URS_2025_01/998763322</t>
  </si>
  <si>
    <t>766660001</t>
  </si>
  <si>
    <t>Montáž dveřních křídel dřevěných nebo plastových otevíravých do ocelové zárubně povrchově upravených jednokřídlových, šířky do 800 mm</t>
  </si>
  <si>
    <t>-1214246924</t>
  </si>
  <si>
    <t>https://podminky.urs.cz/item/CS_URS_2025_01/766660001</t>
  </si>
  <si>
    <t>"dveře T1" 10</t>
  </si>
  <si>
    <t>61162086R</t>
  </si>
  <si>
    <t>dveře jednokřídlé dřevotřískové povrch laminátový plné 800x1970-2100mm viz. výpis T1</t>
  </si>
  <si>
    <t>-486135219</t>
  </si>
  <si>
    <t>Poznámka k položce:_x000d_
včetně dodávky kování a mřížek, viz. výpis T1</t>
  </si>
  <si>
    <t>766660002</t>
  </si>
  <si>
    <t>Montáž dveřních křídel dřevěných nebo plastových otevíravých do ocelové zárubně povrchově upravených jednokřídlových, šířky přes 800 mm</t>
  </si>
  <si>
    <t>-417638276</t>
  </si>
  <si>
    <t>https://podminky.urs.cz/item/CS_URS_2025_01/766660002</t>
  </si>
  <si>
    <t>61162087</t>
  </si>
  <si>
    <t>dveře jednokřídlé dřevotřískové povrch laminátový plné 900x1970-2100mm viz. výpis T2</t>
  </si>
  <si>
    <t>327947433</t>
  </si>
  <si>
    <t>Poznámka k položce:_x000d_
součástí dveří je i příslušenství viz. výpis T2</t>
  </si>
  <si>
    <t>-1442497271</t>
  </si>
  <si>
    <t>https://podminky.urs.cz/item/CS_URS_2025_01/766691914</t>
  </si>
  <si>
    <t>998766122</t>
  </si>
  <si>
    <t>Přesun hmot pro konstrukce truhlářské stanovený z hmotnosti přesunovaného materiálu vodorovná dopravní vzdálenost do 50 m ruční (bez užití mechanizace) v objektech výšky přes 6 do 12 m</t>
  </si>
  <si>
    <t>-342811783</t>
  </si>
  <si>
    <t>https://podminky.urs.cz/item/CS_URS_2025_01/998766122</t>
  </si>
  <si>
    <t>-2099112744</t>
  </si>
  <si>
    <t>https://podminky.urs.cz/item/CS_URS_2025_01/771111011</t>
  </si>
  <si>
    <t>2097855037</t>
  </si>
  <si>
    <t>https://podminky.urs.cz/item/CS_URS_2025_01/771121011</t>
  </si>
  <si>
    <t>72,75*2</t>
  </si>
  <si>
    <t>771121022</t>
  </si>
  <si>
    <t>Příprava podkladu před provedením dlažby broušení podlah nového podkladu betonového</t>
  </si>
  <si>
    <t>-437899386</t>
  </si>
  <si>
    <t>https://podminky.urs.cz/item/CS_URS_2025_01/771121022</t>
  </si>
  <si>
    <t>771151024</t>
  </si>
  <si>
    <t>Příprava podkladu před provedením dlažby samonivelační stěrka min. pevnosti 30 MPa, tloušťky přes 8 do 10 mm</t>
  </si>
  <si>
    <t>-1134750630</t>
  </si>
  <si>
    <t>https://podminky.urs.cz/item/CS_URS_2025_01/771151024</t>
  </si>
  <si>
    <t>771571810</t>
  </si>
  <si>
    <t>Demontáž podlah z dlaždic keramických kladených do malty</t>
  </si>
  <si>
    <t>-257781963</t>
  </si>
  <si>
    <t>https://podminky.urs.cz/item/CS_URS_2025_01/771571810</t>
  </si>
  <si>
    <t>70,4</t>
  </si>
  <si>
    <t>771574416</t>
  </si>
  <si>
    <t>Montáž podlah z dlaždic keramických lepených cementovým flexibilním lepidlem hladkých, tloušťky do 10 mm přes 9 do 12 ks/m2</t>
  </si>
  <si>
    <t>-1080864861</t>
  </si>
  <si>
    <t>https://podminky.urs.cz/item/CS_URS_2025_01/771574416</t>
  </si>
  <si>
    <t>59761160</t>
  </si>
  <si>
    <t>dlažba keramická slinutá mrazuvzdorná povrch hladký/matný tl do 10mm přes 9 do 12ks/m2</t>
  </si>
  <si>
    <t>-1242223301</t>
  </si>
  <si>
    <t>72,75*1,1 'Přepočtené koeficientem množství</t>
  </si>
  <si>
    <t>Montáž podlah z dlaždic keramických lepených cementovým flexibilním lepidlem Příplatek k cenám za plochu do 5 m2 jednotlivě</t>
  </si>
  <si>
    <t>1755241991</t>
  </si>
  <si>
    <t>https://podminky.urs.cz/item/CS_URS_2025_01/771577211</t>
  </si>
  <si>
    <t>-1048539793</t>
  </si>
  <si>
    <t>https://podminky.urs.cz/item/CS_URS_2025_01/771591112</t>
  </si>
  <si>
    <t>2109871067</t>
  </si>
  <si>
    <t>https://podminky.urs.cz/item/CS_URS_2025_01/771591115</t>
  </si>
  <si>
    <t>736591579</t>
  </si>
  <si>
    <t>https://podminky.urs.cz/item/CS_URS_2025_01/771591184</t>
  </si>
  <si>
    <t>1847901435</t>
  </si>
  <si>
    <t>https://podminky.urs.cz/item/CS_URS_2025_01/771591241</t>
  </si>
  <si>
    <t>771591242</t>
  </si>
  <si>
    <t>Izolace podlahy pod dlažbu těsnícími izolačními pásy vnější roh</t>
  </si>
  <si>
    <t>-908685624</t>
  </si>
  <si>
    <t>https://podminky.urs.cz/item/CS_URS_2025_01/771591242</t>
  </si>
  <si>
    <t>389361742</t>
  </si>
  <si>
    <t>https://podminky.urs.cz/item/CS_URS_2025_01/771591264</t>
  </si>
  <si>
    <t>-1277059015</t>
  </si>
  <si>
    <t>https://podminky.urs.cz/item/CS_URS_2025_01/771592011</t>
  </si>
  <si>
    <t>998771122</t>
  </si>
  <si>
    <t>Přesun hmot pro podlahy z dlaždic stanovený z hmotnosti přesunovaného materiálu vodorovná dopravní vzdálenost do 50 m ruční (bez užití mechanizace) v objektech výšky přes 6 do 12 m</t>
  </si>
  <si>
    <t>-311604601</t>
  </si>
  <si>
    <t>https://podminky.urs.cz/item/CS_URS_2025_01/998771122</t>
  </si>
  <si>
    <t>-1377160547</t>
  </si>
  <si>
    <t>https://podminky.urs.cz/item/CS_URS_2025_01/781111011</t>
  </si>
  <si>
    <t>73,2+-7,2+94,8-7,4+145,752-14,6</t>
  </si>
  <si>
    <t>-796285016</t>
  </si>
  <si>
    <t>https://podminky.urs.cz/item/CS_URS_2025_01/781121011</t>
  </si>
  <si>
    <t>1093077833</t>
  </si>
  <si>
    <t>https://podminky.urs.cz/item/CS_URS_2025_01/781131112</t>
  </si>
  <si>
    <t>284*0,2</t>
  </si>
  <si>
    <t>781471810</t>
  </si>
  <si>
    <t>Demontáž obkladů z dlaždic keramických kladených do malty</t>
  </si>
  <si>
    <t>-600218768</t>
  </si>
  <si>
    <t>https://podminky.urs.cz/item/CS_URS_2025_01/781471810</t>
  </si>
  <si>
    <t>254</t>
  </si>
  <si>
    <t>781472217</t>
  </si>
  <si>
    <t>Montáž keramických obkladů stěn lepených cementovým flexibilním lepidlem hladkých přes 12 do 19 ks/m2</t>
  </si>
  <si>
    <t>1353354740</t>
  </si>
  <si>
    <t>https://podminky.urs.cz/item/CS_URS_2025_01/781472217</t>
  </si>
  <si>
    <t>284,55</t>
  </si>
  <si>
    <t>59761701</t>
  </si>
  <si>
    <t>obklad keramický nemrazuvzdorný povrch hladký/lesklý tl do 10mm přes 12 do 19ks/m2</t>
  </si>
  <si>
    <t>-1633399357</t>
  </si>
  <si>
    <t>284,55*1,1 'Přepočtené koeficientem množství</t>
  </si>
  <si>
    <t>781472291</t>
  </si>
  <si>
    <t>Montáž keramických obkladů stěn lepených cementovým flexibilním lepidlem Příplatek k cenám za plochu do 10 m2 jednotlivě</t>
  </si>
  <si>
    <t>743221906</t>
  </si>
  <si>
    <t>https://podminky.urs.cz/item/CS_URS_2025_01/781472291</t>
  </si>
  <si>
    <t>284,552</t>
  </si>
  <si>
    <t>2139346746</t>
  </si>
  <si>
    <t>https://podminky.urs.cz/item/CS_URS_2025_01/781495115</t>
  </si>
  <si>
    <t>607040332</t>
  </si>
  <si>
    <t>https://podminky.urs.cz/item/CS_URS_2025_01/781495141</t>
  </si>
  <si>
    <t>1935284165</t>
  </si>
  <si>
    <t>https://podminky.urs.cz/item/CS_URS_2025_01/781495142</t>
  </si>
  <si>
    <t>-1674615950</t>
  </si>
  <si>
    <t>https://podminky.urs.cz/item/CS_URS_2025_01/781495143</t>
  </si>
  <si>
    <t>-681368463</t>
  </si>
  <si>
    <t>https://podminky.urs.cz/item/CS_URS_2025_01/781495184</t>
  </si>
  <si>
    <t>-815617145</t>
  </si>
  <si>
    <t>https://podminky.urs.cz/item/CS_URS_2025_01/781495211</t>
  </si>
  <si>
    <t>998781122</t>
  </si>
  <si>
    <t>Přesun hmot pro obklady keramické stanovený z hmotnosti přesunovaného materiálu vodorovná dopravní vzdálenost do 50 m ruční (bez užití mechanizace) v objektech výšky přes 6 do 12 m</t>
  </si>
  <si>
    <t>1475565505</t>
  </si>
  <si>
    <t>https://podminky.urs.cz/item/CS_URS_2025_01/998781122</t>
  </si>
  <si>
    <t>-1648742861</t>
  </si>
  <si>
    <t>https://podminky.urs.cz/item/CS_URS_2025_01/784111001</t>
  </si>
  <si>
    <t>200</t>
  </si>
  <si>
    <t>-1912591519</t>
  </si>
  <si>
    <t>https://podminky.urs.cz/item/CS_URS_2025_01/784181121</t>
  </si>
  <si>
    <t>-1627849085</t>
  </si>
  <si>
    <t>https://podminky.urs.cz/item/CS_URS_2025_01/784211101</t>
  </si>
  <si>
    <t>D.2.4.1 - Zdravotně technické instalace</t>
  </si>
  <si>
    <t xml:space="preserve">    727 - Zdravotechnika - protipožární ochrana</t>
  </si>
  <si>
    <t xml:space="preserve">    800 - Společné</t>
  </si>
  <si>
    <t>612325121</t>
  </si>
  <si>
    <t>Vápenocementová omítka rýh štuková dvouvrstvá ve stěnách, šířky rýhy do 150 mm</t>
  </si>
  <si>
    <t>CS ÚRS 2024 02</t>
  </si>
  <si>
    <t>651183824</t>
  </si>
  <si>
    <t>https://podminky.urs.cz/item/CS_URS_2024_02/612325121</t>
  </si>
  <si>
    <t>631311131</t>
  </si>
  <si>
    <t>Doplnění dosavadních mazanin prostým betonem s dodáním hmot, bez potěru, plochy jednotlivě do 1 m2 a tl. přes 80 mm</t>
  </si>
  <si>
    <t>527357832</t>
  </si>
  <si>
    <t>https://podminky.urs.cz/item/CS_URS_2024_02/631311131</t>
  </si>
  <si>
    <t>21*0,3*0,08</t>
  </si>
  <si>
    <t>949121112</t>
  </si>
  <si>
    <t>Lešení lehké kozové dílcové o výšce lešeňové podlahy přes 1,2 do 1,9 m montáž</t>
  </si>
  <si>
    <t>-511184671</t>
  </si>
  <si>
    <t>https://podminky.urs.cz/item/CS_URS_2024_02/949121112</t>
  </si>
  <si>
    <t>949121212</t>
  </si>
  <si>
    <t>Lešení lehké kozové dílcové o výšce lešeňové podlahy přes 1,2 do 1,9 m příplatek k ceně za každý den použití</t>
  </si>
  <si>
    <t>565423957</t>
  </si>
  <si>
    <t>https://podminky.urs.cz/item/CS_URS_2024_02/949121212</t>
  </si>
  <si>
    <t>949121812</t>
  </si>
  <si>
    <t>Lešení lehké kozové dílcové o výšce lešeňové podlahy přes 1,2 do 1,9 m demontáž</t>
  </si>
  <si>
    <t>597511101</t>
  </si>
  <si>
    <t>https://podminky.urs.cz/item/CS_URS_2024_02/949121812</t>
  </si>
  <si>
    <t>974031133</t>
  </si>
  <si>
    <t>Vysekání rýh ve zdivu cihelném na maltu vápennou nebo vápenocementovou do hl. 50 mm a šířky do 100 mm</t>
  </si>
  <si>
    <t>-1641627587</t>
  </si>
  <si>
    <t>https://podminky.urs.cz/item/CS_URS_2024_02/974031133</t>
  </si>
  <si>
    <t>974031164</t>
  </si>
  <si>
    <t>Vysekání rýh ve zdivu cihelném na maltu vápennou nebo vápenocementovou do hl. 150 mm a šířky do 150 mm</t>
  </si>
  <si>
    <t>-2008140564</t>
  </si>
  <si>
    <t>https://podminky.urs.cz/item/CS_URS_2024_02/974031164</t>
  </si>
  <si>
    <t>977151123R</t>
  </si>
  <si>
    <t>Prostupy přes stavební konstrukce (přes strop; přes nosnou stěnu; přes příčku), včetně zapravení a chráničky, velikost dle DN vodovodního potrubí</t>
  </si>
  <si>
    <t>-1545880039</t>
  </si>
  <si>
    <t>997013153</t>
  </si>
  <si>
    <t>Vnitrostaveništní doprava suti a vybouraných hmot vodorovně do 50 m s naložením s omezením mechanizace pro budovy a haly výšky přes 9 do 12 m</t>
  </si>
  <si>
    <t>1409003555</t>
  </si>
  <si>
    <t>https://podminky.urs.cz/item/CS_URS_2024_02/997013153</t>
  </si>
  <si>
    <t>-518239323</t>
  </si>
  <si>
    <t>https://podminky.urs.cz/item/CS_URS_2024_02/997013501</t>
  </si>
  <si>
    <t>360536429</t>
  </si>
  <si>
    <t>https://podminky.urs.cz/item/CS_URS_2024_02/997013509</t>
  </si>
  <si>
    <t>4,1*10</t>
  </si>
  <si>
    <t>-267229262</t>
  </si>
  <si>
    <t>https://podminky.urs.cz/item/CS_URS_2024_02/997013631</t>
  </si>
  <si>
    <t>721170000R</t>
  </si>
  <si>
    <t>Napojení kanalizace na stávající kanalizační potrubí -vyčištění, prověření připojovaného materiálu, materiál pro napojení a sedlový kus</t>
  </si>
  <si>
    <t>-542945075</t>
  </si>
  <si>
    <t>721170001R</t>
  </si>
  <si>
    <t xml:space="preserve">Napojení na stávající ležaté potrubí. Způsob a DN napojení bude určena po odkrytí </t>
  </si>
  <si>
    <t>-898266317</t>
  </si>
  <si>
    <t>721170002R</t>
  </si>
  <si>
    <t>Zemní práce pro ležatou kanalizaci</t>
  </si>
  <si>
    <t>-1318556054</t>
  </si>
  <si>
    <t>-472939711</t>
  </si>
  <si>
    <t>https://podminky.urs.cz/item/CS_URS_2025_01/721173401</t>
  </si>
  <si>
    <t>28615651</t>
  </si>
  <si>
    <t>čistící kus kanalizační PP DN 110</t>
  </si>
  <si>
    <t>-783513669</t>
  </si>
  <si>
    <t>-206587893</t>
  </si>
  <si>
    <t>https://podminky.urs.cz/item/CS_URS_2025_01/721173402</t>
  </si>
  <si>
    <t>28615652</t>
  </si>
  <si>
    <t>čistící kus kanalizační PP DN 125</t>
  </si>
  <si>
    <t>1275078615</t>
  </si>
  <si>
    <t>721173403</t>
  </si>
  <si>
    <t>Potrubí z trub PVC SN4 svodné (ležaté) DN 160</t>
  </si>
  <si>
    <t>-1002958291</t>
  </si>
  <si>
    <t>https://podminky.urs.cz/item/CS_URS_2025_01/721173403</t>
  </si>
  <si>
    <t>721175203</t>
  </si>
  <si>
    <t>Plastové potrubí odhlučněné třívrstvé připojovací DN 50</t>
  </si>
  <si>
    <t>246666970</t>
  </si>
  <si>
    <t>https://podminky.urs.cz/item/CS_URS_2025_01/721175203</t>
  </si>
  <si>
    <t>721175204</t>
  </si>
  <si>
    <t>Plastové potrubí odhlučněné třívrstvé připojovací DN 75</t>
  </si>
  <si>
    <t>-592765955</t>
  </si>
  <si>
    <t>https://podminky.urs.cz/item/CS_URS_2025_01/721175204</t>
  </si>
  <si>
    <t>721175205</t>
  </si>
  <si>
    <t>Plastové potrubí odhlučněné třívrstvé připojovací DN 110</t>
  </si>
  <si>
    <t>49343728</t>
  </si>
  <si>
    <t>https://podminky.urs.cz/item/CS_URS_2025_01/721175205</t>
  </si>
  <si>
    <t>721175206R</t>
  </si>
  <si>
    <t>Potrubí kanalizační z PP připojovací odhlučněné třívrstvé DN 125</t>
  </si>
  <si>
    <t>1516568632</t>
  </si>
  <si>
    <t>-574775463</t>
  </si>
  <si>
    <t>https://podminky.urs.cz/item/CS_URS_2025_01/721274121</t>
  </si>
  <si>
    <t>721274125</t>
  </si>
  <si>
    <t>Ventily přivzdušňovací odpadních potrubí vnitřní DN 75</t>
  </si>
  <si>
    <t>-525591387</t>
  </si>
  <si>
    <t>https://podminky.urs.cz/item/CS_URS_2025_01/721274125</t>
  </si>
  <si>
    <t>1923442542</t>
  </si>
  <si>
    <t>https://podminky.urs.cz/item/CS_URS_2025_01/721274126</t>
  </si>
  <si>
    <t>275198176</t>
  </si>
  <si>
    <t>https://podminky.urs.cz/item/CS_URS_2025_01/721290111</t>
  </si>
  <si>
    <t>30+25+30+26+32</t>
  </si>
  <si>
    <t>721290112</t>
  </si>
  <si>
    <t>Zkouška těsnosti kanalizace v objektech vodou DN 150 nebo DN 200</t>
  </si>
  <si>
    <t>-1365626681</t>
  </si>
  <si>
    <t>https://podminky.urs.cz/item/CS_URS_2025_01/721290112</t>
  </si>
  <si>
    <t>721290150R</t>
  </si>
  <si>
    <t>Demontáž stávající kanalizace vedoucí v trasách nové - do max. DN 125, včetně ekologické likvidace</t>
  </si>
  <si>
    <t>-38993898</t>
  </si>
  <si>
    <t>998721102</t>
  </si>
  <si>
    <t>Přesun hmot pro vnitřní kanalizaci stanovený z hmotnosti přesunovaného materiálu vodorovná dopravní vzdálenost do 50 m základní v objektech výšky přes 6 do 12 m</t>
  </si>
  <si>
    <t>2146834442</t>
  </si>
  <si>
    <t>https://podminky.urs.cz/item/CS_URS_2025_01/998721102</t>
  </si>
  <si>
    <t>Potrubí z plastových trubek z polypropylenu PP-RCT svařovaných polyfúzně D 20 x 2,8</t>
  </si>
  <si>
    <t>-1347706239</t>
  </si>
  <si>
    <t>https://podminky.urs.cz/item/CS_URS_2025_01/722175002</t>
  </si>
  <si>
    <t>192</t>
  </si>
  <si>
    <t>Potrubí z plastových trubek z polypropylenu PP-RCT svařovaných polyfúzně D 25 x 3,5</t>
  </si>
  <si>
    <t>718874821</t>
  </si>
  <si>
    <t>https://podminky.urs.cz/item/CS_URS_2025_01/722175003</t>
  </si>
  <si>
    <t>166</t>
  </si>
  <si>
    <t>Potrubí z plastových trubek z polypropylenu PP-RCT svařovaných polyfúzně D 32 x 4,4</t>
  </si>
  <si>
    <t>-12008581</t>
  </si>
  <si>
    <t>https://podminky.urs.cz/item/CS_URS_2025_01/722175004</t>
  </si>
  <si>
    <t>Potrubí z plastových trubek z polypropylenu PP-RCT svařovaných polyfúzně D 40 x 5,5</t>
  </si>
  <si>
    <t>1850387558</t>
  </si>
  <si>
    <t>https://podminky.urs.cz/item/CS_URS_2025_01/722175005</t>
  </si>
  <si>
    <t>722175006</t>
  </si>
  <si>
    <t>Potrubí z plastových trubek z polypropylenu PP-RCT svařovaných polyfúzně D 50 x 6,9</t>
  </si>
  <si>
    <t>-177358745</t>
  </si>
  <si>
    <t>https://podminky.urs.cz/item/CS_URS_2025_01/722175006</t>
  </si>
  <si>
    <t>Ochrana potrubí termoizolačními trubicemi z pěnového polyetylenu PE přilepenými v příčných a podélných spojích, tloušťky izolace přes 9 do 13 mm, vnitřního průměru izolace DN do 22 mm</t>
  </si>
  <si>
    <t>1239060093</t>
  </si>
  <si>
    <t>https://podminky.urs.cz/item/CS_URS_2025_01/722181231</t>
  </si>
  <si>
    <t>Ochrana potrubí termoizolačními trubicemi z pěnového polyetylenu PE přilepenými v příčných a podélných spojích, tloušťky izolace přes 9 do 13 mm, vnitřního průměru izolace DN přes 22 do 45 mm</t>
  </si>
  <si>
    <t>1840515510</t>
  </si>
  <si>
    <t>245+33</t>
  </si>
  <si>
    <t>722181233</t>
  </si>
  <si>
    <t>Ochrana potrubí termoizolačními trubicemi z pěnového polyetylenu PE přilepenými v příčných a podélných spojích, tloušťky izolace přes 9 do 13 mm, vnitřního průměru izolace DN přes 45 do 63 mm</t>
  </si>
  <si>
    <t>-2070477684</t>
  </si>
  <si>
    <t>https://podminky.urs.cz/item/CS_URS_2025_01/722181233</t>
  </si>
  <si>
    <t>722231141</t>
  </si>
  <si>
    <t>Armatury se dvěma závity ventily pojistné rohové G 1/2"</t>
  </si>
  <si>
    <t>1267926306</t>
  </si>
  <si>
    <t>https://podminky.urs.cz/item/CS_URS_2025_01/722231141</t>
  </si>
  <si>
    <t>722231142</t>
  </si>
  <si>
    <t>Armatury se dvěma závity ventily pojistné rohové G 3/4"</t>
  </si>
  <si>
    <t>452974662</t>
  </si>
  <si>
    <t>https://podminky.urs.cz/item/CS_URS_2025_01/722231142</t>
  </si>
  <si>
    <t>Armatury z plastických hmot kohouty (PPR) kulové DN 20</t>
  </si>
  <si>
    <t>-837326391</t>
  </si>
  <si>
    <t>https://podminky.urs.cz/item/CS_URS_2025_01/722240122</t>
  </si>
  <si>
    <t>Armatury z plastických hmot kohouty (PPR) kulové DN 25</t>
  </si>
  <si>
    <t>2122608113</t>
  </si>
  <si>
    <t>https://podminky.urs.cz/item/CS_URS_2025_01/722240123</t>
  </si>
  <si>
    <t>Armatury z plastických hmot kohouty (PPR) kulové DN 32</t>
  </si>
  <si>
    <t>-1563126131</t>
  </si>
  <si>
    <t>https://podminky.urs.cz/item/CS_URS_2025_01/722240124</t>
  </si>
  <si>
    <t>722240126</t>
  </si>
  <si>
    <t>Armatury z plastických hmot kohouty (PPR) kulové DN 50</t>
  </si>
  <si>
    <t>-29832639</t>
  </si>
  <si>
    <t>https://podminky.urs.cz/item/CS_URS_2025_01/722240126</t>
  </si>
  <si>
    <t>722240127</t>
  </si>
  <si>
    <t>Armatury z plastických hmot kohouty (PPR) kulové DN 63</t>
  </si>
  <si>
    <t>-1578876084</t>
  </si>
  <si>
    <t>https://podminky.urs.cz/item/CS_URS_2025_01/722240127</t>
  </si>
  <si>
    <t>722240190R</t>
  </si>
  <si>
    <t>Napojení na stávající rozvody vody, připojení, vyčištění</t>
  </si>
  <si>
    <t>1021802283</t>
  </si>
  <si>
    <t>722240191R</t>
  </si>
  <si>
    <t>-1566432138</t>
  </si>
  <si>
    <t>722240290R</t>
  </si>
  <si>
    <t>Demontáž stávajícího rozvodu vodovodu, pozink.,plast. potrubí, včetně ekologické likvidace do DN 50</t>
  </si>
  <si>
    <t>-1446288133</t>
  </si>
  <si>
    <t>165</t>
  </si>
  <si>
    <t>722290234</t>
  </si>
  <si>
    <t>Zkoušky, proplach a desinfekce vodovodního potrubí proplach a desinfekce vodovodního potrubí do DN 80</t>
  </si>
  <si>
    <t>-997651370</t>
  </si>
  <si>
    <t>https://podminky.urs.cz/item/CS_URS_2025_01/722290234</t>
  </si>
  <si>
    <t>192+166+79</t>
  </si>
  <si>
    <t>-893922568</t>
  </si>
  <si>
    <t>https://podminky.urs.cz/item/CS_URS_2025_01/722290246</t>
  </si>
  <si>
    <t>437</t>
  </si>
  <si>
    <t>998722112</t>
  </si>
  <si>
    <t>Přesun hmot pro vnitřní vodovod stanovený z hmotnosti přesunovaného materiálu vodorovná dopravní vzdálenost do 50 m s omezením mechanizace v objektech výšky přes 6 do 12 m</t>
  </si>
  <si>
    <t>393388862</t>
  </si>
  <si>
    <t>https://podminky.urs.cz/item/CS_URS_2025_01/998722112</t>
  </si>
  <si>
    <t>Zařízení záchodů klozety keramické závěsné na nosné stěny s hlubokým splachováním odpad vodorovný</t>
  </si>
  <si>
    <t>1160089027</t>
  </si>
  <si>
    <t>https://podminky.urs.cz/item/CS_URS_2025_01/725112022</t>
  </si>
  <si>
    <t>725112023</t>
  </si>
  <si>
    <t>Zařízení záchodů klozety keramické závěsné na nosné stěny s hlubokým splachováním pro handicapované odpad vodorovný</t>
  </si>
  <si>
    <t>-1885579579</t>
  </si>
  <si>
    <t>https://podminky.urs.cz/item/CS_URS_2025_01/725112023</t>
  </si>
  <si>
    <t>725112182</t>
  </si>
  <si>
    <t>Zařízení záchodů kombi klozety s úspornou armaturou odpad svislý</t>
  </si>
  <si>
    <t>1090413849</t>
  </si>
  <si>
    <t>https://podminky.urs.cz/item/CS_URS_2025_01/725112182</t>
  </si>
  <si>
    <t>725112190R</t>
  </si>
  <si>
    <t>Bezvodný pisoár- konkrétně dle investora</t>
  </si>
  <si>
    <t>-858498574</t>
  </si>
  <si>
    <t>725112191R</t>
  </si>
  <si>
    <t>Bidet závěsný</t>
  </si>
  <si>
    <t>-220065111</t>
  </si>
  <si>
    <t xml:space="preserve">Poznámka k položce:_x000d_
Bidet závěsný,_x000d_
- bílý, _x000d_
- 1 otvor pro baterii, vč. zápachové uzávěrky, včetně baterie bidetová podomítková termostatická, montáž baterie nástěnné bidetových souprav + podomítková bidetová baterie s držákem sprchy, kovovou hadicí a sprchovou růžicí se STOP-vent_x000d_
</t>
  </si>
  <si>
    <t>725112195R</t>
  </si>
  <si>
    <t>Myčka - konkrétně typ investora</t>
  </si>
  <si>
    <t>917191636</t>
  </si>
  <si>
    <t>-1728643386</t>
  </si>
  <si>
    <t>https://podminky.urs.cz/item/CS_URS_2025_01/725211603</t>
  </si>
  <si>
    <t>725211641</t>
  </si>
  <si>
    <t>Umyvadla keramická bílá bez výtokových armatur připevněná na stěnu šrouby do nábytku, šířka umyvadla 600 mm</t>
  </si>
  <si>
    <t>1300035010</t>
  </si>
  <si>
    <t>https://podminky.urs.cz/item/CS_URS_2025_01/725211641</t>
  </si>
  <si>
    <t>725211642R</t>
  </si>
  <si>
    <t>Umyvadlo pro bezbariérové stavby</t>
  </si>
  <si>
    <t>319958542</t>
  </si>
  <si>
    <t xml:space="preserve">Poznámka k položce:_x000d_
Umyvadlo pro bezbariérové stavby, pro instalaci suchým procesem do lehkých sádrokartonovách příček nebo před masivní stěnu_x000d_
- konkrétně dle investora, _x000d_
včetně: _x000d_
- 2 nástěnky DN 15, stavební výška 82/98cm_x000d_
- dodávky materiálu _x000d_
- zápachové uzávěrky _x000d_
- montáže pákové baterie s prodlouženou pákou_x000d_
</t>
  </si>
  <si>
    <t>725311111</t>
  </si>
  <si>
    <t>Dřezy bez výtokových armatur jednoduché se zápachovou uzávěrkou keramické 590x450 mm</t>
  </si>
  <si>
    <t>-1139813529</t>
  </si>
  <si>
    <t>https://podminky.urs.cz/item/CS_URS_2025_01/725311111</t>
  </si>
  <si>
    <t>725821312</t>
  </si>
  <si>
    <t>Baterie dřezové nástěnné pákové s otáčivým kulatým ústím a délkou ramínka 300 mm</t>
  </si>
  <si>
    <t>557350669</t>
  </si>
  <si>
    <t>https://podminky.urs.cz/item/CS_URS_2025_01/725821312</t>
  </si>
  <si>
    <t>725822611</t>
  </si>
  <si>
    <t>Baterie umyvadlové stojánkové pákové bez výpusti</t>
  </si>
  <si>
    <t>243246784</t>
  </si>
  <si>
    <t>https://podminky.urs.cz/item/CS_URS_2025_01/725822611</t>
  </si>
  <si>
    <t>10+1</t>
  </si>
  <si>
    <t>998725102</t>
  </si>
  <si>
    <t>Přesun hmot pro zařizovací předměty stanovený z hmotnosti přesunovaného materiálu vodorovná dopravní vzdálenost do 50 m základní v objektech výšky přes 6 do 12 m</t>
  </si>
  <si>
    <t>-707516372</t>
  </si>
  <si>
    <t>https://podminky.urs.cz/item/CS_URS_2025_01/998725102</t>
  </si>
  <si>
    <t>726111031</t>
  </si>
  <si>
    <t>Předstěnové instalační systémy pro zazdění do masivních zděných konstrukcí pro závěsné klozety ovládání zepředu, stavební výška 1080 mm</t>
  </si>
  <si>
    <t>-1089721777</t>
  </si>
  <si>
    <t>https://podminky.urs.cz/item/CS_URS_2025_01/726111031</t>
  </si>
  <si>
    <t>616700099</t>
  </si>
  <si>
    <t>https://podminky.urs.cz/item/CS_URS_2025_01/726191001</t>
  </si>
  <si>
    <t>1801923590</t>
  </si>
  <si>
    <t>https://podminky.urs.cz/item/CS_URS_2025_01/726191002</t>
  </si>
  <si>
    <t>998726112</t>
  </si>
  <si>
    <t>Přesun hmot pro instalační prefabrikáty stanovený z hmotnosti přesunovaného materiálu vodorovná dopravní vzdálenost do 50 m základní v objektech výšky přes 6 m do 12 m</t>
  </si>
  <si>
    <t>1464255876</t>
  </si>
  <si>
    <t>https://podminky.urs.cz/item/CS_URS_2025_01/998726112</t>
  </si>
  <si>
    <t>727</t>
  </si>
  <si>
    <t>Zdravotechnika - protipožární ochrana</t>
  </si>
  <si>
    <t>727223105</t>
  </si>
  <si>
    <t>Protipožární ochranné manžety plastového potrubí prostup stropem tloušťky 150 mm požární odolnost EI 90 D 110</t>
  </si>
  <si>
    <t>971260698</t>
  </si>
  <si>
    <t>https://podminky.urs.cz/item/CS_URS_2025_01/727223105</t>
  </si>
  <si>
    <t>800</t>
  </si>
  <si>
    <t>-1600688913</t>
  </si>
  <si>
    <t>https://podminky.urs.cz/item/CS_URS_2024_02/HZS2211</t>
  </si>
  <si>
    <t>"drobné instalatérské stavební přípomoce" 40</t>
  </si>
  <si>
    <t>"demontáže veškerých zařizovacích předmětů" 40</t>
  </si>
  <si>
    <t>543108108</t>
  </si>
  <si>
    <t>https://podminky.urs.cz/item/CS_URS_2024_02/HZS2491</t>
  </si>
  <si>
    <t>"drobné zednické přípomoce - bourání, zapravování"</t>
  </si>
  <si>
    <t>Zkoušky - Komplexní zkoušky ve spolupráci s navazujícími profesemi</t>
  </si>
  <si>
    <t>Kč</t>
  </si>
  <si>
    <t>612450918</t>
  </si>
  <si>
    <t>https://podminky.urs.cz/item/CS_URS_2024_02/043103000</t>
  </si>
  <si>
    <t>045303000</t>
  </si>
  <si>
    <t>Koordinační činnost</t>
  </si>
  <si>
    <t>929201121</t>
  </si>
  <si>
    <t>https://podminky.urs.cz/item/CS_URS_2024_02/045303000</t>
  </si>
  <si>
    <t>D.2.4.2 - Vzduchotechnika, chlazení</t>
  </si>
  <si>
    <t xml:space="preserve">    VRN6 - Územní vlivy</t>
  </si>
  <si>
    <t xml:space="preserve">    VRN8 - Další náklady na pracovníky</t>
  </si>
  <si>
    <t>946111111</t>
  </si>
  <si>
    <t>Věže pojízdné trubkové nebo dílcové s maximálním zatížením podlahy do 200 kg/m2 šířky od 0,6 do 0,9 m, délky do 3,2 m výšky do 1,5 m montáž</t>
  </si>
  <si>
    <t>-337948631</t>
  </si>
  <si>
    <t>https://podminky.urs.cz/item/CS_URS_2025_01/946111111</t>
  </si>
  <si>
    <t>946111211</t>
  </si>
  <si>
    <t>Věže pojízdné trubkové nebo dílcové s maximálním zatížením podlahy do 200 kg/m2 šířky od 0,6 do 0,9 m, délky do 3,2 m výšky do 1,5 m příplatek k ceně za každý den použití</t>
  </si>
  <si>
    <t>-133421098</t>
  </si>
  <si>
    <t>https://podminky.urs.cz/item/CS_URS_2025_01/946111211</t>
  </si>
  <si>
    <t>10*2</t>
  </si>
  <si>
    <t>946111811</t>
  </si>
  <si>
    <t>Věže pojízdné trubkové nebo dílcové s maximálním zatížením podlahy do 200 kg/m2 šířky od 0,6 do 0,9 m, délky do 3,2 m výšky do 1,5 m demontáž</t>
  </si>
  <si>
    <t>-380956381</t>
  </si>
  <si>
    <t>https://podminky.urs.cz/item/CS_URS_2025_01/946111811</t>
  </si>
  <si>
    <t>7513209990R</t>
  </si>
  <si>
    <t>Demontáž stávající VZT vřešených místnostech, zaslepení odboček, včetně ekologické likvidace</t>
  </si>
  <si>
    <t>-935207782</t>
  </si>
  <si>
    <t>751321000R</t>
  </si>
  <si>
    <t>1672489691</t>
  </si>
  <si>
    <t xml:space="preserve">Poznámka k položce:_x000d_
1.4.1-Velikost: DN 200, 290m3/h při 200Pa, P= 0,131kW/0,55A/230V,příslušenství pružná manžeta na sání, pružná manžeta na výtlak_x000d_
</t>
  </si>
  <si>
    <t>751321001R</t>
  </si>
  <si>
    <t>720142681</t>
  </si>
  <si>
    <t xml:space="preserve">Poznámka k položce:_x000d_
1.4.2-Velikost: DN 200, 200m3/h při 150Pa, P= 0,131kW/0,55A/230V,příslušenství pružná manžeta na sání, pružná manžeta na výtlak_x000d_
</t>
  </si>
  <si>
    <t>751321002R</t>
  </si>
  <si>
    <t>753784963</t>
  </si>
  <si>
    <t xml:space="preserve">Poznámka k položce:_x000d_
1.4.3-Velikost: DN 200, 370m3/h při 180Pa, P= 0,131kW/0,55A/230V,příslušenství pružná manžeta na sání, pružná manžeta na výtlak_x000d_
</t>
  </si>
  <si>
    <t>751321003R</t>
  </si>
  <si>
    <t>744636367</t>
  </si>
  <si>
    <t xml:space="preserve">Poznámka k položce:_x000d_
1.4.4-Velikost: DN 200, 610m3/h při 200Pa, P= 0,131kW/0,55A/230V,příslušenství pružná manžeta na sání, pružná manžeta na výtlak_x000d_
</t>
  </si>
  <si>
    <t>253476951</t>
  </si>
  <si>
    <t>https://podminky.urs.cz/item/CS_URS_2025_01/751322012</t>
  </si>
  <si>
    <t>"DN 125" 22</t>
  </si>
  <si>
    <t>"DN 200" 1</t>
  </si>
  <si>
    <t>-819681130</t>
  </si>
  <si>
    <t>Poznámka k položce:_x000d_
1.11.1-Barva RAL 9016 s rámečkem do sádrokartonu</t>
  </si>
  <si>
    <t>1539944930</t>
  </si>
  <si>
    <t xml:space="preserve">Poznámka k položce:_x000d_
1.11.2-Barva RAL 9016 s rámečkem do sádrokartonu_x000d_
</t>
  </si>
  <si>
    <t>-1164068037</t>
  </si>
  <si>
    <t>https://podminky.urs.cz/item/CS_URS_2025_01/751514662</t>
  </si>
  <si>
    <t>"zpětná klapka DN 200" 5</t>
  </si>
  <si>
    <t>42971024</t>
  </si>
  <si>
    <t>klapka kruhová zpětná Pz D 200mm</t>
  </si>
  <si>
    <t>-494740183</t>
  </si>
  <si>
    <t>1395791445</t>
  </si>
  <si>
    <t>Poznámka k položce:_x000d_
1.15.1-pro vzt potrubí tř. těsnosti B, ovládání ruční</t>
  </si>
  <si>
    <t>-613285172</t>
  </si>
  <si>
    <t>751537112</t>
  </si>
  <si>
    <t>Montáž potrubí ohebného kruhového izolovaného minerální vatou z Al laminátu, průměru přes 100 do 200 mm</t>
  </si>
  <si>
    <t>-336923799</t>
  </si>
  <si>
    <t>https://podminky.urs.cz/item/CS_URS_2025_01/751537112</t>
  </si>
  <si>
    <t>"DN 125" 44</t>
  </si>
  <si>
    <t>"DN 200" 3</t>
  </si>
  <si>
    <t>42981956</t>
  </si>
  <si>
    <t>hadice ohebná z Al laminátu vyztužená drátem s tepelnou a zvukovou izolací, délka 10m, D 127mm</t>
  </si>
  <si>
    <t>1303850739</t>
  </si>
  <si>
    <t>44*1,2 'Přepočtené koeficientem množství</t>
  </si>
  <si>
    <t>42981960</t>
  </si>
  <si>
    <t>hadice ohebná z Al laminátu vyztužená drátem s tepelnou a zvukovou izolací, délka 10m, D 203mm</t>
  </si>
  <si>
    <t>-1642819486</t>
  </si>
  <si>
    <t>3*1,02 'Přepočtené koeficientem množství</t>
  </si>
  <si>
    <t>751537200R</t>
  </si>
  <si>
    <t>-460149177</t>
  </si>
  <si>
    <t>751537201R</t>
  </si>
  <si>
    <t>784850081</t>
  </si>
  <si>
    <t xml:space="preserve">Poznámka k položce:_x000d_
1.20.1- potrubí mezi zpětnou klapkou a venkovním prostorem_x000d_
</t>
  </si>
  <si>
    <t>751537202R</t>
  </si>
  <si>
    <t>Pritidešťová žaluzie 300x300 mm, barva: dle barvy fasády, se sítem proti hmyzu,připojovací DN 250</t>
  </si>
  <si>
    <t>941292796</t>
  </si>
  <si>
    <t>"1.17.2" 3</t>
  </si>
  <si>
    <t>751537203R</t>
  </si>
  <si>
    <t>Spojovací a těsnicí materiál pro vzt potrubí</t>
  </si>
  <si>
    <t>-1906943863</t>
  </si>
  <si>
    <t>751537204R</t>
  </si>
  <si>
    <t>1898969323</t>
  </si>
  <si>
    <t xml:space="preserve">Poznámka k položce:_x000d_
1.M.2-Pozinkované závitové tyče M8, M10, M12, ocelové profily různých typů, všechny nezbytné montážní  listy (rozměry odpovídající hmotnosti kanálů), pozinkované šrouby, matice, podložky, hmoždinky pro velkou zátěž, pozinkované nátrubky,  ozdobné nýty, šr_x000d_
</t>
  </si>
  <si>
    <t>751537205R</t>
  </si>
  <si>
    <t>Tmel akrylátový na dotěsnění netěsností při montáži</t>
  </si>
  <si>
    <t>-111238433</t>
  </si>
  <si>
    <t>751537206R</t>
  </si>
  <si>
    <t>Nátěry neošetřených konstrukcí</t>
  </si>
  <si>
    <t>1349517938</t>
  </si>
  <si>
    <t xml:space="preserve">Poznámka k položce:_x000d_
1.M.4-2x nátěr zinkovým lakem_x000d_
</t>
  </si>
  <si>
    <t>751537207R</t>
  </si>
  <si>
    <t>Nástřik vzt potrubí, barva dle požadavku investora</t>
  </si>
  <si>
    <t>1252836656</t>
  </si>
  <si>
    <t>102506072</t>
  </si>
  <si>
    <t>https://podminky.urs.cz/item/CS_URS_2025_01/HZS2492</t>
  </si>
  <si>
    <t>"úklid na staveništi" 10</t>
  </si>
  <si>
    <t>HZS3212</t>
  </si>
  <si>
    <t>Hodinové zúčtovací sazby montáží technologických zařízení na stavebních objektech montér vzduchotechniky odborný</t>
  </si>
  <si>
    <t>2012686770</t>
  </si>
  <si>
    <t>https://podminky.urs.cz/item/CS_URS_2025_01/HZS3212</t>
  </si>
  <si>
    <t>"Zaregulování systému VZT" 10</t>
  </si>
  <si>
    <t>"Zprovoznění systému VZT " 10</t>
  </si>
  <si>
    <t>"značení potrubí" 5</t>
  </si>
  <si>
    <t>"zaškolení obsluhy" 4</t>
  </si>
  <si>
    <t>VRN6</t>
  </si>
  <si>
    <t>Územní vlivy</t>
  </si>
  <si>
    <t>065103000</t>
  </si>
  <si>
    <t>Mimostaveništní doprava materiálů a výrobků</t>
  </si>
  <si>
    <t>-1094111116</t>
  </si>
  <si>
    <t>https://podminky.urs.cz/item/CS_URS_2025_01/065103000</t>
  </si>
  <si>
    <t>VRN8</t>
  </si>
  <si>
    <t>Další náklady na pracovníky</t>
  </si>
  <si>
    <t>081103000</t>
  </si>
  <si>
    <t>Denní doprava pracovníků na pracoviště</t>
  </si>
  <si>
    <t>424067661</t>
  </si>
  <si>
    <t>https://podminky.urs.cz/item/CS_URS_2025_01/081103000</t>
  </si>
  <si>
    <t>D.2.4.3 - Vytápění</t>
  </si>
  <si>
    <t xml:space="preserve">    735_9 - Ostatní</t>
  </si>
  <si>
    <t>-1468783014</t>
  </si>
  <si>
    <t>-1375280829</t>
  </si>
  <si>
    <t>509141434</t>
  </si>
  <si>
    <t>-784470441</t>
  </si>
  <si>
    <t>-1019025344</t>
  </si>
  <si>
    <t>-1492071273</t>
  </si>
  <si>
    <t>0,05*10</t>
  </si>
  <si>
    <t>-938784625</t>
  </si>
  <si>
    <t>733111503</t>
  </si>
  <si>
    <t>Potrubí z trubek ocelových závitových černých spojovaných lisováním bezešvých PN 16 do 110°C DN 15</t>
  </si>
  <si>
    <t>2131723159</t>
  </si>
  <si>
    <t>https://podminky.urs.cz/item/CS_URS_2025_01/733111503</t>
  </si>
  <si>
    <t>733111505</t>
  </si>
  <si>
    <t>Potrubí z trubek ocelových závitových černých spojovaných lisováním bezešvých PN 16 do 110°C DN 25</t>
  </si>
  <si>
    <t>-1086514610</t>
  </si>
  <si>
    <t>https://podminky.urs.cz/item/CS_URS_2025_01/733111505</t>
  </si>
  <si>
    <t>733120815</t>
  </si>
  <si>
    <t>Demontáž potrubí z trubek ocelových hladkých Ø do 38</t>
  </si>
  <si>
    <t>1090551644</t>
  </si>
  <si>
    <t>https://podminky.urs.cz/item/CS_URS_2025_01/733120815</t>
  </si>
  <si>
    <t>110</t>
  </si>
  <si>
    <t>733190107</t>
  </si>
  <si>
    <t>Zkoušky těsnosti potrubí, manžety prostupové z trubek ocelových zkoušky těsnosti potrubí (za provozu) z trubek ocelových závitových DN do 40</t>
  </si>
  <si>
    <t>351668012</t>
  </si>
  <si>
    <t>https://podminky.urs.cz/item/CS_URS_2025_01/733190107</t>
  </si>
  <si>
    <t>1830243210</t>
  </si>
  <si>
    <t>https://podminky.urs.cz/item/CS_URS_2025_01/733811241</t>
  </si>
  <si>
    <t>835700943</t>
  </si>
  <si>
    <t>https://podminky.urs.cz/item/CS_URS_2025_01/733811242</t>
  </si>
  <si>
    <t>733811290R</t>
  </si>
  <si>
    <t>-906156307</t>
  </si>
  <si>
    <t>-626524671</t>
  </si>
  <si>
    <t>https://podminky.urs.cz/item/CS_URS_2025_01/734211127</t>
  </si>
  <si>
    <t>734221532</t>
  </si>
  <si>
    <t>Ventily regulační závitové termostatické bez hlavice ovládání PN 16 do 110°C rohové jednoregulační G 1/2</t>
  </si>
  <si>
    <t>564389028</t>
  </si>
  <si>
    <t>https://podminky.urs.cz/item/CS_URS_2025_01/734221532</t>
  </si>
  <si>
    <t>734221684</t>
  </si>
  <si>
    <t>Ventily regulační závitové hlavice termostatické pro ovládání ventilů PN 10 do 110°C kapalinové pro veřejné prostory</t>
  </si>
  <si>
    <t>-1907249613</t>
  </si>
  <si>
    <t>https://podminky.urs.cz/item/CS_URS_2025_01/734221684</t>
  </si>
  <si>
    <t>734261412R</t>
  </si>
  <si>
    <t>Šroubení regulační radiátorové rohové bez vypouštění G 1/2</t>
  </si>
  <si>
    <t>-1302932687</t>
  </si>
  <si>
    <t>Poznámka k položce:_x000d_
1.7-pro otopná tělesa s integrovanou ventilovou vložkou a s automatickým omezením průtoku, DN15, rohové provedení</t>
  </si>
  <si>
    <t>Ostatní armatury kulové kohouty PN 42 do 185°C přímé vnitřní závit s vypouštěním G 1/2</t>
  </si>
  <si>
    <t>-44654794</t>
  </si>
  <si>
    <t>https://podminky.urs.cz/item/CS_URS_2025_01/734292723</t>
  </si>
  <si>
    <t>734292730R</t>
  </si>
  <si>
    <t>-1560087346</t>
  </si>
  <si>
    <t>735121810R</t>
  </si>
  <si>
    <t>Demontáž otopných těles ocelových článkových</t>
  </si>
  <si>
    <t>422540434</t>
  </si>
  <si>
    <t>-1315540228</t>
  </si>
  <si>
    <t>https://podminky.urs.cz/item/CS_URS_2025_01/735152212</t>
  </si>
  <si>
    <t xml:space="preserve">Poznámka k položce:_x000d_
1.2-s bočním připojením, v hygienickém provedení,  PN10, Tmax 110°C _x000d_
</t>
  </si>
  <si>
    <t>735152217</t>
  </si>
  <si>
    <t>Otopná tělesa panelová VK jednodesková PN 1,0 MPa, T do 110°C s jednou přídavnou přestupní plochou výšky tělesa 300 mm stavební délky / výkonu 1000 mm / 549 W</t>
  </si>
  <si>
    <t>-1173005526</t>
  </si>
  <si>
    <t>https://podminky.urs.cz/item/CS_URS_2025_01/735152217</t>
  </si>
  <si>
    <t xml:space="preserve">Poznámka k položce:_x000d_
1.3-s bočním připojením, v hygienickém provedení,  PN10, Tmax 110°C _x000d_
</t>
  </si>
  <si>
    <t>735152454R</t>
  </si>
  <si>
    <t>Otopné těleso deskové 21/300/1000</t>
  </si>
  <si>
    <t>-646932025</t>
  </si>
  <si>
    <t>735152455</t>
  </si>
  <si>
    <t>Otopná tělesa panelová VK dvoudesková PN 1,0 MPa, T do 110°C s jednou přídavnou přestupní plochou výšky tělesa 500 mm stavební délky / výkonu 800 mm / 894 W</t>
  </si>
  <si>
    <t>2043376590</t>
  </si>
  <si>
    <t>https://podminky.urs.cz/item/CS_URS_2025_01/735152455</t>
  </si>
  <si>
    <t>735160133R</t>
  </si>
  <si>
    <t>Otopná tělesa trubková teplovodní na stěnu výšky tělesa 1 500 mm, délky 600 mm</t>
  </si>
  <si>
    <t>-445524011</t>
  </si>
  <si>
    <t xml:space="preserve">Poznámka k položce:_x000d_
1.5-Trubkové otopné těleso, vyrobeno z uzavřených ocelových profilů s průřezem ve tvaru “D” a rovných profilů s kruhovým průřezem, připojení 4xG 1/2" vnitřní, PN10, Tma 110°C, včetně upevňovacích prvků, značení xxx/yyy, kde xxx je výška v mm, yyy je délka_x000d_
</t>
  </si>
  <si>
    <t>735160150R</t>
  </si>
  <si>
    <t>275157771</t>
  </si>
  <si>
    <t>735160151R</t>
  </si>
  <si>
    <t>-2112779152</t>
  </si>
  <si>
    <t>735_9</t>
  </si>
  <si>
    <t>Ostatní</t>
  </si>
  <si>
    <t>735915010R</t>
  </si>
  <si>
    <t>1507705139</t>
  </si>
  <si>
    <t>735915011R</t>
  </si>
  <si>
    <t>-2056972178</t>
  </si>
  <si>
    <t>735915012R</t>
  </si>
  <si>
    <t xml:space="preserve">Nátěrpomocných ocelových konstrukcí 1x základní barvou, 2x vrchní email </t>
  </si>
  <si>
    <t>493455679</t>
  </si>
  <si>
    <t>735915013R</t>
  </si>
  <si>
    <t>Nátěr potrubí 2x základní pod tepelnou izolací</t>
  </si>
  <si>
    <t>-399679132</t>
  </si>
  <si>
    <t>735915014R</t>
  </si>
  <si>
    <t>Prostupy přes stavební konstrukce (přes strop; přes nosnou stěnu; přes příčku), včetně zapravení a chráničky</t>
  </si>
  <si>
    <t>2127763198</t>
  </si>
  <si>
    <t>735915015R</t>
  </si>
  <si>
    <t>Proplach a dezinfekce potrubí</t>
  </si>
  <si>
    <t>-2015883187</t>
  </si>
  <si>
    <t>735915016R</t>
  </si>
  <si>
    <t>Hydraulické vyvážení soustavy včetně protokolu</t>
  </si>
  <si>
    <t>1742478870</t>
  </si>
  <si>
    <t>735915017R</t>
  </si>
  <si>
    <t>Přehledová schémata jednotlivých systému v barevném provedení</t>
  </si>
  <si>
    <t>-901263336</t>
  </si>
  <si>
    <t>735915018R</t>
  </si>
  <si>
    <t>-1557648262</t>
  </si>
  <si>
    <t>428369681</t>
  </si>
  <si>
    <t>https://podminky.urs.cz/item/CS_URS_2025_01/HZS2221</t>
  </si>
  <si>
    <t>"Provozní zkouška - dilatační a topná" 72</t>
  </si>
  <si>
    <t>"naplnění a provzdušnění systému" 16</t>
  </si>
  <si>
    <t>"zprovoznění" 18</t>
  </si>
  <si>
    <t>D.2.4.4 - Silnoproudá elektrotechnika</t>
  </si>
  <si>
    <t xml:space="preserve">    742 - Elektroinstalace - slaboproud</t>
  </si>
  <si>
    <t xml:space="preserve">    58-M - Revize vyhrazených technických zařízení</t>
  </si>
  <si>
    <t>741110511</t>
  </si>
  <si>
    <t>Montáž lišt a kanálků elektroinstalačních se spojkami, ohyby a rohy a s nasunutím do krabic vkládacích s víčkem, šířky do 60 mm</t>
  </si>
  <si>
    <t>-2096421249</t>
  </si>
  <si>
    <t>https://podminky.urs.cz/item/CS_URS_2025_01/741110511</t>
  </si>
  <si>
    <t>34571007</t>
  </si>
  <si>
    <t>lišta elektroinstalační hranatá PVC 40x20mm</t>
  </si>
  <si>
    <t>-894495485</t>
  </si>
  <si>
    <t>70*1,05 'Přepočtené koeficientem množství</t>
  </si>
  <si>
    <t>741112001</t>
  </si>
  <si>
    <t>Montáž krabic elektroinstalačních bez napojení na trubky a lišty, demontáže a montáže víčka a přístroje protahovacích nebo odbočných zapuštěných plastových kruhových do zdiva</t>
  </si>
  <si>
    <t>-31994847</t>
  </si>
  <si>
    <t>https://podminky.urs.cz/item/CS_URS_2025_01/741112001</t>
  </si>
  <si>
    <t>34571451</t>
  </si>
  <si>
    <t>krabice pod omítku PVC přístrojová kruhová D 70mm hluboká</t>
  </si>
  <si>
    <t>-126258010</t>
  </si>
  <si>
    <t>741120301</t>
  </si>
  <si>
    <t>Montáž vodičů izolovaných měděných bez ukončení uložených pevně plných a laněných s PVC pláštěm, bezhalogenových, ohniodolných (např. CY, CHAH-V) průřezu žíly 0,55 až 16 mm2</t>
  </si>
  <si>
    <t>2055363889</t>
  </si>
  <si>
    <t>https://podminky.urs.cz/item/CS_URS_2025_01/741120301</t>
  </si>
  <si>
    <t>460</t>
  </si>
  <si>
    <t>34140826</t>
  </si>
  <si>
    <t>vodič propojovací jádro Cu plné izolace PVC 450/750V (H07V-U) 1x6mm2</t>
  </si>
  <si>
    <t>707376137</t>
  </si>
  <si>
    <t>460*1,05 'Přepočtené koeficientem množství</t>
  </si>
  <si>
    <t>741122015</t>
  </si>
  <si>
    <t>Montáž kabelů měděných bez ukončení uložených pod omítku plných kulatých (např. CYKY), počtu a průřezu žil 3x1,5 mm2</t>
  </si>
  <si>
    <t>-2024652068</t>
  </si>
  <si>
    <t>https://podminky.urs.cz/item/CS_URS_2025_01/741122015</t>
  </si>
  <si>
    <t>406</t>
  </si>
  <si>
    <t>34111123</t>
  </si>
  <si>
    <t>kabel silový oheň retardující bezhalogenový bez funkční schopnosti při požáru třída reakce na oheň B2cas1d1a1 jádro Cu 0,6/1kV (1-CXKH-R B2) 3x1,5mm2</t>
  </si>
  <si>
    <t>-1638459416</t>
  </si>
  <si>
    <t>406*1,15 'Přepočtené koeficientem množství</t>
  </si>
  <si>
    <t>741122016</t>
  </si>
  <si>
    <t>Montáž kabelů měděných bez ukončení uložených pod omítku plných kulatých (např. CYKY), počtu a průřezu žil 3x2,5 až 6 mm2</t>
  </si>
  <si>
    <t>-832919524</t>
  </si>
  <si>
    <t>https://podminky.urs.cz/item/CS_URS_2025_01/741122016</t>
  </si>
  <si>
    <t>328</t>
  </si>
  <si>
    <t>34111259</t>
  </si>
  <si>
    <t>kabel silový oheň retardující bezhalogenový bez funkční schopnosti při požáru jádro Cu 0,6/1kV (N2XH) 3x2,5mm2</t>
  </si>
  <si>
    <t>1418174279</t>
  </si>
  <si>
    <t>328*1,15 'Přepočtené koeficientem množství</t>
  </si>
  <si>
    <t>741122031</t>
  </si>
  <si>
    <t>Montáž kabelů měděných bez ukončení uložených pod omítku plných kulatých (např. CYKY), počtu a průřezu žil 5x1,5 až 2,5 mm2</t>
  </si>
  <si>
    <t>304529591</t>
  </si>
  <si>
    <t>https://podminky.urs.cz/item/CS_URS_2025_01/741122031</t>
  </si>
  <si>
    <t>34111296</t>
  </si>
  <si>
    <t>kabel silový oheň retardující bezhalogenový bez funkční schopnosti při požáru jádro Cu 0,6/1kV (N2XH) 5x2,5mm2</t>
  </si>
  <si>
    <t>1692525101</t>
  </si>
  <si>
    <t>80*1,15 'Přepočtené koeficientem množství</t>
  </si>
  <si>
    <t>741210001</t>
  </si>
  <si>
    <t>Montáž rozvodnic oceloplechových nebo plastových bez zapojení vodičů běžných, hmotnosti do 20 kg</t>
  </si>
  <si>
    <t>563507235</t>
  </si>
  <si>
    <t>https://podminky.urs.cz/item/CS_URS_2025_01/741210001</t>
  </si>
  <si>
    <t>35711025</t>
  </si>
  <si>
    <t>rozvodnice nástěnná, průhledné dveře, IP65, 12 modulárních jednotek, vč. N/pE</t>
  </si>
  <si>
    <t>2055392152</t>
  </si>
  <si>
    <t>741311004</t>
  </si>
  <si>
    <t>Montáž spínačů speciálních se zapojením vodičů čidla pohybu nástěnného</t>
  </si>
  <si>
    <t>1015330762</t>
  </si>
  <si>
    <t>https://podminky.urs.cz/item/CS_URS_2025_01/741311004</t>
  </si>
  <si>
    <t>40461058</t>
  </si>
  <si>
    <t>čidlo pohybové a prezenční stropní 360°</t>
  </si>
  <si>
    <t>-1153950542</t>
  </si>
  <si>
    <t>741313003</t>
  </si>
  <si>
    <t>Montáž zásuvek domovních se zapojením vodičů bezšroubové připojení polozapuštěných nebo zapuštěných 10/16 A, provedení 2x (2P + PE) dvojnásobná</t>
  </si>
  <si>
    <t>-1187701305</t>
  </si>
  <si>
    <t>https://podminky.urs.cz/item/CS_URS_2025_01/741313003</t>
  </si>
  <si>
    <t>34555242</t>
  </si>
  <si>
    <t>zásuvka zapuštěná dvojnásobná, šikmá, s clonkami, bezšroubové svorky</t>
  </si>
  <si>
    <t>160078373</t>
  </si>
  <si>
    <t>741320165</t>
  </si>
  <si>
    <t>Montáž jističů se zapojením vodičů třípólových nn do 25 A ve skříni</t>
  </si>
  <si>
    <t>1900123799</t>
  </si>
  <si>
    <t>https://podminky.urs.cz/item/CS_URS_2025_01/741320165</t>
  </si>
  <si>
    <t>35822402</t>
  </si>
  <si>
    <t>jistič 3-pólový 20 A vypínací charakteristika B vypínací schopnost 10 kA</t>
  </si>
  <si>
    <t>1392540460</t>
  </si>
  <si>
    <t>741321003</t>
  </si>
  <si>
    <t>Montáž proudových chráničů se zapojením vodičů dvoupólových nn do 25 A ve skříni</t>
  </si>
  <si>
    <t>1836244044</t>
  </si>
  <si>
    <t>https://podminky.urs.cz/item/CS_URS_2025_01/741321003</t>
  </si>
  <si>
    <t>1030081270R</t>
  </si>
  <si>
    <t>Chránič dvoupolový, kombinovaný s jističem B10/0,03</t>
  </si>
  <si>
    <t>1480689606</t>
  </si>
  <si>
    <t>1030081269R</t>
  </si>
  <si>
    <t>Chránič dvoupolový, kombinovaný s jističem B16/0,03</t>
  </si>
  <si>
    <t>1001697488</t>
  </si>
  <si>
    <t>741372021</t>
  </si>
  <si>
    <t>Montáž svítidel s integrovaným zdrojem LED se zapojením vodičů interiérových přisazených nástěnných hranatých nebo kruhových, plochy do 0,09 m2</t>
  </si>
  <si>
    <t>498957462</t>
  </si>
  <si>
    <t>https://podminky.urs.cz/item/CS_URS_2025_01/741372021</t>
  </si>
  <si>
    <t>34835014R</t>
  </si>
  <si>
    <t>Nouzový set pro vestavná svítidla LED 2,5W, 1h</t>
  </si>
  <si>
    <t>-348139611</t>
  </si>
  <si>
    <t>1963867R</t>
  </si>
  <si>
    <t>LED downlight, plechové tělo, mikroprizmatický kryt, IP54, 1x LED, 19 W, 1950 lm, Ra 80, 4000K (210,00 x 0,00 x 46,00 mm)</t>
  </si>
  <si>
    <t>1401725274</t>
  </si>
  <si>
    <t>741810001</t>
  </si>
  <si>
    <t>Zkoušky a prohlídky elektrických rozvodů a zařízení celková prohlídka a vyhotovení revizní zprávy pro objem montážních prací do 100 tis. Kč</t>
  </si>
  <si>
    <t>-1523673530</t>
  </si>
  <si>
    <t>https://podminky.urs.cz/item/CS_URS_2025_01/741810001</t>
  </si>
  <si>
    <t>742110102</t>
  </si>
  <si>
    <t>Montáž kabelového žlabu šířky do 150 mm</t>
  </si>
  <si>
    <t>1919154785</t>
  </si>
  <si>
    <t>https://podminky.urs.cz/item/CS_URS_2025_01/742110102</t>
  </si>
  <si>
    <t>60+50</t>
  </si>
  <si>
    <t>34575492</t>
  </si>
  <si>
    <t>žlab kabelový pozinkovaný 2m/ks 50x125</t>
  </si>
  <si>
    <t>1159331869</t>
  </si>
  <si>
    <t>742110190R</t>
  </si>
  <si>
    <t>Sada pro nouzovou signalizaci</t>
  </si>
  <si>
    <t>-2058192313</t>
  </si>
  <si>
    <t>742110191R</t>
  </si>
  <si>
    <t>Panel signalizační (6x LED)</t>
  </si>
  <si>
    <t>1849453818</t>
  </si>
  <si>
    <t>742110192R</t>
  </si>
  <si>
    <t>Modul kontrolní s alarmem (optický+akustický alarm)</t>
  </si>
  <si>
    <t>1827112506</t>
  </si>
  <si>
    <t>742110193R</t>
  </si>
  <si>
    <t>Tlačítko resetovací (odstavení akustického alarmu)</t>
  </si>
  <si>
    <t>-993671319</t>
  </si>
  <si>
    <t>742110194R</t>
  </si>
  <si>
    <t>Rámeček pro elektroinstalační přístroje, čtyřnásobný</t>
  </si>
  <si>
    <t>1617896379</t>
  </si>
  <si>
    <t>998741112</t>
  </si>
  <si>
    <t>Přesun hmot pro silnoproud stanovený z hmotnosti přesunovaného materiálu vodorovná dopravní vzdálenost do 50 m s omezením mechanizace v objektech výšky přes 6 do 12 m</t>
  </si>
  <si>
    <t>-1940628486</t>
  </si>
  <si>
    <t>https://podminky.urs.cz/item/CS_URS_2025_01/998741112</t>
  </si>
  <si>
    <t>742</t>
  </si>
  <si>
    <t>Elektroinstalace - slaboproud</t>
  </si>
  <si>
    <t>742110161</t>
  </si>
  <si>
    <t>Montáž kabelového žlabu spony pro uchycení kabelů</t>
  </si>
  <si>
    <t>-280240401</t>
  </si>
  <si>
    <t>https://podminky.urs.cz/item/CS_URS_2025_01/742110161</t>
  </si>
  <si>
    <t>230</t>
  </si>
  <si>
    <t>34571944</t>
  </si>
  <si>
    <t>příchytka elektroinstalační řadová bezšroubová kabelů D 10-25mm na lištu</t>
  </si>
  <si>
    <t>-555028918</t>
  </si>
  <si>
    <t>742124001</t>
  </si>
  <si>
    <t>Montáž kabelů datových FTP, UTP, STP pro vnitřní rozvody do žlabu nebo lišty</t>
  </si>
  <si>
    <t>76358823</t>
  </si>
  <si>
    <t>https://podminky.urs.cz/item/CS_URS_2025_01/742124001</t>
  </si>
  <si>
    <t>120</t>
  </si>
  <si>
    <t>34121263</t>
  </si>
  <si>
    <t>kabel datový jádro Cu plné plášť PVC (U/UTP) kategorie 6</t>
  </si>
  <si>
    <t>-1337671159</t>
  </si>
  <si>
    <t>120*1,2 'Přepočtené koeficientem množství</t>
  </si>
  <si>
    <t>742350001</t>
  </si>
  <si>
    <t>Montáž zařízení pro tělesně postižené signalizačního světla s akustickou signalizací</t>
  </si>
  <si>
    <t>131426583</t>
  </si>
  <si>
    <t>https://podminky.urs.cz/item/CS_URS_2025_01/742350001</t>
  </si>
  <si>
    <t>34535107</t>
  </si>
  <si>
    <t>sada pro nouzovou signalizaci s modulem s opticko-akustickým alarmem tlačítko signální tahové resetovací tlačítko transformátor včetně rámečků 230V IP20</t>
  </si>
  <si>
    <t>992362160</t>
  </si>
  <si>
    <t>742350002</t>
  </si>
  <si>
    <t>Montáž zařízení pro tělesně postižené potvrzovacího tlačítka</t>
  </si>
  <si>
    <t>-485934499</t>
  </si>
  <si>
    <t>https://podminky.urs.cz/item/CS_URS_2025_01/742350002</t>
  </si>
  <si>
    <t>742350003</t>
  </si>
  <si>
    <t>Montáž zařízení pro tělesně postižené volacího tlačítka do výšky 900 mm a táhla do výšky 150 mm</t>
  </si>
  <si>
    <t>-889862835</t>
  </si>
  <si>
    <t>https://podminky.urs.cz/item/CS_URS_2025_01/742350003</t>
  </si>
  <si>
    <t>742350004</t>
  </si>
  <si>
    <t>Montáž zařízení pro tělesně postižené napájecího zdroje 24 V</t>
  </si>
  <si>
    <t>-2078076901</t>
  </si>
  <si>
    <t>https://podminky.urs.cz/item/CS_URS_2025_01/742350004</t>
  </si>
  <si>
    <t>742350006</t>
  </si>
  <si>
    <t>Montáž zařízení pro tělesně postižené instalační krabice pro DHM</t>
  </si>
  <si>
    <t>-1186990495</t>
  </si>
  <si>
    <t>https://podminky.urs.cz/item/CS_URS_2025_01/742350006</t>
  </si>
  <si>
    <t>742350007R</t>
  </si>
  <si>
    <t>Montáž a dodávka revizních dvířek</t>
  </si>
  <si>
    <t>1761692482</t>
  </si>
  <si>
    <t>742350008R</t>
  </si>
  <si>
    <t>Montáž a dodávka požární ucpávky</t>
  </si>
  <si>
    <t>-56496862</t>
  </si>
  <si>
    <t>460941212</t>
  </si>
  <si>
    <t>Vyplnění rýh vyplnění a omítnutí rýh ve stěnách hloubky do 3 cm a šířky přes 3 do 5 cm</t>
  </si>
  <si>
    <t>1186201878</t>
  </si>
  <si>
    <t>https://podminky.urs.cz/item/CS_URS_2025_01/460941212</t>
  </si>
  <si>
    <t>468081332</t>
  </si>
  <si>
    <t>Vybourání otvorů ve zdivu cihelném plochy přes 0,09 do 0,25 m2 a tloušťky přes 15 do 30 cm</t>
  </si>
  <si>
    <t>1000164667</t>
  </si>
  <si>
    <t>https://podminky.urs.cz/item/CS_URS_2025_01/468081332</t>
  </si>
  <si>
    <t>8+10</t>
  </si>
  <si>
    <t>468094112</t>
  </si>
  <si>
    <t>Vyvrtání otvorů pro elektroinstalační krabice ve stěnách z cihel, hloubky přes 6 do 9 cm</t>
  </si>
  <si>
    <t>1166850748</t>
  </si>
  <si>
    <t>https://podminky.urs.cz/item/CS_URS_2025_01/468094112</t>
  </si>
  <si>
    <t>468111111</t>
  </si>
  <si>
    <t>Frézování drážek pro vodiče ve stěnách z cihel, rozměru do 3x3 cm</t>
  </si>
  <si>
    <t>1947633183</t>
  </si>
  <si>
    <t>https://podminky.urs.cz/item/CS_URS_2025_01/468111111</t>
  </si>
  <si>
    <t>469972111</t>
  </si>
  <si>
    <t>Odvoz suti a vybouraných hmot odvoz suti a vybouraných hmot do 1 km</t>
  </si>
  <si>
    <t>-2120672247</t>
  </si>
  <si>
    <t>https://podminky.urs.cz/item/CS_URS_2025_01/469972111</t>
  </si>
  <si>
    <t>469972121</t>
  </si>
  <si>
    <t>Odvoz suti a vybouraných hmot odvoz suti a vybouraných hmot Příplatek k ceně za každý další i započatý 1 km</t>
  </si>
  <si>
    <t>82436448</t>
  </si>
  <si>
    <t>https://podminky.urs.cz/item/CS_URS_2025_01/469972121</t>
  </si>
  <si>
    <t>469973113</t>
  </si>
  <si>
    <t>Poplatek za uložení stavebního odpadu (skládkovné) na skládce cihelného zatříděného do Katalogu odpadů pod kódem 17 01 02</t>
  </si>
  <si>
    <t>-1001415954</t>
  </si>
  <si>
    <t>https://podminky.urs.cz/item/CS_URS_2025_01/469973113</t>
  </si>
  <si>
    <t>469981111</t>
  </si>
  <si>
    <t>Přesun hmot pro pomocné stavební práce při elektromontážích dopravní vzdálenost do 1 000 m</t>
  </si>
  <si>
    <t>1450887311</t>
  </si>
  <si>
    <t>https://podminky.urs.cz/item/CS_URS_2025_01/469981111</t>
  </si>
  <si>
    <t>58-M</t>
  </si>
  <si>
    <t>Revize vyhrazených technických zařízení</t>
  </si>
  <si>
    <t>580107002</t>
  </si>
  <si>
    <t>Pomocné práce při revizích zjištění cíle neoznačeného okruhu a jeho označení</t>
  </si>
  <si>
    <t>2143927063</t>
  </si>
  <si>
    <t>https://podminky.urs.cz/item/CS_URS_2025_01/580107002</t>
  </si>
  <si>
    <t>580107004</t>
  </si>
  <si>
    <t>Pomocné práce při revizích demontáž a opětná montáž krytu rozvaděče nebo rozvodnice</t>
  </si>
  <si>
    <t>847581188</t>
  </si>
  <si>
    <t>https://podminky.urs.cz/item/CS_URS_2025_01/580107004</t>
  </si>
  <si>
    <t>HZS2231</t>
  </si>
  <si>
    <t>Hodinové zúčtovací sazby profesí PSV provádění stavebních instalací elektrikář</t>
  </si>
  <si>
    <t>-1315788396</t>
  </si>
  <si>
    <t>https://podminky.urs.cz/item/CS_URS_2025_01/HZS2231</t>
  </si>
  <si>
    <t>"demontáže" 48</t>
  </si>
  <si>
    <t>"Odpojení koncových prvků, demontáž venkovní kabeláže se zajištěním funkčnosti" 36</t>
  </si>
  <si>
    <t>"Odpojení přívodu, zajištění stavby, příprava staveništního rozvaděče" 28</t>
  </si>
  <si>
    <t>"Úpravy na stáv. elektroinstalaci" 24</t>
  </si>
  <si>
    <t>"Spolupráce s ostatními profesemi" 24</t>
  </si>
  <si>
    <t>OST - Ostatní náklady</t>
  </si>
  <si>
    <t xml:space="preserve">VRN -   Vedlejší rozpočtové náklady</t>
  </si>
  <si>
    <t xml:space="preserve">    VRN1 - Průzkumné, zeměměřičské a projektové práce</t>
  </si>
  <si>
    <t xml:space="preserve">    VRN3 - Zařízení staveniště</t>
  </si>
  <si>
    <t xml:space="preserve">    VRN9 - Ostatní náklady</t>
  </si>
  <si>
    <t>OST</t>
  </si>
  <si>
    <t>Ostatní náklady</t>
  </si>
  <si>
    <t>013284001</t>
  </si>
  <si>
    <t>Náklady na zpracování a vedení plánu KZP</t>
  </si>
  <si>
    <t>262144</t>
  </si>
  <si>
    <t>2138017355</t>
  </si>
  <si>
    <t>Poznámka k položce:_x000d_
Poznámka k položce: KZP = kontrolní a zkušební plán je dokument zpracovaný do podrobností kontrolovatelných položek rozpočtu, povinně obsahující všechny zkoušky, revize a měření požadované technickými normami a předpisy ve vztahu k prováděným pracím, dodávkám a službám.</t>
  </si>
  <si>
    <t>090001002</t>
  </si>
  <si>
    <t>Ostatní náklady vyplývající ze znění SOD a VOP</t>
  </si>
  <si>
    <t>766127356</t>
  </si>
  <si>
    <t xml:space="preserve">Poznámka k položce:_x000d_
Poznámka k položce: Jedná se zejména o náklady: - na sjednání bankovních záruk, - na sjednání pojištění odpovědnosti za škodu způsobenou provozní činností včetně odpovědnosti vyplývající z provádění stavebně-montážní činnosti, - na vypracování technologických postupů, - na vypracování oznámení změn a změnových listů, - spojené s převzetím staveniště, - spojené s předáním díla,  apod.</t>
  </si>
  <si>
    <t xml:space="preserve">  Vedlejší rozpočtové náklady</t>
  </si>
  <si>
    <t>Průzkumné, zeměměřičské a projektové práce</t>
  </si>
  <si>
    <t>011503000</t>
  </si>
  <si>
    <t>Stavební průzkum</t>
  </si>
  <si>
    <t>552321485</t>
  </si>
  <si>
    <t>https://podminky.urs.cz/item/CS_URS_2025_01/011503000</t>
  </si>
  <si>
    <t xml:space="preserve">Poznámka k položce:_x000d_
Vizuální prohlídka_x000d_
- zhodnocení celkového stavu stavby_x000d_
- identifikace poruch_x000d_
- fotodokumentace_x000d_
_x000d_
Zjištění konstrukčního systému_x000d_
- zjištění materiálového složení_x000d_
- nalezení skrytých konstrukcí_x000d_
_x000d_
Diagnostika materiálů_x000d_
_x000d_
Zjištění vlivu prostředí_x000d_
- vlhkost, zatékání_x000d_
- biologické napadení_x000d_
</t>
  </si>
  <si>
    <t>012164000</t>
  </si>
  <si>
    <t>Vytyčení a zaměření inženýrských sítí</t>
  </si>
  <si>
    <t>280808676</t>
  </si>
  <si>
    <t>https://podminky.urs.cz/item/CS_URS_2025_01/012164000</t>
  </si>
  <si>
    <t>"vytyčení stávajících inženýrských sítí v místech prováděných prací"</t>
  </si>
  <si>
    <t>012203000</t>
  </si>
  <si>
    <t>Zeměměřičské práce před výstavbou</t>
  </si>
  <si>
    <t>-2024581539</t>
  </si>
  <si>
    <t>https://podminky.urs.cz/item/CS_URS_2025_01/012203000</t>
  </si>
  <si>
    <t>Poznámka k položce:_x000d_
- zaměření vytyčovacích bodů nové výtahové šachty</t>
  </si>
  <si>
    <t>012303000</t>
  </si>
  <si>
    <t>Geodetické práce po výstavbě</t>
  </si>
  <si>
    <t>-167360394</t>
  </si>
  <si>
    <t>https://podminky.urs.cz/item/CS_URS_2023_02/012303000</t>
  </si>
  <si>
    <t>"zaměření nového stavu"</t>
  </si>
  <si>
    <t>012303001</t>
  </si>
  <si>
    <t>Geometrický plán 5x oražen katastrálním úřadem</t>
  </si>
  <si>
    <t>740689379</t>
  </si>
  <si>
    <t>013254000</t>
  </si>
  <si>
    <t>Dokumentace skutečného provedení stavby</t>
  </si>
  <si>
    <t>42725840</t>
  </si>
  <si>
    <t>https://podminky.urs.cz/item/CS_URS_2023_02/013254000</t>
  </si>
  <si>
    <t>013254000.1</t>
  </si>
  <si>
    <t>326963156</t>
  </si>
  <si>
    <t>https://podminky.urs.cz/item/CS_URS_2025_01/013254000.1</t>
  </si>
  <si>
    <t>013294000</t>
  </si>
  <si>
    <t>Ostatní dokumentace - dílenská dokumentace</t>
  </si>
  <si>
    <t>1571082844</t>
  </si>
  <si>
    <t>https://podminky.urs.cz/item/CS_URS_2023_02/013294000</t>
  </si>
  <si>
    <t>Poznámka k položce:_x000d_
např. - ocelové schodiště</t>
  </si>
  <si>
    <t>VRN3</t>
  </si>
  <si>
    <t>Zařízení staveniště</t>
  </si>
  <si>
    <t>030001000</t>
  </si>
  <si>
    <t>Zařízení staveniště, odstranění staveniště</t>
  </si>
  <si>
    <t>-1880623959</t>
  </si>
  <si>
    <t>Poznámka k položce:_x000d_
- náklady na zřízení, provoz, napojení staveniště na ing. sítě a odstranění staveniště</t>
  </si>
  <si>
    <t>043002000</t>
  </si>
  <si>
    <t>Zkoušky a ostatní měření</t>
  </si>
  <si>
    <t>1507779794</t>
  </si>
  <si>
    <t>https://podminky.urs.cz/item/CS_URS_2025_01/043002000</t>
  </si>
  <si>
    <t xml:space="preserve">Poznámka k položce:_x000d_
Náklady na provedení zkoušek, revizí a měření, které jsou vyžadovány v  technických normách a dalších předpisech ve vztahu k prováděným pracím, dodávkám a službám. _x000d_
- např měření osvětlení, hluková studie a jiné</t>
  </si>
  <si>
    <t>045203000</t>
  </si>
  <si>
    <t>Kompletační činnost</t>
  </si>
  <si>
    <t>-21351770</t>
  </si>
  <si>
    <t>https://podminky.urs.cz/item/CS_URS_2025_01/045203000</t>
  </si>
  <si>
    <t xml:space="preserve">Poznámka k položce:_x000d_
Dále také:_x000d_
- vyřízení záborů, žádostí o uzavírky,_x000d_
- jednání s úřady,_x000d_
- jednání s dotčenými účastníky stavebního řízení,_x000d_
- zpracování změn díla včetně změnových rozpočtů, _x000d_
- vypracování technologických postůpu,_x000d_
- apod._x000d_
</t>
  </si>
  <si>
    <t>049103002</t>
  </si>
  <si>
    <t>351571493</t>
  </si>
  <si>
    <t>Poznámka k položce:_x000d_
Poznámka k položce: Jedná se zejména o náklady na zajištění: - čištění veřejných komunikací znečištěných v souvislosti s realizací stavby - zimní údržby komunikací přístupných veřejnosti v obvodu staveniště - ochrany díla, apod._x000d_
Poznámka k položce: Jedná se zejména o náklady na: - práce na těžce přístupných místech, - práce v ochranných pásmech, - práce na památkově chráněném objektu, apod.</t>
  </si>
  <si>
    <t>049303000</t>
  </si>
  <si>
    <t>Náklady vzniklé v souvislosti s předáním stavby</t>
  </si>
  <si>
    <t>-534929597</t>
  </si>
  <si>
    <t>https://podminky.urs.cz/item/CS_URS_2025_01/049303000</t>
  </si>
  <si>
    <t>Poznámka k položce:_x000d_
Předání stavby:_x000d_
viz SOD_x000d_
_x000d_
Kolaudační řízení:_x000d_
- zajištění/vyřízení stanovisek dotčených orgánů ke kolaudaci,_x000d_
- zajištění všech dokladů požadovaných kolaudujícím orgánem, _x000d_
- apod.</t>
  </si>
  <si>
    <t>VRN9</t>
  </si>
  <si>
    <t>041703002</t>
  </si>
  <si>
    <t>Náklady na zajištění kolektivní bezpečnosti osob</t>
  </si>
  <si>
    <t>1630879904</t>
  </si>
  <si>
    <t xml:space="preserve">Poznámka k položce:_x000d_
Poznámka k položce: Jedná se zejména o náklady na zajištění: - osazení výstaražných a informačních tabulí/tabulek - zabezpečení okrajů konstrukcí proti pádu osob - zabepečení  komunikací pro pohyb osob po staveništi - zabezpečení přechodů přes výkopy  - a další prvky kolektivní ochrany osob.</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</si>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</sst>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2" fillId="0" borderId="0" applyNumberFormat="0" applyFill="0" applyBorder="0" applyAlignment="0" applyProtection="0"/>
  </cellStyleXfs>
  <cellXfs count="37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9"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0" fontId="30" fillId="0" borderId="0" xfId="1" applyFont="1" applyAlignment="1">
      <alignment horizontal="center"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21" fillId="0" borderId="0" xfId="0" applyFont="1" applyAlignment="1">
      <alignment horizontal="left" vertical="center"/>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1" fillId="0" borderId="0" xfId="0" applyFont="1" applyAlignment="1" applyProtection="1">
      <alignment horizontal="lef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0" fontId="8" fillId="0" borderId="16" xfId="0"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0" fontId="23" fillId="0" borderId="16" xfId="0" applyFont="1" applyBorder="1" applyAlignment="1" applyProtection="1">
      <alignment horizontal="lef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38" fillId="0" borderId="23" xfId="0" applyFont="1" applyBorder="1" applyAlignment="1" applyProtection="1">
      <alignment horizontal="center" vertical="center"/>
    </xf>
    <xf numFmtId="49" fontId="38" fillId="0" borderId="23" xfId="0" applyNumberFormat="1" applyFont="1" applyBorder="1" applyAlignment="1" applyProtection="1">
      <alignment horizontal="left" vertical="center" wrapText="1"/>
    </xf>
    <xf numFmtId="0" fontId="38" fillId="0" borderId="23" xfId="0" applyFont="1" applyBorder="1" applyAlignment="1" applyProtection="1">
      <alignment horizontal="left" vertical="center" wrapText="1"/>
    </xf>
    <xf numFmtId="0" fontId="38" fillId="0" borderId="23" xfId="0" applyFont="1" applyBorder="1" applyAlignment="1" applyProtection="1">
      <alignment horizontal="center" vertical="center" wrapText="1"/>
    </xf>
    <xf numFmtId="167" fontId="38" fillId="0" borderId="23" xfId="0" applyNumberFormat="1" applyFont="1" applyBorder="1" applyAlignment="1" applyProtection="1">
      <alignment vertical="center"/>
    </xf>
    <xf numFmtId="4" fontId="38" fillId="2" borderId="23" xfId="0" applyNumberFormat="1" applyFont="1" applyFill="1" applyBorder="1" applyAlignment="1" applyProtection="1">
      <alignment vertical="center"/>
      <protection locked="0"/>
    </xf>
    <xf numFmtId="4" fontId="38" fillId="0" borderId="23" xfId="0" applyNumberFormat="1" applyFont="1" applyBorder="1" applyAlignment="1" applyProtection="1">
      <alignment vertical="center"/>
    </xf>
    <xf numFmtId="0" fontId="39" fillId="0" borderId="4" xfId="0" applyFont="1" applyBorder="1" applyAlignment="1">
      <alignment vertical="center"/>
    </xf>
    <xf numFmtId="0" fontId="38" fillId="2" borderId="15"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40" fillId="0" borderId="0" xfId="0" applyFont="1" applyAlignment="1" applyProtection="1">
      <alignment vertical="center" wrapText="1"/>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0" fontId="0" fillId="0" borderId="21" xfId="0" applyFont="1" applyBorder="1" applyAlignment="1" applyProtection="1">
      <alignment vertical="center"/>
    </xf>
    <xf numFmtId="166" fontId="23" fillId="0" borderId="21" xfId="0" applyNumberFormat="1" applyFont="1" applyBorder="1" applyAlignment="1" applyProtection="1">
      <alignment vertical="center"/>
    </xf>
    <xf numFmtId="0" fontId="23" fillId="0" borderId="22" xfId="0" applyFont="1" applyBorder="1" applyAlignment="1" applyProtection="1">
      <alignment horizontal="left" vertical="center"/>
    </xf>
    <xf numFmtId="0" fontId="0" fillId="0" borderId="0" xfId="0" applyAlignment="1">
      <alignment vertical="top"/>
    </xf>
    <xf numFmtId="0" fontId="41" fillId="0" borderId="24" xfId="0" applyFont="1" applyBorder="1" applyAlignment="1">
      <alignment vertical="center" wrapText="1"/>
    </xf>
    <xf numFmtId="0" fontId="41" fillId="0" borderId="25" xfId="0" applyFont="1" applyBorder="1" applyAlignment="1">
      <alignment vertical="center" wrapText="1"/>
    </xf>
    <xf numFmtId="0" fontId="41" fillId="0" borderId="26" xfId="0" applyFont="1" applyBorder="1" applyAlignment="1">
      <alignment vertical="center" wrapText="1"/>
    </xf>
    <xf numFmtId="0" fontId="41" fillId="0" borderId="27" xfId="0" applyFont="1" applyBorder="1" applyAlignment="1">
      <alignment horizontal="center" vertical="center" wrapText="1"/>
    </xf>
    <xf numFmtId="0" fontId="42" fillId="0" borderId="1"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7" xfId="0" applyFont="1" applyBorder="1" applyAlignment="1">
      <alignment vertical="center" wrapText="1"/>
    </xf>
    <xf numFmtId="0" fontId="43" fillId="0" borderId="29" xfId="0" applyFont="1" applyBorder="1" applyAlignment="1">
      <alignment horizontal="left" wrapText="1"/>
    </xf>
    <xf numFmtId="0" fontId="41" fillId="0" borderId="28" xfId="0" applyFont="1" applyBorder="1" applyAlignment="1">
      <alignment vertical="center" wrapText="1"/>
    </xf>
    <xf numFmtId="0" fontId="43" fillId="0" borderId="1" xfId="0" applyFont="1" applyBorder="1" applyAlignment="1">
      <alignment horizontal="left" vertical="center" wrapText="1"/>
    </xf>
    <xf numFmtId="0" fontId="44" fillId="0" borderId="1" xfId="0" applyFont="1" applyBorder="1" applyAlignment="1">
      <alignment horizontal="left" vertical="center" wrapText="1"/>
    </xf>
    <xf numFmtId="0" fontId="45" fillId="0" borderId="27" xfId="0" applyFont="1" applyBorder="1" applyAlignment="1">
      <alignment vertical="center" wrapText="1"/>
    </xf>
    <xf numFmtId="0" fontId="44" fillId="0" borderId="1" xfId="0" applyFont="1" applyBorder="1" applyAlignment="1">
      <alignment vertical="center" wrapText="1"/>
    </xf>
    <xf numFmtId="0" fontId="44" fillId="0" borderId="1" xfId="0" applyFont="1" applyBorder="1" applyAlignment="1">
      <alignment horizontal="left" vertical="center"/>
    </xf>
    <xf numFmtId="0" fontId="44" fillId="0" borderId="1" xfId="0" applyFont="1" applyBorder="1" applyAlignment="1">
      <alignment vertical="center"/>
    </xf>
    <xf numFmtId="49" fontId="44" fillId="0" borderId="1" xfId="0" applyNumberFormat="1" applyFont="1" applyBorder="1" applyAlignment="1">
      <alignment horizontal="left" vertical="center" wrapText="1"/>
    </xf>
    <xf numFmtId="49" fontId="44" fillId="0" borderId="1" xfId="0" applyNumberFormat="1" applyFont="1" applyBorder="1" applyAlignment="1">
      <alignment vertical="center" wrapText="1"/>
    </xf>
    <xf numFmtId="0" fontId="41" fillId="0" borderId="30" xfId="0" applyFont="1" applyBorder="1" applyAlignment="1">
      <alignment vertical="center" wrapText="1"/>
    </xf>
    <xf numFmtId="0" fontId="46" fillId="0" borderId="29" xfId="0" applyFont="1" applyBorder="1" applyAlignment="1">
      <alignment vertical="center" wrapText="1"/>
    </xf>
    <xf numFmtId="0" fontId="41" fillId="0" borderId="31" xfId="0" applyFont="1" applyBorder="1" applyAlignment="1">
      <alignment vertical="center" wrapText="1"/>
    </xf>
    <xf numFmtId="0" fontId="41" fillId="0" borderId="1" xfId="0" applyFont="1" applyBorder="1" applyAlignment="1">
      <alignment vertical="top"/>
    </xf>
    <xf numFmtId="0" fontId="41" fillId="0" borderId="0" xfId="0" applyFont="1" applyAlignment="1">
      <alignment vertical="top"/>
    </xf>
    <xf numFmtId="0" fontId="41" fillId="0" borderId="24" xfId="0" applyFont="1" applyBorder="1" applyAlignment="1">
      <alignment horizontal="left" vertical="center"/>
    </xf>
    <xf numFmtId="0" fontId="41" fillId="0" borderId="25" xfId="0" applyFont="1" applyBorder="1" applyAlignment="1">
      <alignment horizontal="left" vertical="center"/>
    </xf>
    <xf numFmtId="0" fontId="41" fillId="0" borderId="26" xfId="0" applyFont="1" applyBorder="1" applyAlignment="1">
      <alignment horizontal="left" vertical="center"/>
    </xf>
    <xf numFmtId="0" fontId="41" fillId="0" borderId="27" xfId="0" applyFont="1" applyBorder="1" applyAlignment="1">
      <alignment horizontal="left" vertical="center"/>
    </xf>
    <xf numFmtId="0" fontId="42" fillId="0" borderId="1" xfId="0" applyFont="1" applyBorder="1" applyAlignment="1">
      <alignment horizontal="center" vertical="center"/>
    </xf>
    <xf numFmtId="0" fontId="41" fillId="0" borderId="28" xfId="0" applyFont="1" applyBorder="1" applyAlignment="1">
      <alignment horizontal="left" vertical="center"/>
    </xf>
    <xf numFmtId="0" fontId="43" fillId="0" borderId="1" xfId="0" applyFont="1" applyBorder="1" applyAlignment="1">
      <alignment horizontal="left" vertical="center"/>
    </xf>
    <xf numFmtId="0" fontId="47" fillId="0" borderId="0" xfId="0" applyFont="1" applyAlignment="1">
      <alignment horizontal="left" vertical="center"/>
    </xf>
    <xf numFmtId="0" fontId="43" fillId="0" borderId="29" xfId="0" applyFont="1" applyBorder="1" applyAlignment="1">
      <alignment horizontal="left" vertical="center"/>
    </xf>
    <xf numFmtId="0" fontId="43" fillId="0" borderId="29" xfId="0" applyFont="1" applyBorder="1" applyAlignment="1">
      <alignment horizontal="center" vertical="center"/>
    </xf>
    <xf numFmtId="0" fontId="47" fillId="0" borderId="29" xfId="0" applyFont="1" applyBorder="1" applyAlignment="1">
      <alignment horizontal="left" vertical="center"/>
    </xf>
    <xf numFmtId="0" fontId="48" fillId="0" borderId="1" xfId="0" applyFont="1" applyBorder="1" applyAlignment="1">
      <alignment horizontal="left" vertical="center"/>
    </xf>
    <xf numFmtId="0" fontId="45" fillId="0" borderId="0" xfId="0" applyFont="1" applyAlignment="1">
      <alignment horizontal="left" vertical="center"/>
    </xf>
    <xf numFmtId="0" fontId="49" fillId="0" borderId="1" xfId="0" applyFont="1" applyBorder="1" applyAlignment="1">
      <alignment horizontal="left" vertical="center"/>
    </xf>
    <xf numFmtId="0" fontId="44" fillId="0" borderId="1" xfId="0" applyFont="1" applyBorder="1" applyAlignment="1">
      <alignment horizontal="center" vertical="center"/>
    </xf>
    <xf numFmtId="0" fontId="44" fillId="0" borderId="0" xfId="0" applyFont="1" applyAlignment="1">
      <alignment horizontal="left" vertical="center"/>
    </xf>
    <xf numFmtId="0" fontId="45" fillId="0" borderId="27" xfId="0" applyFont="1" applyBorder="1" applyAlignment="1">
      <alignment horizontal="left" vertical="center"/>
    </xf>
    <xf numFmtId="0" fontId="44" fillId="0" borderId="1" xfId="0" applyFont="1" applyFill="1" applyBorder="1" applyAlignment="1">
      <alignment horizontal="left" vertical="center"/>
    </xf>
    <xf numFmtId="0" fontId="44" fillId="0" borderId="1" xfId="0" applyFont="1" applyFill="1" applyBorder="1" applyAlignment="1">
      <alignment horizontal="center" vertical="center"/>
    </xf>
    <xf numFmtId="0" fontId="41" fillId="0" borderId="30" xfId="0" applyFont="1" applyBorder="1" applyAlignment="1">
      <alignment horizontal="left" vertical="center"/>
    </xf>
    <xf numFmtId="0" fontId="46" fillId="0" borderId="29" xfId="0" applyFont="1" applyBorder="1" applyAlignment="1">
      <alignment horizontal="left" vertical="center"/>
    </xf>
    <xf numFmtId="0" fontId="41" fillId="0" borderId="31" xfId="0" applyFont="1" applyBorder="1" applyAlignment="1">
      <alignment horizontal="left" vertical="center"/>
    </xf>
    <xf numFmtId="0" fontId="41" fillId="0" borderId="1" xfId="0" applyFont="1" applyBorder="1" applyAlignment="1">
      <alignment horizontal="left" vertical="center"/>
    </xf>
    <xf numFmtId="0" fontId="46" fillId="0" borderId="1" xfId="0" applyFont="1" applyBorder="1" applyAlignment="1">
      <alignment horizontal="left" vertical="center"/>
    </xf>
    <xf numFmtId="0" fontId="47" fillId="0" borderId="1" xfId="0" applyFont="1" applyBorder="1" applyAlignment="1">
      <alignment horizontal="left" vertical="center"/>
    </xf>
    <xf numFmtId="0" fontId="45" fillId="0" borderId="29" xfId="0" applyFont="1" applyBorder="1" applyAlignment="1">
      <alignment horizontal="left" vertical="center"/>
    </xf>
    <xf numFmtId="0" fontId="41" fillId="0" borderId="1" xfId="0" applyFont="1" applyBorder="1" applyAlignment="1">
      <alignment horizontal="left" vertical="center" wrapText="1"/>
    </xf>
    <xf numFmtId="0" fontId="45" fillId="0" borderId="1" xfId="0" applyFont="1" applyBorder="1" applyAlignment="1">
      <alignment horizontal="left" vertical="center" wrapText="1"/>
    </xf>
    <xf numFmtId="0" fontId="45" fillId="0" borderId="1" xfId="0" applyFont="1" applyBorder="1" applyAlignment="1">
      <alignment horizontal="center" vertical="center" wrapText="1"/>
    </xf>
    <xf numFmtId="0" fontId="41" fillId="0" borderId="24" xfId="0" applyFont="1" applyBorder="1" applyAlignment="1">
      <alignment horizontal="left" vertical="center" wrapText="1"/>
    </xf>
    <xf numFmtId="0" fontId="41" fillId="0" borderId="25" xfId="0" applyFont="1" applyBorder="1" applyAlignment="1">
      <alignment horizontal="left" vertical="center" wrapText="1"/>
    </xf>
    <xf numFmtId="0" fontId="41" fillId="0" borderId="26" xfId="0" applyFont="1" applyBorder="1" applyAlignment="1">
      <alignment horizontal="left" vertical="center" wrapTex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28" xfId="0" applyFont="1" applyBorder="1" applyAlignment="1">
      <alignment horizontal="left" vertical="center" wrapText="1"/>
    </xf>
    <xf numFmtId="0" fontId="45" fillId="0" borderId="27" xfId="0" applyFont="1" applyBorder="1" applyAlignment="1">
      <alignment horizontal="left" vertical="center" wrapText="1"/>
    </xf>
    <xf numFmtId="0" fontId="45" fillId="0" borderId="1" xfId="0" applyFont="1" applyBorder="1" applyAlignment="1">
      <alignment horizontal="left" vertical="center"/>
    </xf>
    <xf numFmtId="0" fontId="45" fillId="0" borderId="28" xfId="0" applyFont="1" applyBorder="1" applyAlignment="1">
      <alignment horizontal="left" vertical="center" wrapText="1"/>
    </xf>
    <xf numFmtId="0" fontId="45" fillId="0" borderId="28" xfId="0" applyFont="1" applyBorder="1" applyAlignment="1">
      <alignment horizontal="left" vertical="center"/>
    </xf>
    <xf numFmtId="0" fontId="45" fillId="0" borderId="30" xfId="0" applyFont="1" applyBorder="1" applyAlignment="1">
      <alignment horizontal="left" vertical="center" wrapText="1"/>
    </xf>
    <xf numFmtId="0" fontId="45" fillId="0" borderId="29" xfId="0" applyFont="1" applyBorder="1" applyAlignment="1">
      <alignment horizontal="left" vertical="center" wrapText="1"/>
    </xf>
    <xf numFmtId="0" fontId="45" fillId="0" borderId="31" xfId="0" applyFont="1" applyBorder="1" applyAlignment="1">
      <alignment horizontal="left" vertical="center" wrapText="1"/>
    </xf>
    <xf numFmtId="0" fontId="44" fillId="0" borderId="1" xfId="0" applyFont="1" applyBorder="1" applyAlignment="1">
      <alignment horizontal="left" vertical="top"/>
    </xf>
    <xf numFmtId="0" fontId="44" fillId="0" borderId="1" xfId="0" applyFont="1" applyBorder="1" applyAlignment="1">
      <alignment horizontal="center" vertical="top"/>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1" xfId="0" applyFont="1" applyBorder="1" applyAlignment="1">
      <alignment horizontal="center" vertical="center"/>
    </xf>
    <xf numFmtId="0" fontId="47" fillId="0" borderId="0" xfId="0" applyFont="1" applyAlignment="1">
      <alignment vertical="center"/>
    </xf>
    <xf numFmtId="0" fontId="43" fillId="0" borderId="1" xfId="0" applyFont="1" applyBorder="1" applyAlignment="1">
      <alignment vertical="center"/>
    </xf>
    <xf numFmtId="0" fontId="47" fillId="0" borderId="29" xfId="0" applyFont="1" applyBorder="1" applyAlignment="1">
      <alignment vertical="center"/>
    </xf>
    <xf numFmtId="0" fontId="43" fillId="0" borderId="29" xfId="0" applyFont="1" applyBorder="1" applyAlignment="1">
      <alignment vertical="center"/>
    </xf>
    <xf numFmtId="0" fontId="44" fillId="0" borderId="1" xfId="0" applyFont="1" applyBorder="1" applyAlignment="1">
      <alignment vertical="top"/>
    </xf>
    <xf numFmtId="49" fontId="44" fillId="0" borderId="1" xfId="0" applyNumberFormat="1" applyFont="1" applyBorder="1" applyAlignment="1">
      <alignment horizontal="left" vertical="center"/>
    </xf>
    <xf numFmtId="0" fontId="50" fillId="0" borderId="27" xfId="0" applyFont="1" applyBorder="1" applyAlignment="1" applyProtection="1">
      <alignment horizontal="left" vertical="center"/>
    </xf>
    <xf numFmtId="0" fontId="51" fillId="0" borderId="1" xfId="0" applyFont="1" applyBorder="1" applyAlignment="1" applyProtection="1">
      <alignment vertical="top"/>
    </xf>
    <xf numFmtId="0" fontId="51" fillId="0" borderId="1" xfId="0" applyFont="1" applyBorder="1" applyAlignment="1" applyProtection="1">
      <alignment horizontal="left" vertical="center"/>
    </xf>
    <xf numFmtId="0" fontId="51" fillId="0" borderId="1" xfId="0" applyFont="1" applyBorder="1" applyAlignment="1" applyProtection="1">
      <alignment horizontal="center" vertical="center"/>
    </xf>
    <xf numFmtId="49" fontId="51" fillId="0" borderId="1" xfId="0" applyNumberFormat="1" applyFont="1" applyBorder="1" applyAlignment="1" applyProtection="1">
      <alignment horizontal="left" vertical="center"/>
    </xf>
    <xf numFmtId="0" fontId="50" fillId="0" borderId="28" xfId="0" applyFont="1" applyBorder="1" applyAlignment="1" applyProtection="1">
      <alignment horizontal="left" vertical="center"/>
    </xf>
    <xf numFmtId="0" fontId="0" fillId="0" borderId="29" xfId="0" applyBorder="1" applyAlignment="1">
      <alignment vertical="top"/>
    </xf>
    <xf numFmtId="0" fontId="43" fillId="0" borderId="29" xfId="0" applyFont="1" applyBorder="1" applyAlignment="1">
      <alignment horizontal="left"/>
    </xf>
    <xf numFmtId="0" fontId="47" fillId="0" borderId="29" xfId="0" applyFont="1" applyBorder="1" applyAlignment="1"/>
    <xf numFmtId="0" fontId="41" fillId="0" borderId="27" xfId="0" applyFont="1" applyBorder="1" applyAlignment="1">
      <alignment vertical="top"/>
    </xf>
    <xf numFmtId="0" fontId="41" fillId="0" borderId="28" xfId="0" applyFont="1" applyBorder="1" applyAlignment="1">
      <alignment vertical="top"/>
    </xf>
    <xf numFmtId="0" fontId="41" fillId="0" borderId="30" xfId="0" applyFont="1" applyBorder="1" applyAlignment="1">
      <alignment vertical="top"/>
    </xf>
    <xf numFmtId="0" fontId="41" fillId="0" borderId="29" xfId="0" applyFont="1" applyBorder="1" applyAlignment="1">
      <alignment vertical="top"/>
    </xf>
    <xf numFmtId="0" fontId="41"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styles" Target="styles.xml" /><Relationship Id="rId42" Type="http://schemas.openxmlformats.org/officeDocument/2006/relationships/theme" Target="theme/theme1.xml" /><Relationship Id="rId43" Type="http://schemas.openxmlformats.org/officeDocument/2006/relationships/calcChain" Target="calcChain.xml" /><Relationship Id="rId4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3_02/949111111" TargetMode="External" /><Relationship Id="rId2" Type="http://schemas.openxmlformats.org/officeDocument/2006/relationships/hyperlink" Target="https://podminky.urs.cz/item/CS_URS_2023_02/949111211" TargetMode="External" /><Relationship Id="rId3" Type="http://schemas.openxmlformats.org/officeDocument/2006/relationships/hyperlink" Target="https://podminky.urs.cz/item/CS_URS_2023_02/949111811" TargetMode="External" /><Relationship Id="rId4" Type="http://schemas.openxmlformats.org/officeDocument/2006/relationships/hyperlink" Target="https://podminky.urs.cz/item/CS_URS_2023_02/962031133" TargetMode="External" /><Relationship Id="rId5" Type="http://schemas.openxmlformats.org/officeDocument/2006/relationships/hyperlink" Target="https://podminky.urs.cz/item/CS_URS_2023_02/962052210" TargetMode="External" /><Relationship Id="rId6" Type="http://schemas.openxmlformats.org/officeDocument/2006/relationships/hyperlink" Target="https://podminky.urs.cz/item/CS_URS_2023_02/965046111" TargetMode="External" /><Relationship Id="rId7" Type="http://schemas.openxmlformats.org/officeDocument/2006/relationships/hyperlink" Target="https://podminky.urs.cz/item/CS_URS_2023_02/965046119" TargetMode="External" /><Relationship Id="rId8" Type="http://schemas.openxmlformats.org/officeDocument/2006/relationships/hyperlink" Target="https://podminky.urs.cz/item/CS_URS_2023_02/968072455" TargetMode="External" /><Relationship Id="rId9" Type="http://schemas.openxmlformats.org/officeDocument/2006/relationships/hyperlink" Target="https://podminky.urs.cz/item/CS_URS_2023_02/977211113" TargetMode="External" /><Relationship Id="rId10" Type="http://schemas.openxmlformats.org/officeDocument/2006/relationships/hyperlink" Target="https://podminky.urs.cz/item/CS_URS_2023_02/997013156" TargetMode="External" /><Relationship Id="rId11" Type="http://schemas.openxmlformats.org/officeDocument/2006/relationships/hyperlink" Target="https://podminky.urs.cz/item/CS_URS_2023_02/997013219" TargetMode="External" /><Relationship Id="rId12" Type="http://schemas.openxmlformats.org/officeDocument/2006/relationships/hyperlink" Target="https://podminky.urs.cz/item/CS_URS_2023_02/997013501" TargetMode="External" /><Relationship Id="rId13" Type="http://schemas.openxmlformats.org/officeDocument/2006/relationships/hyperlink" Target="https://podminky.urs.cz/item/CS_URS_2023_02/997013509" TargetMode="External" /><Relationship Id="rId14" Type="http://schemas.openxmlformats.org/officeDocument/2006/relationships/hyperlink" Target="https://podminky.urs.cz/item/CS_URS_2023_02/997013631" TargetMode="External" /><Relationship Id="rId15" Type="http://schemas.openxmlformats.org/officeDocument/2006/relationships/hyperlink" Target="https://podminky.urs.cz/item/CS_URS_2023_02/763135811" TargetMode="External" /><Relationship Id="rId16" Type="http://schemas.openxmlformats.org/officeDocument/2006/relationships/hyperlink" Target="https://podminky.urs.cz/item/CS_URS_2023_02/766691914" TargetMode="External" /><Relationship Id="rId17" Type="http://schemas.openxmlformats.org/officeDocument/2006/relationships/hyperlink" Target="https://podminky.urs.cz/item/CS_URS_2023_02/776201812" TargetMode="External" /><Relationship Id="rId18" Type="http://schemas.openxmlformats.org/officeDocument/2006/relationships/hyperlink" Target="https://podminky.urs.cz/item/CS_URS_2023_02/776410811" TargetMode="External" /><Relationship Id="rId19" Type="http://schemas.openxmlformats.org/officeDocument/2006/relationships/hyperlink" Target="https://podminky.urs.cz/item/CS_URS_2023_02/784121001" TargetMode="External" /><Relationship Id="rId20" Type="http://schemas.openxmlformats.org/officeDocument/2006/relationships/hyperlink" Target="https://podminky.urs.cz/item/CS_URS_2023_02/HZS1291" TargetMode="External" /><Relationship Id="rId2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3_02/317142432" TargetMode="External" /><Relationship Id="rId2" Type="http://schemas.openxmlformats.org/officeDocument/2006/relationships/hyperlink" Target="https://podminky.urs.cz/item/CS_URS_2023_02/317941123" TargetMode="External" /><Relationship Id="rId3" Type="http://schemas.openxmlformats.org/officeDocument/2006/relationships/hyperlink" Target="https://podminky.urs.cz/item/CS_URS_2023_02/342272245" TargetMode="External" /><Relationship Id="rId4" Type="http://schemas.openxmlformats.org/officeDocument/2006/relationships/hyperlink" Target="https://podminky.urs.cz/item/CS_URS_2023_02/342291112" TargetMode="External" /><Relationship Id="rId5" Type="http://schemas.openxmlformats.org/officeDocument/2006/relationships/hyperlink" Target="https://podminky.urs.cz/item/CS_URS_2023_02/342291121" TargetMode="External" /><Relationship Id="rId6" Type="http://schemas.openxmlformats.org/officeDocument/2006/relationships/hyperlink" Target="https://podminky.urs.cz/item/CS_URS_2023_02/611325417" TargetMode="External" /><Relationship Id="rId7" Type="http://schemas.openxmlformats.org/officeDocument/2006/relationships/hyperlink" Target="https://podminky.urs.cz/item/CS_URS_2023_02/612131111" TargetMode="External" /><Relationship Id="rId8" Type="http://schemas.openxmlformats.org/officeDocument/2006/relationships/hyperlink" Target="https://podminky.urs.cz/item/CS_URS_2023_02/612142001" TargetMode="External" /><Relationship Id="rId9" Type="http://schemas.openxmlformats.org/officeDocument/2006/relationships/hyperlink" Target="https://podminky.urs.cz/item/CS_URS_2023_02/612321131" TargetMode="External" /><Relationship Id="rId10" Type="http://schemas.openxmlformats.org/officeDocument/2006/relationships/hyperlink" Target="https://podminky.urs.cz/item/CS_URS_2023_02/612325417" TargetMode="External" /><Relationship Id="rId11" Type="http://schemas.openxmlformats.org/officeDocument/2006/relationships/hyperlink" Target="https://podminky.urs.cz/item/CS_URS_2023_02/949121111" TargetMode="External" /><Relationship Id="rId12" Type="http://schemas.openxmlformats.org/officeDocument/2006/relationships/hyperlink" Target="https://podminky.urs.cz/item/CS_URS_2023_02/949121211" TargetMode="External" /><Relationship Id="rId13" Type="http://schemas.openxmlformats.org/officeDocument/2006/relationships/hyperlink" Target="https://podminky.urs.cz/item/CS_URS_2023_02/949121811" TargetMode="External" /><Relationship Id="rId14" Type="http://schemas.openxmlformats.org/officeDocument/2006/relationships/hyperlink" Target="https://podminky.urs.cz/item/CS_URS_2023_02/952901111" TargetMode="External" /><Relationship Id="rId15" Type="http://schemas.openxmlformats.org/officeDocument/2006/relationships/hyperlink" Target="https://podminky.urs.cz/item/CS_URS_2023_02/998017001" TargetMode="External" /><Relationship Id="rId16" Type="http://schemas.openxmlformats.org/officeDocument/2006/relationships/hyperlink" Target="https://podminky.urs.cz/item/CS_URS_2023_02/763131722" TargetMode="External" /><Relationship Id="rId17" Type="http://schemas.openxmlformats.org/officeDocument/2006/relationships/hyperlink" Target="https://podminky.urs.cz/item/CS_URS_2023_02/763131731" TargetMode="External" /><Relationship Id="rId18" Type="http://schemas.openxmlformats.org/officeDocument/2006/relationships/hyperlink" Target="https://podminky.urs.cz/item/CS_URS_2023_02/763135102" TargetMode="External" /><Relationship Id="rId19" Type="http://schemas.openxmlformats.org/officeDocument/2006/relationships/hyperlink" Target="https://podminky.urs.cz/item/CS_URS_2023_02/998763303" TargetMode="External" /><Relationship Id="rId20" Type="http://schemas.openxmlformats.org/officeDocument/2006/relationships/hyperlink" Target="https://podminky.urs.cz/item/CS_URS_2023_02/766660172" TargetMode="External" /><Relationship Id="rId21" Type="http://schemas.openxmlformats.org/officeDocument/2006/relationships/hyperlink" Target="https://podminky.urs.cz/item/CS_URS_2023_02/766682111" TargetMode="External" /><Relationship Id="rId22" Type="http://schemas.openxmlformats.org/officeDocument/2006/relationships/hyperlink" Target="https://podminky.urs.cz/item/CS_URS_2023_02/998766102" TargetMode="External" /><Relationship Id="rId23" Type="http://schemas.openxmlformats.org/officeDocument/2006/relationships/hyperlink" Target="https://podminky.urs.cz/item/CS_URS_2023_02/776111112" TargetMode="External" /><Relationship Id="rId24" Type="http://schemas.openxmlformats.org/officeDocument/2006/relationships/hyperlink" Target="https://podminky.urs.cz/item/CS_URS_2023_02/776111311" TargetMode="External" /><Relationship Id="rId25" Type="http://schemas.openxmlformats.org/officeDocument/2006/relationships/hyperlink" Target="https://podminky.urs.cz/item/CS_URS_2023_02/776121321" TargetMode="External" /><Relationship Id="rId26" Type="http://schemas.openxmlformats.org/officeDocument/2006/relationships/hyperlink" Target="https://podminky.urs.cz/item/CS_URS_2023_02/776141123" TargetMode="External" /><Relationship Id="rId27" Type="http://schemas.openxmlformats.org/officeDocument/2006/relationships/hyperlink" Target="https://podminky.urs.cz/item/CS_URS_2023_02/776231111" TargetMode="External" /><Relationship Id="rId28" Type="http://schemas.openxmlformats.org/officeDocument/2006/relationships/hyperlink" Target="https://podminky.urs.cz/item/CS_URS_2023_02/776411111" TargetMode="External" /><Relationship Id="rId29" Type="http://schemas.openxmlformats.org/officeDocument/2006/relationships/hyperlink" Target="https://podminky.urs.cz/item/CS_URS_2023_02/776991111" TargetMode="External" /><Relationship Id="rId30" Type="http://schemas.openxmlformats.org/officeDocument/2006/relationships/hyperlink" Target="https://podminky.urs.cz/item/CS_URS_2023_02/998776102" TargetMode="External" /><Relationship Id="rId31" Type="http://schemas.openxmlformats.org/officeDocument/2006/relationships/hyperlink" Target="https://podminky.urs.cz/item/CS_URS_2023_02/784161001" TargetMode="External" /><Relationship Id="rId32" Type="http://schemas.openxmlformats.org/officeDocument/2006/relationships/hyperlink" Target="https://podminky.urs.cz/item/CS_URS_2023_02/784181121" TargetMode="External" /><Relationship Id="rId33" Type="http://schemas.openxmlformats.org/officeDocument/2006/relationships/hyperlink" Target="https://podminky.urs.cz/item/CS_URS_2023_02/784211101" TargetMode="External" /><Relationship Id="rId34" Type="http://schemas.openxmlformats.org/officeDocument/2006/relationships/hyperlink" Target="https://podminky.urs.cz/item/CS_URS_2023_02/HZS1291" TargetMode="External" /><Relationship Id="rId35" Type="http://schemas.openxmlformats.org/officeDocument/2006/relationships/hyperlink" Target="https://podminky.urs.cz/item/CS_URS_2023_02/HZS2492" TargetMode="External" /><Relationship Id="rId36"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3_02/121151103" TargetMode="External" /><Relationship Id="rId2" Type="http://schemas.openxmlformats.org/officeDocument/2006/relationships/hyperlink" Target="https://podminky.urs.cz/item/CS_URS_2023_02/131213701" TargetMode="External" /><Relationship Id="rId3" Type="http://schemas.openxmlformats.org/officeDocument/2006/relationships/hyperlink" Target="https://podminky.urs.cz/item/CS_URS_2023_02/162751117" TargetMode="External" /><Relationship Id="rId4" Type="http://schemas.openxmlformats.org/officeDocument/2006/relationships/hyperlink" Target="https://podminky.urs.cz/item/CS_URS_2023_02/171201221" TargetMode="External" /><Relationship Id="rId5" Type="http://schemas.openxmlformats.org/officeDocument/2006/relationships/hyperlink" Target="https://podminky.urs.cz/item/CS_URS_2023_02/171251201" TargetMode="External" /><Relationship Id="rId6" Type="http://schemas.openxmlformats.org/officeDocument/2006/relationships/hyperlink" Target="https://podminky.urs.cz/item/CS_URS_2023_02/174111101" TargetMode="External" /><Relationship Id="rId7" Type="http://schemas.openxmlformats.org/officeDocument/2006/relationships/hyperlink" Target="https://podminky.urs.cz/item/CS_URS_2023_02/273313611" TargetMode="External" /><Relationship Id="rId8" Type="http://schemas.openxmlformats.org/officeDocument/2006/relationships/hyperlink" Target="https://podminky.urs.cz/item/CS_URS_2023_02/275322511" TargetMode="External" /><Relationship Id="rId9" Type="http://schemas.openxmlformats.org/officeDocument/2006/relationships/hyperlink" Target="https://podminky.urs.cz/item/CS_URS_2023_02/275361821" TargetMode="External" /><Relationship Id="rId10" Type="http://schemas.openxmlformats.org/officeDocument/2006/relationships/hyperlink" Target="https://podminky.urs.cz/item/CS_URS_2023_02/941111112" TargetMode="External" /><Relationship Id="rId11" Type="http://schemas.openxmlformats.org/officeDocument/2006/relationships/hyperlink" Target="https://podminky.urs.cz/item/CS_URS_2023_02/941111212" TargetMode="External" /><Relationship Id="rId12" Type="http://schemas.openxmlformats.org/officeDocument/2006/relationships/hyperlink" Target="https://podminky.urs.cz/item/CS_URS_2023_02/941111812" TargetMode="External" /><Relationship Id="rId13" Type="http://schemas.openxmlformats.org/officeDocument/2006/relationships/hyperlink" Target="https://podminky.urs.cz/item/CS_URS_2023_02/962052210" TargetMode="External" /><Relationship Id="rId14" Type="http://schemas.openxmlformats.org/officeDocument/2006/relationships/hyperlink" Target="https://podminky.urs.cz/item/CS_URS_2023_02/977211113" TargetMode="External" /><Relationship Id="rId15" Type="http://schemas.openxmlformats.org/officeDocument/2006/relationships/hyperlink" Target="https://podminky.urs.cz/item/CS_URS_2023_02/997013156" TargetMode="External" /><Relationship Id="rId16" Type="http://schemas.openxmlformats.org/officeDocument/2006/relationships/hyperlink" Target="https://podminky.urs.cz/item/CS_URS_2023_02/997013219" TargetMode="External" /><Relationship Id="rId17" Type="http://schemas.openxmlformats.org/officeDocument/2006/relationships/hyperlink" Target="https://podminky.urs.cz/item/CS_URS_2023_02/997013501" TargetMode="External" /><Relationship Id="rId18" Type="http://schemas.openxmlformats.org/officeDocument/2006/relationships/hyperlink" Target="https://podminky.urs.cz/item/CS_URS_2023_02/997013509" TargetMode="External" /><Relationship Id="rId19" Type="http://schemas.openxmlformats.org/officeDocument/2006/relationships/hyperlink" Target="https://podminky.urs.cz/item/CS_URS_2023_02/997013631" TargetMode="External" /><Relationship Id="rId20" Type="http://schemas.openxmlformats.org/officeDocument/2006/relationships/hyperlink" Target="https://podminky.urs.cz/item/CS_URS_2023_02/998014021" TargetMode="External" /><Relationship Id="rId21" Type="http://schemas.openxmlformats.org/officeDocument/2006/relationships/hyperlink" Target="https://podminky.urs.cz/item/CS_URS_2023_02/713131241" TargetMode="External" /><Relationship Id="rId22" Type="http://schemas.openxmlformats.org/officeDocument/2006/relationships/hyperlink" Target="https://podminky.urs.cz/item/CS_URS_2023_02/998713103" TargetMode="External" /><Relationship Id="rId23" Type="http://schemas.openxmlformats.org/officeDocument/2006/relationships/hyperlink" Target="https://podminky.urs.cz/item/CS_URS_2023_02/721174055" TargetMode="External" /><Relationship Id="rId24" Type="http://schemas.openxmlformats.org/officeDocument/2006/relationships/hyperlink" Target="https://podminky.urs.cz/item/CS_URS_2023_02/HZS1291" TargetMode="External" /><Relationship Id="rId25"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3_02/311272311" TargetMode="External" /><Relationship Id="rId2" Type="http://schemas.openxmlformats.org/officeDocument/2006/relationships/hyperlink" Target="https://podminky.urs.cz/item/CS_URS_2023_02/317941121" TargetMode="External" /><Relationship Id="rId3" Type="http://schemas.openxmlformats.org/officeDocument/2006/relationships/hyperlink" Target="https://podminky.urs.cz/item/CS_URS_2023_02/342272245" TargetMode="External" /><Relationship Id="rId4" Type="http://schemas.openxmlformats.org/officeDocument/2006/relationships/hyperlink" Target="https://podminky.urs.cz/item/CS_URS_2023_02/342291121" TargetMode="External" /><Relationship Id="rId5" Type="http://schemas.openxmlformats.org/officeDocument/2006/relationships/hyperlink" Target="https://podminky.urs.cz/item/CS_URS_2023_02/612131111" TargetMode="External" /><Relationship Id="rId6" Type="http://schemas.openxmlformats.org/officeDocument/2006/relationships/hyperlink" Target="https://podminky.urs.cz/item/CS_URS_2023_02/612142001" TargetMode="External" /><Relationship Id="rId7" Type="http://schemas.openxmlformats.org/officeDocument/2006/relationships/hyperlink" Target="https://podminky.urs.cz/item/CS_URS_2023_02/612321131" TargetMode="External" /><Relationship Id="rId8" Type="http://schemas.openxmlformats.org/officeDocument/2006/relationships/hyperlink" Target="https://podminky.urs.cz/item/CS_URS_2023_02/612325417" TargetMode="External" /><Relationship Id="rId9" Type="http://schemas.openxmlformats.org/officeDocument/2006/relationships/hyperlink" Target="https://podminky.urs.cz/item/CS_URS_2023_02/962031133" TargetMode="External" /><Relationship Id="rId10" Type="http://schemas.openxmlformats.org/officeDocument/2006/relationships/hyperlink" Target="https://podminky.urs.cz/item/CS_URS_2023_02/962052210" TargetMode="External" /><Relationship Id="rId11" Type="http://schemas.openxmlformats.org/officeDocument/2006/relationships/hyperlink" Target="https://podminky.urs.cz/item/CS_URS_2023_02/968072246" TargetMode="External" /><Relationship Id="rId12" Type="http://schemas.openxmlformats.org/officeDocument/2006/relationships/hyperlink" Target="https://podminky.urs.cz/item/CS_URS_2023_02/968072455" TargetMode="External" /><Relationship Id="rId13" Type="http://schemas.openxmlformats.org/officeDocument/2006/relationships/hyperlink" Target="https://podminky.urs.cz/item/CS_URS_2023_02/968082017" TargetMode="External" /><Relationship Id="rId14" Type="http://schemas.openxmlformats.org/officeDocument/2006/relationships/hyperlink" Target="https://podminky.urs.cz/item/CS_URS_2023_02/977211113" TargetMode="External" /><Relationship Id="rId15" Type="http://schemas.openxmlformats.org/officeDocument/2006/relationships/hyperlink" Target="https://podminky.urs.cz/item/CS_URS_2023_02/997013156" TargetMode="External" /><Relationship Id="rId16" Type="http://schemas.openxmlformats.org/officeDocument/2006/relationships/hyperlink" Target="https://podminky.urs.cz/item/CS_URS_2023_02/997013219" TargetMode="External" /><Relationship Id="rId17" Type="http://schemas.openxmlformats.org/officeDocument/2006/relationships/hyperlink" Target="https://podminky.urs.cz/item/CS_URS_2023_02/997013501" TargetMode="External" /><Relationship Id="rId18" Type="http://schemas.openxmlformats.org/officeDocument/2006/relationships/hyperlink" Target="https://podminky.urs.cz/item/CS_URS_2023_02/997013509" TargetMode="External" /><Relationship Id="rId19" Type="http://schemas.openxmlformats.org/officeDocument/2006/relationships/hyperlink" Target="https://podminky.urs.cz/item/CS_URS_2023_02/997013631" TargetMode="External" /><Relationship Id="rId20" Type="http://schemas.openxmlformats.org/officeDocument/2006/relationships/hyperlink" Target="https://podminky.urs.cz/item/CS_URS_2023_02/998011003" TargetMode="External" /><Relationship Id="rId21" Type="http://schemas.openxmlformats.org/officeDocument/2006/relationships/hyperlink" Target="https://podminky.urs.cz/item/CS_URS_2023_02/763111327" TargetMode="External" /><Relationship Id="rId22" Type="http://schemas.openxmlformats.org/officeDocument/2006/relationships/hyperlink" Target="https://podminky.urs.cz/item/CS_URS_2023_02/763131722" TargetMode="External" /><Relationship Id="rId23" Type="http://schemas.openxmlformats.org/officeDocument/2006/relationships/hyperlink" Target="https://podminky.urs.cz/item/CS_URS_2023_02/763131731" TargetMode="External" /><Relationship Id="rId24" Type="http://schemas.openxmlformats.org/officeDocument/2006/relationships/hyperlink" Target="https://podminky.urs.cz/item/CS_URS_2023_02/763132112" TargetMode="External" /><Relationship Id="rId25" Type="http://schemas.openxmlformats.org/officeDocument/2006/relationships/hyperlink" Target="https://podminky.urs.cz/item/CS_URS_2023_02/763135102" TargetMode="External" /><Relationship Id="rId26" Type="http://schemas.openxmlformats.org/officeDocument/2006/relationships/hyperlink" Target="https://podminky.urs.cz/item/CS_URS_2023_02/763135811" TargetMode="External" /><Relationship Id="rId27" Type="http://schemas.openxmlformats.org/officeDocument/2006/relationships/hyperlink" Target="https://podminky.urs.cz/item/CS_URS_2023_02/998763302" TargetMode="External" /><Relationship Id="rId28" Type="http://schemas.openxmlformats.org/officeDocument/2006/relationships/hyperlink" Target="https://podminky.urs.cz/item/CS_URS_2023_02/764002851" TargetMode="External" /><Relationship Id="rId29" Type="http://schemas.openxmlformats.org/officeDocument/2006/relationships/hyperlink" Target="https://podminky.urs.cz/item/CS_URS_2023_02/764226444" TargetMode="External" /><Relationship Id="rId30" Type="http://schemas.openxmlformats.org/officeDocument/2006/relationships/hyperlink" Target="https://podminky.urs.cz/item/CS_URS_2023_02/766441825" TargetMode="External" /><Relationship Id="rId31" Type="http://schemas.openxmlformats.org/officeDocument/2006/relationships/hyperlink" Target="https://podminky.urs.cz/item/CS_URS_2023_02/766660181" TargetMode="External" /><Relationship Id="rId32" Type="http://schemas.openxmlformats.org/officeDocument/2006/relationships/hyperlink" Target="https://podminky.urs.cz/item/CS_URS_2023_02/766660182" TargetMode="External" /><Relationship Id="rId33" Type="http://schemas.openxmlformats.org/officeDocument/2006/relationships/hyperlink" Target="https://podminky.urs.cz/item/CS_URS_2023_02/766691914" TargetMode="External" /><Relationship Id="rId34" Type="http://schemas.openxmlformats.org/officeDocument/2006/relationships/hyperlink" Target="https://podminky.urs.cz/item/CS_URS_2023_02/766691915" TargetMode="External" /><Relationship Id="rId35" Type="http://schemas.openxmlformats.org/officeDocument/2006/relationships/hyperlink" Target="https://podminky.urs.cz/item/CS_URS_2023_02/766694126" TargetMode="External" /><Relationship Id="rId36" Type="http://schemas.openxmlformats.org/officeDocument/2006/relationships/hyperlink" Target="https://podminky.urs.cz/item/CS_URS_2023_02/998766103" TargetMode="External" /><Relationship Id="rId37" Type="http://schemas.openxmlformats.org/officeDocument/2006/relationships/hyperlink" Target="https://podminky.urs.cz/item/CS_URS_2023_02/767649198" TargetMode="External" /><Relationship Id="rId38" Type="http://schemas.openxmlformats.org/officeDocument/2006/relationships/hyperlink" Target="https://podminky.urs.cz/item/CS_URS_2023_02/998767103" TargetMode="External" /><Relationship Id="rId39" Type="http://schemas.openxmlformats.org/officeDocument/2006/relationships/hyperlink" Target="https://podminky.urs.cz/item/CS_URS_2023_02/784181121" TargetMode="External" /><Relationship Id="rId40" Type="http://schemas.openxmlformats.org/officeDocument/2006/relationships/hyperlink" Target="https://podminky.urs.cz/item/CS_URS_2023_02/784211101" TargetMode="External" /><Relationship Id="rId41" Type="http://schemas.openxmlformats.org/officeDocument/2006/relationships/hyperlink" Target="https://podminky.urs.cz/item/CS_URS_2023_02/HZS1311" TargetMode="External" /><Relationship Id="rId42" Type="http://schemas.openxmlformats.org/officeDocument/2006/relationships/hyperlink" Target="https://podminky.urs.cz/item/CS_URS_2023_02/HZS2491" TargetMode="External" /><Relationship Id="rId43"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3_02/113106021" TargetMode="External" /><Relationship Id="rId2" Type="http://schemas.openxmlformats.org/officeDocument/2006/relationships/hyperlink" Target="https://podminky.urs.cz/item/CS_URS_2023_02/122251102" TargetMode="External" /><Relationship Id="rId3" Type="http://schemas.openxmlformats.org/officeDocument/2006/relationships/hyperlink" Target="https://podminky.urs.cz/item/CS_URS_2023_02/132212131" TargetMode="External" /><Relationship Id="rId4" Type="http://schemas.openxmlformats.org/officeDocument/2006/relationships/hyperlink" Target="https://podminky.urs.cz/item/CS_URS_2023_02/174111101" TargetMode="External" /><Relationship Id="rId5" Type="http://schemas.openxmlformats.org/officeDocument/2006/relationships/hyperlink" Target="https://podminky.urs.cz/item/CS_URS_2023_02/181351103" TargetMode="External" /><Relationship Id="rId6" Type="http://schemas.openxmlformats.org/officeDocument/2006/relationships/hyperlink" Target="https://podminky.urs.cz/item/CS_URS_2023_02/181411131" TargetMode="External" /><Relationship Id="rId7" Type="http://schemas.openxmlformats.org/officeDocument/2006/relationships/hyperlink" Target="https://podminky.urs.cz/item/CS_URS_2023_02/564851111" TargetMode="External" /><Relationship Id="rId8" Type="http://schemas.openxmlformats.org/officeDocument/2006/relationships/hyperlink" Target="https://podminky.urs.cz/item/CS_URS_2023_02/564861111" TargetMode="External" /><Relationship Id="rId9" Type="http://schemas.openxmlformats.org/officeDocument/2006/relationships/hyperlink" Target="https://podminky.urs.cz/item/CS_URS_2023_02/596212212" TargetMode="External" /><Relationship Id="rId10" Type="http://schemas.openxmlformats.org/officeDocument/2006/relationships/hyperlink" Target="https://podminky.urs.cz/item/CS_URS_2023_02/800A2022" TargetMode="External" /><Relationship Id="rId11" Type="http://schemas.openxmlformats.org/officeDocument/2006/relationships/hyperlink" Target="https://podminky.urs.cz/item/CS_URS_2023_02/916131213" TargetMode="External" /><Relationship Id="rId12" Type="http://schemas.openxmlformats.org/officeDocument/2006/relationships/hyperlink" Target="https://podminky.urs.cz/item/CS_URS_2023_02/916991121" TargetMode="External" /><Relationship Id="rId13" Type="http://schemas.openxmlformats.org/officeDocument/2006/relationships/hyperlink" Target="https://podminky.urs.cz/item/CS_URS_2023_02/935113111" TargetMode="External" /><Relationship Id="rId14" Type="http://schemas.openxmlformats.org/officeDocument/2006/relationships/hyperlink" Target="https://podminky.urs.cz/item/CS_URS_2023_02/460752111" TargetMode="External" /><Relationship Id="rId15" Type="http://schemas.openxmlformats.org/officeDocument/2006/relationships/hyperlink" Target="https://podminky.urs.cz/item/CS_URS_2023_02/HZS2211" TargetMode="External" /><Relationship Id="rId16"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3_02/721173401" TargetMode="External" /><Relationship Id="rId2" Type="http://schemas.openxmlformats.org/officeDocument/2006/relationships/hyperlink" Target="https://podminky.urs.cz/item/CS_URS_2023_02/721173402" TargetMode="External" /><Relationship Id="rId3" Type="http://schemas.openxmlformats.org/officeDocument/2006/relationships/hyperlink" Target="https://podminky.urs.cz/item/CS_URS_2023_02/721174042" TargetMode="External" /><Relationship Id="rId4" Type="http://schemas.openxmlformats.org/officeDocument/2006/relationships/hyperlink" Target="https://podminky.urs.cz/item/CS_URS_2023_02/721174043" TargetMode="External" /><Relationship Id="rId5" Type="http://schemas.openxmlformats.org/officeDocument/2006/relationships/hyperlink" Target="https://podminky.urs.cz/item/CS_URS_2023_02/721174044" TargetMode="External" /><Relationship Id="rId6" Type="http://schemas.openxmlformats.org/officeDocument/2006/relationships/hyperlink" Target="https://podminky.urs.cz/item/CS_URS_2023_02/721174045" TargetMode="External" /><Relationship Id="rId7" Type="http://schemas.openxmlformats.org/officeDocument/2006/relationships/hyperlink" Target="https://podminky.urs.cz/item/CS_URS_2023_02/721274121" TargetMode="External" /><Relationship Id="rId8" Type="http://schemas.openxmlformats.org/officeDocument/2006/relationships/hyperlink" Target="https://podminky.urs.cz/item/CS_URS_2023_02/721274126" TargetMode="External" /><Relationship Id="rId9" Type="http://schemas.openxmlformats.org/officeDocument/2006/relationships/hyperlink" Target="https://podminky.urs.cz/item/CS_URS_2023_02/721290111" TargetMode="External" /><Relationship Id="rId10" Type="http://schemas.openxmlformats.org/officeDocument/2006/relationships/hyperlink" Target="https://podminky.urs.cz/item/CS_URS_2023_02/998721103" TargetMode="External" /><Relationship Id="rId11" Type="http://schemas.openxmlformats.org/officeDocument/2006/relationships/hyperlink" Target="https://podminky.urs.cz/item/CS_URS_2023_02/722110811" TargetMode="External" /><Relationship Id="rId12" Type="http://schemas.openxmlformats.org/officeDocument/2006/relationships/hyperlink" Target="https://podminky.urs.cz/item/CS_URS_2023_02/722130110" TargetMode="External" /><Relationship Id="rId13" Type="http://schemas.openxmlformats.org/officeDocument/2006/relationships/hyperlink" Target="https://podminky.urs.cz/item/CS_URS_2023_02/722175002" TargetMode="External" /><Relationship Id="rId14" Type="http://schemas.openxmlformats.org/officeDocument/2006/relationships/hyperlink" Target="https://podminky.urs.cz/item/CS_URS_2023_02/722175003" TargetMode="External" /><Relationship Id="rId15" Type="http://schemas.openxmlformats.org/officeDocument/2006/relationships/hyperlink" Target="https://podminky.urs.cz/item/CS_URS_2023_02/722175004" TargetMode="External" /><Relationship Id="rId16" Type="http://schemas.openxmlformats.org/officeDocument/2006/relationships/hyperlink" Target="https://podminky.urs.cz/item/CS_URS_2023_02/722175005" TargetMode="External" /><Relationship Id="rId17" Type="http://schemas.openxmlformats.org/officeDocument/2006/relationships/hyperlink" Target="https://podminky.urs.cz/item/CS_URS_2023_02/722181231" TargetMode="External" /><Relationship Id="rId18" Type="http://schemas.openxmlformats.org/officeDocument/2006/relationships/hyperlink" Target="https://podminky.urs.cz/item/CS_URS_2023_02/722181232" TargetMode="External" /><Relationship Id="rId19" Type="http://schemas.openxmlformats.org/officeDocument/2006/relationships/hyperlink" Target="https://podminky.urs.cz/item/CS_URS_2023_02/722212224" TargetMode="External" /><Relationship Id="rId20" Type="http://schemas.openxmlformats.org/officeDocument/2006/relationships/hyperlink" Target="https://podminky.urs.cz/item/CS_URS_2023_02/722240122" TargetMode="External" /><Relationship Id="rId21" Type="http://schemas.openxmlformats.org/officeDocument/2006/relationships/hyperlink" Target="https://podminky.urs.cz/item/CS_URS_2023_02/722240123" TargetMode="External" /><Relationship Id="rId22" Type="http://schemas.openxmlformats.org/officeDocument/2006/relationships/hyperlink" Target="https://podminky.urs.cz/item/CS_URS_2023_02/722240124" TargetMode="External" /><Relationship Id="rId23" Type="http://schemas.openxmlformats.org/officeDocument/2006/relationships/hyperlink" Target="https://podminky.urs.cz/item/CS_URS_2023_02/722240125" TargetMode="External" /><Relationship Id="rId24" Type="http://schemas.openxmlformats.org/officeDocument/2006/relationships/hyperlink" Target="https://podminky.urs.cz/item/CS_URS_2023_02/725112022" TargetMode="External" /><Relationship Id="rId25" Type="http://schemas.openxmlformats.org/officeDocument/2006/relationships/hyperlink" Target="https://podminky.urs.cz/item/CS_URS_2023_02/725211602" TargetMode="External" /><Relationship Id="rId26" Type="http://schemas.openxmlformats.org/officeDocument/2006/relationships/hyperlink" Target="https://podminky.urs.cz/item/CS_URS_2023_02/725211603" TargetMode="External" /><Relationship Id="rId27" Type="http://schemas.openxmlformats.org/officeDocument/2006/relationships/hyperlink" Target="https://podminky.urs.cz/item/CS_URS_2023_02/725241213" TargetMode="External" /><Relationship Id="rId28" Type="http://schemas.openxmlformats.org/officeDocument/2006/relationships/hyperlink" Target="https://podminky.urs.cz/item/CS_URS_2023_02/725241214" TargetMode="External" /><Relationship Id="rId29" Type="http://schemas.openxmlformats.org/officeDocument/2006/relationships/hyperlink" Target="https://podminky.urs.cz/item/CS_URS_2023_02/725244312" TargetMode="External" /><Relationship Id="rId30" Type="http://schemas.openxmlformats.org/officeDocument/2006/relationships/hyperlink" Target="https://podminky.urs.cz/item/CS_URS_2023_02/725244523" TargetMode="External" /><Relationship Id="rId31" Type="http://schemas.openxmlformats.org/officeDocument/2006/relationships/hyperlink" Target="https://podminky.urs.cz/item/CS_URS_2023_02/725244623" TargetMode="External" /><Relationship Id="rId32" Type="http://schemas.openxmlformats.org/officeDocument/2006/relationships/hyperlink" Target="https://podminky.urs.cz/item/CS_URS_2023_02/725813111" TargetMode="External" /><Relationship Id="rId33" Type="http://schemas.openxmlformats.org/officeDocument/2006/relationships/hyperlink" Target="https://podminky.urs.cz/item/CS_URS_2023_02/725821325" TargetMode="External" /><Relationship Id="rId34" Type="http://schemas.openxmlformats.org/officeDocument/2006/relationships/hyperlink" Target="https://podminky.urs.cz/item/CS_URS_2023_02/725822613" TargetMode="External" /><Relationship Id="rId35" Type="http://schemas.openxmlformats.org/officeDocument/2006/relationships/hyperlink" Target="https://podminky.urs.cz/item/CS_URS_2023_02/725841353" TargetMode="External" /><Relationship Id="rId36" Type="http://schemas.openxmlformats.org/officeDocument/2006/relationships/hyperlink" Target="https://podminky.urs.cz/item/CS_URS_2023_02/726121001" TargetMode="External" /><Relationship Id="rId37" Type="http://schemas.openxmlformats.org/officeDocument/2006/relationships/hyperlink" Target="https://podminky.urs.cz/item/CS_URS_2023_02/726191001" TargetMode="External" /><Relationship Id="rId38" Type="http://schemas.openxmlformats.org/officeDocument/2006/relationships/hyperlink" Target="https://podminky.urs.cz/item/CS_URS_2023_02/726191002" TargetMode="External" /><Relationship Id="rId39"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3_02/751322012" TargetMode="External" /><Relationship Id="rId2" Type="http://schemas.openxmlformats.org/officeDocument/2006/relationships/hyperlink" Target="https://podminky.urs.cz/item/CS_URS_2023_02/751398052" TargetMode="External" /><Relationship Id="rId3" Type="http://schemas.openxmlformats.org/officeDocument/2006/relationships/hyperlink" Target="https://podminky.urs.cz/item/CS_URS_2023_02/751514662" TargetMode="External" /><Relationship Id="rId4" Type="http://schemas.openxmlformats.org/officeDocument/2006/relationships/hyperlink" Target="https://podminky.urs.cz/item/CS_URS_2023_02/751537012" TargetMode="External" /><Relationship Id="rId5" Type="http://schemas.openxmlformats.org/officeDocument/2006/relationships/hyperlink" Target="https://podminky.urs.cz/item/CS_URS_2023_02/751514662" TargetMode="External" /><Relationship Id="rId6" Type="http://schemas.openxmlformats.org/officeDocument/2006/relationships/hyperlink" Target="https://podminky.urs.cz/item/CS_URS_2023_02/751398052" TargetMode="External" /><Relationship Id="rId7" Type="http://schemas.openxmlformats.org/officeDocument/2006/relationships/hyperlink" Target="https://podminky.urs.cz/item/CS_URS_2023_02/HZS3211" TargetMode="External" /><Relationship Id="rId8" Type="http://schemas.openxmlformats.org/officeDocument/2006/relationships/hyperlink" Target="https://podminky.urs.cz/item/CS_URS_2023_02/013203000" TargetMode="External" /><Relationship Id="rId9" Type="http://schemas.openxmlformats.org/officeDocument/2006/relationships/hyperlink" Target="https://podminky.urs.cz/item/CS_URS_2023_02/043103000" TargetMode="External" /><Relationship Id="rId10" Type="http://schemas.openxmlformats.org/officeDocument/2006/relationships/hyperlink" Target="https://podminky.urs.cz/item/CS_URS_2023_02/049103000" TargetMode="External" /><Relationship Id="rId1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3_02/949111112" TargetMode="External" /><Relationship Id="rId2" Type="http://schemas.openxmlformats.org/officeDocument/2006/relationships/hyperlink" Target="https://podminky.urs.cz/item/CS_URS_2023_02/949111212" TargetMode="External" /><Relationship Id="rId3" Type="http://schemas.openxmlformats.org/officeDocument/2006/relationships/hyperlink" Target="https://podminky.urs.cz/item/CS_URS_2023_02/949111812" TargetMode="External" /><Relationship Id="rId4" Type="http://schemas.openxmlformats.org/officeDocument/2006/relationships/hyperlink" Target="https://podminky.urs.cz/item/CS_URS_2023_02/733122202" TargetMode="External" /><Relationship Id="rId5" Type="http://schemas.openxmlformats.org/officeDocument/2006/relationships/hyperlink" Target="https://podminky.urs.cz/item/CS_URS_2023_02/733122204" TargetMode="External" /><Relationship Id="rId6" Type="http://schemas.openxmlformats.org/officeDocument/2006/relationships/hyperlink" Target="https://podminky.urs.cz/item/CS_URS_2023_02/733122205" TargetMode="External" /><Relationship Id="rId7" Type="http://schemas.openxmlformats.org/officeDocument/2006/relationships/hyperlink" Target="https://podminky.urs.cz/item/CS_URS_2023_02/733122206" TargetMode="External" /><Relationship Id="rId8" Type="http://schemas.openxmlformats.org/officeDocument/2006/relationships/hyperlink" Target="https://podminky.urs.cz/item/CS_URS_2023_02/733122208" TargetMode="External" /><Relationship Id="rId9" Type="http://schemas.openxmlformats.org/officeDocument/2006/relationships/hyperlink" Target="https://podminky.urs.cz/item/CS_URS_2023_02/733122230" TargetMode="External" /><Relationship Id="rId10" Type="http://schemas.openxmlformats.org/officeDocument/2006/relationships/hyperlink" Target="https://podminky.urs.cz/item/CS_URS_2023_02/733190217" TargetMode="External" /><Relationship Id="rId11" Type="http://schemas.openxmlformats.org/officeDocument/2006/relationships/hyperlink" Target="https://podminky.urs.cz/item/CS_URS_2023_02/734211127" TargetMode="External" /><Relationship Id="rId12" Type="http://schemas.openxmlformats.org/officeDocument/2006/relationships/hyperlink" Target="https://podminky.urs.cz/item/CS_URS_2023_02/734221112" TargetMode="External" /><Relationship Id="rId13" Type="http://schemas.openxmlformats.org/officeDocument/2006/relationships/hyperlink" Target="https://podminky.urs.cz/item/CS_URS_2023_02/734261417" TargetMode="External" /><Relationship Id="rId14" Type="http://schemas.openxmlformats.org/officeDocument/2006/relationships/hyperlink" Target="https://podminky.urs.cz/item/CS_URS_2023_02/734292713" TargetMode="External" /><Relationship Id="rId15" Type="http://schemas.openxmlformats.org/officeDocument/2006/relationships/hyperlink" Target="https://podminky.urs.cz/item/CS_URS_2023_02/734292714" TargetMode="External" /><Relationship Id="rId16" Type="http://schemas.openxmlformats.org/officeDocument/2006/relationships/hyperlink" Target="https://podminky.urs.cz/item/CS_URS_2023_02/734292716" TargetMode="External" /><Relationship Id="rId17" Type="http://schemas.openxmlformats.org/officeDocument/2006/relationships/hyperlink" Target="https://podminky.urs.cz/item/CS_URS_2023_02/734292717" TargetMode="External" /><Relationship Id="rId18" Type="http://schemas.openxmlformats.org/officeDocument/2006/relationships/hyperlink" Target="https://podminky.urs.cz/item/CS_URS_2023_02/734292723" TargetMode="External" /><Relationship Id="rId19" Type="http://schemas.openxmlformats.org/officeDocument/2006/relationships/hyperlink" Target="https://podminky.urs.cz/item/CS_URS_2023_02/735152212" TargetMode="External" /><Relationship Id="rId20" Type="http://schemas.openxmlformats.org/officeDocument/2006/relationships/hyperlink" Target="https://podminky.urs.cz/item/CS_URS_2023_02/735152375" TargetMode="External" /><Relationship Id="rId21" Type="http://schemas.openxmlformats.org/officeDocument/2006/relationships/hyperlink" Target="https://podminky.urs.cz/item/CS_URS_2023_02/735152576" TargetMode="External" /><Relationship Id="rId22" Type="http://schemas.openxmlformats.org/officeDocument/2006/relationships/hyperlink" Target="https://podminky.urs.cz/item/CS_URS_2023_02/735152577" TargetMode="External" /><Relationship Id="rId23" Type="http://schemas.openxmlformats.org/officeDocument/2006/relationships/hyperlink" Target="https://podminky.urs.cz/item/CS_URS_2023_02/735152578" TargetMode="External" /><Relationship Id="rId24" Type="http://schemas.openxmlformats.org/officeDocument/2006/relationships/hyperlink" Target="https://podminky.urs.cz/item/CS_URS_2023_02/735152579" TargetMode="External" /><Relationship Id="rId25" Type="http://schemas.openxmlformats.org/officeDocument/2006/relationships/hyperlink" Target="https://podminky.urs.cz/item/CS_URS_2023_02/735152581" TargetMode="External" /><Relationship Id="rId26" Type="http://schemas.openxmlformats.org/officeDocument/2006/relationships/hyperlink" Target="https://podminky.urs.cz/item/CS_URS_2023_02/735152676" TargetMode="External" /><Relationship Id="rId27" Type="http://schemas.openxmlformats.org/officeDocument/2006/relationships/hyperlink" Target="https://podminky.urs.cz/item/CS_URS_2023_02/735152677" TargetMode="External" /><Relationship Id="rId28" Type="http://schemas.openxmlformats.org/officeDocument/2006/relationships/hyperlink" Target="https://podminky.urs.cz/item/CS_URS_2023_02/735152679" TargetMode="External" /><Relationship Id="rId29" Type="http://schemas.openxmlformats.org/officeDocument/2006/relationships/hyperlink" Target="https://podminky.urs.cz/item/CS_URS_2023_02/HZS2221" TargetMode="External" /><Relationship Id="rId30" Type="http://schemas.openxmlformats.org/officeDocument/2006/relationships/hyperlink" Target="https://podminky.urs.cz/item/CS_URS_2023_02/HZS2491" TargetMode="External" /><Relationship Id="rId3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3_02/174111102" TargetMode="External" /><Relationship Id="rId2" Type="http://schemas.openxmlformats.org/officeDocument/2006/relationships/hyperlink" Target="https://podminky.urs.cz/item/CS_URS_2023_02/631312141" TargetMode="External" /><Relationship Id="rId3" Type="http://schemas.openxmlformats.org/officeDocument/2006/relationships/hyperlink" Target="https://podminky.urs.cz/item/CS_URS_2023_02/962031132" TargetMode="External" /><Relationship Id="rId4" Type="http://schemas.openxmlformats.org/officeDocument/2006/relationships/hyperlink" Target="https://podminky.urs.cz/item/CS_URS_2023_02/962031133" TargetMode="External" /><Relationship Id="rId5" Type="http://schemas.openxmlformats.org/officeDocument/2006/relationships/hyperlink" Target="https://podminky.urs.cz/item/CS_URS_2023_02/965042141" TargetMode="External" /><Relationship Id="rId6" Type="http://schemas.openxmlformats.org/officeDocument/2006/relationships/hyperlink" Target="https://podminky.urs.cz/item/CS_URS_2023_02/965046111" TargetMode="External" /><Relationship Id="rId7" Type="http://schemas.openxmlformats.org/officeDocument/2006/relationships/hyperlink" Target="https://podminky.urs.cz/item/CS_URS_2023_02/965046119" TargetMode="External" /><Relationship Id="rId8" Type="http://schemas.openxmlformats.org/officeDocument/2006/relationships/hyperlink" Target="https://podminky.urs.cz/item/CS_URS_2023_02/968072455" TargetMode="External" /><Relationship Id="rId9" Type="http://schemas.openxmlformats.org/officeDocument/2006/relationships/hyperlink" Target="https://podminky.urs.cz/item/CS_URS_2023_02/968072456" TargetMode="External" /><Relationship Id="rId10" Type="http://schemas.openxmlformats.org/officeDocument/2006/relationships/hyperlink" Target="https://podminky.urs.cz/item/CS_URS_2023_02/977312113" TargetMode="External" /><Relationship Id="rId11" Type="http://schemas.openxmlformats.org/officeDocument/2006/relationships/hyperlink" Target="https://podminky.urs.cz/item/CS_URS_2023_02/997013151" TargetMode="External" /><Relationship Id="rId12" Type="http://schemas.openxmlformats.org/officeDocument/2006/relationships/hyperlink" Target="https://podminky.urs.cz/item/CS_URS_2023_02/997013501" TargetMode="External" /><Relationship Id="rId13" Type="http://schemas.openxmlformats.org/officeDocument/2006/relationships/hyperlink" Target="https://podminky.urs.cz/item/CS_URS_2023_02/997013509" TargetMode="External" /><Relationship Id="rId14" Type="http://schemas.openxmlformats.org/officeDocument/2006/relationships/hyperlink" Target="https://podminky.urs.cz/item/CS_URS_2023_02/997013631" TargetMode="External" /><Relationship Id="rId15" Type="http://schemas.openxmlformats.org/officeDocument/2006/relationships/hyperlink" Target="https://podminky.urs.cz/item/CS_URS_2023_02/998018001" TargetMode="External" /><Relationship Id="rId16" Type="http://schemas.openxmlformats.org/officeDocument/2006/relationships/hyperlink" Target="https://podminky.urs.cz/item/CS_URS_2023_02/766691914" TargetMode="External" /><Relationship Id="rId17" Type="http://schemas.openxmlformats.org/officeDocument/2006/relationships/hyperlink" Target="https://podminky.urs.cz/item/CS_URS_2023_02/766691915" TargetMode="External" /><Relationship Id="rId18" Type="http://schemas.openxmlformats.org/officeDocument/2006/relationships/hyperlink" Target="https://podminky.urs.cz/item/CS_URS_2023_02/784121001" TargetMode="External" /><Relationship Id="rId19" Type="http://schemas.openxmlformats.org/officeDocument/2006/relationships/hyperlink" Target="https://podminky.urs.cz/item/CS_URS_2023_02/HZS1291" TargetMode="External" /><Relationship Id="rId20"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3_02/949111111" TargetMode="External" /><Relationship Id="rId2" Type="http://schemas.openxmlformats.org/officeDocument/2006/relationships/hyperlink" Target="https://podminky.urs.cz/item/CS_URS_2023_02/949111211" TargetMode="External" /><Relationship Id="rId3" Type="http://schemas.openxmlformats.org/officeDocument/2006/relationships/hyperlink" Target="https://podminky.urs.cz/item/CS_URS_2023_02/949111811" TargetMode="External" /><Relationship Id="rId4" Type="http://schemas.openxmlformats.org/officeDocument/2006/relationships/hyperlink" Target="https://podminky.urs.cz/item/CS_URS_2023_02/962031133" TargetMode="External" /><Relationship Id="rId5" Type="http://schemas.openxmlformats.org/officeDocument/2006/relationships/hyperlink" Target="https://podminky.urs.cz/item/CS_URS_2023_02/962032240" TargetMode="External" /><Relationship Id="rId6" Type="http://schemas.openxmlformats.org/officeDocument/2006/relationships/hyperlink" Target="https://podminky.urs.cz/item/CS_URS_2023_02/965042141" TargetMode="External" /><Relationship Id="rId7" Type="http://schemas.openxmlformats.org/officeDocument/2006/relationships/hyperlink" Target="https://podminky.urs.cz/item/CS_URS_2023_02/965081323" TargetMode="External" /><Relationship Id="rId8" Type="http://schemas.openxmlformats.org/officeDocument/2006/relationships/hyperlink" Target="https://podminky.urs.cz/item/CS_URS_2023_02/968072455" TargetMode="External" /><Relationship Id="rId9" Type="http://schemas.openxmlformats.org/officeDocument/2006/relationships/hyperlink" Target="https://podminky.urs.cz/item/CS_URS_2023_02/971033631" TargetMode="External" /><Relationship Id="rId10" Type="http://schemas.openxmlformats.org/officeDocument/2006/relationships/hyperlink" Target="https://podminky.urs.cz/item/CS_URS_2023_02/997013155" TargetMode="External" /><Relationship Id="rId11" Type="http://schemas.openxmlformats.org/officeDocument/2006/relationships/hyperlink" Target="https://podminky.urs.cz/item/CS_URS_2023_02/997013509" TargetMode="External" /><Relationship Id="rId12" Type="http://schemas.openxmlformats.org/officeDocument/2006/relationships/hyperlink" Target="https://podminky.urs.cz/item/CS_URS_2023_02/997013511" TargetMode="External" /><Relationship Id="rId13" Type="http://schemas.openxmlformats.org/officeDocument/2006/relationships/hyperlink" Target="https://podminky.urs.cz/item/CS_URS_2023_02/997013631" TargetMode="External" /><Relationship Id="rId14" Type="http://schemas.openxmlformats.org/officeDocument/2006/relationships/hyperlink" Target="https://podminky.urs.cz/item/CS_URS_2023_02/766441812" TargetMode="External" /><Relationship Id="rId15" Type="http://schemas.openxmlformats.org/officeDocument/2006/relationships/hyperlink" Target="https://podminky.urs.cz/item/CS_URS_2023_02/766691914" TargetMode="External" /><Relationship Id="rId16" Type="http://schemas.openxmlformats.org/officeDocument/2006/relationships/hyperlink" Target="https://podminky.urs.cz/item/CS_URS_2023_02/784121001" TargetMode="External" /><Relationship Id="rId17" Type="http://schemas.openxmlformats.org/officeDocument/2006/relationships/hyperlink" Target="https://podminky.urs.cz/item/CS_URS_2023_02/HZS2491" TargetMode="External" /><Relationship Id="rId18" Type="http://schemas.openxmlformats.org/officeDocument/2006/relationships/hyperlink" Target="https://podminky.urs.cz/item/CS_URS_2023_02/HZS2492" TargetMode="External" /><Relationship Id="rId19"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3_02/317142442" TargetMode="External" /><Relationship Id="rId2" Type="http://schemas.openxmlformats.org/officeDocument/2006/relationships/hyperlink" Target="https://podminky.urs.cz/item/CS_URS_2023_02/317941121" TargetMode="External" /><Relationship Id="rId3" Type="http://schemas.openxmlformats.org/officeDocument/2006/relationships/hyperlink" Target="https://podminky.urs.cz/item/CS_URS_2023_02/317941123" TargetMode="External" /><Relationship Id="rId4" Type="http://schemas.openxmlformats.org/officeDocument/2006/relationships/hyperlink" Target="https://podminky.urs.cz/item/CS_URS_2023_02/342272245" TargetMode="External" /><Relationship Id="rId5" Type="http://schemas.openxmlformats.org/officeDocument/2006/relationships/hyperlink" Target="https://podminky.urs.cz/item/CS_URS_2023_02/342291112" TargetMode="External" /><Relationship Id="rId6" Type="http://schemas.openxmlformats.org/officeDocument/2006/relationships/hyperlink" Target="https://podminky.urs.cz/item/CS_URS_2023_02/342291121" TargetMode="External" /><Relationship Id="rId7" Type="http://schemas.openxmlformats.org/officeDocument/2006/relationships/hyperlink" Target="https://podminky.urs.cz/item/CS_URS_2023_02/612131121" TargetMode="External" /><Relationship Id="rId8" Type="http://schemas.openxmlformats.org/officeDocument/2006/relationships/hyperlink" Target="https://podminky.urs.cz/item/CS_URS_2023_02/612142001" TargetMode="External" /><Relationship Id="rId9" Type="http://schemas.openxmlformats.org/officeDocument/2006/relationships/hyperlink" Target="https://podminky.urs.cz/item/CS_URS_2023_02/612321131" TargetMode="External" /><Relationship Id="rId10" Type="http://schemas.openxmlformats.org/officeDocument/2006/relationships/hyperlink" Target="https://podminky.urs.cz/item/CS_URS_2023_02/612325417" TargetMode="External" /><Relationship Id="rId11" Type="http://schemas.openxmlformats.org/officeDocument/2006/relationships/hyperlink" Target="https://podminky.urs.cz/item/CS_URS_2023_02/631311115" TargetMode="External" /><Relationship Id="rId12" Type="http://schemas.openxmlformats.org/officeDocument/2006/relationships/hyperlink" Target="https://podminky.urs.cz/item/CS_URS_2023_02/631362021" TargetMode="External" /><Relationship Id="rId13" Type="http://schemas.openxmlformats.org/officeDocument/2006/relationships/hyperlink" Target="https://podminky.urs.cz/item/CS_URS_2023_02/632481213" TargetMode="External" /><Relationship Id="rId14" Type="http://schemas.openxmlformats.org/officeDocument/2006/relationships/hyperlink" Target="https://podminky.urs.cz/item/CS_URS_2023_02/634111113" TargetMode="External" /><Relationship Id="rId15" Type="http://schemas.openxmlformats.org/officeDocument/2006/relationships/hyperlink" Target="https://podminky.urs.cz/item/CS_URS_2023_02/949111111" TargetMode="External" /><Relationship Id="rId16" Type="http://schemas.openxmlformats.org/officeDocument/2006/relationships/hyperlink" Target="https://podminky.urs.cz/item/CS_URS_2023_02/949111211" TargetMode="External" /><Relationship Id="rId17" Type="http://schemas.openxmlformats.org/officeDocument/2006/relationships/hyperlink" Target="https://podminky.urs.cz/item/CS_URS_2023_02/949111811" TargetMode="External" /><Relationship Id="rId18" Type="http://schemas.openxmlformats.org/officeDocument/2006/relationships/hyperlink" Target="https://podminky.urs.cz/item/CS_URS_2023_02/952901111" TargetMode="External" /><Relationship Id="rId19" Type="http://schemas.openxmlformats.org/officeDocument/2006/relationships/hyperlink" Target="https://podminky.urs.cz/item/CS_URS_2023_02/998011002" TargetMode="External" /><Relationship Id="rId20" Type="http://schemas.openxmlformats.org/officeDocument/2006/relationships/hyperlink" Target="https://podminky.urs.cz/item/CS_URS_2023_02/711111001" TargetMode="External" /><Relationship Id="rId21" Type="http://schemas.openxmlformats.org/officeDocument/2006/relationships/hyperlink" Target="https://podminky.urs.cz/item/CS_URS_2023_02/711141559" TargetMode="External" /><Relationship Id="rId22" Type="http://schemas.openxmlformats.org/officeDocument/2006/relationships/hyperlink" Target="https://podminky.urs.cz/item/CS_URS_2023_02/998711101" TargetMode="External" /><Relationship Id="rId23" Type="http://schemas.openxmlformats.org/officeDocument/2006/relationships/hyperlink" Target="https://podminky.urs.cz/item/CS_URS_2023_02/762511296" TargetMode="External" /><Relationship Id="rId24" Type="http://schemas.openxmlformats.org/officeDocument/2006/relationships/hyperlink" Target="https://podminky.urs.cz/item/CS_URS_2023_02/762512261" TargetMode="External" /><Relationship Id="rId25" Type="http://schemas.openxmlformats.org/officeDocument/2006/relationships/hyperlink" Target="https://podminky.urs.cz/item/CS_URS_2023_02/762595001" TargetMode="External" /><Relationship Id="rId26" Type="http://schemas.openxmlformats.org/officeDocument/2006/relationships/hyperlink" Target="https://podminky.urs.cz/item/CS_URS_2023_02/998762102" TargetMode="External" /><Relationship Id="rId27" Type="http://schemas.openxmlformats.org/officeDocument/2006/relationships/hyperlink" Target="https://podminky.urs.cz/item/CS_URS_2023_02/763135101" TargetMode="External" /><Relationship Id="rId28" Type="http://schemas.openxmlformats.org/officeDocument/2006/relationships/hyperlink" Target="https://podminky.urs.cz/item/CS_URS_2023_02/998763301" TargetMode="External" /><Relationship Id="rId29" Type="http://schemas.openxmlformats.org/officeDocument/2006/relationships/hyperlink" Target="https://podminky.urs.cz/item/CS_URS_2023_02/766660171" TargetMode="External" /><Relationship Id="rId30" Type="http://schemas.openxmlformats.org/officeDocument/2006/relationships/hyperlink" Target="https://podminky.urs.cz/item/CS_URS_2023_02/766682111" TargetMode="External" /><Relationship Id="rId31" Type="http://schemas.openxmlformats.org/officeDocument/2006/relationships/hyperlink" Target="https://podminky.urs.cz/item/CS_URS_2023_02/766694116" TargetMode="External" /><Relationship Id="rId32" Type="http://schemas.openxmlformats.org/officeDocument/2006/relationships/hyperlink" Target="https://podminky.urs.cz/item/CS_URS_2023_02/998766102" TargetMode="External" /><Relationship Id="rId33" Type="http://schemas.openxmlformats.org/officeDocument/2006/relationships/hyperlink" Target="https://podminky.urs.cz/item/CS_URS_2023_02/767995112" TargetMode="External" /><Relationship Id="rId34" Type="http://schemas.openxmlformats.org/officeDocument/2006/relationships/hyperlink" Target="https://podminky.urs.cz/item/CS_URS_2023_02/771111011" TargetMode="External" /><Relationship Id="rId35" Type="http://schemas.openxmlformats.org/officeDocument/2006/relationships/hyperlink" Target="https://podminky.urs.cz/item/CS_URS_2023_02/771121011" TargetMode="External" /><Relationship Id="rId36" Type="http://schemas.openxmlformats.org/officeDocument/2006/relationships/hyperlink" Target="https://podminky.urs.cz/item/CS_URS_2023_02/771151026" TargetMode="External" /><Relationship Id="rId37" Type="http://schemas.openxmlformats.org/officeDocument/2006/relationships/hyperlink" Target="https://podminky.urs.cz/item/CS_URS_2023_02/771474112" TargetMode="External" /><Relationship Id="rId38" Type="http://schemas.openxmlformats.org/officeDocument/2006/relationships/hyperlink" Target="https://podminky.urs.cz/item/CS_URS_2023_01/771574263" TargetMode="External" /><Relationship Id="rId39" Type="http://schemas.openxmlformats.org/officeDocument/2006/relationships/hyperlink" Target="https://podminky.urs.cz/item/CS_URS_2023_02/771591115" TargetMode="External" /><Relationship Id="rId40" Type="http://schemas.openxmlformats.org/officeDocument/2006/relationships/hyperlink" Target="https://podminky.urs.cz/item/CS_URS_2023_02/771591184" TargetMode="External" /><Relationship Id="rId41" Type="http://schemas.openxmlformats.org/officeDocument/2006/relationships/hyperlink" Target="https://podminky.urs.cz/item/CS_URS_2023_02/771592011" TargetMode="External" /><Relationship Id="rId42" Type="http://schemas.openxmlformats.org/officeDocument/2006/relationships/hyperlink" Target="https://podminky.urs.cz/item/CS_URS_2023_02/998771102" TargetMode="External" /><Relationship Id="rId43" Type="http://schemas.openxmlformats.org/officeDocument/2006/relationships/hyperlink" Target="https://podminky.urs.cz/item/CS_URS_2023_02/776111112" TargetMode="External" /><Relationship Id="rId44" Type="http://schemas.openxmlformats.org/officeDocument/2006/relationships/hyperlink" Target="https://podminky.urs.cz/item/CS_URS_2023_02/776111311" TargetMode="External" /><Relationship Id="rId45" Type="http://schemas.openxmlformats.org/officeDocument/2006/relationships/hyperlink" Target="https://podminky.urs.cz/item/CS_URS_2023_02/776121321" TargetMode="External" /><Relationship Id="rId46" Type="http://schemas.openxmlformats.org/officeDocument/2006/relationships/hyperlink" Target="https://podminky.urs.cz/item/CS_URS_2023_02/776141123" TargetMode="External" /><Relationship Id="rId47" Type="http://schemas.openxmlformats.org/officeDocument/2006/relationships/hyperlink" Target="https://podminky.urs.cz/item/CS_URS_2023_02/776141124" TargetMode="External" /><Relationship Id="rId48" Type="http://schemas.openxmlformats.org/officeDocument/2006/relationships/hyperlink" Target="https://podminky.urs.cz/item/CS_URS_2023_02/776231111" TargetMode="External" /><Relationship Id="rId49" Type="http://schemas.openxmlformats.org/officeDocument/2006/relationships/hyperlink" Target="https://podminky.urs.cz/item/CS_URS_2023_02/776411111" TargetMode="External" /><Relationship Id="rId50" Type="http://schemas.openxmlformats.org/officeDocument/2006/relationships/hyperlink" Target="https://podminky.urs.cz/item/CS_URS_2023_02/776991111" TargetMode="External" /><Relationship Id="rId51" Type="http://schemas.openxmlformats.org/officeDocument/2006/relationships/hyperlink" Target="https://podminky.urs.cz/item/CS_URS_2023_02/998776102" TargetMode="External" /><Relationship Id="rId52" Type="http://schemas.openxmlformats.org/officeDocument/2006/relationships/hyperlink" Target="https://podminky.urs.cz/item/CS_URS_2023_02/781111011" TargetMode="External" /><Relationship Id="rId53" Type="http://schemas.openxmlformats.org/officeDocument/2006/relationships/hyperlink" Target="https://podminky.urs.cz/item/CS_URS_2023_02/781121011" TargetMode="External" /><Relationship Id="rId54" Type="http://schemas.openxmlformats.org/officeDocument/2006/relationships/hyperlink" Target="https://podminky.urs.cz/item/CS_URS_2023_02/781474114" TargetMode="External" /><Relationship Id="rId55" Type="http://schemas.openxmlformats.org/officeDocument/2006/relationships/hyperlink" Target="https://podminky.urs.cz/item/CS_URS_2023_02/781477111" TargetMode="External" /><Relationship Id="rId56" Type="http://schemas.openxmlformats.org/officeDocument/2006/relationships/hyperlink" Target="https://podminky.urs.cz/item/CS_URS_2023_02/781495115" TargetMode="External" /><Relationship Id="rId57" Type="http://schemas.openxmlformats.org/officeDocument/2006/relationships/hyperlink" Target="https://podminky.urs.cz/item/CS_URS_2023_02/781495141" TargetMode="External" /><Relationship Id="rId58" Type="http://schemas.openxmlformats.org/officeDocument/2006/relationships/hyperlink" Target="https://podminky.urs.cz/item/CS_URS_2023_02/781495142" TargetMode="External" /><Relationship Id="rId59" Type="http://schemas.openxmlformats.org/officeDocument/2006/relationships/hyperlink" Target="https://podminky.urs.cz/item/CS_URS_2023_02/781495184" TargetMode="External" /><Relationship Id="rId60" Type="http://schemas.openxmlformats.org/officeDocument/2006/relationships/hyperlink" Target="https://podminky.urs.cz/item/CS_URS_2023_02/781495211" TargetMode="External" /><Relationship Id="rId61" Type="http://schemas.openxmlformats.org/officeDocument/2006/relationships/hyperlink" Target="https://podminky.urs.cz/item/CS_URS_2023_02/784111001" TargetMode="External" /><Relationship Id="rId62" Type="http://schemas.openxmlformats.org/officeDocument/2006/relationships/hyperlink" Target="https://podminky.urs.cz/item/CS_URS_2023_02/784181121" TargetMode="External" /><Relationship Id="rId63" Type="http://schemas.openxmlformats.org/officeDocument/2006/relationships/hyperlink" Target="https://podminky.urs.cz/item/CS_URS_2023_02/784211101" TargetMode="External" /><Relationship Id="rId64"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3_02/721173401" TargetMode="External" /><Relationship Id="rId2" Type="http://schemas.openxmlformats.org/officeDocument/2006/relationships/hyperlink" Target="https://podminky.urs.cz/item/CS_URS_2023_02/721174042" TargetMode="External" /><Relationship Id="rId3" Type="http://schemas.openxmlformats.org/officeDocument/2006/relationships/hyperlink" Target="https://podminky.urs.cz/item/CS_URS_2023_02/721174043" TargetMode="External" /><Relationship Id="rId4" Type="http://schemas.openxmlformats.org/officeDocument/2006/relationships/hyperlink" Target="https://podminky.urs.cz/item/CS_URS_2023_02/721174045" TargetMode="External" /><Relationship Id="rId5" Type="http://schemas.openxmlformats.org/officeDocument/2006/relationships/hyperlink" Target="https://podminky.urs.cz/item/CS_URS_2023_02/721226511" TargetMode="External" /><Relationship Id="rId6" Type="http://schemas.openxmlformats.org/officeDocument/2006/relationships/hyperlink" Target="https://podminky.urs.cz/item/CS_URS_2023_02/721274121" TargetMode="External" /><Relationship Id="rId7" Type="http://schemas.openxmlformats.org/officeDocument/2006/relationships/hyperlink" Target="https://podminky.urs.cz/item/CS_URS_2023_02/721290111" TargetMode="External" /><Relationship Id="rId8" Type="http://schemas.openxmlformats.org/officeDocument/2006/relationships/hyperlink" Target="https://podminky.urs.cz/item/CS_URS_2023_02/998721103" TargetMode="External" /><Relationship Id="rId9" Type="http://schemas.openxmlformats.org/officeDocument/2006/relationships/hyperlink" Target="https://podminky.urs.cz/item/CS_URS_2023_02/722175002" TargetMode="External" /><Relationship Id="rId10" Type="http://schemas.openxmlformats.org/officeDocument/2006/relationships/hyperlink" Target="https://podminky.urs.cz/item/CS_URS_2023_02/722181231" TargetMode="External" /><Relationship Id="rId11" Type="http://schemas.openxmlformats.org/officeDocument/2006/relationships/hyperlink" Target="https://podminky.urs.cz/item/CS_URS_2023_02/722232044" TargetMode="External" /><Relationship Id="rId12" Type="http://schemas.openxmlformats.org/officeDocument/2006/relationships/hyperlink" Target="https://podminky.urs.cz/item/CS_URS_2023_02/722290246" TargetMode="External" /><Relationship Id="rId13" Type="http://schemas.openxmlformats.org/officeDocument/2006/relationships/hyperlink" Target="https://podminky.urs.cz/item/CS_URS_2023_02/998722103" TargetMode="External" /><Relationship Id="rId14" Type="http://schemas.openxmlformats.org/officeDocument/2006/relationships/hyperlink" Target="https://podminky.urs.cz/item/CS_URS_2023_02/725813111" TargetMode="External" /><Relationship Id="rId15" Type="http://schemas.openxmlformats.org/officeDocument/2006/relationships/hyperlink" Target="https://podminky.urs.cz/item/CS_URS_2023_02/725821329" TargetMode="External" /><Relationship Id="rId16" Type="http://schemas.openxmlformats.org/officeDocument/2006/relationships/hyperlink" Target="https://podminky.urs.cz/item/CS_URS_2023_02/HZS1301" TargetMode="External" /><Relationship Id="rId17" Type="http://schemas.openxmlformats.org/officeDocument/2006/relationships/hyperlink" Target="https://podminky.urs.cz/item/CS_URS_2023_02/013203000" TargetMode="External" /><Relationship Id="rId18"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3_02/751398052" TargetMode="External" /><Relationship Id="rId2" Type="http://schemas.openxmlformats.org/officeDocument/2006/relationships/hyperlink" Target="https://podminky.urs.cz/item/CS_URS_2023_02/751514662" TargetMode="External" /><Relationship Id="rId3" Type="http://schemas.openxmlformats.org/officeDocument/2006/relationships/hyperlink" Target="https://podminky.urs.cz/item/CS_URS_2023_02/HZS3211" TargetMode="External" /><Relationship Id="rId4" Type="http://schemas.openxmlformats.org/officeDocument/2006/relationships/hyperlink" Target="https://podminky.urs.cz/item/CS_URS_2023_02/013203000" TargetMode="External" /><Relationship Id="rId5" Type="http://schemas.openxmlformats.org/officeDocument/2006/relationships/hyperlink" Target="https://podminky.urs.cz/item/CS_URS_2023_02/043103000" TargetMode="External" /><Relationship Id="rId6" Type="http://schemas.openxmlformats.org/officeDocument/2006/relationships/hyperlink" Target="https://podminky.urs.cz/item/CS_URS_2023_02/043203001" TargetMode="External" /><Relationship Id="rId7" Type="http://schemas.openxmlformats.org/officeDocument/2006/relationships/hyperlink" Target="https://podminky.urs.cz/item/CS_URS_2023_02/049103000" TargetMode="External" /><Relationship Id="rId8"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3_02/317941121" TargetMode="External" /><Relationship Id="rId2" Type="http://schemas.openxmlformats.org/officeDocument/2006/relationships/hyperlink" Target="https://podminky.urs.cz/item/CS_URS_2023_02/342272245" TargetMode="External" /><Relationship Id="rId3" Type="http://schemas.openxmlformats.org/officeDocument/2006/relationships/hyperlink" Target="https://podminky.urs.cz/item/CS_URS_2023_02/342291112" TargetMode="External" /><Relationship Id="rId4" Type="http://schemas.openxmlformats.org/officeDocument/2006/relationships/hyperlink" Target="https://podminky.urs.cz/item/CS_URS_2023_02/342291121" TargetMode="External" /><Relationship Id="rId5" Type="http://schemas.openxmlformats.org/officeDocument/2006/relationships/hyperlink" Target="https://podminky.urs.cz/item/CS_URS_2023_02/611325417" TargetMode="External" /><Relationship Id="rId6" Type="http://schemas.openxmlformats.org/officeDocument/2006/relationships/hyperlink" Target="https://podminky.urs.cz/item/CS_URS_2023_02/612131111" TargetMode="External" /><Relationship Id="rId7" Type="http://schemas.openxmlformats.org/officeDocument/2006/relationships/hyperlink" Target="https://podminky.urs.cz/item/CS_URS_2023_02/612142001" TargetMode="External" /><Relationship Id="rId8" Type="http://schemas.openxmlformats.org/officeDocument/2006/relationships/hyperlink" Target="https://podminky.urs.cz/item/CS_URS_2023_02/612321131" TargetMode="External" /><Relationship Id="rId9" Type="http://schemas.openxmlformats.org/officeDocument/2006/relationships/hyperlink" Target="https://podminky.urs.cz/item/CS_URS_2023_02/612325417" TargetMode="External" /><Relationship Id="rId10" Type="http://schemas.openxmlformats.org/officeDocument/2006/relationships/hyperlink" Target="https://podminky.urs.cz/item/CS_URS_2023_02/619999041" TargetMode="External" /><Relationship Id="rId11" Type="http://schemas.openxmlformats.org/officeDocument/2006/relationships/hyperlink" Target="https://podminky.urs.cz/item/CS_URS_2023_02/631311115" TargetMode="External" /><Relationship Id="rId12" Type="http://schemas.openxmlformats.org/officeDocument/2006/relationships/hyperlink" Target="https://podminky.urs.cz/item/CS_URS_2023_02/631362021" TargetMode="External" /><Relationship Id="rId13" Type="http://schemas.openxmlformats.org/officeDocument/2006/relationships/hyperlink" Target="https://podminky.urs.cz/item/CS_URS_2023_02/632481213" TargetMode="External" /><Relationship Id="rId14" Type="http://schemas.openxmlformats.org/officeDocument/2006/relationships/hyperlink" Target="https://podminky.urs.cz/item/CS_URS_2023_02/949121111" TargetMode="External" /><Relationship Id="rId15" Type="http://schemas.openxmlformats.org/officeDocument/2006/relationships/hyperlink" Target="https://podminky.urs.cz/item/CS_URS_2023_02/949121211" TargetMode="External" /><Relationship Id="rId16" Type="http://schemas.openxmlformats.org/officeDocument/2006/relationships/hyperlink" Target="https://podminky.urs.cz/item/CS_URS_2023_02/949121811" TargetMode="External" /><Relationship Id="rId17" Type="http://schemas.openxmlformats.org/officeDocument/2006/relationships/hyperlink" Target="https://podminky.urs.cz/item/CS_URS_2023_02/952901111" TargetMode="External" /><Relationship Id="rId18" Type="http://schemas.openxmlformats.org/officeDocument/2006/relationships/hyperlink" Target="https://podminky.urs.cz/item/CS_URS_2023_02/998017001" TargetMode="External" /><Relationship Id="rId19" Type="http://schemas.openxmlformats.org/officeDocument/2006/relationships/hyperlink" Target="https://podminky.urs.cz/item/CS_URS_2023_02/711111001" TargetMode="External" /><Relationship Id="rId20" Type="http://schemas.openxmlformats.org/officeDocument/2006/relationships/hyperlink" Target="https://podminky.urs.cz/item/CS_URS_2023_02/711141559" TargetMode="External" /><Relationship Id="rId21" Type="http://schemas.openxmlformats.org/officeDocument/2006/relationships/hyperlink" Target="https://podminky.urs.cz/item/CS_URS_2023_02/998711101" TargetMode="External" /><Relationship Id="rId22" Type="http://schemas.openxmlformats.org/officeDocument/2006/relationships/hyperlink" Target="https://podminky.urs.cz/item/CS_URS_2023_02/766660171" TargetMode="External" /><Relationship Id="rId23" Type="http://schemas.openxmlformats.org/officeDocument/2006/relationships/hyperlink" Target="https://podminky.urs.cz/item/CS_URS_2023_02/766682111" TargetMode="External" /><Relationship Id="rId24" Type="http://schemas.openxmlformats.org/officeDocument/2006/relationships/hyperlink" Target="https://podminky.urs.cz/item/CS_URS_2023_02/998766102" TargetMode="External" /><Relationship Id="rId25" Type="http://schemas.openxmlformats.org/officeDocument/2006/relationships/hyperlink" Target="https://podminky.urs.cz/item/CS_URS_2023_02/771111011" TargetMode="External" /><Relationship Id="rId26" Type="http://schemas.openxmlformats.org/officeDocument/2006/relationships/hyperlink" Target="https://podminky.urs.cz/item/CS_URS_2023_02/771121011" TargetMode="External" /><Relationship Id="rId27" Type="http://schemas.openxmlformats.org/officeDocument/2006/relationships/hyperlink" Target="https://podminky.urs.cz/item/CS_URS_2023_02/771151013" TargetMode="External" /><Relationship Id="rId28" Type="http://schemas.openxmlformats.org/officeDocument/2006/relationships/hyperlink" Target="https://podminky.urs.cz/item/CS_URS_2023_02/771574436" TargetMode="External" /><Relationship Id="rId29" Type="http://schemas.openxmlformats.org/officeDocument/2006/relationships/hyperlink" Target="https://podminky.urs.cz/item/CS_URS_2023_02/771577211" TargetMode="External" /><Relationship Id="rId30" Type="http://schemas.openxmlformats.org/officeDocument/2006/relationships/hyperlink" Target="https://podminky.urs.cz/item/CS_URS_2023_02/771591112" TargetMode="External" /><Relationship Id="rId31" Type="http://schemas.openxmlformats.org/officeDocument/2006/relationships/hyperlink" Target="https://podminky.urs.cz/item/CS_URS_2023_02/771591115" TargetMode="External" /><Relationship Id="rId32" Type="http://schemas.openxmlformats.org/officeDocument/2006/relationships/hyperlink" Target="https://podminky.urs.cz/item/CS_URS_2023_02/771591184" TargetMode="External" /><Relationship Id="rId33" Type="http://schemas.openxmlformats.org/officeDocument/2006/relationships/hyperlink" Target="https://podminky.urs.cz/item/CS_URS_2023_02/771591241" TargetMode="External" /><Relationship Id="rId34" Type="http://schemas.openxmlformats.org/officeDocument/2006/relationships/hyperlink" Target="https://podminky.urs.cz/item/CS_URS_2023_02/771591264" TargetMode="External" /><Relationship Id="rId35" Type="http://schemas.openxmlformats.org/officeDocument/2006/relationships/hyperlink" Target="https://podminky.urs.cz/item/CS_URS_2023_02/771592011" TargetMode="External" /><Relationship Id="rId36" Type="http://schemas.openxmlformats.org/officeDocument/2006/relationships/hyperlink" Target="https://podminky.urs.cz/item/CS_URS_2023_02/998771102" TargetMode="External" /><Relationship Id="rId37" Type="http://schemas.openxmlformats.org/officeDocument/2006/relationships/hyperlink" Target="https://podminky.urs.cz/item/CS_URS_2023_02/776111112" TargetMode="External" /><Relationship Id="rId38" Type="http://schemas.openxmlformats.org/officeDocument/2006/relationships/hyperlink" Target="https://podminky.urs.cz/item/CS_URS_2023_02/776111311" TargetMode="External" /><Relationship Id="rId39" Type="http://schemas.openxmlformats.org/officeDocument/2006/relationships/hyperlink" Target="https://podminky.urs.cz/item/CS_URS_2023_02/776121321" TargetMode="External" /><Relationship Id="rId40" Type="http://schemas.openxmlformats.org/officeDocument/2006/relationships/hyperlink" Target="https://podminky.urs.cz/item/CS_URS_2023_02/776141123" TargetMode="External" /><Relationship Id="rId41" Type="http://schemas.openxmlformats.org/officeDocument/2006/relationships/hyperlink" Target="https://podminky.urs.cz/item/CS_URS_2023_02/776231111" TargetMode="External" /><Relationship Id="rId42" Type="http://schemas.openxmlformats.org/officeDocument/2006/relationships/hyperlink" Target="https://podminky.urs.cz/item/CS_URS_2023_02/776411111" TargetMode="External" /><Relationship Id="rId43" Type="http://schemas.openxmlformats.org/officeDocument/2006/relationships/hyperlink" Target="https://podminky.urs.cz/item/CS_URS_2023_02/776991111" TargetMode="External" /><Relationship Id="rId44" Type="http://schemas.openxmlformats.org/officeDocument/2006/relationships/hyperlink" Target="https://podminky.urs.cz/item/CS_URS_2023_02/998776102" TargetMode="External" /><Relationship Id="rId45" Type="http://schemas.openxmlformats.org/officeDocument/2006/relationships/hyperlink" Target="https://podminky.urs.cz/item/CS_URS_2023_02/781111011" TargetMode="External" /><Relationship Id="rId46" Type="http://schemas.openxmlformats.org/officeDocument/2006/relationships/hyperlink" Target="https://podminky.urs.cz/item/CS_URS_2023_02/781121011" TargetMode="External" /><Relationship Id="rId47" Type="http://schemas.openxmlformats.org/officeDocument/2006/relationships/hyperlink" Target="https://podminky.urs.cz/item/CS_URS_2023_02/781131112" TargetMode="External" /><Relationship Id="rId48" Type="http://schemas.openxmlformats.org/officeDocument/2006/relationships/hyperlink" Target="https://podminky.urs.cz/item/CS_URS_2023_02/781131232" TargetMode="External" /><Relationship Id="rId49" Type="http://schemas.openxmlformats.org/officeDocument/2006/relationships/hyperlink" Target="https://podminky.urs.cz/item/CS_URS_2023_02/781474114" TargetMode="External" /><Relationship Id="rId50" Type="http://schemas.openxmlformats.org/officeDocument/2006/relationships/hyperlink" Target="https://podminky.urs.cz/item/CS_URS_2023_02/781477111" TargetMode="External" /><Relationship Id="rId51" Type="http://schemas.openxmlformats.org/officeDocument/2006/relationships/hyperlink" Target="https://podminky.urs.cz/item/CS_URS_2023_02/781492211" TargetMode="External" /><Relationship Id="rId52" Type="http://schemas.openxmlformats.org/officeDocument/2006/relationships/hyperlink" Target="https://podminky.urs.cz/item/CS_URS_2023_02/781495115" TargetMode="External" /><Relationship Id="rId53" Type="http://schemas.openxmlformats.org/officeDocument/2006/relationships/hyperlink" Target="https://podminky.urs.cz/item/CS_URS_2023_02/781495141" TargetMode="External" /><Relationship Id="rId54" Type="http://schemas.openxmlformats.org/officeDocument/2006/relationships/hyperlink" Target="https://podminky.urs.cz/item/CS_URS_2023_02/781495142" TargetMode="External" /><Relationship Id="rId55" Type="http://schemas.openxmlformats.org/officeDocument/2006/relationships/hyperlink" Target="https://podminky.urs.cz/item/CS_URS_2023_02/781495143" TargetMode="External" /><Relationship Id="rId56" Type="http://schemas.openxmlformats.org/officeDocument/2006/relationships/hyperlink" Target="https://podminky.urs.cz/item/CS_URS_2023_02/781495184" TargetMode="External" /><Relationship Id="rId57" Type="http://schemas.openxmlformats.org/officeDocument/2006/relationships/hyperlink" Target="https://podminky.urs.cz/item/CS_URS_2023_02/781495211" TargetMode="External" /><Relationship Id="rId58" Type="http://schemas.openxmlformats.org/officeDocument/2006/relationships/hyperlink" Target="https://podminky.urs.cz/item/CS_URS_2023_02/998781102" TargetMode="External" /><Relationship Id="rId59" Type="http://schemas.openxmlformats.org/officeDocument/2006/relationships/hyperlink" Target="https://podminky.urs.cz/item/CS_URS_2023_02/784161001" TargetMode="External" /><Relationship Id="rId60" Type="http://schemas.openxmlformats.org/officeDocument/2006/relationships/hyperlink" Target="https://podminky.urs.cz/item/CS_URS_2023_02/784181121" TargetMode="External" /><Relationship Id="rId61" Type="http://schemas.openxmlformats.org/officeDocument/2006/relationships/hyperlink" Target="https://podminky.urs.cz/item/CS_URS_2023_02/784211101" TargetMode="External" /><Relationship Id="rId62"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3_02/949111112" TargetMode="External" /><Relationship Id="rId2" Type="http://schemas.openxmlformats.org/officeDocument/2006/relationships/hyperlink" Target="https://podminky.urs.cz/item/CS_URS_2023_02/949111212" TargetMode="External" /><Relationship Id="rId3" Type="http://schemas.openxmlformats.org/officeDocument/2006/relationships/hyperlink" Target="https://podminky.urs.cz/item/CS_URS_2023_02/949111812" TargetMode="External" /><Relationship Id="rId4" Type="http://schemas.openxmlformats.org/officeDocument/2006/relationships/hyperlink" Target="https://podminky.urs.cz/item/CS_URS_2023_02/733122202" TargetMode="External" /><Relationship Id="rId5" Type="http://schemas.openxmlformats.org/officeDocument/2006/relationships/hyperlink" Target="https://podminky.urs.cz/item/CS_URS_2023_02/733122206" TargetMode="External" /><Relationship Id="rId6" Type="http://schemas.openxmlformats.org/officeDocument/2006/relationships/hyperlink" Target="https://podminky.urs.cz/item/CS_URS_2023_02/733190217" TargetMode="External" /><Relationship Id="rId7" Type="http://schemas.openxmlformats.org/officeDocument/2006/relationships/hyperlink" Target="https://podminky.urs.cz/item/CS_URS_2023_02/733811241" TargetMode="External" /><Relationship Id="rId8" Type="http://schemas.openxmlformats.org/officeDocument/2006/relationships/hyperlink" Target="https://podminky.urs.cz/item/CS_URS_2023_02/733811242" TargetMode="External" /><Relationship Id="rId9" Type="http://schemas.openxmlformats.org/officeDocument/2006/relationships/hyperlink" Target="https://podminky.urs.cz/item/CS_URS_2023_02/734211127" TargetMode="External" /><Relationship Id="rId10" Type="http://schemas.openxmlformats.org/officeDocument/2006/relationships/hyperlink" Target="https://podminky.urs.cz/item/CS_URS_2023_02/734221112" TargetMode="External" /><Relationship Id="rId11" Type="http://schemas.openxmlformats.org/officeDocument/2006/relationships/hyperlink" Target="https://podminky.urs.cz/item/CS_URS_2023_02/734261417" TargetMode="External" /><Relationship Id="rId12" Type="http://schemas.openxmlformats.org/officeDocument/2006/relationships/hyperlink" Target="https://podminky.urs.cz/item/CS_URS_2023_02/734292716" TargetMode="External" /><Relationship Id="rId13" Type="http://schemas.openxmlformats.org/officeDocument/2006/relationships/hyperlink" Target="https://podminky.urs.cz/item/CS_URS_2023_02/734292723" TargetMode="External" /><Relationship Id="rId14" Type="http://schemas.openxmlformats.org/officeDocument/2006/relationships/hyperlink" Target="https://podminky.urs.cz/item/CS_URS_2023_02/735152577" TargetMode="External" /><Relationship Id="rId15" Type="http://schemas.openxmlformats.org/officeDocument/2006/relationships/hyperlink" Target="https://podminky.urs.cz/item/CS_URS_2023_02/HZS2221" TargetMode="External" /><Relationship Id="rId16" Type="http://schemas.openxmlformats.org/officeDocument/2006/relationships/hyperlink" Target="https://podminky.urs.cz/item/CS_URS_2023_02/HZS2491" TargetMode="External" /><Relationship Id="rId17"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hyperlink" Target="https://podminky.urs.cz/item/CS_URS_2025_01/139711111" TargetMode="External" /><Relationship Id="rId2" Type="http://schemas.openxmlformats.org/officeDocument/2006/relationships/hyperlink" Target="https://podminky.urs.cz/item/CS_URS_2025_01/175111101" TargetMode="External" /><Relationship Id="rId3" Type="http://schemas.openxmlformats.org/officeDocument/2006/relationships/hyperlink" Target="https://podminky.urs.cz/item/CS_URS_2025_01/271532212" TargetMode="External" /><Relationship Id="rId4" Type="http://schemas.openxmlformats.org/officeDocument/2006/relationships/hyperlink" Target="https://podminky.urs.cz/item/CS_URS_2025_01/317142422" TargetMode="External" /><Relationship Id="rId5" Type="http://schemas.openxmlformats.org/officeDocument/2006/relationships/hyperlink" Target="https://podminky.urs.cz/item/CS_URS_2025_01/317142442" TargetMode="External" /><Relationship Id="rId6" Type="http://schemas.openxmlformats.org/officeDocument/2006/relationships/hyperlink" Target="https://podminky.urs.cz/item/CS_URS_2025_01/317941121" TargetMode="External" /><Relationship Id="rId7" Type="http://schemas.openxmlformats.org/officeDocument/2006/relationships/hyperlink" Target="https://podminky.urs.cz/item/CS_URS_2025_01/342272225" TargetMode="External" /><Relationship Id="rId8" Type="http://schemas.openxmlformats.org/officeDocument/2006/relationships/hyperlink" Target="https://podminky.urs.cz/item/CS_URS_2025_01/342272245" TargetMode="External" /><Relationship Id="rId9" Type="http://schemas.openxmlformats.org/officeDocument/2006/relationships/hyperlink" Target="https://podminky.urs.cz/item/CS_URS_2025_01/342291112" TargetMode="External" /><Relationship Id="rId10" Type="http://schemas.openxmlformats.org/officeDocument/2006/relationships/hyperlink" Target="https://podminky.urs.cz/item/CS_URS_2025_01/342291121" TargetMode="External" /><Relationship Id="rId11" Type="http://schemas.openxmlformats.org/officeDocument/2006/relationships/hyperlink" Target="https://podminky.urs.cz/item/CS_URS_2025_01/612131121" TargetMode="External" /><Relationship Id="rId12" Type="http://schemas.openxmlformats.org/officeDocument/2006/relationships/hyperlink" Target="https://podminky.urs.cz/item/CS_URS_2025_01/612142001" TargetMode="External" /><Relationship Id="rId13" Type="http://schemas.openxmlformats.org/officeDocument/2006/relationships/hyperlink" Target="https://podminky.urs.cz/item/CS_URS_2025_01/612321121" TargetMode="External" /><Relationship Id="rId14" Type="http://schemas.openxmlformats.org/officeDocument/2006/relationships/hyperlink" Target="https://podminky.urs.cz/item/CS_URS_2025_01/612321131" TargetMode="External" /><Relationship Id="rId15" Type="http://schemas.openxmlformats.org/officeDocument/2006/relationships/hyperlink" Target="https://podminky.urs.cz/item/CS_URS_2025_01/631311115" TargetMode="External" /><Relationship Id="rId16" Type="http://schemas.openxmlformats.org/officeDocument/2006/relationships/hyperlink" Target="https://podminky.urs.cz/item/CS_URS_2025_01/631312141" TargetMode="External" /><Relationship Id="rId17" Type="http://schemas.openxmlformats.org/officeDocument/2006/relationships/hyperlink" Target="https://podminky.urs.cz/item/CS_URS_2025_01/631362021" TargetMode="External" /><Relationship Id="rId18" Type="http://schemas.openxmlformats.org/officeDocument/2006/relationships/hyperlink" Target="https://podminky.urs.cz/item/CS_URS_2025_01/632481213" TargetMode="External" /><Relationship Id="rId19" Type="http://schemas.openxmlformats.org/officeDocument/2006/relationships/hyperlink" Target="https://podminky.urs.cz/item/CS_URS_2025_01/642944121" TargetMode="External" /><Relationship Id="rId20" Type="http://schemas.openxmlformats.org/officeDocument/2006/relationships/hyperlink" Target="https://podminky.urs.cz/item/CS_URS_2025_01/949101111" TargetMode="External" /><Relationship Id="rId21" Type="http://schemas.openxmlformats.org/officeDocument/2006/relationships/hyperlink" Target="https://podminky.urs.cz/item/CS_URS_2025_01/952901111" TargetMode="External" /><Relationship Id="rId22" Type="http://schemas.openxmlformats.org/officeDocument/2006/relationships/hyperlink" Target="https://podminky.urs.cz/item/CS_URS_2025_01/962031132" TargetMode="External" /><Relationship Id="rId23" Type="http://schemas.openxmlformats.org/officeDocument/2006/relationships/hyperlink" Target="https://podminky.urs.cz/item/CS_URS_2025_01/962031133" TargetMode="External" /><Relationship Id="rId24" Type="http://schemas.openxmlformats.org/officeDocument/2006/relationships/hyperlink" Target="https://podminky.urs.cz/item/CS_URS_2025_01/965042141" TargetMode="External" /><Relationship Id="rId25" Type="http://schemas.openxmlformats.org/officeDocument/2006/relationships/hyperlink" Target="https://podminky.urs.cz/item/CS_URS_2025_01/965042241" TargetMode="External" /><Relationship Id="rId26" Type="http://schemas.openxmlformats.org/officeDocument/2006/relationships/hyperlink" Target="https://podminky.urs.cz/item/CS_URS_2025_01/968072455" TargetMode="External" /><Relationship Id="rId27" Type="http://schemas.openxmlformats.org/officeDocument/2006/relationships/hyperlink" Target="https://podminky.urs.cz/item/CS_URS_2025_01/971033641" TargetMode="External" /><Relationship Id="rId28" Type="http://schemas.openxmlformats.org/officeDocument/2006/relationships/hyperlink" Target="https://podminky.urs.cz/item/CS_URS_2025_01/973031324" TargetMode="External" /><Relationship Id="rId29" Type="http://schemas.openxmlformats.org/officeDocument/2006/relationships/hyperlink" Target="https://podminky.urs.cz/item/CS_URS_2025_01/974032167" TargetMode="External" /><Relationship Id="rId30" Type="http://schemas.openxmlformats.org/officeDocument/2006/relationships/hyperlink" Target="https://podminky.urs.cz/item/CS_URS_2025_01/977312113" TargetMode="External" /><Relationship Id="rId31" Type="http://schemas.openxmlformats.org/officeDocument/2006/relationships/hyperlink" Target="https://podminky.urs.cz/item/CS_URS_2025_01/978013191" TargetMode="External" /><Relationship Id="rId32" Type="http://schemas.openxmlformats.org/officeDocument/2006/relationships/hyperlink" Target="https://podminky.urs.cz/item/CS_URS_2025_01/997013213" TargetMode="External" /><Relationship Id="rId33" Type="http://schemas.openxmlformats.org/officeDocument/2006/relationships/hyperlink" Target="https://podminky.urs.cz/item/CS_URS_2025_01/997013219" TargetMode="External" /><Relationship Id="rId34" Type="http://schemas.openxmlformats.org/officeDocument/2006/relationships/hyperlink" Target="https://podminky.urs.cz/item/CS_URS_2025_01/997013501" TargetMode="External" /><Relationship Id="rId35" Type="http://schemas.openxmlformats.org/officeDocument/2006/relationships/hyperlink" Target="https://podminky.urs.cz/item/CS_URS_2025_01/997013509" TargetMode="External" /><Relationship Id="rId36" Type="http://schemas.openxmlformats.org/officeDocument/2006/relationships/hyperlink" Target="https://podminky.urs.cz/item/CS_URS_2025_01/997013631" TargetMode="External" /><Relationship Id="rId37" Type="http://schemas.openxmlformats.org/officeDocument/2006/relationships/hyperlink" Target="https://podminky.urs.cz/item/CS_URS_2025_01/998018002" TargetMode="External" /><Relationship Id="rId38" Type="http://schemas.openxmlformats.org/officeDocument/2006/relationships/hyperlink" Target="https://podminky.urs.cz/item/CS_URS_2025_01/711111001" TargetMode="External" /><Relationship Id="rId39" Type="http://schemas.openxmlformats.org/officeDocument/2006/relationships/hyperlink" Target="https://podminky.urs.cz/item/CS_URS_2025_01/711141559" TargetMode="External" /><Relationship Id="rId40" Type="http://schemas.openxmlformats.org/officeDocument/2006/relationships/hyperlink" Target="https://podminky.urs.cz/item/CS_URS_2025_01/998711121" TargetMode="External" /><Relationship Id="rId41" Type="http://schemas.openxmlformats.org/officeDocument/2006/relationships/hyperlink" Target="https://podminky.urs.cz/item/CS_URS_2025_01/763135101" TargetMode="External" /><Relationship Id="rId42" Type="http://schemas.openxmlformats.org/officeDocument/2006/relationships/hyperlink" Target="https://podminky.urs.cz/item/CS_URS_2025_01/763135812" TargetMode="External" /><Relationship Id="rId43" Type="http://schemas.openxmlformats.org/officeDocument/2006/relationships/hyperlink" Target="https://podminky.urs.cz/item/CS_URS_2025_01/998763322" TargetMode="External" /><Relationship Id="rId44" Type="http://schemas.openxmlformats.org/officeDocument/2006/relationships/hyperlink" Target="https://podminky.urs.cz/item/CS_URS_2025_01/766660001" TargetMode="External" /><Relationship Id="rId45" Type="http://schemas.openxmlformats.org/officeDocument/2006/relationships/hyperlink" Target="https://podminky.urs.cz/item/CS_URS_2025_01/766660002" TargetMode="External" /><Relationship Id="rId46" Type="http://schemas.openxmlformats.org/officeDocument/2006/relationships/hyperlink" Target="https://podminky.urs.cz/item/CS_URS_2025_01/766691914" TargetMode="External" /><Relationship Id="rId47" Type="http://schemas.openxmlformats.org/officeDocument/2006/relationships/hyperlink" Target="https://podminky.urs.cz/item/CS_URS_2025_01/998766122" TargetMode="External" /><Relationship Id="rId48" Type="http://schemas.openxmlformats.org/officeDocument/2006/relationships/hyperlink" Target="https://podminky.urs.cz/item/CS_URS_2025_01/771111011" TargetMode="External" /><Relationship Id="rId49" Type="http://schemas.openxmlformats.org/officeDocument/2006/relationships/hyperlink" Target="https://podminky.urs.cz/item/CS_URS_2025_01/771121011" TargetMode="External" /><Relationship Id="rId50" Type="http://schemas.openxmlformats.org/officeDocument/2006/relationships/hyperlink" Target="https://podminky.urs.cz/item/CS_URS_2025_01/771121022" TargetMode="External" /><Relationship Id="rId51" Type="http://schemas.openxmlformats.org/officeDocument/2006/relationships/hyperlink" Target="https://podminky.urs.cz/item/CS_URS_2025_01/771151024" TargetMode="External" /><Relationship Id="rId52" Type="http://schemas.openxmlformats.org/officeDocument/2006/relationships/hyperlink" Target="https://podminky.urs.cz/item/CS_URS_2025_01/771571810" TargetMode="External" /><Relationship Id="rId53" Type="http://schemas.openxmlformats.org/officeDocument/2006/relationships/hyperlink" Target="https://podminky.urs.cz/item/CS_URS_2025_01/771574416" TargetMode="External" /><Relationship Id="rId54" Type="http://schemas.openxmlformats.org/officeDocument/2006/relationships/hyperlink" Target="https://podminky.urs.cz/item/CS_URS_2025_01/771577211" TargetMode="External" /><Relationship Id="rId55" Type="http://schemas.openxmlformats.org/officeDocument/2006/relationships/hyperlink" Target="https://podminky.urs.cz/item/CS_URS_2025_01/771591112" TargetMode="External" /><Relationship Id="rId56" Type="http://schemas.openxmlformats.org/officeDocument/2006/relationships/hyperlink" Target="https://podminky.urs.cz/item/CS_URS_2025_01/771591115" TargetMode="External" /><Relationship Id="rId57" Type="http://schemas.openxmlformats.org/officeDocument/2006/relationships/hyperlink" Target="https://podminky.urs.cz/item/CS_URS_2025_01/771591184" TargetMode="External" /><Relationship Id="rId58" Type="http://schemas.openxmlformats.org/officeDocument/2006/relationships/hyperlink" Target="https://podminky.urs.cz/item/CS_URS_2025_01/771591241" TargetMode="External" /><Relationship Id="rId59" Type="http://schemas.openxmlformats.org/officeDocument/2006/relationships/hyperlink" Target="https://podminky.urs.cz/item/CS_URS_2025_01/771591242" TargetMode="External" /><Relationship Id="rId60" Type="http://schemas.openxmlformats.org/officeDocument/2006/relationships/hyperlink" Target="https://podminky.urs.cz/item/CS_URS_2025_01/771591264" TargetMode="External" /><Relationship Id="rId61" Type="http://schemas.openxmlformats.org/officeDocument/2006/relationships/hyperlink" Target="https://podminky.urs.cz/item/CS_URS_2025_01/771592011" TargetMode="External" /><Relationship Id="rId62" Type="http://schemas.openxmlformats.org/officeDocument/2006/relationships/hyperlink" Target="https://podminky.urs.cz/item/CS_URS_2025_01/998771122" TargetMode="External" /><Relationship Id="rId63" Type="http://schemas.openxmlformats.org/officeDocument/2006/relationships/hyperlink" Target="https://podminky.urs.cz/item/CS_URS_2025_01/781111011" TargetMode="External" /><Relationship Id="rId64" Type="http://schemas.openxmlformats.org/officeDocument/2006/relationships/hyperlink" Target="https://podminky.urs.cz/item/CS_URS_2025_01/781121011" TargetMode="External" /><Relationship Id="rId65" Type="http://schemas.openxmlformats.org/officeDocument/2006/relationships/hyperlink" Target="https://podminky.urs.cz/item/CS_URS_2025_01/781131112" TargetMode="External" /><Relationship Id="rId66" Type="http://schemas.openxmlformats.org/officeDocument/2006/relationships/hyperlink" Target="https://podminky.urs.cz/item/CS_URS_2025_01/781471810" TargetMode="External" /><Relationship Id="rId67" Type="http://schemas.openxmlformats.org/officeDocument/2006/relationships/hyperlink" Target="https://podminky.urs.cz/item/CS_URS_2025_01/781472217" TargetMode="External" /><Relationship Id="rId68" Type="http://schemas.openxmlformats.org/officeDocument/2006/relationships/hyperlink" Target="https://podminky.urs.cz/item/CS_URS_2025_01/781472291" TargetMode="External" /><Relationship Id="rId69" Type="http://schemas.openxmlformats.org/officeDocument/2006/relationships/hyperlink" Target="https://podminky.urs.cz/item/CS_URS_2025_01/781495115" TargetMode="External" /><Relationship Id="rId70" Type="http://schemas.openxmlformats.org/officeDocument/2006/relationships/hyperlink" Target="https://podminky.urs.cz/item/CS_URS_2025_01/781495141" TargetMode="External" /><Relationship Id="rId71" Type="http://schemas.openxmlformats.org/officeDocument/2006/relationships/hyperlink" Target="https://podminky.urs.cz/item/CS_URS_2025_01/781495142" TargetMode="External" /><Relationship Id="rId72" Type="http://schemas.openxmlformats.org/officeDocument/2006/relationships/hyperlink" Target="https://podminky.urs.cz/item/CS_URS_2025_01/781495143" TargetMode="External" /><Relationship Id="rId73" Type="http://schemas.openxmlformats.org/officeDocument/2006/relationships/hyperlink" Target="https://podminky.urs.cz/item/CS_URS_2025_01/781495184" TargetMode="External" /><Relationship Id="rId74" Type="http://schemas.openxmlformats.org/officeDocument/2006/relationships/hyperlink" Target="https://podminky.urs.cz/item/CS_URS_2025_01/781495211" TargetMode="External" /><Relationship Id="rId75" Type="http://schemas.openxmlformats.org/officeDocument/2006/relationships/hyperlink" Target="https://podminky.urs.cz/item/CS_URS_2025_01/998781122" TargetMode="External" /><Relationship Id="rId76" Type="http://schemas.openxmlformats.org/officeDocument/2006/relationships/hyperlink" Target="https://podminky.urs.cz/item/CS_URS_2025_01/784111001" TargetMode="External" /><Relationship Id="rId77" Type="http://schemas.openxmlformats.org/officeDocument/2006/relationships/hyperlink" Target="https://podminky.urs.cz/item/CS_URS_2025_01/784181121" TargetMode="External" /><Relationship Id="rId78" Type="http://schemas.openxmlformats.org/officeDocument/2006/relationships/hyperlink" Target="https://podminky.urs.cz/item/CS_URS_2025_01/784211101" TargetMode="External" /><Relationship Id="rId79"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612325121" TargetMode="External" /><Relationship Id="rId2" Type="http://schemas.openxmlformats.org/officeDocument/2006/relationships/hyperlink" Target="https://podminky.urs.cz/item/CS_URS_2024_02/631311131" TargetMode="External" /><Relationship Id="rId3" Type="http://schemas.openxmlformats.org/officeDocument/2006/relationships/hyperlink" Target="https://podminky.urs.cz/item/CS_URS_2024_02/949121112" TargetMode="External" /><Relationship Id="rId4" Type="http://schemas.openxmlformats.org/officeDocument/2006/relationships/hyperlink" Target="https://podminky.urs.cz/item/CS_URS_2024_02/949121212" TargetMode="External" /><Relationship Id="rId5" Type="http://schemas.openxmlformats.org/officeDocument/2006/relationships/hyperlink" Target="https://podminky.urs.cz/item/CS_URS_2024_02/949121812" TargetMode="External" /><Relationship Id="rId6" Type="http://schemas.openxmlformats.org/officeDocument/2006/relationships/hyperlink" Target="https://podminky.urs.cz/item/CS_URS_2024_02/974031133" TargetMode="External" /><Relationship Id="rId7" Type="http://schemas.openxmlformats.org/officeDocument/2006/relationships/hyperlink" Target="https://podminky.urs.cz/item/CS_URS_2024_02/974031164" TargetMode="External" /><Relationship Id="rId8" Type="http://schemas.openxmlformats.org/officeDocument/2006/relationships/hyperlink" Target="https://podminky.urs.cz/item/CS_URS_2024_02/997013153" TargetMode="External" /><Relationship Id="rId9" Type="http://schemas.openxmlformats.org/officeDocument/2006/relationships/hyperlink" Target="https://podminky.urs.cz/item/CS_URS_2024_02/997013501" TargetMode="External" /><Relationship Id="rId10" Type="http://schemas.openxmlformats.org/officeDocument/2006/relationships/hyperlink" Target="https://podminky.urs.cz/item/CS_URS_2024_02/997013509" TargetMode="External" /><Relationship Id="rId11" Type="http://schemas.openxmlformats.org/officeDocument/2006/relationships/hyperlink" Target="https://podminky.urs.cz/item/CS_URS_2024_02/997013631" TargetMode="External" /><Relationship Id="rId12" Type="http://schemas.openxmlformats.org/officeDocument/2006/relationships/hyperlink" Target="https://podminky.urs.cz/item/CS_URS_2025_01/721173401" TargetMode="External" /><Relationship Id="rId13" Type="http://schemas.openxmlformats.org/officeDocument/2006/relationships/hyperlink" Target="https://podminky.urs.cz/item/CS_URS_2025_01/721173402" TargetMode="External" /><Relationship Id="rId14" Type="http://schemas.openxmlformats.org/officeDocument/2006/relationships/hyperlink" Target="https://podminky.urs.cz/item/CS_URS_2025_01/721173403" TargetMode="External" /><Relationship Id="rId15" Type="http://schemas.openxmlformats.org/officeDocument/2006/relationships/hyperlink" Target="https://podminky.urs.cz/item/CS_URS_2025_01/721175203" TargetMode="External" /><Relationship Id="rId16" Type="http://schemas.openxmlformats.org/officeDocument/2006/relationships/hyperlink" Target="https://podminky.urs.cz/item/CS_URS_2025_01/721175204" TargetMode="External" /><Relationship Id="rId17" Type="http://schemas.openxmlformats.org/officeDocument/2006/relationships/hyperlink" Target="https://podminky.urs.cz/item/CS_URS_2025_01/721175205" TargetMode="External" /><Relationship Id="rId18" Type="http://schemas.openxmlformats.org/officeDocument/2006/relationships/hyperlink" Target="https://podminky.urs.cz/item/CS_URS_2025_01/721274121" TargetMode="External" /><Relationship Id="rId19" Type="http://schemas.openxmlformats.org/officeDocument/2006/relationships/hyperlink" Target="https://podminky.urs.cz/item/CS_URS_2025_01/721274125" TargetMode="External" /><Relationship Id="rId20" Type="http://schemas.openxmlformats.org/officeDocument/2006/relationships/hyperlink" Target="https://podminky.urs.cz/item/CS_URS_2025_01/721274126" TargetMode="External" /><Relationship Id="rId21" Type="http://schemas.openxmlformats.org/officeDocument/2006/relationships/hyperlink" Target="https://podminky.urs.cz/item/CS_URS_2025_01/721290111" TargetMode="External" /><Relationship Id="rId22" Type="http://schemas.openxmlformats.org/officeDocument/2006/relationships/hyperlink" Target="https://podminky.urs.cz/item/CS_URS_2025_01/721290112" TargetMode="External" /><Relationship Id="rId23" Type="http://schemas.openxmlformats.org/officeDocument/2006/relationships/hyperlink" Target="https://podminky.urs.cz/item/CS_URS_2025_01/998721102" TargetMode="External" /><Relationship Id="rId24" Type="http://schemas.openxmlformats.org/officeDocument/2006/relationships/hyperlink" Target="https://podminky.urs.cz/item/CS_URS_2025_01/722175002" TargetMode="External" /><Relationship Id="rId25" Type="http://schemas.openxmlformats.org/officeDocument/2006/relationships/hyperlink" Target="https://podminky.urs.cz/item/CS_URS_2025_01/722175003" TargetMode="External" /><Relationship Id="rId26" Type="http://schemas.openxmlformats.org/officeDocument/2006/relationships/hyperlink" Target="https://podminky.urs.cz/item/CS_URS_2025_01/722175004" TargetMode="External" /><Relationship Id="rId27" Type="http://schemas.openxmlformats.org/officeDocument/2006/relationships/hyperlink" Target="https://podminky.urs.cz/item/CS_URS_2025_01/722175005" TargetMode="External" /><Relationship Id="rId28" Type="http://schemas.openxmlformats.org/officeDocument/2006/relationships/hyperlink" Target="https://podminky.urs.cz/item/CS_URS_2025_01/722175006" TargetMode="External" /><Relationship Id="rId29" Type="http://schemas.openxmlformats.org/officeDocument/2006/relationships/hyperlink" Target="https://podminky.urs.cz/item/CS_URS_2025_01/722181231" TargetMode="External" /><Relationship Id="rId30" Type="http://schemas.openxmlformats.org/officeDocument/2006/relationships/hyperlink" Target="https://podminky.urs.cz/item/CS_URS_2025_01/722181233" TargetMode="External" /><Relationship Id="rId31" Type="http://schemas.openxmlformats.org/officeDocument/2006/relationships/hyperlink" Target="https://podminky.urs.cz/item/CS_URS_2025_01/722231141" TargetMode="External" /><Relationship Id="rId32" Type="http://schemas.openxmlformats.org/officeDocument/2006/relationships/hyperlink" Target="https://podminky.urs.cz/item/CS_URS_2025_01/722231142" TargetMode="External" /><Relationship Id="rId33" Type="http://schemas.openxmlformats.org/officeDocument/2006/relationships/hyperlink" Target="https://podminky.urs.cz/item/CS_URS_2025_01/722240122" TargetMode="External" /><Relationship Id="rId34" Type="http://schemas.openxmlformats.org/officeDocument/2006/relationships/hyperlink" Target="https://podminky.urs.cz/item/CS_URS_2025_01/722240123" TargetMode="External" /><Relationship Id="rId35" Type="http://schemas.openxmlformats.org/officeDocument/2006/relationships/hyperlink" Target="https://podminky.urs.cz/item/CS_URS_2025_01/722240124" TargetMode="External" /><Relationship Id="rId36" Type="http://schemas.openxmlformats.org/officeDocument/2006/relationships/hyperlink" Target="https://podminky.urs.cz/item/CS_URS_2025_01/722240126" TargetMode="External" /><Relationship Id="rId37" Type="http://schemas.openxmlformats.org/officeDocument/2006/relationships/hyperlink" Target="https://podminky.urs.cz/item/CS_URS_2025_01/722240127" TargetMode="External" /><Relationship Id="rId38" Type="http://schemas.openxmlformats.org/officeDocument/2006/relationships/hyperlink" Target="https://podminky.urs.cz/item/CS_URS_2025_01/722290234" TargetMode="External" /><Relationship Id="rId39" Type="http://schemas.openxmlformats.org/officeDocument/2006/relationships/hyperlink" Target="https://podminky.urs.cz/item/CS_URS_2025_01/722290246" TargetMode="External" /><Relationship Id="rId40" Type="http://schemas.openxmlformats.org/officeDocument/2006/relationships/hyperlink" Target="https://podminky.urs.cz/item/CS_URS_2025_01/998722112" TargetMode="External" /><Relationship Id="rId41" Type="http://schemas.openxmlformats.org/officeDocument/2006/relationships/hyperlink" Target="https://podminky.urs.cz/item/CS_URS_2025_01/725112022" TargetMode="External" /><Relationship Id="rId42" Type="http://schemas.openxmlformats.org/officeDocument/2006/relationships/hyperlink" Target="https://podminky.urs.cz/item/CS_URS_2025_01/725112023" TargetMode="External" /><Relationship Id="rId43" Type="http://schemas.openxmlformats.org/officeDocument/2006/relationships/hyperlink" Target="https://podminky.urs.cz/item/CS_URS_2025_01/725112182" TargetMode="External" /><Relationship Id="rId44" Type="http://schemas.openxmlformats.org/officeDocument/2006/relationships/hyperlink" Target="https://podminky.urs.cz/item/CS_URS_2025_01/725211603" TargetMode="External" /><Relationship Id="rId45" Type="http://schemas.openxmlformats.org/officeDocument/2006/relationships/hyperlink" Target="https://podminky.urs.cz/item/CS_URS_2025_01/725211641" TargetMode="External" /><Relationship Id="rId46" Type="http://schemas.openxmlformats.org/officeDocument/2006/relationships/hyperlink" Target="https://podminky.urs.cz/item/CS_URS_2025_01/725311111" TargetMode="External" /><Relationship Id="rId47" Type="http://schemas.openxmlformats.org/officeDocument/2006/relationships/hyperlink" Target="https://podminky.urs.cz/item/CS_URS_2025_01/725821312" TargetMode="External" /><Relationship Id="rId48" Type="http://schemas.openxmlformats.org/officeDocument/2006/relationships/hyperlink" Target="https://podminky.urs.cz/item/CS_URS_2025_01/725822611" TargetMode="External" /><Relationship Id="rId49" Type="http://schemas.openxmlformats.org/officeDocument/2006/relationships/hyperlink" Target="https://podminky.urs.cz/item/CS_URS_2025_01/998725102" TargetMode="External" /><Relationship Id="rId50" Type="http://schemas.openxmlformats.org/officeDocument/2006/relationships/hyperlink" Target="https://podminky.urs.cz/item/CS_URS_2025_01/726111031" TargetMode="External" /><Relationship Id="rId51" Type="http://schemas.openxmlformats.org/officeDocument/2006/relationships/hyperlink" Target="https://podminky.urs.cz/item/CS_URS_2025_01/726191001" TargetMode="External" /><Relationship Id="rId52" Type="http://schemas.openxmlformats.org/officeDocument/2006/relationships/hyperlink" Target="https://podminky.urs.cz/item/CS_URS_2025_01/726191002" TargetMode="External" /><Relationship Id="rId53" Type="http://schemas.openxmlformats.org/officeDocument/2006/relationships/hyperlink" Target="https://podminky.urs.cz/item/CS_URS_2025_01/998726112" TargetMode="External" /><Relationship Id="rId54" Type="http://schemas.openxmlformats.org/officeDocument/2006/relationships/hyperlink" Target="https://podminky.urs.cz/item/CS_URS_2025_01/727223105" TargetMode="External" /><Relationship Id="rId55" Type="http://schemas.openxmlformats.org/officeDocument/2006/relationships/hyperlink" Target="https://podminky.urs.cz/item/CS_URS_2024_02/HZS2211" TargetMode="External" /><Relationship Id="rId56" Type="http://schemas.openxmlformats.org/officeDocument/2006/relationships/hyperlink" Target="https://podminky.urs.cz/item/CS_URS_2024_02/HZS2491" TargetMode="External" /><Relationship Id="rId57" Type="http://schemas.openxmlformats.org/officeDocument/2006/relationships/hyperlink" Target="https://podminky.urs.cz/item/CS_URS_2024_02/043103000" TargetMode="External" /><Relationship Id="rId58" Type="http://schemas.openxmlformats.org/officeDocument/2006/relationships/hyperlink" Target="https://podminky.urs.cz/item/CS_URS_2024_02/045303000" TargetMode="External" /><Relationship Id="rId59"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5_01/946111111" TargetMode="External" /><Relationship Id="rId2" Type="http://schemas.openxmlformats.org/officeDocument/2006/relationships/hyperlink" Target="https://podminky.urs.cz/item/CS_URS_2025_01/946111211" TargetMode="External" /><Relationship Id="rId3" Type="http://schemas.openxmlformats.org/officeDocument/2006/relationships/hyperlink" Target="https://podminky.urs.cz/item/CS_URS_2025_01/946111811" TargetMode="External" /><Relationship Id="rId4" Type="http://schemas.openxmlformats.org/officeDocument/2006/relationships/hyperlink" Target="https://podminky.urs.cz/item/CS_URS_2025_01/751322012" TargetMode="External" /><Relationship Id="rId5" Type="http://schemas.openxmlformats.org/officeDocument/2006/relationships/hyperlink" Target="https://podminky.urs.cz/item/CS_URS_2025_01/751514662" TargetMode="External" /><Relationship Id="rId6" Type="http://schemas.openxmlformats.org/officeDocument/2006/relationships/hyperlink" Target="https://podminky.urs.cz/item/CS_URS_2025_01/751537112" TargetMode="External" /><Relationship Id="rId7" Type="http://schemas.openxmlformats.org/officeDocument/2006/relationships/hyperlink" Target="https://podminky.urs.cz/item/CS_URS_2025_01/HZS2492" TargetMode="External" /><Relationship Id="rId8" Type="http://schemas.openxmlformats.org/officeDocument/2006/relationships/hyperlink" Target="https://podminky.urs.cz/item/CS_URS_2025_01/HZS3212" TargetMode="External" /><Relationship Id="rId9" Type="http://schemas.openxmlformats.org/officeDocument/2006/relationships/hyperlink" Target="https://podminky.urs.cz/item/CS_URS_2025_01/065103000" TargetMode="External" /><Relationship Id="rId10" Type="http://schemas.openxmlformats.org/officeDocument/2006/relationships/hyperlink" Target="https://podminky.urs.cz/item/CS_URS_2025_01/081103000" TargetMode="External" /><Relationship Id="rId1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5_01/946111111" TargetMode="External" /><Relationship Id="rId2" Type="http://schemas.openxmlformats.org/officeDocument/2006/relationships/hyperlink" Target="https://podminky.urs.cz/item/CS_URS_2025_01/946111211" TargetMode="External" /><Relationship Id="rId3" Type="http://schemas.openxmlformats.org/officeDocument/2006/relationships/hyperlink" Target="https://podminky.urs.cz/item/CS_URS_2025_01/946111811" TargetMode="External" /><Relationship Id="rId4" Type="http://schemas.openxmlformats.org/officeDocument/2006/relationships/hyperlink" Target="https://podminky.urs.cz/item/CS_URS_2025_01/997013213" TargetMode="External" /><Relationship Id="rId5" Type="http://schemas.openxmlformats.org/officeDocument/2006/relationships/hyperlink" Target="https://podminky.urs.cz/item/CS_URS_2025_01/997013501" TargetMode="External" /><Relationship Id="rId6" Type="http://schemas.openxmlformats.org/officeDocument/2006/relationships/hyperlink" Target="https://podminky.urs.cz/item/CS_URS_2025_01/997013509" TargetMode="External" /><Relationship Id="rId7" Type="http://schemas.openxmlformats.org/officeDocument/2006/relationships/hyperlink" Target="https://podminky.urs.cz/item/CS_URS_2025_01/997013631" TargetMode="External" /><Relationship Id="rId8" Type="http://schemas.openxmlformats.org/officeDocument/2006/relationships/hyperlink" Target="https://podminky.urs.cz/item/CS_URS_2025_01/733111503" TargetMode="External" /><Relationship Id="rId9" Type="http://schemas.openxmlformats.org/officeDocument/2006/relationships/hyperlink" Target="https://podminky.urs.cz/item/CS_URS_2025_01/733111505" TargetMode="External" /><Relationship Id="rId10" Type="http://schemas.openxmlformats.org/officeDocument/2006/relationships/hyperlink" Target="https://podminky.urs.cz/item/CS_URS_2025_01/733120815" TargetMode="External" /><Relationship Id="rId11" Type="http://schemas.openxmlformats.org/officeDocument/2006/relationships/hyperlink" Target="https://podminky.urs.cz/item/CS_URS_2025_01/733190107" TargetMode="External" /><Relationship Id="rId12" Type="http://schemas.openxmlformats.org/officeDocument/2006/relationships/hyperlink" Target="https://podminky.urs.cz/item/CS_URS_2025_01/733811241" TargetMode="External" /><Relationship Id="rId13" Type="http://schemas.openxmlformats.org/officeDocument/2006/relationships/hyperlink" Target="https://podminky.urs.cz/item/CS_URS_2025_01/733811242" TargetMode="External" /><Relationship Id="rId14" Type="http://schemas.openxmlformats.org/officeDocument/2006/relationships/hyperlink" Target="https://podminky.urs.cz/item/CS_URS_2025_01/734211127" TargetMode="External" /><Relationship Id="rId15" Type="http://schemas.openxmlformats.org/officeDocument/2006/relationships/hyperlink" Target="https://podminky.urs.cz/item/CS_URS_2025_01/734221532" TargetMode="External" /><Relationship Id="rId16" Type="http://schemas.openxmlformats.org/officeDocument/2006/relationships/hyperlink" Target="https://podminky.urs.cz/item/CS_URS_2025_01/734221684" TargetMode="External" /><Relationship Id="rId17" Type="http://schemas.openxmlformats.org/officeDocument/2006/relationships/hyperlink" Target="https://podminky.urs.cz/item/CS_URS_2025_01/734292723" TargetMode="External" /><Relationship Id="rId18" Type="http://schemas.openxmlformats.org/officeDocument/2006/relationships/hyperlink" Target="https://podminky.urs.cz/item/CS_URS_2025_01/735152212" TargetMode="External" /><Relationship Id="rId19" Type="http://schemas.openxmlformats.org/officeDocument/2006/relationships/hyperlink" Target="https://podminky.urs.cz/item/CS_URS_2025_01/735152217" TargetMode="External" /><Relationship Id="rId20" Type="http://schemas.openxmlformats.org/officeDocument/2006/relationships/hyperlink" Target="https://podminky.urs.cz/item/CS_URS_2025_01/735152455" TargetMode="External" /><Relationship Id="rId21" Type="http://schemas.openxmlformats.org/officeDocument/2006/relationships/hyperlink" Target="https://podminky.urs.cz/item/CS_URS_2025_01/HZS2221" TargetMode="External" /><Relationship Id="rId22"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5_01/741110511" TargetMode="External" /><Relationship Id="rId2" Type="http://schemas.openxmlformats.org/officeDocument/2006/relationships/hyperlink" Target="https://podminky.urs.cz/item/CS_URS_2025_01/741112001" TargetMode="External" /><Relationship Id="rId3" Type="http://schemas.openxmlformats.org/officeDocument/2006/relationships/hyperlink" Target="https://podminky.urs.cz/item/CS_URS_2025_01/741120301" TargetMode="External" /><Relationship Id="rId4" Type="http://schemas.openxmlformats.org/officeDocument/2006/relationships/hyperlink" Target="https://podminky.urs.cz/item/CS_URS_2025_01/741122015" TargetMode="External" /><Relationship Id="rId5" Type="http://schemas.openxmlformats.org/officeDocument/2006/relationships/hyperlink" Target="https://podminky.urs.cz/item/CS_URS_2025_01/741122016" TargetMode="External" /><Relationship Id="rId6" Type="http://schemas.openxmlformats.org/officeDocument/2006/relationships/hyperlink" Target="https://podminky.urs.cz/item/CS_URS_2025_01/741122031" TargetMode="External" /><Relationship Id="rId7" Type="http://schemas.openxmlformats.org/officeDocument/2006/relationships/hyperlink" Target="https://podminky.urs.cz/item/CS_URS_2025_01/741210001" TargetMode="External" /><Relationship Id="rId8" Type="http://schemas.openxmlformats.org/officeDocument/2006/relationships/hyperlink" Target="https://podminky.urs.cz/item/CS_URS_2025_01/741311004" TargetMode="External" /><Relationship Id="rId9" Type="http://schemas.openxmlformats.org/officeDocument/2006/relationships/hyperlink" Target="https://podminky.urs.cz/item/CS_URS_2025_01/741313003" TargetMode="External" /><Relationship Id="rId10" Type="http://schemas.openxmlformats.org/officeDocument/2006/relationships/hyperlink" Target="https://podminky.urs.cz/item/CS_URS_2025_01/741320165" TargetMode="External" /><Relationship Id="rId11" Type="http://schemas.openxmlformats.org/officeDocument/2006/relationships/hyperlink" Target="https://podminky.urs.cz/item/CS_URS_2025_01/741321003" TargetMode="External" /><Relationship Id="rId12" Type="http://schemas.openxmlformats.org/officeDocument/2006/relationships/hyperlink" Target="https://podminky.urs.cz/item/CS_URS_2025_01/741372021" TargetMode="External" /><Relationship Id="rId13" Type="http://schemas.openxmlformats.org/officeDocument/2006/relationships/hyperlink" Target="https://podminky.urs.cz/item/CS_URS_2025_01/741810001" TargetMode="External" /><Relationship Id="rId14" Type="http://schemas.openxmlformats.org/officeDocument/2006/relationships/hyperlink" Target="https://podminky.urs.cz/item/CS_URS_2025_01/742110102" TargetMode="External" /><Relationship Id="rId15" Type="http://schemas.openxmlformats.org/officeDocument/2006/relationships/hyperlink" Target="https://podminky.urs.cz/item/CS_URS_2025_01/998741112" TargetMode="External" /><Relationship Id="rId16" Type="http://schemas.openxmlformats.org/officeDocument/2006/relationships/hyperlink" Target="https://podminky.urs.cz/item/CS_URS_2025_01/742110161" TargetMode="External" /><Relationship Id="rId17" Type="http://schemas.openxmlformats.org/officeDocument/2006/relationships/hyperlink" Target="https://podminky.urs.cz/item/CS_URS_2025_01/742124001" TargetMode="External" /><Relationship Id="rId18" Type="http://schemas.openxmlformats.org/officeDocument/2006/relationships/hyperlink" Target="https://podminky.urs.cz/item/CS_URS_2025_01/742350001" TargetMode="External" /><Relationship Id="rId19" Type="http://schemas.openxmlformats.org/officeDocument/2006/relationships/hyperlink" Target="https://podminky.urs.cz/item/CS_URS_2025_01/742350002" TargetMode="External" /><Relationship Id="rId20" Type="http://schemas.openxmlformats.org/officeDocument/2006/relationships/hyperlink" Target="https://podminky.urs.cz/item/CS_URS_2025_01/742350003" TargetMode="External" /><Relationship Id="rId21" Type="http://schemas.openxmlformats.org/officeDocument/2006/relationships/hyperlink" Target="https://podminky.urs.cz/item/CS_URS_2025_01/742350004" TargetMode="External" /><Relationship Id="rId22" Type="http://schemas.openxmlformats.org/officeDocument/2006/relationships/hyperlink" Target="https://podminky.urs.cz/item/CS_URS_2025_01/742350006" TargetMode="External" /><Relationship Id="rId23" Type="http://schemas.openxmlformats.org/officeDocument/2006/relationships/hyperlink" Target="https://podminky.urs.cz/item/CS_URS_2025_01/460941212" TargetMode="External" /><Relationship Id="rId24" Type="http://schemas.openxmlformats.org/officeDocument/2006/relationships/hyperlink" Target="https://podminky.urs.cz/item/CS_URS_2025_01/468081332" TargetMode="External" /><Relationship Id="rId25" Type="http://schemas.openxmlformats.org/officeDocument/2006/relationships/hyperlink" Target="https://podminky.urs.cz/item/CS_URS_2025_01/468094112" TargetMode="External" /><Relationship Id="rId26" Type="http://schemas.openxmlformats.org/officeDocument/2006/relationships/hyperlink" Target="https://podminky.urs.cz/item/CS_URS_2025_01/468111111" TargetMode="External" /><Relationship Id="rId27" Type="http://schemas.openxmlformats.org/officeDocument/2006/relationships/hyperlink" Target="https://podminky.urs.cz/item/CS_URS_2025_01/469972111" TargetMode="External" /><Relationship Id="rId28" Type="http://schemas.openxmlformats.org/officeDocument/2006/relationships/hyperlink" Target="https://podminky.urs.cz/item/CS_URS_2025_01/469972121" TargetMode="External" /><Relationship Id="rId29" Type="http://schemas.openxmlformats.org/officeDocument/2006/relationships/hyperlink" Target="https://podminky.urs.cz/item/CS_URS_2025_01/469973113" TargetMode="External" /><Relationship Id="rId30" Type="http://schemas.openxmlformats.org/officeDocument/2006/relationships/hyperlink" Target="https://podminky.urs.cz/item/CS_URS_2025_01/469981111" TargetMode="External" /><Relationship Id="rId31" Type="http://schemas.openxmlformats.org/officeDocument/2006/relationships/hyperlink" Target="https://podminky.urs.cz/item/CS_URS_2025_01/580107002" TargetMode="External" /><Relationship Id="rId32" Type="http://schemas.openxmlformats.org/officeDocument/2006/relationships/hyperlink" Target="https://podminky.urs.cz/item/CS_URS_2025_01/580107004" TargetMode="External" /><Relationship Id="rId33" Type="http://schemas.openxmlformats.org/officeDocument/2006/relationships/hyperlink" Target="https://podminky.urs.cz/item/CS_URS_2025_01/HZS2231" TargetMode="External" /><Relationship Id="rId34"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5_01/011503000" TargetMode="External" /><Relationship Id="rId2" Type="http://schemas.openxmlformats.org/officeDocument/2006/relationships/hyperlink" Target="https://podminky.urs.cz/item/CS_URS_2025_01/012164000" TargetMode="External" /><Relationship Id="rId3" Type="http://schemas.openxmlformats.org/officeDocument/2006/relationships/hyperlink" Target="https://podminky.urs.cz/item/CS_URS_2025_01/012203000" TargetMode="External" /><Relationship Id="rId4" Type="http://schemas.openxmlformats.org/officeDocument/2006/relationships/hyperlink" Target="https://podminky.urs.cz/item/CS_URS_2023_02/012303000" TargetMode="External" /><Relationship Id="rId5" Type="http://schemas.openxmlformats.org/officeDocument/2006/relationships/hyperlink" Target="https://podminky.urs.cz/item/CS_URS_2023_02/013254000" TargetMode="External" /><Relationship Id="rId6" Type="http://schemas.openxmlformats.org/officeDocument/2006/relationships/hyperlink" Target="https://podminky.urs.cz/item/CS_URS_2025_01/013254000.1" TargetMode="External" /><Relationship Id="rId7" Type="http://schemas.openxmlformats.org/officeDocument/2006/relationships/hyperlink" Target="https://podminky.urs.cz/item/CS_URS_2023_02/013294000" TargetMode="External" /><Relationship Id="rId8" Type="http://schemas.openxmlformats.org/officeDocument/2006/relationships/hyperlink" Target="https://podminky.urs.cz/item/CS_URS_2025_01/043002000" TargetMode="External" /><Relationship Id="rId9" Type="http://schemas.openxmlformats.org/officeDocument/2006/relationships/hyperlink" Target="https://podminky.urs.cz/item/CS_URS_2025_01/045203000" TargetMode="External" /><Relationship Id="rId10" Type="http://schemas.openxmlformats.org/officeDocument/2006/relationships/hyperlink" Target="https://podminky.urs.cz/item/CS_URS_2025_01/049303000" TargetMode="External" /><Relationship Id="rId1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3_02/962052210" TargetMode="External" /><Relationship Id="rId2" Type="http://schemas.openxmlformats.org/officeDocument/2006/relationships/hyperlink" Target="https://podminky.urs.cz/item/CS_URS_2023_02/965042141" TargetMode="External" /><Relationship Id="rId3" Type="http://schemas.openxmlformats.org/officeDocument/2006/relationships/hyperlink" Target="https://podminky.urs.cz/item/CS_URS_2023_02/965046111" TargetMode="External" /><Relationship Id="rId4" Type="http://schemas.openxmlformats.org/officeDocument/2006/relationships/hyperlink" Target="https://podminky.urs.cz/item/CS_URS_2023_02/965046119" TargetMode="External" /><Relationship Id="rId5" Type="http://schemas.openxmlformats.org/officeDocument/2006/relationships/hyperlink" Target="https://podminky.urs.cz/item/CS_URS_2023_02/968082015" TargetMode="External" /><Relationship Id="rId6" Type="http://schemas.openxmlformats.org/officeDocument/2006/relationships/hyperlink" Target="https://podminky.urs.cz/item/CS_URS_2023_02/977211113" TargetMode="External" /><Relationship Id="rId7" Type="http://schemas.openxmlformats.org/officeDocument/2006/relationships/hyperlink" Target="https://podminky.urs.cz/item/CS_URS_2023_02/977312113" TargetMode="External" /><Relationship Id="rId8" Type="http://schemas.openxmlformats.org/officeDocument/2006/relationships/hyperlink" Target="https://podminky.urs.cz/item/CS_URS_2023_02/997013151" TargetMode="External" /><Relationship Id="rId9" Type="http://schemas.openxmlformats.org/officeDocument/2006/relationships/hyperlink" Target="https://podminky.urs.cz/item/CS_URS_2023_02/997013501" TargetMode="External" /><Relationship Id="rId10" Type="http://schemas.openxmlformats.org/officeDocument/2006/relationships/hyperlink" Target="https://podminky.urs.cz/item/CS_URS_2023_02/997013509" TargetMode="External" /><Relationship Id="rId11" Type="http://schemas.openxmlformats.org/officeDocument/2006/relationships/hyperlink" Target="https://podminky.urs.cz/item/CS_URS_2023_02/997013631" TargetMode="External" /><Relationship Id="rId12" Type="http://schemas.openxmlformats.org/officeDocument/2006/relationships/hyperlink" Target="https://podminky.urs.cz/item/CS_URS_2023_02/764002851" TargetMode="External" /><Relationship Id="rId13" Type="http://schemas.openxmlformats.org/officeDocument/2006/relationships/hyperlink" Target="https://podminky.urs.cz/item/CS_URS_2023_02/784121001" TargetMode="External" /><Relationship Id="rId14" Type="http://schemas.openxmlformats.org/officeDocument/2006/relationships/hyperlink" Target="https://podminky.urs.cz/item/CS_URS_2023_02/HZS1291" TargetMode="External" /><Relationship Id="rId15"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3_02/174111102" TargetMode="External" /><Relationship Id="rId2" Type="http://schemas.openxmlformats.org/officeDocument/2006/relationships/hyperlink" Target="https://podminky.urs.cz/item/CS_URS_2023_02/317142432" TargetMode="External" /><Relationship Id="rId3" Type="http://schemas.openxmlformats.org/officeDocument/2006/relationships/hyperlink" Target="https://podminky.urs.cz/item/CS_URS_2023_02/317941121" TargetMode="External" /><Relationship Id="rId4" Type="http://schemas.openxmlformats.org/officeDocument/2006/relationships/hyperlink" Target="https://podminky.urs.cz/item/CS_URS_2023_02/342272245" TargetMode="External" /><Relationship Id="rId5" Type="http://schemas.openxmlformats.org/officeDocument/2006/relationships/hyperlink" Target="https://podminky.urs.cz/item/CS_URS_2023_02/342291112" TargetMode="External" /><Relationship Id="rId6" Type="http://schemas.openxmlformats.org/officeDocument/2006/relationships/hyperlink" Target="https://podminky.urs.cz/item/CS_URS_2023_02/342291121" TargetMode="External" /><Relationship Id="rId7" Type="http://schemas.openxmlformats.org/officeDocument/2006/relationships/hyperlink" Target="https://podminky.urs.cz/item/CS_URS_2023_02/346244357" TargetMode="External" /><Relationship Id="rId8" Type="http://schemas.openxmlformats.org/officeDocument/2006/relationships/hyperlink" Target="https://podminky.urs.cz/item/CS_URS_2023_02/611325417" TargetMode="External" /><Relationship Id="rId9" Type="http://schemas.openxmlformats.org/officeDocument/2006/relationships/hyperlink" Target="https://podminky.urs.cz/item/CS_URS_2023_02/612131111" TargetMode="External" /><Relationship Id="rId10" Type="http://schemas.openxmlformats.org/officeDocument/2006/relationships/hyperlink" Target="https://podminky.urs.cz/item/CS_URS_2023_02/612142001" TargetMode="External" /><Relationship Id="rId11" Type="http://schemas.openxmlformats.org/officeDocument/2006/relationships/hyperlink" Target="https://podminky.urs.cz/item/CS_URS_2023_02/612321131" TargetMode="External" /><Relationship Id="rId12" Type="http://schemas.openxmlformats.org/officeDocument/2006/relationships/hyperlink" Target="https://podminky.urs.cz/item/CS_URS_2023_02/612325417" TargetMode="External" /><Relationship Id="rId13" Type="http://schemas.openxmlformats.org/officeDocument/2006/relationships/hyperlink" Target="https://podminky.urs.cz/item/CS_URS_2023_02/619999041" TargetMode="External" /><Relationship Id="rId14" Type="http://schemas.openxmlformats.org/officeDocument/2006/relationships/hyperlink" Target="https://podminky.urs.cz/item/CS_URS_2023_02/631311115" TargetMode="External" /><Relationship Id="rId15" Type="http://schemas.openxmlformats.org/officeDocument/2006/relationships/hyperlink" Target="https://podminky.urs.cz/item/CS_URS_2023_02/631312141" TargetMode="External" /><Relationship Id="rId16" Type="http://schemas.openxmlformats.org/officeDocument/2006/relationships/hyperlink" Target="https://podminky.urs.cz/item/CS_URS_2023_02/631362021" TargetMode="External" /><Relationship Id="rId17" Type="http://schemas.openxmlformats.org/officeDocument/2006/relationships/hyperlink" Target="https://podminky.urs.cz/item/CS_URS_2023_02/632481213" TargetMode="External" /><Relationship Id="rId18" Type="http://schemas.openxmlformats.org/officeDocument/2006/relationships/hyperlink" Target="https://podminky.urs.cz/item/CS_URS_2023_02/949121111" TargetMode="External" /><Relationship Id="rId19" Type="http://schemas.openxmlformats.org/officeDocument/2006/relationships/hyperlink" Target="https://podminky.urs.cz/item/CS_URS_2023_02/949121211" TargetMode="External" /><Relationship Id="rId20" Type="http://schemas.openxmlformats.org/officeDocument/2006/relationships/hyperlink" Target="https://podminky.urs.cz/item/CS_URS_2023_02/949121811" TargetMode="External" /><Relationship Id="rId21" Type="http://schemas.openxmlformats.org/officeDocument/2006/relationships/hyperlink" Target="https://podminky.urs.cz/item/CS_URS_2023_02/952901111" TargetMode="External" /><Relationship Id="rId22" Type="http://schemas.openxmlformats.org/officeDocument/2006/relationships/hyperlink" Target="https://podminky.urs.cz/item/CS_URS_2023_02/998017001" TargetMode="External" /><Relationship Id="rId23" Type="http://schemas.openxmlformats.org/officeDocument/2006/relationships/hyperlink" Target="https://podminky.urs.cz/item/CS_URS_2023_02/711111001" TargetMode="External" /><Relationship Id="rId24" Type="http://schemas.openxmlformats.org/officeDocument/2006/relationships/hyperlink" Target="https://podminky.urs.cz/item/CS_URS_2023_02/711141559" TargetMode="External" /><Relationship Id="rId25" Type="http://schemas.openxmlformats.org/officeDocument/2006/relationships/hyperlink" Target="https://podminky.urs.cz/item/CS_URS_2023_02/998711101" TargetMode="External" /><Relationship Id="rId26" Type="http://schemas.openxmlformats.org/officeDocument/2006/relationships/hyperlink" Target="https://podminky.urs.cz/item/CS_URS_2023_02/766660171" TargetMode="External" /><Relationship Id="rId27" Type="http://schemas.openxmlformats.org/officeDocument/2006/relationships/hyperlink" Target="https://podminky.urs.cz/item/CS_URS_2023_02/766682111" TargetMode="External" /><Relationship Id="rId28" Type="http://schemas.openxmlformats.org/officeDocument/2006/relationships/hyperlink" Target="https://podminky.urs.cz/item/CS_URS_2023_02/998766102" TargetMode="External" /><Relationship Id="rId29" Type="http://schemas.openxmlformats.org/officeDocument/2006/relationships/hyperlink" Target="https://podminky.urs.cz/item/CS_URS_2023_02/771111011" TargetMode="External" /><Relationship Id="rId30" Type="http://schemas.openxmlformats.org/officeDocument/2006/relationships/hyperlink" Target="https://podminky.urs.cz/item/CS_URS_2023_02/771121011" TargetMode="External" /><Relationship Id="rId31" Type="http://schemas.openxmlformats.org/officeDocument/2006/relationships/hyperlink" Target="https://podminky.urs.cz/item/CS_URS_2023_02/771151013" TargetMode="External" /><Relationship Id="rId32" Type="http://schemas.openxmlformats.org/officeDocument/2006/relationships/hyperlink" Target="https://podminky.urs.cz/item/CS_URS_2023_02/771574436" TargetMode="External" /><Relationship Id="rId33" Type="http://schemas.openxmlformats.org/officeDocument/2006/relationships/hyperlink" Target="https://podminky.urs.cz/item/CS_URS_2023_02/771577211" TargetMode="External" /><Relationship Id="rId34" Type="http://schemas.openxmlformats.org/officeDocument/2006/relationships/hyperlink" Target="https://podminky.urs.cz/item/CS_URS_2023_02/771591112" TargetMode="External" /><Relationship Id="rId35" Type="http://schemas.openxmlformats.org/officeDocument/2006/relationships/hyperlink" Target="https://podminky.urs.cz/item/CS_URS_2023_02/771591115" TargetMode="External" /><Relationship Id="rId36" Type="http://schemas.openxmlformats.org/officeDocument/2006/relationships/hyperlink" Target="https://podminky.urs.cz/item/CS_URS_2023_02/771591184" TargetMode="External" /><Relationship Id="rId37" Type="http://schemas.openxmlformats.org/officeDocument/2006/relationships/hyperlink" Target="https://podminky.urs.cz/item/CS_URS_2023_02/771591241" TargetMode="External" /><Relationship Id="rId38" Type="http://schemas.openxmlformats.org/officeDocument/2006/relationships/hyperlink" Target="https://podminky.urs.cz/item/CS_URS_2023_02/771591264" TargetMode="External" /><Relationship Id="rId39" Type="http://schemas.openxmlformats.org/officeDocument/2006/relationships/hyperlink" Target="https://podminky.urs.cz/item/CS_URS_2023_02/771592011" TargetMode="External" /><Relationship Id="rId40" Type="http://schemas.openxmlformats.org/officeDocument/2006/relationships/hyperlink" Target="https://podminky.urs.cz/item/CS_URS_2023_02/998771102" TargetMode="External" /><Relationship Id="rId41" Type="http://schemas.openxmlformats.org/officeDocument/2006/relationships/hyperlink" Target="https://podminky.urs.cz/item/CS_URS_2023_02/776111112" TargetMode="External" /><Relationship Id="rId42" Type="http://schemas.openxmlformats.org/officeDocument/2006/relationships/hyperlink" Target="https://podminky.urs.cz/item/CS_URS_2023_02/776111311" TargetMode="External" /><Relationship Id="rId43" Type="http://schemas.openxmlformats.org/officeDocument/2006/relationships/hyperlink" Target="https://podminky.urs.cz/item/CS_URS_2023_02/776121321" TargetMode="External" /><Relationship Id="rId44" Type="http://schemas.openxmlformats.org/officeDocument/2006/relationships/hyperlink" Target="https://podminky.urs.cz/item/CS_URS_2023_02/776141123" TargetMode="External" /><Relationship Id="rId45" Type="http://schemas.openxmlformats.org/officeDocument/2006/relationships/hyperlink" Target="https://podminky.urs.cz/item/CS_URS_2023_02/776231111" TargetMode="External" /><Relationship Id="rId46" Type="http://schemas.openxmlformats.org/officeDocument/2006/relationships/hyperlink" Target="https://podminky.urs.cz/item/CS_URS_2023_02/776411111" TargetMode="External" /><Relationship Id="rId47" Type="http://schemas.openxmlformats.org/officeDocument/2006/relationships/hyperlink" Target="https://podminky.urs.cz/item/CS_URS_2023_02/776991111" TargetMode="External" /><Relationship Id="rId48" Type="http://schemas.openxmlformats.org/officeDocument/2006/relationships/hyperlink" Target="https://podminky.urs.cz/item/CS_URS_2023_02/998776102" TargetMode="External" /><Relationship Id="rId49" Type="http://schemas.openxmlformats.org/officeDocument/2006/relationships/hyperlink" Target="https://podminky.urs.cz/item/CS_URS_2023_02/781111011" TargetMode="External" /><Relationship Id="rId50" Type="http://schemas.openxmlformats.org/officeDocument/2006/relationships/hyperlink" Target="https://podminky.urs.cz/item/CS_URS_2023_02/781121011" TargetMode="External" /><Relationship Id="rId51" Type="http://schemas.openxmlformats.org/officeDocument/2006/relationships/hyperlink" Target="https://podminky.urs.cz/item/CS_URS_2023_02/781131112" TargetMode="External" /><Relationship Id="rId52" Type="http://schemas.openxmlformats.org/officeDocument/2006/relationships/hyperlink" Target="https://podminky.urs.cz/item/CS_URS_2023_02/781131232" TargetMode="External" /><Relationship Id="rId53" Type="http://schemas.openxmlformats.org/officeDocument/2006/relationships/hyperlink" Target="https://podminky.urs.cz/item/CS_URS_2023_02/781474114" TargetMode="External" /><Relationship Id="rId54" Type="http://schemas.openxmlformats.org/officeDocument/2006/relationships/hyperlink" Target="https://podminky.urs.cz/item/CS_URS_2023_02/781477111" TargetMode="External" /><Relationship Id="rId55" Type="http://schemas.openxmlformats.org/officeDocument/2006/relationships/hyperlink" Target="https://podminky.urs.cz/item/CS_URS_2023_02/781492211" TargetMode="External" /><Relationship Id="rId56" Type="http://schemas.openxmlformats.org/officeDocument/2006/relationships/hyperlink" Target="https://podminky.urs.cz/item/CS_URS_2023_02/781495115" TargetMode="External" /><Relationship Id="rId57" Type="http://schemas.openxmlformats.org/officeDocument/2006/relationships/hyperlink" Target="https://podminky.urs.cz/item/CS_URS_2023_02/781495141" TargetMode="External" /><Relationship Id="rId58" Type="http://schemas.openxmlformats.org/officeDocument/2006/relationships/hyperlink" Target="https://podminky.urs.cz/item/CS_URS_2023_02/781495142" TargetMode="External" /><Relationship Id="rId59" Type="http://schemas.openxmlformats.org/officeDocument/2006/relationships/hyperlink" Target="https://podminky.urs.cz/item/CS_URS_2023_02/781495143" TargetMode="External" /><Relationship Id="rId60" Type="http://schemas.openxmlformats.org/officeDocument/2006/relationships/hyperlink" Target="https://podminky.urs.cz/item/CS_URS_2023_02/781495184" TargetMode="External" /><Relationship Id="rId61" Type="http://schemas.openxmlformats.org/officeDocument/2006/relationships/hyperlink" Target="https://podminky.urs.cz/item/CS_URS_2023_02/781495211" TargetMode="External" /><Relationship Id="rId62" Type="http://schemas.openxmlformats.org/officeDocument/2006/relationships/hyperlink" Target="https://podminky.urs.cz/item/CS_URS_2023_02/998781102" TargetMode="External" /><Relationship Id="rId63" Type="http://schemas.openxmlformats.org/officeDocument/2006/relationships/hyperlink" Target="https://podminky.urs.cz/item/CS_URS_2023_02/784161001" TargetMode="External" /><Relationship Id="rId64" Type="http://schemas.openxmlformats.org/officeDocument/2006/relationships/hyperlink" Target="https://podminky.urs.cz/item/CS_URS_2023_02/784181121" TargetMode="External" /><Relationship Id="rId65" Type="http://schemas.openxmlformats.org/officeDocument/2006/relationships/hyperlink" Target="https://podminky.urs.cz/item/CS_URS_2023_02/784211101" TargetMode="External" /><Relationship Id="rId66" Type="http://schemas.openxmlformats.org/officeDocument/2006/relationships/hyperlink" Target="https://podminky.urs.cz/item/CS_URS_2023_02/HZS1291" TargetMode="External" /><Relationship Id="rId67" Type="http://schemas.openxmlformats.org/officeDocument/2006/relationships/hyperlink" Target="https://podminky.urs.cz/item/CS_URS_2023_02/HZS2492" TargetMode="External" /><Relationship Id="rId68"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3_02/949111111" TargetMode="External" /><Relationship Id="rId2" Type="http://schemas.openxmlformats.org/officeDocument/2006/relationships/hyperlink" Target="https://podminky.urs.cz/item/CS_URS_2023_02/949111211" TargetMode="External" /><Relationship Id="rId3" Type="http://schemas.openxmlformats.org/officeDocument/2006/relationships/hyperlink" Target="https://podminky.urs.cz/item/CS_URS_2023_02/949111811" TargetMode="External" /><Relationship Id="rId4" Type="http://schemas.openxmlformats.org/officeDocument/2006/relationships/hyperlink" Target="https://podminky.urs.cz/item/CS_URS_2023_02/962031133" TargetMode="External" /><Relationship Id="rId5" Type="http://schemas.openxmlformats.org/officeDocument/2006/relationships/hyperlink" Target="https://podminky.urs.cz/item/CS_URS_2023_02/965042141" TargetMode="External" /><Relationship Id="rId6" Type="http://schemas.openxmlformats.org/officeDocument/2006/relationships/hyperlink" Target="https://podminky.urs.cz/item/CS_URS_2023_02/965046111" TargetMode="External" /><Relationship Id="rId7" Type="http://schemas.openxmlformats.org/officeDocument/2006/relationships/hyperlink" Target="https://podminky.urs.cz/item/CS_URS_2023_02/965046119" TargetMode="External" /><Relationship Id="rId8" Type="http://schemas.openxmlformats.org/officeDocument/2006/relationships/hyperlink" Target="https://podminky.urs.cz/item/CS_URS_2023_02/965081323" TargetMode="External" /><Relationship Id="rId9" Type="http://schemas.openxmlformats.org/officeDocument/2006/relationships/hyperlink" Target="https://podminky.urs.cz/item/CS_URS_2023_02/968072455" TargetMode="External" /><Relationship Id="rId10" Type="http://schemas.openxmlformats.org/officeDocument/2006/relationships/hyperlink" Target="https://podminky.urs.cz/item/CS_URS_2023_02/968072456" TargetMode="External" /><Relationship Id="rId11" Type="http://schemas.openxmlformats.org/officeDocument/2006/relationships/hyperlink" Target="https://podminky.urs.cz/item/CS_URS_2023_02/968082016" TargetMode="External" /><Relationship Id="rId12" Type="http://schemas.openxmlformats.org/officeDocument/2006/relationships/hyperlink" Target="https://podminky.urs.cz/item/CS_URS_2023_02/971033631" TargetMode="External" /><Relationship Id="rId13" Type="http://schemas.openxmlformats.org/officeDocument/2006/relationships/hyperlink" Target="https://podminky.urs.cz/item/CS_URS_2023_02/977312113" TargetMode="External" /><Relationship Id="rId14" Type="http://schemas.openxmlformats.org/officeDocument/2006/relationships/hyperlink" Target="https://podminky.urs.cz/item/CS_URS_2023_02/997013151" TargetMode="External" /><Relationship Id="rId15" Type="http://schemas.openxmlformats.org/officeDocument/2006/relationships/hyperlink" Target="https://podminky.urs.cz/item/CS_URS_2023_02/997013219" TargetMode="External" /><Relationship Id="rId16" Type="http://schemas.openxmlformats.org/officeDocument/2006/relationships/hyperlink" Target="https://podminky.urs.cz/item/CS_URS_2023_02/997013501" TargetMode="External" /><Relationship Id="rId17" Type="http://schemas.openxmlformats.org/officeDocument/2006/relationships/hyperlink" Target="https://podminky.urs.cz/item/CS_URS_2023_02/997013509" TargetMode="External" /><Relationship Id="rId18" Type="http://schemas.openxmlformats.org/officeDocument/2006/relationships/hyperlink" Target="https://podminky.urs.cz/item/CS_URS_2023_02/997013631" TargetMode="External" /><Relationship Id="rId19" Type="http://schemas.openxmlformats.org/officeDocument/2006/relationships/hyperlink" Target="https://podminky.urs.cz/item/CS_URS_2023_02/766691914" TargetMode="External" /><Relationship Id="rId20" Type="http://schemas.openxmlformats.org/officeDocument/2006/relationships/hyperlink" Target="https://podminky.urs.cz/item/CS_URS_2023_02/766691915" TargetMode="External" /><Relationship Id="rId21" Type="http://schemas.openxmlformats.org/officeDocument/2006/relationships/hyperlink" Target="https://podminky.urs.cz/item/CS_URS_2023_02/776201812" TargetMode="External" /><Relationship Id="rId22" Type="http://schemas.openxmlformats.org/officeDocument/2006/relationships/hyperlink" Target="https://podminky.urs.cz/item/CS_URS_2023_02/776410811" TargetMode="External" /><Relationship Id="rId23" Type="http://schemas.openxmlformats.org/officeDocument/2006/relationships/hyperlink" Target="https://podminky.urs.cz/item/CS_URS_2023_02/784121001" TargetMode="External" /><Relationship Id="rId24" Type="http://schemas.openxmlformats.org/officeDocument/2006/relationships/hyperlink" Target="https://podminky.urs.cz/item/CS_URS_2023_02/HZS1291" TargetMode="External" /><Relationship Id="rId25"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3_02/174111102" TargetMode="External" /><Relationship Id="rId2" Type="http://schemas.openxmlformats.org/officeDocument/2006/relationships/hyperlink" Target="https://podminky.urs.cz/item/CS_URS_2023_02/271532212" TargetMode="External" /><Relationship Id="rId3" Type="http://schemas.openxmlformats.org/officeDocument/2006/relationships/hyperlink" Target="https://podminky.urs.cz/item/CS_URS_2023_02/273321411" TargetMode="External" /><Relationship Id="rId4" Type="http://schemas.openxmlformats.org/officeDocument/2006/relationships/hyperlink" Target="https://podminky.urs.cz/item/CS_URS_2023_02/279113143" TargetMode="External" /><Relationship Id="rId5" Type="http://schemas.openxmlformats.org/officeDocument/2006/relationships/hyperlink" Target="https://podminky.urs.cz/item/CS_URS_2023_02/279361821" TargetMode="External" /><Relationship Id="rId6" Type="http://schemas.openxmlformats.org/officeDocument/2006/relationships/hyperlink" Target="https://podminky.urs.cz/item/CS_URS_2023_02/317142432" TargetMode="External" /><Relationship Id="rId7" Type="http://schemas.openxmlformats.org/officeDocument/2006/relationships/hyperlink" Target="https://podminky.urs.cz/item/CS_URS_2023_02/317941121" TargetMode="External" /><Relationship Id="rId8" Type="http://schemas.openxmlformats.org/officeDocument/2006/relationships/hyperlink" Target="https://podminky.urs.cz/item/CS_URS_2023_02/342271531" TargetMode="External" /><Relationship Id="rId9" Type="http://schemas.openxmlformats.org/officeDocument/2006/relationships/hyperlink" Target="https://podminky.urs.cz/item/CS_URS_2023_02/342272245" TargetMode="External" /><Relationship Id="rId10" Type="http://schemas.openxmlformats.org/officeDocument/2006/relationships/hyperlink" Target="https://podminky.urs.cz/item/CS_URS_2023_02/342291112" TargetMode="External" /><Relationship Id="rId11" Type="http://schemas.openxmlformats.org/officeDocument/2006/relationships/hyperlink" Target="https://podminky.urs.cz/item/CS_URS_2023_02/342291121" TargetMode="External" /><Relationship Id="rId12" Type="http://schemas.openxmlformats.org/officeDocument/2006/relationships/hyperlink" Target="https://podminky.urs.cz/item/CS_URS_2023_02/346244357" TargetMode="External" /><Relationship Id="rId13" Type="http://schemas.openxmlformats.org/officeDocument/2006/relationships/hyperlink" Target="https://podminky.urs.cz/item/CS_URS_2023_02/611325417" TargetMode="External" /><Relationship Id="rId14" Type="http://schemas.openxmlformats.org/officeDocument/2006/relationships/hyperlink" Target="https://podminky.urs.cz/item/CS_URS_2023_02/612131111" TargetMode="External" /><Relationship Id="rId15" Type="http://schemas.openxmlformats.org/officeDocument/2006/relationships/hyperlink" Target="https://podminky.urs.cz/item/CS_URS_2023_02/612142001" TargetMode="External" /><Relationship Id="rId16" Type="http://schemas.openxmlformats.org/officeDocument/2006/relationships/hyperlink" Target="https://podminky.urs.cz/item/CS_URS_2023_02/612321131" TargetMode="External" /><Relationship Id="rId17" Type="http://schemas.openxmlformats.org/officeDocument/2006/relationships/hyperlink" Target="https://podminky.urs.cz/item/CS_URS_2023_02/612325417" TargetMode="External" /><Relationship Id="rId18" Type="http://schemas.openxmlformats.org/officeDocument/2006/relationships/hyperlink" Target="https://podminky.urs.cz/item/CS_URS_2023_02/619999041" TargetMode="External" /><Relationship Id="rId19" Type="http://schemas.openxmlformats.org/officeDocument/2006/relationships/hyperlink" Target="https://podminky.urs.cz/item/CS_URS_2023_02/631311115" TargetMode="External" /><Relationship Id="rId20" Type="http://schemas.openxmlformats.org/officeDocument/2006/relationships/hyperlink" Target="https://podminky.urs.cz/item/CS_URS_2023_02/631312141" TargetMode="External" /><Relationship Id="rId21" Type="http://schemas.openxmlformats.org/officeDocument/2006/relationships/hyperlink" Target="https://podminky.urs.cz/item/CS_URS_2023_02/631362021" TargetMode="External" /><Relationship Id="rId22" Type="http://schemas.openxmlformats.org/officeDocument/2006/relationships/hyperlink" Target="https://podminky.urs.cz/item/CS_URS_2023_02/632481213" TargetMode="External" /><Relationship Id="rId23" Type="http://schemas.openxmlformats.org/officeDocument/2006/relationships/hyperlink" Target="https://podminky.urs.cz/item/CS_URS_2023_02/642946111" TargetMode="External" /><Relationship Id="rId24" Type="http://schemas.openxmlformats.org/officeDocument/2006/relationships/hyperlink" Target="https://podminky.urs.cz/item/CS_URS_2023_02/949121111" TargetMode="External" /><Relationship Id="rId25" Type="http://schemas.openxmlformats.org/officeDocument/2006/relationships/hyperlink" Target="https://podminky.urs.cz/item/CS_URS_2023_02/949121211" TargetMode="External" /><Relationship Id="rId26" Type="http://schemas.openxmlformats.org/officeDocument/2006/relationships/hyperlink" Target="https://podminky.urs.cz/item/CS_URS_2023_02/949121811" TargetMode="External" /><Relationship Id="rId27" Type="http://schemas.openxmlformats.org/officeDocument/2006/relationships/hyperlink" Target="https://podminky.urs.cz/item/CS_URS_2023_02/952901111" TargetMode="External" /><Relationship Id="rId28" Type="http://schemas.openxmlformats.org/officeDocument/2006/relationships/hyperlink" Target="https://podminky.urs.cz/item/CS_URS_2023_02/998017001" TargetMode="External" /><Relationship Id="rId29" Type="http://schemas.openxmlformats.org/officeDocument/2006/relationships/hyperlink" Target="https://podminky.urs.cz/item/CS_URS_2023_02/711111001" TargetMode="External" /><Relationship Id="rId30" Type="http://schemas.openxmlformats.org/officeDocument/2006/relationships/hyperlink" Target="https://podminky.urs.cz/item/CS_URS_2023_02/711141559" TargetMode="External" /><Relationship Id="rId31" Type="http://schemas.openxmlformats.org/officeDocument/2006/relationships/hyperlink" Target="https://podminky.urs.cz/item/CS_URS_2023_02/998711101" TargetMode="External" /><Relationship Id="rId32" Type="http://schemas.openxmlformats.org/officeDocument/2006/relationships/hyperlink" Target="https://podminky.urs.cz/item/CS_URS_2023_02/766660171" TargetMode="External" /><Relationship Id="rId33" Type="http://schemas.openxmlformats.org/officeDocument/2006/relationships/hyperlink" Target="https://podminky.urs.cz/item/CS_URS_2023_02/766660172" TargetMode="External" /><Relationship Id="rId34" Type="http://schemas.openxmlformats.org/officeDocument/2006/relationships/hyperlink" Target="https://podminky.urs.cz/item/CS_URS_2023_02/766660311" TargetMode="External" /><Relationship Id="rId35" Type="http://schemas.openxmlformats.org/officeDocument/2006/relationships/hyperlink" Target="https://podminky.urs.cz/item/CS_URS_2023_02/766682111" TargetMode="External" /><Relationship Id="rId36" Type="http://schemas.openxmlformats.org/officeDocument/2006/relationships/hyperlink" Target="https://podminky.urs.cz/item/CS_URS_2023_02/998766102" TargetMode="External" /><Relationship Id="rId37" Type="http://schemas.openxmlformats.org/officeDocument/2006/relationships/hyperlink" Target="https://podminky.urs.cz/item/CS_URS_2023_02/771111011" TargetMode="External" /><Relationship Id="rId38" Type="http://schemas.openxmlformats.org/officeDocument/2006/relationships/hyperlink" Target="https://podminky.urs.cz/item/CS_URS_2023_02/771121011" TargetMode="External" /><Relationship Id="rId39" Type="http://schemas.openxmlformats.org/officeDocument/2006/relationships/hyperlink" Target="https://podminky.urs.cz/item/CS_URS_2023_02/771151013" TargetMode="External" /><Relationship Id="rId40" Type="http://schemas.openxmlformats.org/officeDocument/2006/relationships/hyperlink" Target="https://podminky.urs.cz/item/CS_URS_2023_02/771574436" TargetMode="External" /><Relationship Id="rId41" Type="http://schemas.openxmlformats.org/officeDocument/2006/relationships/hyperlink" Target="https://podminky.urs.cz/item/CS_URS_2023_02/771577211" TargetMode="External" /><Relationship Id="rId42" Type="http://schemas.openxmlformats.org/officeDocument/2006/relationships/hyperlink" Target="https://podminky.urs.cz/item/CS_URS_2023_02/771591112" TargetMode="External" /><Relationship Id="rId43" Type="http://schemas.openxmlformats.org/officeDocument/2006/relationships/hyperlink" Target="https://podminky.urs.cz/item/CS_URS_2023_02/771591115" TargetMode="External" /><Relationship Id="rId44" Type="http://schemas.openxmlformats.org/officeDocument/2006/relationships/hyperlink" Target="https://podminky.urs.cz/item/CS_URS_2023_02/771591184" TargetMode="External" /><Relationship Id="rId45" Type="http://schemas.openxmlformats.org/officeDocument/2006/relationships/hyperlink" Target="https://podminky.urs.cz/item/CS_URS_2023_02/771591241" TargetMode="External" /><Relationship Id="rId46" Type="http://schemas.openxmlformats.org/officeDocument/2006/relationships/hyperlink" Target="https://podminky.urs.cz/item/CS_URS_2023_02/771591264" TargetMode="External" /><Relationship Id="rId47" Type="http://schemas.openxmlformats.org/officeDocument/2006/relationships/hyperlink" Target="https://podminky.urs.cz/item/CS_URS_2023_02/771592011" TargetMode="External" /><Relationship Id="rId48" Type="http://schemas.openxmlformats.org/officeDocument/2006/relationships/hyperlink" Target="https://podminky.urs.cz/item/CS_URS_2023_02/998771102" TargetMode="External" /><Relationship Id="rId49" Type="http://schemas.openxmlformats.org/officeDocument/2006/relationships/hyperlink" Target="https://podminky.urs.cz/item/CS_URS_2023_02/776111112" TargetMode="External" /><Relationship Id="rId50" Type="http://schemas.openxmlformats.org/officeDocument/2006/relationships/hyperlink" Target="https://podminky.urs.cz/item/CS_URS_2023_02/776111311" TargetMode="External" /><Relationship Id="rId51" Type="http://schemas.openxmlformats.org/officeDocument/2006/relationships/hyperlink" Target="https://podminky.urs.cz/item/CS_URS_2023_02/776121321" TargetMode="External" /><Relationship Id="rId52" Type="http://schemas.openxmlformats.org/officeDocument/2006/relationships/hyperlink" Target="https://podminky.urs.cz/item/CS_URS_2023_02/776141123" TargetMode="External" /><Relationship Id="rId53" Type="http://schemas.openxmlformats.org/officeDocument/2006/relationships/hyperlink" Target="https://podminky.urs.cz/item/CS_URS_2023_02/776231111" TargetMode="External" /><Relationship Id="rId54" Type="http://schemas.openxmlformats.org/officeDocument/2006/relationships/hyperlink" Target="https://podminky.urs.cz/item/CS_URS_2023_02/776411111" TargetMode="External" /><Relationship Id="rId55" Type="http://schemas.openxmlformats.org/officeDocument/2006/relationships/hyperlink" Target="https://podminky.urs.cz/item/CS_URS_2023_02/776991111" TargetMode="External" /><Relationship Id="rId56" Type="http://schemas.openxmlformats.org/officeDocument/2006/relationships/hyperlink" Target="https://podminky.urs.cz/item/CS_URS_2023_02/998776102" TargetMode="External" /><Relationship Id="rId57" Type="http://schemas.openxmlformats.org/officeDocument/2006/relationships/hyperlink" Target="https://podminky.urs.cz/item/CS_URS_2023_02/781111011" TargetMode="External" /><Relationship Id="rId58" Type="http://schemas.openxmlformats.org/officeDocument/2006/relationships/hyperlink" Target="https://podminky.urs.cz/item/CS_URS_2023_02/781121011" TargetMode="External" /><Relationship Id="rId59" Type="http://schemas.openxmlformats.org/officeDocument/2006/relationships/hyperlink" Target="https://podminky.urs.cz/item/CS_URS_2023_02/781131112" TargetMode="External" /><Relationship Id="rId60" Type="http://schemas.openxmlformats.org/officeDocument/2006/relationships/hyperlink" Target="https://podminky.urs.cz/item/CS_URS_2023_02/781131232" TargetMode="External" /><Relationship Id="rId61" Type="http://schemas.openxmlformats.org/officeDocument/2006/relationships/hyperlink" Target="https://podminky.urs.cz/item/CS_URS_2023_02/781474114" TargetMode="External" /><Relationship Id="rId62" Type="http://schemas.openxmlformats.org/officeDocument/2006/relationships/hyperlink" Target="https://podminky.urs.cz/item/CS_URS_2023_02/781477111" TargetMode="External" /><Relationship Id="rId63" Type="http://schemas.openxmlformats.org/officeDocument/2006/relationships/hyperlink" Target="https://podminky.urs.cz/item/CS_URS_2023_02/781492211" TargetMode="External" /><Relationship Id="rId64" Type="http://schemas.openxmlformats.org/officeDocument/2006/relationships/hyperlink" Target="https://podminky.urs.cz/item/CS_URS_2023_02/781495115" TargetMode="External" /><Relationship Id="rId65" Type="http://schemas.openxmlformats.org/officeDocument/2006/relationships/hyperlink" Target="https://podminky.urs.cz/item/CS_URS_2023_02/781495141" TargetMode="External" /><Relationship Id="rId66" Type="http://schemas.openxmlformats.org/officeDocument/2006/relationships/hyperlink" Target="https://podminky.urs.cz/item/CS_URS_2023_02/781495142" TargetMode="External" /><Relationship Id="rId67" Type="http://schemas.openxmlformats.org/officeDocument/2006/relationships/hyperlink" Target="https://podminky.urs.cz/item/CS_URS_2023_02/781495143" TargetMode="External" /><Relationship Id="rId68" Type="http://schemas.openxmlformats.org/officeDocument/2006/relationships/hyperlink" Target="https://podminky.urs.cz/item/CS_URS_2023_02/781495184" TargetMode="External" /><Relationship Id="rId69" Type="http://schemas.openxmlformats.org/officeDocument/2006/relationships/hyperlink" Target="https://podminky.urs.cz/item/CS_URS_2023_02/781495211" TargetMode="External" /><Relationship Id="rId70" Type="http://schemas.openxmlformats.org/officeDocument/2006/relationships/hyperlink" Target="https://podminky.urs.cz/item/CS_URS_2023_02/998781102" TargetMode="External" /><Relationship Id="rId71" Type="http://schemas.openxmlformats.org/officeDocument/2006/relationships/hyperlink" Target="https://podminky.urs.cz/item/CS_URS_2023_02/784161001" TargetMode="External" /><Relationship Id="rId72" Type="http://schemas.openxmlformats.org/officeDocument/2006/relationships/hyperlink" Target="https://podminky.urs.cz/item/CS_URS_2023_02/784181121" TargetMode="External" /><Relationship Id="rId73" Type="http://schemas.openxmlformats.org/officeDocument/2006/relationships/hyperlink" Target="https://podminky.urs.cz/item/CS_URS_2023_02/784211101" TargetMode="External" /><Relationship Id="rId74" Type="http://schemas.openxmlformats.org/officeDocument/2006/relationships/hyperlink" Target="https://podminky.urs.cz/item/CS_URS_2023_02/HZS1291" TargetMode="External" /><Relationship Id="rId75" Type="http://schemas.openxmlformats.org/officeDocument/2006/relationships/hyperlink" Target="https://podminky.urs.cz/item/CS_URS_2023_02/HZS2492" TargetMode="External" /><Relationship Id="rId76"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3_02/949111111" TargetMode="External" /><Relationship Id="rId2" Type="http://schemas.openxmlformats.org/officeDocument/2006/relationships/hyperlink" Target="https://podminky.urs.cz/item/CS_URS_2023_02/949111211" TargetMode="External" /><Relationship Id="rId3" Type="http://schemas.openxmlformats.org/officeDocument/2006/relationships/hyperlink" Target="https://podminky.urs.cz/item/CS_URS_2023_02/949111811" TargetMode="External" /><Relationship Id="rId4" Type="http://schemas.openxmlformats.org/officeDocument/2006/relationships/hyperlink" Target="https://podminky.urs.cz/item/CS_URS_2023_02/965046111" TargetMode="External" /><Relationship Id="rId5" Type="http://schemas.openxmlformats.org/officeDocument/2006/relationships/hyperlink" Target="https://podminky.urs.cz/item/CS_URS_2023_02/965046119" TargetMode="External" /><Relationship Id="rId6" Type="http://schemas.openxmlformats.org/officeDocument/2006/relationships/hyperlink" Target="https://podminky.urs.cz/item/CS_URS_2023_02/968072455" TargetMode="External" /><Relationship Id="rId7" Type="http://schemas.openxmlformats.org/officeDocument/2006/relationships/hyperlink" Target="https://podminky.urs.cz/item/CS_URS_2023_02/971033631" TargetMode="External" /><Relationship Id="rId8" Type="http://schemas.openxmlformats.org/officeDocument/2006/relationships/hyperlink" Target="https://podminky.urs.cz/item/CS_URS_2023_02/997013151" TargetMode="External" /><Relationship Id="rId9" Type="http://schemas.openxmlformats.org/officeDocument/2006/relationships/hyperlink" Target="https://podminky.urs.cz/item/CS_URS_2023_02/997013219" TargetMode="External" /><Relationship Id="rId10" Type="http://schemas.openxmlformats.org/officeDocument/2006/relationships/hyperlink" Target="https://podminky.urs.cz/item/CS_URS_2023_02/997013501" TargetMode="External" /><Relationship Id="rId11" Type="http://schemas.openxmlformats.org/officeDocument/2006/relationships/hyperlink" Target="https://podminky.urs.cz/item/CS_URS_2023_02/997013509" TargetMode="External" /><Relationship Id="rId12" Type="http://schemas.openxmlformats.org/officeDocument/2006/relationships/hyperlink" Target="https://podminky.urs.cz/item/CS_URS_2023_02/997013631" TargetMode="External" /><Relationship Id="rId13" Type="http://schemas.openxmlformats.org/officeDocument/2006/relationships/hyperlink" Target="https://podminky.urs.cz/item/CS_URS_2023_02/763135811" TargetMode="External" /><Relationship Id="rId14" Type="http://schemas.openxmlformats.org/officeDocument/2006/relationships/hyperlink" Target="https://podminky.urs.cz/item/CS_URS_2023_02/766691914" TargetMode="External" /><Relationship Id="rId15" Type="http://schemas.openxmlformats.org/officeDocument/2006/relationships/hyperlink" Target="https://podminky.urs.cz/item/CS_URS_2023_02/776201812" TargetMode="External" /><Relationship Id="rId16" Type="http://schemas.openxmlformats.org/officeDocument/2006/relationships/hyperlink" Target="https://podminky.urs.cz/item/CS_URS_2023_02/776410811" TargetMode="External" /><Relationship Id="rId17" Type="http://schemas.openxmlformats.org/officeDocument/2006/relationships/hyperlink" Target="https://podminky.urs.cz/item/CS_URS_2023_02/784121001" TargetMode="External" /><Relationship Id="rId18" Type="http://schemas.openxmlformats.org/officeDocument/2006/relationships/hyperlink" Target="https://podminky.urs.cz/item/CS_URS_2023_02/HZS1291" TargetMode="External" /><Relationship Id="rId19"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3_02/317941121" TargetMode="External" /><Relationship Id="rId2" Type="http://schemas.openxmlformats.org/officeDocument/2006/relationships/hyperlink" Target="https://podminky.urs.cz/item/CS_URS_2023_02/342272245" TargetMode="External" /><Relationship Id="rId3" Type="http://schemas.openxmlformats.org/officeDocument/2006/relationships/hyperlink" Target="https://podminky.urs.cz/item/CS_URS_2023_02/342291112" TargetMode="External" /><Relationship Id="rId4" Type="http://schemas.openxmlformats.org/officeDocument/2006/relationships/hyperlink" Target="https://podminky.urs.cz/item/CS_URS_2023_02/342291121" TargetMode="External" /><Relationship Id="rId5" Type="http://schemas.openxmlformats.org/officeDocument/2006/relationships/hyperlink" Target="https://podminky.urs.cz/item/CS_URS_2023_02/611325417" TargetMode="External" /><Relationship Id="rId6" Type="http://schemas.openxmlformats.org/officeDocument/2006/relationships/hyperlink" Target="https://podminky.urs.cz/item/CS_URS_2023_02/612131111" TargetMode="External" /><Relationship Id="rId7" Type="http://schemas.openxmlformats.org/officeDocument/2006/relationships/hyperlink" Target="https://podminky.urs.cz/item/CS_URS_2023_02/612142001" TargetMode="External" /><Relationship Id="rId8" Type="http://schemas.openxmlformats.org/officeDocument/2006/relationships/hyperlink" Target="https://podminky.urs.cz/item/CS_URS_2023_02/612321131" TargetMode="External" /><Relationship Id="rId9" Type="http://schemas.openxmlformats.org/officeDocument/2006/relationships/hyperlink" Target="https://podminky.urs.cz/item/CS_URS_2023_02/612325417" TargetMode="External" /><Relationship Id="rId10" Type="http://schemas.openxmlformats.org/officeDocument/2006/relationships/hyperlink" Target="https://podminky.urs.cz/item/CS_URS_2023_02/949121111" TargetMode="External" /><Relationship Id="rId11" Type="http://schemas.openxmlformats.org/officeDocument/2006/relationships/hyperlink" Target="https://podminky.urs.cz/item/CS_URS_2023_02/949121211" TargetMode="External" /><Relationship Id="rId12" Type="http://schemas.openxmlformats.org/officeDocument/2006/relationships/hyperlink" Target="https://podminky.urs.cz/item/CS_URS_2023_02/949121811" TargetMode="External" /><Relationship Id="rId13" Type="http://schemas.openxmlformats.org/officeDocument/2006/relationships/hyperlink" Target="https://podminky.urs.cz/item/CS_URS_2023_02/952901111" TargetMode="External" /><Relationship Id="rId14" Type="http://schemas.openxmlformats.org/officeDocument/2006/relationships/hyperlink" Target="https://podminky.urs.cz/item/CS_URS_2023_02/998017001" TargetMode="External" /><Relationship Id="rId15" Type="http://schemas.openxmlformats.org/officeDocument/2006/relationships/hyperlink" Target="https://podminky.urs.cz/item/CS_URS_2023_02/766660171" TargetMode="External" /><Relationship Id="rId16" Type="http://schemas.openxmlformats.org/officeDocument/2006/relationships/hyperlink" Target="https://podminky.urs.cz/item/CS_URS_2023_02/766682111" TargetMode="External" /><Relationship Id="rId17" Type="http://schemas.openxmlformats.org/officeDocument/2006/relationships/hyperlink" Target="https://podminky.urs.cz/item/CS_URS_2023_02/998766102" TargetMode="External" /><Relationship Id="rId18" Type="http://schemas.openxmlformats.org/officeDocument/2006/relationships/hyperlink" Target="https://podminky.urs.cz/item/CS_URS_2023_02/776111112" TargetMode="External" /><Relationship Id="rId19" Type="http://schemas.openxmlformats.org/officeDocument/2006/relationships/hyperlink" Target="https://podminky.urs.cz/item/CS_URS_2023_02/776111311" TargetMode="External" /><Relationship Id="rId20" Type="http://schemas.openxmlformats.org/officeDocument/2006/relationships/hyperlink" Target="https://podminky.urs.cz/item/CS_URS_2023_02/776121321" TargetMode="External" /><Relationship Id="rId21" Type="http://schemas.openxmlformats.org/officeDocument/2006/relationships/hyperlink" Target="https://podminky.urs.cz/item/CS_URS_2023_02/776141123" TargetMode="External" /><Relationship Id="rId22" Type="http://schemas.openxmlformats.org/officeDocument/2006/relationships/hyperlink" Target="https://podminky.urs.cz/item/CS_URS_2023_02/776231111" TargetMode="External" /><Relationship Id="rId23" Type="http://schemas.openxmlformats.org/officeDocument/2006/relationships/hyperlink" Target="https://podminky.urs.cz/item/CS_URS_2023_02/776411111" TargetMode="External" /><Relationship Id="rId24" Type="http://schemas.openxmlformats.org/officeDocument/2006/relationships/hyperlink" Target="https://podminky.urs.cz/item/CS_URS_2023_02/776991111" TargetMode="External" /><Relationship Id="rId25" Type="http://schemas.openxmlformats.org/officeDocument/2006/relationships/hyperlink" Target="https://podminky.urs.cz/item/CS_URS_2023_02/998776102" TargetMode="External" /><Relationship Id="rId26" Type="http://schemas.openxmlformats.org/officeDocument/2006/relationships/hyperlink" Target="https://podminky.urs.cz/item/CS_URS_2023_02/784161001" TargetMode="External" /><Relationship Id="rId27" Type="http://schemas.openxmlformats.org/officeDocument/2006/relationships/hyperlink" Target="https://podminky.urs.cz/item/CS_URS_2023_02/784181121" TargetMode="External" /><Relationship Id="rId28" Type="http://schemas.openxmlformats.org/officeDocument/2006/relationships/hyperlink" Target="https://podminky.urs.cz/item/CS_URS_2023_02/784211101" TargetMode="External" /><Relationship Id="rId29" Type="http://schemas.openxmlformats.org/officeDocument/2006/relationships/hyperlink" Target="https://podminky.urs.cz/item/CS_URS_2023_02/HZS1291" TargetMode="External" /><Relationship Id="rId30" Type="http://schemas.openxmlformats.org/officeDocument/2006/relationships/hyperlink" Target="https://podminky.urs.cz/item/CS_URS_2023_02/HZS2492" TargetMode="External" /><Relationship Id="rId3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27</v>
      </c>
      <c r="AO10" s="24"/>
      <c r="AP10" s="24"/>
      <c r="AQ10" s="24"/>
      <c r="AR10" s="22"/>
      <c r="BE10" s="33"/>
      <c r="BS10" s="19" t="s">
        <v>6</v>
      </c>
    </row>
    <row r="11" s="1" customFormat="1" ht="18.48" customHeight="1">
      <c r="B11" s="23"/>
      <c r="C11" s="24"/>
      <c r="D11" s="24"/>
      <c r="E11" s="29" t="s">
        <v>28</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29</v>
      </c>
      <c r="AL11" s="24"/>
      <c r="AM11" s="24"/>
      <c r="AN11" s="29" t="s">
        <v>30</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31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32</v>
      </c>
      <c r="AO13" s="24"/>
      <c r="AP13" s="24"/>
      <c r="AQ13" s="24"/>
      <c r="AR13" s="22"/>
      <c r="BE13" s="33"/>
      <c r="BS13" s="19" t="s">
        <v>6</v>
      </c>
    </row>
    <row r="14">
      <c r="B14" s="23"/>
      <c r="C14" s="24"/>
      <c r="D14" s="24"/>
      <c r="E14" s="36" t="s">
        <v>32</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29</v>
      </c>
      <c r="AL14" s="24"/>
      <c r="AM14" s="24"/>
      <c r="AN14" s="36" t="s">
        <v>32</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33</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34</v>
      </c>
      <c r="AO16" s="24"/>
      <c r="AP16" s="24"/>
      <c r="AQ16" s="24"/>
      <c r="AR16" s="22"/>
      <c r="BE16" s="33"/>
      <c r="BS16" s="19" t="s">
        <v>4</v>
      </c>
    </row>
    <row r="17" s="1" customFormat="1" ht="18.48" customHeight="1">
      <c r="B17" s="23"/>
      <c r="C17" s="24"/>
      <c r="D17" s="24"/>
      <c r="E17" s="29" t="s">
        <v>35</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29</v>
      </c>
      <c r="AL17" s="24"/>
      <c r="AM17" s="24"/>
      <c r="AN17" s="29" t="s">
        <v>36</v>
      </c>
      <c r="AO17" s="24"/>
      <c r="AP17" s="24"/>
      <c r="AQ17" s="24"/>
      <c r="AR17" s="22"/>
      <c r="BE17" s="33"/>
      <c r="BS17" s="19" t="s">
        <v>37</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38</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34</v>
      </c>
      <c r="AO19" s="24"/>
      <c r="AP19" s="24"/>
      <c r="AQ19" s="24"/>
      <c r="AR19" s="22"/>
      <c r="BE19" s="33"/>
      <c r="BS19" s="19" t="s">
        <v>6</v>
      </c>
    </row>
    <row r="20" s="1" customFormat="1" ht="18.48" customHeight="1">
      <c r="B20" s="23"/>
      <c r="C20" s="24"/>
      <c r="D20" s="24"/>
      <c r="E20" s="29" t="s">
        <v>35</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29</v>
      </c>
      <c r="AL20" s="24"/>
      <c r="AM20" s="24"/>
      <c r="AN20" s="29" t="s">
        <v>36</v>
      </c>
      <c r="AO20" s="24"/>
      <c r="AP20" s="24"/>
      <c r="AQ20" s="24"/>
      <c r="AR20" s="22"/>
      <c r="BE20" s="33"/>
      <c r="BS20" s="19" t="s">
        <v>4</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39</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47.25" customHeight="1">
      <c r="B23" s="23"/>
      <c r="C23" s="24"/>
      <c r="D23" s="24"/>
      <c r="E23" s="38" t="s">
        <v>40</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41</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42</v>
      </c>
      <c r="M28" s="47"/>
      <c r="N28" s="47"/>
      <c r="O28" s="47"/>
      <c r="P28" s="47"/>
      <c r="Q28" s="42"/>
      <c r="R28" s="42"/>
      <c r="S28" s="42"/>
      <c r="T28" s="42"/>
      <c r="U28" s="42"/>
      <c r="V28" s="42"/>
      <c r="W28" s="47" t="s">
        <v>43</v>
      </c>
      <c r="X28" s="47"/>
      <c r="Y28" s="47"/>
      <c r="Z28" s="47"/>
      <c r="AA28" s="47"/>
      <c r="AB28" s="47"/>
      <c r="AC28" s="47"/>
      <c r="AD28" s="47"/>
      <c r="AE28" s="47"/>
      <c r="AF28" s="42"/>
      <c r="AG28" s="42"/>
      <c r="AH28" s="42"/>
      <c r="AI28" s="42"/>
      <c r="AJ28" s="42"/>
      <c r="AK28" s="47" t="s">
        <v>44</v>
      </c>
      <c r="AL28" s="47"/>
      <c r="AM28" s="47"/>
      <c r="AN28" s="47"/>
      <c r="AO28" s="47"/>
      <c r="AP28" s="42"/>
      <c r="AQ28" s="42"/>
      <c r="AR28" s="46"/>
      <c r="BE28" s="33"/>
    </row>
    <row r="29" s="3" customFormat="1" ht="14.4" customHeight="1">
      <c r="A29" s="3"/>
      <c r="B29" s="48"/>
      <c r="C29" s="49"/>
      <c r="D29" s="34" t="s">
        <v>45</v>
      </c>
      <c r="E29" s="49"/>
      <c r="F29" s="34" t="s">
        <v>46</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47</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48</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49</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50</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51</v>
      </c>
      <c r="E35" s="56"/>
      <c r="F35" s="56"/>
      <c r="G35" s="56"/>
      <c r="H35" s="56"/>
      <c r="I35" s="56"/>
      <c r="J35" s="56"/>
      <c r="K35" s="56"/>
      <c r="L35" s="56"/>
      <c r="M35" s="56"/>
      <c r="N35" s="56"/>
      <c r="O35" s="56"/>
      <c r="P35" s="56"/>
      <c r="Q35" s="56"/>
      <c r="R35" s="56"/>
      <c r="S35" s="56"/>
      <c r="T35" s="57" t="s">
        <v>52</v>
      </c>
      <c r="U35" s="56"/>
      <c r="V35" s="56"/>
      <c r="W35" s="56"/>
      <c r="X35" s="58" t="s">
        <v>53</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54</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2025/03/30</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PF UPOL, Změna užívání vnitřních prostor budovy B</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 xml:space="preserve"> </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3. 4. 2025</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25.65" customHeight="1">
      <c r="A49" s="40"/>
      <c r="B49" s="41"/>
      <c r="C49" s="34" t="s">
        <v>25</v>
      </c>
      <c r="D49" s="42"/>
      <c r="E49" s="42"/>
      <c r="F49" s="42"/>
      <c r="G49" s="42"/>
      <c r="H49" s="42"/>
      <c r="I49" s="42"/>
      <c r="J49" s="42"/>
      <c r="K49" s="42"/>
      <c r="L49" s="66" t="str">
        <f>IF(E11= "","",E11)</f>
        <v>UP v Olomouci, Křížkovského 511/8, Olomouc 779 00</v>
      </c>
      <c r="M49" s="42"/>
      <c r="N49" s="42"/>
      <c r="O49" s="42"/>
      <c r="P49" s="42"/>
      <c r="Q49" s="42"/>
      <c r="R49" s="42"/>
      <c r="S49" s="42"/>
      <c r="T49" s="42"/>
      <c r="U49" s="42"/>
      <c r="V49" s="42"/>
      <c r="W49" s="42"/>
      <c r="X49" s="42"/>
      <c r="Y49" s="42"/>
      <c r="Z49" s="42"/>
      <c r="AA49" s="42"/>
      <c r="AB49" s="42"/>
      <c r="AC49" s="42"/>
      <c r="AD49" s="42"/>
      <c r="AE49" s="42"/>
      <c r="AF49" s="42"/>
      <c r="AG49" s="42"/>
      <c r="AH49" s="42"/>
      <c r="AI49" s="34" t="s">
        <v>33</v>
      </c>
      <c r="AJ49" s="42"/>
      <c r="AK49" s="42"/>
      <c r="AL49" s="42"/>
      <c r="AM49" s="75" t="str">
        <f>IF(E17="","",E17)</f>
        <v xml:space="preserve">RV Projekt s.r.o., Poláškova 1535, Val. Meziříčí </v>
      </c>
      <c r="AN49" s="66"/>
      <c r="AO49" s="66"/>
      <c r="AP49" s="66"/>
      <c r="AQ49" s="42"/>
      <c r="AR49" s="46"/>
      <c r="AS49" s="76" t="s">
        <v>55</v>
      </c>
      <c r="AT49" s="77"/>
      <c r="AU49" s="78"/>
      <c r="AV49" s="78"/>
      <c r="AW49" s="78"/>
      <c r="AX49" s="78"/>
      <c r="AY49" s="78"/>
      <c r="AZ49" s="78"/>
      <c r="BA49" s="78"/>
      <c r="BB49" s="78"/>
      <c r="BC49" s="78"/>
      <c r="BD49" s="79"/>
      <c r="BE49" s="40"/>
    </row>
    <row r="50" s="2" customFormat="1" ht="25.65" customHeight="1">
      <c r="A50" s="40"/>
      <c r="B50" s="41"/>
      <c r="C50" s="34" t="s">
        <v>31</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38</v>
      </c>
      <c r="AJ50" s="42"/>
      <c r="AK50" s="42"/>
      <c r="AL50" s="42"/>
      <c r="AM50" s="75" t="str">
        <f>IF(E20="","",E20)</f>
        <v xml:space="preserve">RV Projekt s.r.o., Poláškova 1535, Val. Meziříčí </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56</v>
      </c>
      <c r="D52" s="89"/>
      <c r="E52" s="89"/>
      <c r="F52" s="89"/>
      <c r="G52" s="89"/>
      <c r="H52" s="90"/>
      <c r="I52" s="91" t="s">
        <v>57</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58</v>
      </c>
      <c r="AH52" s="89"/>
      <c r="AI52" s="89"/>
      <c r="AJ52" s="89"/>
      <c r="AK52" s="89"/>
      <c r="AL52" s="89"/>
      <c r="AM52" s="89"/>
      <c r="AN52" s="91" t="s">
        <v>59</v>
      </c>
      <c r="AO52" s="89"/>
      <c r="AP52" s="89"/>
      <c r="AQ52" s="93" t="s">
        <v>60</v>
      </c>
      <c r="AR52" s="46"/>
      <c r="AS52" s="94" t="s">
        <v>61</v>
      </c>
      <c r="AT52" s="95" t="s">
        <v>62</v>
      </c>
      <c r="AU52" s="95" t="s">
        <v>63</v>
      </c>
      <c r="AV52" s="95" t="s">
        <v>64</v>
      </c>
      <c r="AW52" s="95" t="s">
        <v>65</v>
      </c>
      <c r="AX52" s="95" t="s">
        <v>66</v>
      </c>
      <c r="AY52" s="95" t="s">
        <v>67</v>
      </c>
      <c r="AZ52" s="95" t="s">
        <v>68</v>
      </c>
      <c r="BA52" s="95" t="s">
        <v>69</v>
      </c>
      <c r="BB52" s="95" t="s">
        <v>70</v>
      </c>
      <c r="BC52" s="95" t="s">
        <v>71</v>
      </c>
      <c r="BD52" s="96" t="s">
        <v>72</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73</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ROUND(AG55+AG83+AG94+AG100,2)</f>
        <v>0</v>
      </c>
      <c r="AH54" s="103"/>
      <c r="AI54" s="103"/>
      <c r="AJ54" s="103"/>
      <c r="AK54" s="103"/>
      <c r="AL54" s="103"/>
      <c r="AM54" s="103"/>
      <c r="AN54" s="104">
        <f>SUM(AG54,AT54)</f>
        <v>0</v>
      </c>
      <c r="AO54" s="104"/>
      <c r="AP54" s="104"/>
      <c r="AQ54" s="105" t="s">
        <v>19</v>
      </c>
      <c r="AR54" s="106"/>
      <c r="AS54" s="107">
        <f>ROUND(AS55+AS83+AS94+AS100,2)</f>
        <v>0</v>
      </c>
      <c r="AT54" s="108">
        <f>ROUND(SUM(AV54:AW54),2)</f>
        <v>0</v>
      </c>
      <c r="AU54" s="109">
        <f>ROUND(AU55+AU83+AU94+AU100,5)</f>
        <v>0</v>
      </c>
      <c r="AV54" s="108">
        <f>ROUND(AZ54*L29,2)</f>
        <v>0</v>
      </c>
      <c r="AW54" s="108">
        <f>ROUND(BA54*L30,2)</f>
        <v>0</v>
      </c>
      <c r="AX54" s="108">
        <f>ROUND(BB54*L29,2)</f>
        <v>0</v>
      </c>
      <c r="AY54" s="108">
        <f>ROUND(BC54*L30,2)</f>
        <v>0</v>
      </c>
      <c r="AZ54" s="108">
        <f>ROUND(AZ55+AZ83+AZ94+AZ100,2)</f>
        <v>0</v>
      </c>
      <c r="BA54" s="108">
        <f>ROUND(BA55+BA83+BA94+BA100,2)</f>
        <v>0</v>
      </c>
      <c r="BB54" s="108">
        <f>ROUND(BB55+BB83+BB94+BB100,2)</f>
        <v>0</v>
      </c>
      <c r="BC54" s="108">
        <f>ROUND(BC55+BC83+BC94+BC100,2)</f>
        <v>0</v>
      </c>
      <c r="BD54" s="110">
        <f>ROUND(BD55+BD83+BD94+BD100,2)</f>
        <v>0</v>
      </c>
      <c r="BE54" s="6"/>
      <c r="BS54" s="111" t="s">
        <v>74</v>
      </c>
      <c r="BT54" s="111" t="s">
        <v>75</v>
      </c>
      <c r="BU54" s="112" t="s">
        <v>76</v>
      </c>
      <c r="BV54" s="111" t="s">
        <v>77</v>
      </c>
      <c r="BW54" s="111" t="s">
        <v>5</v>
      </c>
      <c r="BX54" s="111" t="s">
        <v>78</v>
      </c>
      <c r="CL54" s="111" t="s">
        <v>19</v>
      </c>
    </row>
    <row r="55" s="7" customFormat="1" ht="16.5" customHeight="1">
      <c r="A55" s="7"/>
      <c r="B55" s="113"/>
      <c r="C55" s="114"/>
      <c r="D55" s="115" t="s">
        <v>79</v>
      </c>
      <c r="E55" s="115"/>
      <c r="F55" s="115"/>
      <c r="G55" s="115"/>
      <c r="H55" s="115"/>
      <c r="I55" s="116"/>
      <c r="J55" s="115" t="s">
        <v>80</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ROUND(AG56+SUM(AG70:AG73)+AG80,2)</f>
        <v>0</v>
      </c>
      <c r="AH55" s="116"/>
      <c r="AI55" s="116"/>
      <c r="AJ55" s="116"/>
      <c r="AK55" s="116"/>
      <c r="AL55" s="116"/>
      <c r="AM55" s="116"/>
      <c r="AN55" s="118">
        <f>SUM(AG55,AT55)</f>
        <v>0</v>
      </c>
      <c r="AO55" s="116"/>
      <c r="AP55" s="116"/>
      <c r="AQ55" s="119" t="s">
        <v>81</v>
      </c>
      <c r="AR55" s="120"/>
      <c r="AS55" s="121">
        <f>ROUND(AS56+SUM(AS70:AS73)+AS80,2)</f>
        <v>0</v>
      </c>
      <c r="AT55" s="122">
        <f>ROUND(SUM(AV55:AW55),2)</f>
        <v>0</v>
      </c>
      <c r="AU55" s="123">
        <f>ROUND(AU56+SUM(AU70:AU73)+AU80,5)</f>
        <v>0</v>
      </c>
      <c r="AV55" s="122">
        <f>ROUND(AZ55*L29,2)</f>
        <v>0</v>
      </c>
      <c r="AW55" s="122">
        <f>ROUND(BA55*L30,2)</f>
        <v>0</v>
      </c>
      <c r="AX55" s="122">
        <f>ROUND(BB55*L29,2)</f>
        <v>0</v>
      </c>
      <c r="AY55" s="122">
        <f>ROUND(BC55*L30,2)</f>
        <v>0</v>
      </c>
      <c r="AZ55" s="122">
        <f>ROUND(AZ56+SUM(AZ70:AZ73)+AZ80,2)</f>
        <v>0</v>
      </c>
      <c r="BA55" s="122">
        <f>ROUND(BA56+SUM(BA70:BA73)+BA80,2)</f>
        <v>0</v>
      </c>
      <c r="BB55" s="122">
        <f>ROUND(BB56+SUM(BB70:BB73)+BB80,2)</f>
        <v>0</v>
      </c>
      <c r="BC55" s="122">
        <f>ROUND(BC56+SUM(BC70:BC73)+BC80,2)</f>
        <v>0</v>
      </c>
      <c r="BD55" s="124">
        <f>ROUND(BD56+SUM(BD70:BD73)+BD80,2)</f>
        <v>0</v>
      </c>
      <c r="BE55" s="7"/>
      <c r="BS55" s="125" t="s">
        <v>74</v>
      </c>
      <c r="BT55" s="125" t="s">
        <v>82</v>
      </c>
      <c r="BU55" s="125" t="s">
        <v>76</v>
      </c>
      <c r="BV55" s="125" t="s">
        <v>77</v>
      </c>
      <c r="BW55" s="125" t="s">
        <v>83</v>
      </c>
      <c r="BX55" s="125" t="s">
        <v>5</v>
      </c>
      <c r="CL55" s="125" t="s">
        <v>19</v>
      </c>
      <c r="CM55" s="125" t="s">
        <v>84</v>
      </c>
    </row>
    <row r="56" s="4" customFormat="1" ht="16.5" customHeight="1">
      <c r="A56" s="4"/>
      <c r="B56" s="65"/>
      <c r="C56" s="126"/>
      <c r="D56" s="126"/>
      <c r="E56" s="127" t="s">
        <v>85</v>
      </c>
      <c r="F56" s="127"/>
      <c r="G56" s="127"/>
      <c r="H56" s="127"/>
      <c r="I56" s="127"/>
      <c r="J56" s="126"/>
      <c r="K56" s="127" t="s">
        <v>86</v>
      </c>
      <c r="L56" s="127"/>
      <c r="M56" s="127"/>
      <c r="N56" s="127"/>
      <c r="O56" s="127"/>
      <c r="P56" s="127"/>
      <c r="Q56" s="127"/>
      <c r="R56" s="127"/>
      <c r="S56" s="127"/>
      <c r="T56" s="127"/>
      <c r="U56" s="127"/>
      <c r="V56" s="127"/>
      <c r="W56" s="127"/>
      <c r="X56" s="127"/>
      <c r="Y56" s="127"/>
      <c r="Z56" s="127"/>
      <c r="AA56" s="127"/>
      <c r="AB56" s="127"/>
      <c r="AC56" s="127"/>
      <c r="AD56" s="127"/>
      <c r="AE56" s="127"/>
      <c r="AF56" s="127"/>
      <c r="AG56" s="128">
        <f>ROUND(SUM(AG57:AG69),2)</f>
        <v>0</v>
      </c>
      <c r="AH56" s="126"/>
      <c r="AI56" s="126"/>
      <c r="AJ56" s="126"/>
      <c r="AK56" s="126"/>
      <c r="AL56" s="126"/>
      <c r="AM56" s="126"/>
      <c r="AN56" s="129">
        <f>SUM(AG56,AT56)</f>
        <v>0</v>
      </c>
      <c r="AO56" s="126"/>
      <c r="AP56" s="126"/>
      <c r="AQ56" s="130" t="s">
        <v>87</v>
      </c>
      <c r="AR56" s="67"/>
      <c r="AS56" s="131">
        <f>ROUND(SUM(AS57:AS69),2)</f>
        <v>0</v>
      </c>
      <c r="AT56" s="132">
        <f>ROUND(SUM(AV56:AW56),2)</f>
        <v>0</v>
      </c>
      <c r="AU56" s="133">
        <f>ROUND(SUM(AU57:AU69),5)</f>
        <v>0</v>
      </c>
      <c r="AV56" s="132">
        <f>ROUND(AZ56*L29,2)</f>
        <v>0</v>
      </c>
      <c r="AW56" s="132">
        <f>ROUND(BA56*L30,2)</f>
        <v>0</v>
      </c>
      <c r="AX56" s="132">
        <f>ROUND(BB56*L29,2)</f>
        <v>0</v>
      </c>
      <c r="AY56" s="132">
        <f>ROUND(BC56*L30,2)</f>
        <v>0</v>
      </c>
      <c r="AZ56" s="132">
        <f>ROUND(SUM(AZ57:AZ69),2)</f>
        <v>0</v>
      </c>
      <c r="BA56" s="132">
        <f>ROUND(SUM(BA57:BA69),2)</f>
        <v>0</v>
      </c>
      <c r="BB56" s="132">
        <f>ROUND(SUM(BB57:BB69),2)</f>
        <v>0</v>
      </c>
      <c r="BC56" s="132">
        <f>ROUND(SUM(BC57:BC69),2)</f>
        <v>0</v>
      </c>
      <c r="BD56" s="134">
        <f>ROUND(SUM(BD57:BD69),2)</f>
        <v>0</v>
      </c>
      <c r="BE56" s="4"/>
      <c r="BS56" s="135" t="s">
        <v>74</v>
      </c>
      <c r="BT56" s="135" t="s">
        <v>84</v>
      </c>
      <c r="BU56" s="135" t="s">
        <v>76</v>
      </c>
      <c r="BV56" s="135" t="s">
        <v>77</v>
      </c>
      <c r="BW56" s="135" t="s">
        <v>88</v>
      </c>
      <c r="BX56" s="135" t="s">
        <v>83</v>
      </c>
      <c r="CL56" s="135" t="s">
        <v>19</v>
      </c>
    </row>
    <row r="57" s="4" customFormat="1" ht="16.5" customHeight="1">
      <c r="A57" s="136" t="s">
        <v>89</v>
      </c>
      <c r="B57" s="65"/>
      <c r="C57" s="126"/>
      <c r="D57" s="126"/>
      <c r="E57" s="126"/>
      <c r="F57" s="127" t="s">
        <v>79</v>
      </c>
      <c r="G57" s="127"/>
      <c r="H57" s="127"/>
      <c r="I57" s="127"/>
      <c r="J57" s="127"/>
      <c r="K57" s="126"/>
      <c r="L57" s="127" t="s">
        <v>90</v>
      </c>
      <c r="M57" s="127"/>
      <c r="N57" s="127"/>
      <c r="O57" s="127"/>
      <c r="P57" s="127"/>
      <c r="Q57" s="127"/>
      <c r="R57" s="127"/>
      <c r="S57" s="127"/>
      <c r="T57" s="127"/>
      <c r="U57" s="127"/>
      <c r="V57" s="127"/>
      <c r="W57" s="127"/>
      <c r="X57" s="127"/>
      <c r="Y57" s="127"/>
      <c r="Z57" s="127"/>
      <c r="AA57" s="127"/>
      <c r="AB57" s="127"/>
      <c r="AC57" s="127"/>
      <c r="AD57" s="127"/>
      <c r="AE57" s="127"/>
      <c r="AF57" s="127"/>
      <c r="AG57" s="129">
        <f>'01 - Bourací práce (osa D...'!J34</f>
        <v>0</v>
      </c>
      <c r="AH57" s="126"/>
      <c r="AI57" s="126"/>
      <c r="AJ57" s="126"/>
      <c r="AK57" s="126"/>
      <c r="AL57" s="126"/>
      <c r="AM57" s="126"/>
      <c r="AN57" s="129">
        <f>SUM(AG57,AT57)</f>
        <v>0</v>
      </c>
      <c r="AO57" s="126"/>
      <c r="AP57" s="126"/>
      <c r="AQ57" s="130" t="s">
        <v>87</v>
      </c>
      <c r="AR57" s="67"/>
      <c r="AS57" s="131">
        <v>0</v>
      </c>
      <c r="AT57" s="132">
        <f>ROUND(SUM(AV57:AW57),2)</f>
        <v>0</v>
      </c>
      <c r="AU57" s="133">
        <f>'01 - Bourací práce (osa D...'!P101</f>
        <v>0</v>
      </c>
      <c r="AV57" s="132">
        <f>'01 - Bourací práce (osa D...'!J37</f>
        <v>0</v>
      </c>
      <c r="AW57" s="132">
        <f>'01 - Bourací práce (osa D...'!J38</f>
        <v>0</v>
      </c>
      <c r="AX57" s="132">
        <f>'01 - Bourací práce (osa D...'!J39</f>
        <v>0</v>
      </c>
      <c r="AY57" s="132">
        <f>'01 - Bourací práce (osa D...'!J40</f>
        <v>0</v>
      </c>
      <c r="AZ57" s="132">
        <f>'01 - Bourací práce (osa D...'!F37</f>
        <v>0</v>
      </c>
      <c r="BA57" s="132">
        <f>'01 - Bourací práce (osa D...'!F38</f>
        <v>0</v>
      </c>
      <c r="BB57" s="132">
        <f>'01 - Bourací práce (osa D...'!F39</f>
        <v>0</v>
      </c>
      <c r="BC57" s="132">
        <f>'01 - Bourací práce (osa D...'!F40</f>
        <v>0</v>
      </c>
      <c r="BD57" s="134">
        <f>'01 - Bourací práce (osa D...'!F41</f>
        <v>0</v>
      </c>
      <c r="BE57" s="4"/>
      <c r="BT57" s="135" t="s">
        <v>91</v>
      </c>
      <c r="BV57" s="135" t="s">
        <v>77</v>
      </c>
      <c r="BW57" s="135" t="s">
        <v>92</v>
      </c>
      <c r="BX57" s="135" t="s">
        <v>88</v>
      </c>
      <c r="CL57" s="135" t="s">
        <v>19</v>
      </c>
    </row>
    <row r="58" s="4" customFormat="1" ht="16.5" customHeight="1">
      <c r="A58" s="136" t="s">
        <v>89</v>
      </c>
      <c r="B58" s="65"/>
      <c r="C58" s="126"/>
      <c r="D58" s="126"/>
      <c r="E58" s="126"/>
      <c r="F58" s="127" t="s">
        <v>93</v>
      </c>
      <c r="G58" s="127"/>
      <c r="H58" s="127"/>
      <c r="I58" s="127"/>
      <c r="J58" s="127"/>
      <c r="K58" s="126"/>
      <c r="L58" s="127" t="s">
        <v>94</v>
      </c>
      <c r="M58" s="127"/>
      <c r="N58" s="127"/>
      <c r="O58" s="127"/>
      <c r="P58" s="127"/>
      <c r="Q58" s="127"/>
      <c r="R58" s="127"/>
      <c r="S58" s="127"/>
      <c r="T58" s="127"/>
      <c r="U58" s="127"/>
      <c r="V58" s="127"/>
      <c r="W58" s="127"/>
      <c r="X58" s="127"/>
      <c r="Y58" s="127"/>
      <c r="Z58" s="127"/>
      <c r="AA58" s="127"/>
      <c r="AB58" s="127"/>
      <c r="AC58" s="127"/>
      <c r="AD58" s="127"/>
      <c r="AE58" s="127"/>
      <c r="AF58" s="127"/>
      <c r="AG58" s="129">
        <f>'02 - Stavební úpravy (osa...'!J34</f>
        <v>0</v>
      </c>
      <c r="AH58" s="126"/>
      <c r="AI58" s="126"/>
      <c r="AJ58" s="126"/>
      <c r="AK58" s="126"/>
      <c r="AL58" s="126"/>
      <c r="AM58" s="126"/>
      <c r="AN58" s="129">
        <f>SUM(AG58,AT58)</f>
        <v>0</v>
      </c>
      <c r="AO58" s="126"/>
      <c r="AP58" s="126"/>
      <c r="AQ58" s="130" t="s">
        <v>87</v>
      </c>
      <c r="AR58" s="67"/>
      <c r="AS58" s="131">
        <v>0</v>
      </c>
      <c r="AT58" s="132">
        <f>ROUND(SUM(AV58:AW58),2)</f>
        <v>0</v>
      </c>
      <c r="AU58" s="133">
        <f>'02 - Stavební úpravy (osa...'!P104</f>
        <v>0</v>
      </c>
      <c r="AV58" s="132">
        <f>'02 - Stavební úpravy (osa...'!J37</f>
        <v>0</v>
      </c>
      <c r="AW58" s="132">
        <f>'02 - Stavební úpravy (osa...'!J38</f>
        <v>0</v>
      </c>
      <c r="AX58" s="132">
        <f>'02 - Stavební úpravy (osa...'!J39</f>
        <v>0</v>
      </c>
      <c r="AY58" s="132">
        <f>'02 - Stavební úpravy (osa...'!J40</f>
        <v>0</v>
      </c>
      <c r="AZ58" s="132">
        <f>'02 - Stavební úpravy (osa...'!F37</f>
        <v>0</v>
      </c>
      <c r="BA58" s="132">
        <f>'02 - Stavební úpravy (osa...'!F38</f>
        <v>0</v>
      </c>
      <c r="BB58" s="132">
        <f>'02 - Stavební úpravy (osa...'!F39</f>
        <v>0</v>
      </c>
      <c r="BC58" s="132">
        <f>'02 - Stavební úpravy (osa...'!F40</f>
        <v>0</v>
      </c>
      <c r="BD58" s="134">
        <f>'02 - Stavební úpravy (osa...'!F41</f>
        <v>0</v>
      </c>
      <c r="BE58" s="4"/>
      <c r="BT58" s="135" t="s">
        <v>91</v>
      </c>
      <c r="BV58" s="135" t="s">
        <v>77</v>
      </c>
      <c r="BW58" s="135" t="s">
        <v>95</v>
      </c>
      <c r="BX58" s="135" t="s">
        <v>88</v>
      </c>
      <c r="CL58" s="135" t="s">
        <v>19</v>
      </c>
    </row>
    <row r="59" s="4" customFormat="1" ht="16.5" customHeight="1">
      <c r="A59" s="136" t="s">
        <v>89</v>
      </c>
      <c r="B59" s="65"/>
      <c r="C59" s="126"/>
      <c r="D59" s="126"/>
      <c r="E59" s="126"/>
      <c r="F59" s="127" t="s">
        <v>96</v>
      </c>
      <c r="G59" s="127"/>
      <c r="H59" s="127"/>
      <c r="I59" s="127"/>
      <c r="J59" s="127"/>
      <c r="K59" s="126"/>
      <c r="L59" s="127" t="s">
        <v>97</v>
      </c>
      <c r="M59" s="127"/>
      <c r="N59" s="127"/>
      <c r="O59" s="127"/>
      <c r="P59" s="127"/>
      <c r="Q59" s="127"/>
      <c r="R59" s="127"/>
      <c r="S59" s="127"/>
      <c r="T59" s="127"/>
      <c r="U59" s="127"/>
      <c r="V59" s="127"/>
      <c r="W59" s="127"/>
      <c r="X59" s="127"/>
      <c r="Y59" s="127"/>
      <c r="Z59" s="127"/>
      <c r="AA59" s="127"/>
      <c r="AB59" s="127"/>
      <c r="AC59" s="127"/>
      <c r="AD59" s="127"/>
      <c r="AE59" s="127"/>
      <c r="AF59" s="127"/>
      <c r="AG59" s="129">
        <f>'03 - Bourací práce (osa A...'!J34</f>
        <v>0</v>
      </c>
      <c r="AH59" s="126"/>
      <c r="AI59" s="126"/>
      <c r="AJ59" s="126"/>
      <c r="AK59" s="126"/>
      <c r="AL59" s="126"/>
      <c r="AM59" s="126"/>
      <c r="AN59" s="129">
        <f>SUM(AG59,AT59)</f>
        <v>0</v>
      </c>
      <c r="AO59" s="126"/>
      <c r="AP59" s="126"/>
      <c r="AQ59" s="130" t="s">
        <v>87</v>
      </c>
      <c r="AR59" s="67"/>
      <c r="AS59" s="131">
        <v>0</v>
      </c>
      <c r="AT59" s="132">
        <f>ROUND(SUM(AV59:AW59),2)</f>
        <v>0</v>
      </c>
      <c r="AU59" s="133">
        <f>'03 - Bourací práce (osa A...'!P98</f>
        <v>0</v>
      </c>
      <c r="AV59" s="132">
        <f>'03 - Bourací práce (osa A...'!J37</f>
        <v>0</v>
      </c>
      <c r="AW59" s="132">
        <f>'03 - Bourací práce (osa A...'!J38</f>
        <v>0</v>
      </c>
      <c r="AX59" s="132">
        <f>'03 - Bourací práce (osa A...'!J39</f>
        <v>0</v>
      </c>
      <c r="AY59" s="132">
        <f>'03 - Bourací práce (osa A...'!J40</f>
        <v>0</v>
      </c>
      <c r="AZ59" s="132">
        <f>'03 - Bourací práce (osa A...'!F37</f>
        <v>0</v>
      </c>
      <c r="BA59" s="132">
        <f>'03 - Bourací práce (osa A...'!F38</f>
        <v>0</v>
      </c>
      <c r="BB59" s="132">
        <f>'03 - Bourací práce (osa A...'!F39</f>
        <v>0</v>
      </c>
      <c r="BC59" s="132">
        <f>'03 - Bourací práce (osa A...'!F40</f>
        <v>0</v>
      </c>
      <c r="BD59" s="134">
        <f>'03 - Bourací práce (osa A...'!F41</f>
        <v>0</v>
      </c>
      <c r="BE59" s="4"/>
      <c r="BT59" s="135" t="s">
        <v>91</v>
      </c>
      <c r="BV59" s="135" t="s">
        <v>77</v>
      </c>
      <c r="BW59" s="135" t="s">
        <v>98</v>
      </c>
      <c r="BX59" s="135" t="s">
        <v>88</v>
      </c>
      <c r="CL59" s="135" t="s">
        <v>19</v>
      </c>
    </row>
    <row r="60" s="4" customFormat="1" ht="16.5" customHeight="1">
      <c r="A60" s="136" t="s">
        <v>89</v>
      </c>
      <c r="B60" s="65"/>
      <c r="C60" s="126"/>
      <c r="D60" s="126"/>
      <c r="E60" s="126"/>
      <c r="F60" s="127" t="s">
        <v>99</v>
      </c>
      <c r="G60" s="127"/>
      <c r="H60" s="127"/>
      <c r="I60" s="127"/>
      <c r="J60" s="127"/>
      <c r="K60" s="126"/>
      <c r="L60" s="127" t="s">
        <v>100</v>
      </c>
      <c r="M60" s="127"/>
      <c r="N60" s="127"/>
      <c r="O60" s="127"/>
      <c r="P60" s="127"/>
      <c r="Q60" s="127"/>
      <c r="R60" s="127"/>
      <c r="S60" s="127"/>
      <c r="T60" s="127"/>
      <c r="U60" s="127"/>
      <c r="V60" s="127"/>
      <c r="W60" s="127"/>
      <c r="X60" s="127"/>
      <c r="Y60" s="127"/>
      <c r="Z60" s="127"/>
      <c r="AA60" s="127"/>
      <c r="AB60" s="127"/>
      <c r="AC60" s="127"/>
      <c r="AD60" s="127"/>
      <c r="AE60" s="127"/>
      <c r="AF60" s="127"/>
      <c r="AG60" s="129">
        <f>'04 - Stavební úpravy (osa...'!J34</f>
        <v>0</v>
      </c>
      <c r="AH60" s="126"/>
      <c r="AI60" s="126"/>
      <c r="AJ60" s="126"/>
      <c r="AK60" s="126"/>
      <c r="AL60" s="126"/>
      <c r="AM60" s="126"/>
      <c r="AN60" s="129">
        <f>SUM(AG60,AT60)</f>
        <v>0</v>
      </c>
      <c r="AO60" s="126"/>
      <c r="AP60" s="126"/>
      <c r="AQ60" s="130" t="s">
        <v>87</v>
      </c>
      <c r="AR60" s="67"/>
      <c r="AS60" s="131">
        <v>0</v>
      </c>
      <c r="AT60" s="132">
        <f>ROUND(SUM(AV60:AW60),2)</f>
        <v>0</v>
      </c>
      <c r="AU60" s="133">
        <f>'04 - Stavební úpravy (osa...'!P106</f>
        <v>0</v>
      </c>
      <c r="AV60" s="132">
        <f>'04 - Stavební úpravy (osa...'!J37</f>
        <v>0</v>
      </c>
      <c r="AW60" s="132">
        <f>'04 - Stavební úpravy (osa...'!J38</f>
        <v>0</v>
      </c>
      <c r="AX60" s="132">
        <f>'04 - Stavební úpravy (osa...'!J39</f>
        <v>0</v>
      </c>
      <c r="AY60" s="132">
        <f>'04 - Stavební úpravy (osa...'!J40</f>
        <v>0</v>
      </c>
      <c r="AZ60" s="132">
        <f>'04 - Stavební úpravy (osa...'!F37</f>
        <v>0</v>
      </c>
      <c r="BA60" s="132">
        <f>'04 - Stavební úpravy (osa...'!F38</f>
        <v>0</v>
      </c>
      <c r="BB60" s="132">
        <f>'04 - Stavební úpravy (osa...'!F39</f>
        <v>0</v>
      </c>
      <c r="BC60" s="132">
        <f>'04 - Stavební úpravy (osa...'!F40</f>
        <v>0</v>
      </c>
      <c r="BD60" s="134">
        <f>'04 - Stavební úpravy (osa...'!F41</f>
        <v>0</v>
      </c>
      <c r="BE60" s="4"/>
      <c r="BT60" s="135" t="s">
        <v>91</v>
      </c>
      <c r="BV60" s="135" t="s">
        <v>77</v>
      </c>
      <c r="BW60" s="135" t="s">
        <v>101</v>
      </c>
      <c r="BX60" s="135" t="s">
        <v>88</v>
      </c>
      <c r="CL60" s="135" t="s">
        <v>19</v>
      </c>
    </row>
    <row r="61" s="4" customFormat="1" ht="16.5" customHeight="1">
      <c r="A61" s="136" t="s">
        <v>89</v>
      </c>
      <c r="B61" s="65"/>
      <c r="C61" s="126"/>
      <c r="D61" s="126"/>
      <c r="E61" s="126"/>
      <c r="F61" s="127" t="s">
        <v>102</v>
      </c>
      <c r="G61" s="127"/>
      <c r="H61" s="127"/>
      <c r="I61" s="127"/>
      <c r="J61" s="127"/>
      <c r="K61" s="126"/>
      <c r="L61" s="127" t="s">
        <v>103</v>
      </c>
      <c r="M61" s="127"/>
      <c r="N61" s="127"/>
      <c r="O61" s="127"/>
      <c r="P61" s="127"/>
      <c r="Q61" s="127"/>
      <c r="R61" s="127"/>
      <c r="S61" s="127"/>
      <c r="T61" s="127"/>
      <c r="U61" s="127"/>
      <c r="V61" s="127"/>
      <c r="W61" s="127"/>
      <c r="X61" s="127"/>
      <c r="Y61" s="127"/>
      <c r="Z61" s="127"/>
      <c r="AA61" s="127"/>
      <c r="AB61" s="127"/>
      <c r="AC61" s="127"/>
      <c r="AD61" s="127"/>
      <c r="AE61" s="127"/>
      <c r="AF61" s="127"/>
      <c r="AG61" s="129">
        <f>'05 - Bourací práce (osy D...'!J34</f>
        <v>0</v>
      </c>
      <c r="AH61" s="126"/>
      <c r="AI61" s="126"/>
      <c r="AJ61" s="126"/>
      <c r="AK61" s="126"/>
      <c r="AL61" s="126"/>
      <c r="AM61" s="126"/>
      <c r="AN61" s="129">
        <f>SUM(AG61,AT61)</f>
        <v>0</v>
      </c>
      <c r="AO61" s="126"/>
      <c r="AP61" s="126"/>
      <c r="AQ61" s="130" t="s">
        <v>87</v>
      </c>
      <c r="AR61" s="67"/>
      <c r="AS61" s="131">
        <v>0</v>
      </c>
      <c r="AT61" s="132">
        <f>ROUND(SUM(AV61:AW61),2)</f>
        <v>0</v>
      </c>
      <c r="AU61" s="133">
        <f>'05 - Bourací práce (osy D...'!P99</f>
        <v>0</v>
      </c>
      <c r="AV61" s="132">
        <f>'05 - Bourací práce (osy D...'!J37</f>
        <v>0</v>
      </c>
      <c r="AW61" s="132">
        <f>'05 - Bourací práce (osy D...'!J38</f>
        <v>0</v>
      </c>
      <c r="AX61" s="132">
        <f>'05 - Bourací práce (osy D...'!J39</f>
        <v>0</v>
      </c>
      <c r="AY61" s="132">
        <f>'05 - Bourací práce (osy D...'!J40</f>
        <v>0</v>
      </c>
      <c r="AZ61" s="132">
        <f>'05 - Bourací práce (osy D...'!F37</f>
        <v>0</v>
      </c>
      <c r="BA61" s="132">
        <f>'05 - Bourací práce (osy D...'!F38</f>
        <v>0</v>
      </c>
      <c r="BB61" s="132">
        <f>'05 - Bourací práce (osy D...'!F39</f>
        <v>0</v>
      </c>
      <c r="BC61" s="132">
        <f>'05 - Bourací práce (osy D...'!F40</f>
        <v>0</v>
      </c>
      <c r="BD61" s="134">
        <f>'05 - Bourací práce (osy D...'!F41</f>
        <v>0</v>
      </c>
      <c r="BE61" s="4"/>
      <c r="BT61" s="135" t="s">
        <v>91</v>
      </c>
      <c r="BV61" s="135" t="s">
        <v>77</v>
      </c>
      <c r="BW61" s="135" t="s">
        <v>104</v>
      </c>
      <c r="BX61" s="135" t="s">
        <v>88</v>
      </c>
      <c r="CL61" s="135" t="s">
        <v>19</v>
      </c>
    </row>
    <row r="62" s="4" customFormat="1" ht="16.5" customHeight="1">
      <c r="A62" s="136" t="s">
        <v>89</v>
      </c>
      <c r="B62" s="65"/>
      <c r="C62" s="126"/>
      <c r="D62" s="126"/>
      <c r="E62" s="126"/>
      <c r="F62" s="127" t="s">
        <v>105</v>
      </c>
      <c r="G62" s="127"/>
      <c r="H62" s="127"/>
      <c r="I62" s="127"/>
      <c r="J62" s="127"/>
      <c r="K62" s="126"/>
      <c r="L62" s="127" t="s">
        <v>106</v>
      </c>
      <c r="M62" s="127"/>
      <c r="N62" s="127"/>
      <c r="O62" s="127"/>
      <c r="P62" s="127"/>
      <c r="Q62" s="127"/>
      <c r="R62" s="127"/>
      <c r="S62" s="127"/>
      <c r="T62" s="127"/>
      <c r="U62" s="127"/>
      <c r="V62" s="127"/>
      <c r="W62" s="127"/>
      <c r="X62" s="127"/>
      <c r="Y62" s="127"/>
      <c r="Z62" s="127"/>
      <c r="AA62" s="127"/>
      <c r="AB62" s="127"/>
      <c r="AC62" s="127"/>
      <c r="AD62" s="127"/>
      <c r="AE62" s="127"/>
      <c r="AF62" s="127"/>
      <c r="AG62" s="129">
        <f>'06 - Stavební úpravy (osy...'!J34</f>
        <v>0</v>
      </c>
      <c r="AH62" s="126"/>
      <c r="AI62" s="126"/>
      <c r="AJ62" s="126"/>
      <c r="AK62" s="126"/>
      <c r="AL62" s="126"/>
      <c r="AM62" s="126"/>
      <c r="AN62" s="129">
        <f>SUM(AG62,AT62)</f>
        <v>0</v>
      </c>
      <c r="AO62" s="126"/>
      <c r="AP62" s="126"/>
      <c r="AQ62" s="130" t="s">
        <v>87</v>
      </c>
      <c r="AR62" s="67"/>
      <c r="AS62" s="131">
        <v>0</v>
      </c>
      <c r="AT62" s="132">
        <f>ROUND(SUM(AV62:AW62),2)</f>
        <v>0</v>
      </c>
      <c r="AU62" s="133">
        <f>'06 - Stavební úpravy (osy...'!P107</f>
        <v>0</v>
      </c>
      <c r="AV62" s="132">
        <f>'06 - Stavební úpravy (osy...'!J37</f>
        <v>0</v>
      </c>
      <c r="AW62" s="132">
        <f>'06 - Stavební úpravy (osy...'!J38</f>
        <v>0</v>
      </c>
      <c r="AX62" s="132">
        <f>'06 - Stavební úpravy (osy...'!J39</f>
        <v>0</v>
      </c>
      <c r="AY62" s="132">
        <f>'06 - Stavební úpravy (osy...'!J40</f>
        <v>0</v>
      </c>
      <c r="AZ62" s="132">
        <f>'06 - Stavební úpravy (osy...'!F37</f>
        <v>0</v>
      </c>
      <c r="BA62" s="132">
        <f>'06 - Stavební úpravy (osy...'!F38</f>
        <v>0</v>
      </c>
      <c r="BB62" s="132">
        <f>'06 - Stavební úpravy (osy...'!F39</f>
        <v>0</v>
      </c>
      <c r="BC62" s="132">
        <f>'06 - Stavební úpravy (osy...'!F40</f>
        <v>0</v>
      </c>
      <c r="BD62" s="134">
        <f>'06 - Stavební úpravy (osy...'!F41</f>
        <v>0</v>
      </c>
      <c r="BE62" s="4"/>
      <c r="BT62" s="135" t="s">
        <v>91</v>
      </c>
      <c r="BV62" s="135" t="s">
        <v>77</v>
      </c>
      <c r="BW62" s="135" t="s">
        <v>107</v>
      </c>
      <c r="BX62" s="135" t="s">
        <v>88</v>
      </c>
      <c r="CL62" s="135" t="s">
        <v>19</v>
      </c>
    </row>
    <row r="63" s="4" customFormat="1" ht="16.5" customHeight="1">
      <c r="A63" s="136" t="s">
        <v>89</v>
      </c>
      <c r="B63" s="65"/>
      <c r="C63" s="126"/>
      <c r="D63" s="126"/>
      <c r="E63" s="126"/>
      <c r="F63" s="127" t="s">
        <v>108</v>
      </c>
      <c r="G63" s="127"/>
      <c r="H63" s="127"/>
      <c r="I63" s="127"/>
      <c r="J63" s="127"/>
      <c r="K63" s="126"/>
      <c r="L63" s="127" t="s">
        <v>109</v>
      </c>
      <c r="M63" s="127"/>
      <c r="N63" s="127"/>
      <c r="O63" s="127"/>
      <c r="P63" s="127"/>
      <c r="Q63" s="127"/>
      <c r="R63" s="127"/>
      <c r="S63" s="127"/>
      <c r="T63" s="127"/>
      <c r="U63" s="127"/>
      <c r="V63" s="127"/>
      <c r="W63" s="127"/>
      <c r="X63" s="127"/>
      <c r="Y63" s="127"/>
      <c r="Z63" s="127"/>
      <c r="AA63" s="127"/>
      <c r="AB63" s="127"/>
      <c r="AC63" s="127"/>
      <c r="AD63" s="127"/>
      <c r="AE63" s="127"/>
      <c r="AF63" s="127"/>
      <c r="AG63" s="129">
        <f>'07 - Bourací práce (osy A...'!J34</f>
        <v>0</v>
      </c>
      <c r="AH63" s="126"/>
      <c r="AI63" s="126"/>
      <c r="AJ63" s="126"/>
      <c r="AK63" s="126"/>
      <c r="AL63" s="126"/>
      <c r="AM63" s="126"/>
      <c r="AN63" s="129">
        <f>SUM(AG63,AT63)</f>
        <v>0</v>
      </c>
      <c r="AO63" s="126"/>
      <c r="AP63" s="126"/>
      <c r="AQ63" s="130" t="s">
        <v>87</v>
      </c>
      <c r="AR63" s="67"/>
      <c r="AS63" s="131">
        <v>0</v>
      </c>
      <c r="AT63" s="132">
        <f>ROUND(SUM(AV63:AW63),2)</f>
        <v>0</v>
      </c>
      <c r="AU63" s="133">
        <f>'07 - Bourací práce (osy A...'!P100</f>
        <v>0</v>
      </c>
      <c r="AV63" s="132">
        <f>'07 - Bourací práce (osy A...'!J37</f>
        <v>0</v>
      </c>
      <c r="AW63" s="132">
        <f>'07 - Bourací práce (osy A...'!J38</f>
        <v>0</v>
      </c>
      <c r="AX63" s="132">
        <f>'07 - Bourací práce (osy A...'!J39</f>
        <v>0</v>
      </c>
      <c r="AY63" s="132">
        <f>'07 - Bourací práce (osy A...'!J40</f>
        <v>0</v>
      </c>
      <c r="AZ63" s="132">
        <f>'07 - Bourací práce (osy A...'!F37</f>
        <v>0</v>
      </c>
      <c r="BA63" s="132">
        <f>'07 - Bourací práce (osy A...'!F38</f>
        <v>0</v>
      </c>
      <c r="BB63" s="132">
        <f>'07 - Bourací práce (osy A...'!F39</f>
        <v>0</v>
      </c>
      <c r="BC63" s="132">
        <f>'07 - Bourací práce (osy A...'!F40</f>
        <v>0</v>
      </c>
      <c r="BD63" s="134">
        <f>'07 - Bourací práce (osy A...'!F41</f>
        <v>0</v>
      </c>
      <c r="BE63" s="4"/>
      <c r="BT63" s="135" t="s">
        <v>91</v>
      </c>
      <c r="BV63" s="135" t="s">
        <v>77</v>
      </c>
      <c r="BW63" s="135" t="s">
        <v>110</v>
      </c>
      <c r="BX63" s="135" t="s">
        <v>88</v>
      </c>
      <c r="CL63" s="135" t="s">
        <v>19</v>
      </c>
    </row>
    <row r="64" s="4" customFormat="1" ht="16.5" customHeight="1">
      <c r="A64" s="136" t="s">
        <v>89</v>
      </c>
      <c r="B64" s="65"/>
      <c r="C64" s="126"/>
      <c r="D64" s="126"/>
      <c r="E64" s="126"/>
      <c r="F64" s="127" t="s">
        <v>111</v>
      </c>
      <c r="G64" s="127"/>
      <c r="H64" s="127"/>
      <c r="I64" s="127"/>
      <c r="J64" s="127"/>
      <c r="K64" s="126"/>
      <c r="L64" s="127" t="s">
        <v>112</v>
      </c>
      <c r="M64" s="127"/>
      <c r="N64" s="127"/>
      <c r="O64" s="127"/>
      <c r="P64" s="127"/>
      <c r="Q64" s="127"/>
      <c r="R64" s="127"/>
      <c r="S64" s="127"/>
      <c r="T64" s="127"/>
      <c r="U64" s="127"/>
      <c r="V64" s="127"/>
      <c r="W64" s="127"/>
      <c r="X64" s="127"/>
      <c r="Y64" s="127"/>
      <c r="Z64" s="127"/>
      <c r="AA64" s="127"/>
      <c r="AB64" s="127"/>
      <c r="AC64" s="127"/>
      <c r="AD64" s="127"/>
      <c r="AE64" s="127"/>
      <c r="AF64" s="127"/>
      <c r="AG64" s="129">
        <f>'08 - Stavební úpravy (osy...'!J34</f>
        <v>0</v>
      </c>
      <c r="AH64" s="126"/>
      <c r="AI64" s="126"/>
      <c r="AJ64" s="126"/>
      <c r="AK64" s="126"/>
      <c r="AL64" s="126"/>
      <c r="AM64" s="126"/>
      <c r="AN64" s="129">
        <f>SUM(AG64,AT64)</f>
        <v>0</v>
      </c>
      <c r="AO64" s="126"/>
      <c r="AP64" s="126"/>
      <c r="AQ64" s="130" t="s">
        <v>87</v>
      </c>
      <c r="AR64" s="67"/>
      <c r="AS64" s="131">
        <v>0</v>
      </c>
      <c r="AT64" s="132">
        <f>ROUND(SUM(AV64:AW64),2)</f>
        <v>0</v>
      </c>
      <c r="AU64" s="133">
        <f>'08 - Stavební úpravy (osy...'!P101</f>
        <v>0</v>
      </c>
      <c r="AV64" s="132">
        <f>'08 - Stavební úpravy (osy...'!J37</f>
        <v>0</v>
      </c>
      <c r="AW64" s="132">
        <f>'08 - Stavební úpravy (osy...'!J38</f>
        <v>0</v>
      </c>
      <c r="AX64" s="132">
        <f>'08 - Stavební úpravy (osy...'!J39</f>
        <v>0</v>
      </c>
      <c r="AY64" s="132">
        <f>'08 - Stavební úpravy (osy...'!J40</f>
        <v>0</v>
      </c>
      <c r="AZ64" s="132">
        <f>'08 - Stavební úpravy (osy...'!F37</f>
        <v>0</v>
      </c>
      <c r="BA64" s="132">
        <f>'08 - Stavební úpravy (osy...'!F38</f>
        <v>0</v>
      </c>
      <c r="BB64" s="132">
        <f>'08 - Stavební úpravy (osy...'!F39</f>
        <v>0</v>
      </c>
      <c r="BC64" s="132">
        <f>'08 - Stavební úpravy (osy...'!F40</f>
        <v>0</v>
      </c>
      <c r="BD64" s="134">
        <f>'08 - Stavební úpravy (osy...'!F41</f>
        <v>0</v>
      </c>
      <c r="BE64" s="4"/>
      <c r="BT64" s="135" t="s">
        <v>91</v>
      </c>
      <c r="BV64" s="135" t="s">
        <v>77</v>
      </c>
      <c r="BW64" s="135" t="s">
        <v>113</v>
      </c>
      <c r="BX64" s="135" t="s">
        <v>88</v>
      </c>
      <c r="CL64" s="135" t="s">
        <v>19</v>
      </c>
    </row>
    <row r="65" s="4" customFormat="1" ht="16.5" customHeight="1">
      <c r="A65" s="136" t="s">
        <v>89</v>
      </c>
      <c r="B65" s="65"/>
      <c r="C65" s="126"/>
      <c r="D65" s="126"/>
      <c r="E65" s="126"/>
      <c r="F65" s="127" t="s">
        <v>114</v>
      </c>
      <c r="G65" s="127"/>
      <c r="H65" s="127"/>
      <c r="I65" s="127"/>
      <c r="J65" s="127"/>
      <c r="K65" s="126"/>
      <c r="L65" s="127" t="s">
        <v>115</v>
      </c>
      <c r="M65" s="127"/>
      <c r="N65" s="127"/>
      <c r="O65" s="127"/>
      <c r="P65" s="127"/>
      <c r="Q65" s="127"/>
      <c r="R65" s="127"/>
      <c r="S65" s="127"/>
      <c r="T65" s="127"/>
      <c r="U65" s="127"/>
      <c r="V65" s="127"/>
      <c r="W65" s="127"/>
      <c r="X65" s="127"/>
      <c r="Y65" s="127"/>
      <c r="Z65" s="127"/>
      <c r="AA65" s="127"/>
      <c r="AB65" s="127"/>
      <c r="AC65" s="127"/>
      <c r="AD65" s="127"/>
      <c r="AE65" s="127"/>
      <c r="AF65" s="127"/>
      <c r="AG65" s="129">
        <f>'09 - Bourací práce (osy C...'!J34</f>
        <v>0</v>
      </c>
      <c r="AH65" s="126"/>
      <c r="AI65" s="126"/>
      <c r="AJ65" s="126"/>
      <c r="AK65" s="126"/>
      <c r="AL65" s="126"/>
      <c r="AM65" s="126"/>
      <c r="AN65" s="129">
        <f>SUM(AG65,AT65)</f>
        <v>0</v>
      </c>
      <c r="AO65" s="126"/>
      <c r="AP65" s="126"/>
      <c r="AQ65" s="130" t="s">
        <v>87</v>
      </c>
      <c r="AR65" s="67"/>
      <c r="AS65" s="131">
        <v>0</v>
      </c>
      <c r="AT65" s="132">
        <f>ROUND(SUM(AV65:AW65),2)</f>
        <v>0</v>
      </c>
      <c r="AU65" s="133">
        <f>'09 - Bourací práce (osy C...'!P100</f>
        <v>0</v>
      </c>
      <c r="AV65" s="132">
        <f>'09 - Bourací práce (osy C...'!J37</f>
        <v>0</v>
      </c>
      <c r="AW65" s="132">
        <f>'09 - Bourací práce (osy C...'!J38</f>
        <v>0</v>
      </c>
      <c r="AX65" s="132">
        <f>'09 - Bourací práce (osy C...'!J39</f>
        <v>0</v>
      </c>
      <c r="AY65" s="132">
        <f>'09 - Bourací práce (osy C...'!J40</f>
        <v>0</v>
      </c>
      <c r="AZ65" s="132">
        <f>'09 - Bourací práce (osy C...'!F37</f>
        <v>0</v>
      </c>
      <c r="BA65" s="132">
        <f>'09 - Bourací práce (osy C...'!F38</f>
        <v>0</v>
      </c>
      <c r="BB65" s="132">
        <f>'09 - Bourací práce (osy C...'!F39</f>
        <v>0</v>
      </c>
      <c r="BC65" s="132">
        <f>'09 - Bourací práce (osy C...'!F40</f>
        <v>0</v>
      </c>
      <c r="BD65" s="134">
        <f>'09 - Bourací práce (osy C...'!F41</f>
        <v>0</v>
      </c>
      <c r="BE65" s="4"/>
      <c r="BT65" s="135" t="s">
        <v>91</v>
      </c>
      <c r="BV65" s="135" t="s">
        <v>77</v>
      </c>
      <c r="BW65" s="135" t="s">
        <v>116</v>
      </c>
      <c r="BX65" s="135" t="s">
        <v>88</v>
      </c>
      <c r="CL65" s="135" t="s">
        <v>19</v>
      </c>
    </row>
    <row r="66" s="4" customFormat="1" ht="16.5" customHeight="1">
      <c r="A66" s="136" t="s">
        <v>89</v>
      </c>
      <c r="B66" s="65"/>
      <c r="C66" s="126"/>
      <c r="D66" s="126"/>
      <c r="E66" s="126"/>
      <c r="F66" s="127" t="s">
        <v>117</v>
      </c>
      <c r="G66" s="127"/>
      <c r="H66" s="127"/>
      <c r="I66" s="127"/>
      <c r="J66" s="127"/>
      <c r="K66" s="126"/>
      <c r="L66" s="127" t="s">
        <v>118</v>
      </c>
      <c r="M66" s="127"/>
      <c r="N66" s="127"/>
      <c r="O66" s="127"/>
      <c r="P66" s="127"/>
      <c r="Q66" s="127"/>
      <c r="R66" s="127"/>
      <c r="S66" s="127"/>
      <c r="T66" s="127"/>
      <c r="U66" s="127"/>
      <c r="V66" s="127"/>
      <c r="W66" s="127"/>
      <c r="X66" s="127"/>
      <c r="Y66" s="127"/>
      <c r="Z66" s="127"/>
      <c r="AA66" s="127"/>
      <c r="AB66" s="127"/>
      <c r="AC66" s="127"/>
      <c r="AD66" s="127"/>
      <c r="AE66" s="127"/>
      <c r="AF66" s="127"/>
      <c r="AG66" s="129">
        <f>'10 - Stavební úpravy (osy...'!J34</f>
        <v>0</v>
      </c>
      <c r="AH66" s="126"/>
      <c r="AI66" s="126"/>
      <c r="AJ66" s="126"/>
      <c r="AK66" s="126"/>
      <c r="AL66" s="126"/>
      <c r="AM66" s="126"/>
      <c r="AN66" s="129">
        <f>SUM(AG66,AT66)</f>
        <v>0</v>
      </c>
      <c r="AO66" s="126"/>
      <c r="AP66" s="126"/>
      <c r="AQ66" s="130" t="s">
        <v>87</v>
      </c>
      <c r="AR66" s="67"/>
      <c r="AS66" s="131">
        <v>0</v>
      </c>
      <c r="AT66" s="132">
        <f>ROUND(SUM(AV66:AW66),2)</f>
        <v>0</v>
      </c>
      <c r="AU66" s="133">
        <f>'10 - Stavební úpravy (osy...'!P103</f>
        <v>0</v>
      </c>
      <c r="AV66" s="132">
        <f>'10 - Stavební úpravy (osy...'!J37</f>
        <v>0</v>
      </c>
      <c r="AW66" s="132">
        <f>'10 - Stavební úpravy (osy...'!J38</f>
        <v>0</v>
      </c>
      <c r="AX66" s="132">
        <f>'10 - Stavební úpravy (osy...'!J39</f>
        <v>0</v>
      </c>
      <c r="AY66" s="132">
        <f>'10 - Stavební úpravy (osy...'!J40</f>
        <v>0</v>
      </c>
      <c r="AZ66" s="132">
        <f>'10 - Stavební úpravy (osy...'!F37</f>
        <v>0</v>
      </c>
      <c r="BA66" s="132">
        <f>'10 - Stavební úpravy (osy...'!F38</f>
        <v>0</v>
      </c>
      <c r="BB66" s="132">
        <f>'10 - Stavební úpravy (osy...'!F39</f>
        <v>0</v>
      </c>
      <c r="BC66" s="132">
        <f>'10 - Stavební úpravy (osy...'!F40</f>
        <v>0</v>
      </c>
      <c r="BD66" s="134">
        <f>'10 - Stavební úpravy (osy...'!F41</f>
        <v>0</v>
      </c>
      <c r="BE66" s="4"/>
      <c r="BT66" s="135" t="s">
        <v>91</v>
      </c>
      <c r="BV66" s="135" t="s">
        <v>77</v>
      </c>
      <c r="BW66" s="135" t="s">
        <v>119</v>
      </c>
      <c r="BX66" s="135" t="s">
        <v>88</v>
      </c>
      <c r="CL66" s="135" t="s">
        <v>19</v>
      </c>
    </row>
    <row r="67" s="4" customFormat="1" ht="16.5" customHeight="1">
      <c r="A67" s="136" t="s">
        <v>89</v>
      </c>
      <c r="B67" s="65"/>
      <c r="C67" s="126"/>
      <c r="D67" s="126"/>
      <c r="E67" s="126"/>
      <c r="F67" s="127" t="s">
        <v>120</v>
      </c>
      <c r="G67" s="127"/>
      <c r="H67" s="127"/>
      <c r="I67" s="127"/>
      <c r="J67" s="127"/>
      <c r="K67" s="126"/>
      <c r="L67" s="127" t="s">
        <v>121</v>
      </c>
      <c r="M67" s="127"/>
      <c r="N67" s="127"/>
      <c r="O67" s="127"/>
      <c r="P67" s="127"/>
      <c r="Q67" s="127"/>
      <c r="R67" s="127"/>
      <c r="S67" s="127"/>
      <c r="T67" s="127"/>
      <c r="U67" s="127"/>
      <c r="V67" s="127"/>
      <c r="W67" s="127"/>
      <c r="X67" s="127"/>
      <c r="Y67" s="127"/>
      <c r="Z67" s="127"/>
      <c r="AA67" s="127"/>
      <c r="AB67" s="127"/>
      <c r="AC67" s="127"/>
      <c r="AD67" s="127"/>
      <c r="AE67" s="127"/>
      <c r="AF67" s="127"/>
      <c r="AG67" s="129">
        <f>'11 - Únikové schodiště'!J34</f>
        <v>0</v>
      </c>
      <c r="AH67" s="126"/>
      <c r="AI67" s="126"/>
      <c r="AJ67" s="126"/>
      <c r="AK67" s="126"/>
      <c r="AL67" s="126"/>
      <c r="AM67" s="126"/>
      <c r="AN67" s="129">
        <f>SUM(AG67,AT67)</f>
        <v>0</v>
      </c>
      <c r="AO67" s="126"/>
      <c r="AP67" s="126"/>
      <c r="AQ67" s="130" t="s">
        <v>87</v>
      </c>
      <c r="AR67" s="67"/>
      <c r="AS67" s="131">
        <v>0</v>
      </c>
      <c r="AT67" s="132">
        <f>ROUND(SUM(AV67:AW67),2)</f>
        <v>0</v>
      </c>
      <c r="AU67" s="133">
        <f>'11 - Únikové schodiště'!P103</f>
        <v>0</v>
      </c>
      <c r="AV67" s="132">
        <f>'11 - Únikové schodiště'!J37</f>
        <v>0</v>
      </c>
      <c r="AW67" s="132">
        <f>'11 - Únikové schodiště'!J38</f>
        <v>0</v>
      </c>
      <c r="AX67" s="132">
        <f>'11 - Únikové schodiště'!J39</f>
        <v>0</v>
      </c>
      <c r="AY67" s="132">
        <f>'11 - Únikové schodiště'!J40</f>
        <v>0</v>
      </c>
      <c r="AZ67" s="132">
        <f>'11 - Únikové schodiště'!F37</f>
        <v>0</v>
      </c>
      <c r="BA67" s="132">
        <f>'11 - Únikové schodiště'!F38</f>
        <v>0</v>
      </c>
      <c r="BB67" s="132">
        <f>'11 - Únikové schodiště'!F39</f>
        <v>0</v>
      </c>
      <c r="BC67" s="132">
        <f>'11 - Únikové schodiště'!F40</f>
        <v>0</v>
      </c>
      <c r="BD67" s="134">
        <f>'11 - Únikové schodiště'!F41</f>
        <v>0</v>
      </c>
      <c r="BE67" s="4"/>
      <c r="BT67" s="135" t="s">
        <v>91</v>
      </c>
      <c r="BV67" s="135" t="s">
        <v>77</v>
      </c>
      <c r="BW67" s="135" t="s">
        <v>122</v>
      </c>
      <c r="BX67" s="135" t="s">
        <v>88</v>
      </c>
      <c r="CL67" s="135" t="s">
        <v>19</v>
      </c>
    </row>
    <row r="68" s="4" customFormat="1" ht="16.5" customHeight="1">
      <c r="A68" s="136" t="s">
        <v>89</v>
      </c>
      <c r="B68" s="65"/>
      <c r="C68" s="126"/>
      <c r="D68" s="126"/>
      <c r="E68" s="126"/>
      <c r="F68" s="127" t="s">
        <v>8</v>
      </c>
      <c r="G68" s="127"/>
      <c r="H68" s="127"/>
      <c r="I68" s="127"/>
      <c r="J68" s="127"/>
      <c r="K68" s="126"/>
      <c r="L68" s="127" t="s">
        <v>123</v>
      </c>
      <c r="M68" s="127"/>
      <c r="N68" s="127"/>
      <c r="O68" s="127"/>
      <c r="P68" s="127"/>
      <c r="Q68" s="127"/>
      <c r="R68" s="127"/>
      <c r="S68" s="127"/>
      <c r="T68" s="127"/>
      <c r="U68" s="127"/>
      <c r="V68" s="127"/>
      <c r="W68" s="127"/>
      <c r="X68" s="127"/>
      <c r="Y68" s="127"/>
      <c r="Z68" s="127"/>
      <c r="AA68" s="127"/>
      <c r="AB68" s="127"/>
      <c r="AC68" s="127"/>
      <c r="AD68" s="127"/>
      <c r="AE68" s="127"/>
      <c r="AF68" s="127"/>
      <c r="AG68" s="129">
        <f>'12 - Společné úpravy 1.PP...'!J34</f>
        <v>0</v>
      </c>
      <c r="AH68" s="126"/>
      <c r="AI68" s="126"/>
      <c r="AJ68" s="126"/>
      <c r="AK68" s="126"/>
      <c r="AL68" s="126"/>
      <c r="AM68" s="126"/>
      <c r="AN68" s="129">
        <f>SUM(AG68,AT68)</f>
        <v>0</v>
      </c>
      <c r="AO68" s="126"/>
      <c r="AP68" s="126"/>
      <c r="AQ68" s="130" t="s">
        <v>87</v>
      </c>
      <c r="AR68" s="67"/>
      <c r="AS68" s="131">
        <v>0</v>
      </c>
      <c r="AT68" s="132">
        <f>ROUND(SUM(AV68:AW68),2)</f>
        <v>0</v>
      </c>
      <c r="AU68" s="133">
        <f>'12 - Společné úpravy 1.PP...'!P104</f>
        <v>0</v>
      </c>
      <c r="AV68" s="132">
        <f>'12 - Společné úpravy 1.PP...'!J37</f>
        <v>0</v>
      </c>
      <c r="AW68" s="132">
        <f>'12 - Společné úpravy 1.PP...'!J38</f>
        <v>0</v>
      </c>
      <c r="AX68" s="132">
        <f>'12 - Společné úpravy 1.PP...'!J39</f>
        <v>0</v>
      </c>
      <c r="AY68" s="132">
        <f>'12 - Společné úpravy 1.PP...'!J40</f>
        <v>0</v>
      </c>
      <c r="AZ68" s="132">
        <f>'12 - Společné úpravy 1.PP...'!F37</f>
        <v>0</v>
      </c>
      <c r="BA68" s="132">
        <f>'12 - Společné úpravy 1.PP...'!F38</f>
        <v>0</v>
      </c>
      <c r="BB68" s="132">
        <f>'12 - Společné úpravy 1.PP...'!F39</f>
        <v>0</v>
      </c>
      <c r="BC68" s="132">
        <f>'12 - Společné úpravy 1.PP...'!F40</f>
        <v>0</v>
      </c>
      <c r="BD68" s="134">
        <f>'12 - Společné úpravy 1.PP...'!F41</f>
        <v>0</v>
      </c>
      <c r="BE68" s="4"/>
      <c r="BT68" s="135" t="s">
        <v>91</v>
      </c>
      <c r="BV68" s="135" t="s">
        <v>77</v>
      </c>
      <c r="BW68" s="135" t="s">
        <v>124</v>
      </c>
      <c r="BX68" s="135" t="s">
        <v>88</v>
      </c>
      <c r="CL68" s="135" t="s">
        <v>19</v>
      </c>
    </row>
    <row r="69" s="4" customFormat="1" ht="16.5" customHeight="1">
      <c r="A69" s="136" t="s">
        <v>89</v>
      </c>
      <c r="B69" s="65"/>
      <c r="C69" s="126"/>
      <c r="D69" s="126"/>
      <c r="E69" s="126"/>
      <c r="F69" s="127" t="s">
        <v>125</v>
      </c>
      <c r="G69" s="127"/>
      <c r="H69" s="127"/>
      <c r="I69" s="127"/>
      <c r="J69" s="127"/>
      <c r="K69" s="126"/>
      <c r="L69" s="127" t="s">
        <v>126</v>
      </c>
      <c r="M69" s="127"/>
      <c r="N69" s="127"/>
      <c r="O69" s="127"/>
      <c r="P69" s="127"/>
      <c r="Q69" s="127"/>
      <c r="R69" s="127"/>
      <c r="S69" s="127"/>
      <c r="T69" s="127"/>
      <c r="U69" s="127"/>
      <c r="V69" s="127"/>
      <c r="W69" s="127"/>
      <c r="X69" s="127"/>
      <c r="Y69" s="127"/>
      <c r="Z69" s="127"/>
      <c r="AA69" s="127"/>
      <c r="AB69" s="127"/>
      <c r="AC69" s="127"/>
      <c r="AD69" s="127"/>
      <c r="AE69" s="127"/>
      <c r="AF69" s="127"/>
      <c r="AG69" s="129">
        <f>'13 - Zpevněné plochy'!J34</f>
        <v>0</v>
      </c>
      <c r="AH69" s="126"/>
      <c r="AI69" s="126"/>
      <c r="AJ69" s="126"/>
      <c r="AK69" s="126"/>
      <c r="AL69" s="126"/>
      <c r="AM69" s="126"/>
      <c r="AN69" s="129">
        <f>SUM(AG69,AT69)</f>
        <v>0</v>
      </c>
      <c r="AO69" s="126"/>
      <c r="AP69" s="126"/>
      <c r="AQ69" s="130" t="s">
        <v>87</v>
      </c>
      <c r="AR69" s="67"/>
      <c r="AS69" s="131">
        <v>0</v>
      </c>
      <c r="AT69" s="132">
        <f>ROUND(SUM(AV69:AW69),2)</f>
        <v>0</v>
      </c>
      <c r="AU69" s="133">
        <f>'13 - Zpevněné plochy'!P99</f>
        <v>0</v>
      </c>
      <c r="AV69" s="132">
        <f>'13 - Zpevněné plochy'!J37</f>
        <v>0</v>
      </c>
      <c r="AW69" s="132">
        <f>'13 - Zpevněné plochy'!J38</f>
        <v>0</v>
      </c>
      <c r="AX69" s="132">
        <f>'13 - Zpevněné plochy'!J39</f>
        <v>0</v>
      </c>
      <c r="AY69" s="132">
        <f>'13 - Zpevněné plochy'!J40</f>
        <v>0</v>
      </c>
      <c r="AZ69" s="132">
        <f>'13 - Zpevněné plochy'!F37</f>
        <v>0</v>
      </c>
      <c r="BA69" s="132">
        <f>'13 - Zpevněné plochy'!F38</f>
        <v>0</v>
      </c>
      <c r="BB69" s="132">
        <f>'13 - Zpevněné plochy'!F39</f>
        <v>0</v>
      </c>
      <c r="BC69" s="132">
        <f>'13 - Zpevněné plochy'!F40</f>
        <v>0</v>
      </c>
      <c r="BD69" s="134">
        <f>'13 - Zpevněné plochy'!F41</f>
        <v>0</v>
      </c>
      <c r="BE69" s="4"/>
      <c r="BT69" s="135" t="s">
        <v>91</v>
      </c>
      <c r="BV69" s="135" t="s">
        <v>77</v>
      </c>
      <c r="BW69" s="135" t="s">
        <v>127</v>
      </c>
      <c r="BX69" s="135" t="s">
        <v>88</v>
      </c>
      <c r="CL69" s="135" t="s">
        <v>19</v>
      </c>
    </row>
    <row r="70" s="4" customFormat="1" ht="16.5" customHeight="1">
      <c r="A70" s="136" t="s">
        <v>89</v>
      </c>
      <c r="B70" s="65"/>
      <c r="C70" s="126"/>
      <c r="D70" s="126"/>
      <c r="E70" s="127" t="s">
        <v>128</v>
      </c>
      <c r="F70" s="127"/>
      <c r="G70" s="127"/>
      <c r="H70" s="127"/>
      <c r="I70" s="127"/>
      <c r="J70" s="126"/>
      <c r="K70" s="127" t="s">
        <v>129</v>
      </c>
      <c r="L70" s="127"/>
      <c r="M70" s="127"/>
      <c r="N70" s="127"/>
      <c r="O70" s="127"/>
      <c r="P70" s="127"/>
      <c r="Q70" s="127"/>
      <c r="R70" s="127"/>
      <c r="S70" s="127"/>
      <c r="T70" s="127"/>
      <c r="U70" s="127"/>
      <c r="V70" s="127"/>
      <c r="W70" s="127"/>
      <c r="X70" s="127"/>
      <c r="Y70" s="127"/>
      <c r="Z70" s="127"/>
      <c r="AA70" s="127"/>
      <c r="AB70" s="127"/>
      <c r="AC70" s="127"/>
      <c r="AD70" s="127"/>
      <c r="AE70" s="127"/>
      <c r="AF70" s="127"/>
      <c r="AG70" s="129">
        <f>'D.1.4.1 - Zdravotně techn...'!J32</f>
        <v>0</v>
      </c>
      <c r="AH70" s="126"/>
      <c r="AI70" s="126"/>
      <c r="AJ70" s="126"/>
      <c r="AK70" s="126"/>
      <c r="AL70" s="126"/>
      <c r="AM70" s="126"/>
      <c r="AN70" s="129">
        <f>SUM(AG70,AT70)</f>
        <v>0</v>
      </c>
      <c r="AO70" s="126"/>
      <c r="AP70" s="126"/>
      <c r="AQ70" s="130" t="s">
        <v>87</v>
      </c>
      <c r="AR70" s="67"/>
      <c r="AS70" s="131">
        <v>0</v>
      </c>
      <c r="AT70" s="132">
        <f>ROUND(SUM(AV70:AW70),2)</f>
        <v>0</v>
      </c>
      <c r="AU70" s="133">
        <f>'D.1.4.1 - Zdravotně techn...'!P95</f>
        <v>0</v>
      </c>
      <c r="AV70" s="132">
        <f>'D.1.4.1 - Zdravotně techn...'!J35</f>
        <v>0</v>
      </c>
      <c r="AW70" s="132">
        <f>'D.1.4.1 - Zdravotně techn...'!J36</f>
        <v>0</v>
      </c>
      <c r="AX70" s="132">
        <f>'D.1.4.1 - Zdravotně techn...'!J37</f>
        <v>0</v>
      </c>
      <c r="AY70" s="132">
        <f>'D.1.4.1 - Zdravotně techn...'!J38</f>
        <v>0</v>
      </c>
      <c r="AZ70" s="132">
        <f>'D.1.4.1 - Zdravotně techn...'!F35</f>
        <v>0</v>
      </c>
      <c r="BA70" s="132">
        <f>'D.1.4.1 - Zdravotně techn...'!F36</f>
        <v>0</v>
      </c>
      <c r="BB70" s="132">
        <f>'D.1.4.1 - Zdravotně techn...'!F37</f>
        <v>0</v>
      </c>
      <c r="BC70" s="132">
        <f>'D.1.4.1 - Zdravotně techn...'!F38</f>
        <v>0</v>
      </c>
      <c r="BD70" s="134">
        <f>'D.1.4.1 - Zdravotně techn...'!F39</f>
        <v>0</v>
      </c>
      <c r="BE70" s="4"/>
      <c r="BT70" s="135" t="s">
        <v>84</v>
      </c>
      <c r="BV70" s="135" t="s">
        <v>77</v>
      </c>
      <c r="BW70" s="135" t="s">
        <v>130</v>
      </c>
      <c r="BX70" s="135" t="s">
        <v>83</v>
      </c>
      <c r="CL70" s="135" t="s">
        <v>19</v>
      </c>
    </row>
    <row r="71" s="4" customFormat="1" ht="16.5" customHeight="1">
      <c r="A71" s="136" t="s">
        <v>89</v>
      </c>
      <c r="B71" s="65"/>
      <c r="C71" s="126"/>
      <c r="D71" s="126"/>
      <c r="E71" s="127" t="s">
        <v>131</v>
      </c>
      <c r="F71" s="127"/>
      <c r="G71" s="127"/>
      <c r="H71" s="127"/>
      <c r="I71" s="127"/>
      <c r="J71" s="126"/>
      <c r="K71" s="127" t="s">
        <v>132</v>
      </c>
      <c r="L71" s="127"/>
      <c r="M71" s="127"/>
      <c r="N71" s="127"/>
      <c r="O71" s="127"/>
      <c r="P71" s="127"/>
      <c r="Q71" s="127"/>
      <c r="R71" s="127"/>
      <c r="S71" s="127"/>
      <c r="T71" s="127"/>
      <c r="U71" s="127"/>
      <c r="V71" s="127"/>
      <c r="W71" s="127"/>
      <c r="X71" s="127"/>
      <c r="Y71" s="127"/>
      <c r="Z71" s="127"/>
      <c r="AA71" s="127"/>
      <c r="AB71" s="127"/>
      <c r="AC71" s="127"/>
      <c r="AD71" s="127"/>
      <c r="AE71" s="127"/>
      <c r="AF71" s="127"/>
      <c r="AG71" s="129">
        <f>'D.1.4.2 - Vzduchotechnika'!J32</f>
        <v>0</v>
      </c>
      <c r="AH71" s="126"/>
      <c r="AI71" s="126"/>
      <c r="AJ71" s="126"/>
      <c r="AK71" s="126"/>
      <c r="AL71" s="126"/>
      <c r="AM71" s="126"/>
      <c r="AN71" s="129">
        <f>SUM(AG71,AT71)</f>
        <v>0</v>
      </c>
      <c r="AO71" s="126"/>
      <c r="AP71" s="126"/>
      <c r="AQ71" s="130" t="s">
        <v>87</v>
      </c>
      <c r="AR71" s="67"/>
      <c r="AS71" s="131">
        <v>0</v>
      </c>
      <c r="AT71" s="132">
        <f>ROUND(SUM(AV71:AW71),2)</f>
        <v>0</v>
      </c>
      <c r="AU71" s="133">
        <f>'D.1.4.2 - Vzduchotechnika'!P92</f>
        <v>0</v>
      </c>
      <c r="AV71" s="132">
        <f>'D.1.4.2 - Vzduchotechnika'!J35</f>
        <v>0</v>
      </c>
      <c r="AW71" s="132">
        <f>'D.1.4.2 - Vzduchotechnika'!J36</f>
        <v>0</v>
      </c>
      <c r="AX71" s="132">
        <f>'D.1.4.2 - Vzduchotechnika'!J37</f>
        <v>0</v>
      </c>
      <c r="AY71" s="132">
        <f>'D.1.4.2 - Vzduchotechnika'!J38</f>
        <v>0</v>
      </c>
      <c r="AZ71" s="132">
        <f>'D.1.4.2 - Vzduchotechnika'!F35</f>
        <v>0</v>
      </c>
      <c r="BA71" s="132">
        <f>'D.1.4.2 - Vzduchotechnika'!F36</f>
        <v>0</v>
      </c>
      <c r="BB71" s="132">
        <f>'D.1.4.2 - Vzduchotechnika'!F37</f>
        <v>0</v>
      </c>
      <c r="BC71" s="132">
        <f>'D.1.4.2 - Vzduchotechnika'!F38</f>
        <v>0</v>
      </c>
      <c r="BD71" s="134">
        <f>'D.1.4.2 - Vzduchotechnika'!F39</f>
        <v>0</v>
      </c>
      <c r="BE71" s="4"/>
      <c r="BT71" s="135" t="s">
        <v>84</v>
      </c>
      <c r="BV71" s="135" t="s">
        <v>77</v>
      </c>
      <c r="BW71" s="135" t="s">
        <v>133</v>
      </c>
      <c r="BX71" s="135" t="s">
        <v>83</v>
      </c>
      <c r="CL71" s="135" t="s">
        <v>19</v>
      </c>
    </row>
    <row r="72" s="4" customFormat="1" ht="16.5" customHeight="1">
      <c r="A72" s="136" t="s">
        <v>89</v>
      </c>
      <c r="B72" s="65"/>
      <c r="C72" s="126"/>
      <c r="D72" s="126"/>
      <c r="E72" s="127" t="s">
        <v>134</v>
      </c>
      <c r="F72" s="127"/>
      <c r="G72" s="127"/>
      <c r="H72" s="127"/>
      <c r="I72" s="127"/>
      <c r="J72" s="126"/>
      <c r="K72" s="127" t="s">
        <v>135</v>
      </c>
      <c r="L72" s="127"/>
      <c r="M72" s="127"/>
      <c r="N72" s="127"/>
      <c r="O72" s="127"/>
      <c r="P72" s="127"/>
      <c r="Q72" s="127"/>
      <c r="R72" s="127"/>
      <c r="S72" s="127"/>
      <c r="T72" s="127"/>
      <c r="U72" s="127"/>
      <c r="V72" s="127"/>
      <c r="W72" s="127"/>
      <c r="X72" s="127"/>
      <c r="Y72" s="127"/>
      <c r="Z72" s="127"/>
      <c r="AA72" s="127"/>
      <c r="AB72" s="127"/>
      <c r="AC72" s="127"/>
      <c r="AD72" s="127"/>
      <c r="AE72" s="127"/>
      <c r="AF72" s="127"/>
      <c r="AG72" s="129">
        <f>'D.1.4.3 - Vytápění'!J32</f>
        <v>0</v>
      </c>
      <c r="AH72" s="126"/>
      <c r="AI72" s="126"/>
      <c r="AJ72" s="126"/>
      <c r="AK72" s="126"/>
      <c r="AL72" s="126"/>
      <c r="AM72" s="126"/>
      <c r="AN72" s="129">
        <f>SUM(AG72,AT72)</f>
        <v>0</v>
      </c>
      <c r="AO72" s="126"/>
      <c r="AP72" s="126"/>
      <c r="AQ72" s="130" t="s">
        <v>87</v>
      </c>
      <c r="AR72" s="67"/>
      <c r="AS72" s="131">
        <v>0</v>
      </c>
      <c r="AT72" s="132">
        <f>ROUND(SUM(AV72:AW72),2)</f>
        <v>0</v>
      </c>
      <c r="AU72" s="133">
        <f>'D.1.4.3 - Vytápění'!P92</f>
        <v>0</v>
      </c>
      <c r="AV72" s="132">
        <f>'D.1.4.3 - Vytápění'!J35</f>
        <v>0</v>
      </c>
      <c r="AW72" s="132">
        <f>'D.1.4.3 - Vytápění'!J36</f>
        <v>0</v>
      </c>
      <c r="AX72" s="132">
        <f>'D.1.4.3 - Vytápění'!J37</f>
        <v>0</v>
      </c>
      <c r="AY72" s="132">
        <f>'D.1.4.3 - Vytápění'!J38</f>
        <v>0</v>
      </c>
      <c r="AZ72" s="132">
        <f>'D.1.4.3 - Vytápění'!F35</f>
        <v>0</v>
      </c>
      <c r="BA72" s="132">
        <f>'D.1.4.3 - Vytápění'!F36</f>
        <v>0</v>
      </c>
      <c r="BB72" s="132">
        <f>'D.1.4.3 - Vytápění'!F37</f>
        <v>0</v>
      </c>
      <c r="BC72" s="132">
        <f>'D.1.4.3 - Vytápění'!F38</f>
        <v>0</v>
      </c>
      <c r="BD72" s="134">
        <f>'D.1.4.3 - Vytápění'!F39</f>
        <v>0</v>
      </c>
      <c r="BE72" s="4"/>
      <c r="BT72" s="135" t="s">
        <v>84</v>
      </c>
      <c r="BV72" s="135" t="s">
        <v>77</v>
      </c>
      <c r="BW72" s="135" t="s">
        <v>136</v>
      </c>
      <c r="BX72" s="135" t="s">
        <v>83</v>
      </c>
      <c r="CL72" s="135" t="s">
        <v>19</v>
      </c>
    </row>
    <row r="73" s="4" customFormat="1" ht="16.5" customHeight="1">
      <c r="A73" s="4"/>
      <c r="B73" s="65"/>
      <c r="C73" s="126"/>
      <c r="D73" s="126"/>
      <c r="E73" s="127" t="s">
        <v>137</v>
      </c>
      <c r="F73" s="127"/>
      <c r="G73" s="127"/>
      <c r="H73" s="127"/>
      <c r="I73" s="127"/>
      <c r="J73" s="126"/>
      <c r="K73" s="127" t="s">
        <v>138</v>
      </c>
      <c r="L73" s="127"/>
      <c r="M73" s="127"/>
      <c r="N73" s="127"/>
      <c r="O73" s="127"/>
      <c r="P73" s="127"/>
      <c r="Q73" s="127"/>
      <c r="R73" s="127"/>
      <c r="S73" s="127"/>
      <c r="T73" s="127"/>
      <c r="U73" s="127"/>
      <c r="V73" s="127"/>
      <c r="W73" s="127"/>
      <c r="X73" s="127"/>
      <c r="Y73" s="127"/>
      <c r="Z73" s="127"/>
      <c r="AA73" s="127"/>
      <c r="AB73" s="127"/>
      <c r="AC73" s="127"/>
      <c r="AD73" s="127"/>
      <c r="AE73" s="127"/>
      <c r="AF73" s="127"/>
      <c r="AG73" s="128">
        <f>ROUND(SUM(AG74:AG79),2)</f>
        <v>0</v>
      </c>
      <c r="AH73" s="126"/>
      <c r="AI73" s="126"/>
      <c r="AJ73" s="126"/>
      <c r="AK73" s="126"/>
      <c r="AL73" s="126"/>
      <c r="AM73" s="126"/>
      <c r="AN73" s="129">
        <f>SUM(AG73,AT73)</f>
        <v>0</v>
      </c>
      <c r="AO73" s="126"/>
      <c r="AP73" s="126"/>
      <c r="AQ73" s="130" t="s">
        <v>87</v>
      </c>
      <c r="AR73" s="67"/>
      <c r="AS73" s="131">
        <f>ROUND(SUM(AS74:AS79),2)</f>
        <v>0</v>
      </c>
      <c r="AT73" s="132">
        <f>ROUND(SUM(AV73:AW73),2)</f>
        <v>0</v>
      </c>
      <c r="AU73" s="133">
        <f>ROUND(SUM(AU74:AU79),5)</f>
        <v>0</v>
      </c>
      <c r="AV73" s="132">
        <f>ROUND(AZ73*L29,2)</f>
        <v>0</v>
      </c>
      <c r="AW73" s="132">
        <f>ROUND(BA73*L30,2)</f>
        <v>0</v>
      </c>
      <c r="AX73" s="132">
        <f>ROUND(BB73*L29,2)</f>
        <v>0</v>
      </c>
      <c r="AY73" s="132">
        <f>ROUND(BC73*L30,2)</f>
        <v>0</v>
      </c>
      <c r="AZ73" s="132">
        <f>ROUND(SUM(AZ74:AZ79),2)</f>
        <v>0</v>
      </c>
      <c r="BA73" s="132">
        <f>ROUND(SUM(BA74:BA79),2)</f>
        <v>0</v>
      </c>
      <c r="BB73" s="132">
        <f>ROUND(SUM(BB74:BB79),2)</f>
        <v>0</v>
      </c>
      <c r="BC73" s="132">
        <f>ROUND(SUM(BC74:BC79),2)</f>
        <v>0</v>
      </c>
      <c r="BD73" s="134">
        <f>ROUND(SUM(BD74:BD79),2)</f>
        <v>0</v>
      </c>
      <c r="BE73" s="4"/>
      <c r="BS73" s="135" t="s">
        <v>74</v>
      </c>
      <c r="BT73" s="135" t="s">
        <v>84</v>
      </c>
      <c r="BU73" s="135" t="s">
        <v>76</v>
      </c>
      <c r="BV73" s="135" t="s">
        <v>77</v>
      </c>
      <c r="BW73" s="135" t="s">
        <v>139</v>
      </c>
      <c r="BX73" s="135" t="s">
        <v>83</v>
      </c>
      <c r="CL73" s="135" t="s">
        <v>19</v>
      </c>
    </row>
    <row r="74" s="4" customFormat="1" ht="16.5" customHeight="1">
      <c r="A74" s="136" t="s">
        <v>89</v>
      </c>
      <c r="B74" s="65"/>
      <c r="C74" s="126"/>
      <c r="D74" s="126"/>
      <c r="E74" s="126"/>
      <c r="F74" s="127" t="s">
        <v>79</v>
      </c>
      <c r="G74" s="127"/>
      <c r="H74" s="127"/>
      <c r="I74" s="127"/>
      <c r="J74" s="127"/>
      <c r="K74" s="126"/>
      <c r="L74" s="127" t="s">
        <v>140</v>
      </c>
      <c r="M74" s="127"/>
      <c r="N74" s="127"/>
      <c r="O74" s="127"/>
      <c r="P74" s="127"/>
      <c r="Q74" s="127"/>
      <c r="R74" s="127"/>
      <c r="S74" s="127"/>
      <c r="T74" s="127"/>
      <c r="U74" s="127"/>
      <c r="V74" s="127"/>
      <c r="W74" s="127"/>
      <c r="X74" s="127"/>
      <c r="Y74" s="127"/>
      <c r="Z74" s="127"/>
      <c r="AA74" s="127"/>
      <c r="AB74" s="127"/>
      <c r="AC74" s="127"/>
      <c r="AD74" s="127"/>
      <c r="AE74" s="127"/>
      <c r="AF74" s="127"/>
      <c r="AG74" s="129">
        <f>'01 - EPS - Elektrická pož...'!J34</f>
        <v>0</v>
      </c>
      <c r="AH74" s="126"/>
      <c r="AI74" s="126"/>
      <c r="AJ74" s="126"/>
      <c r="AK74" s="126"/>
      <c r="AL74" s="126"/>
      <c r="AM74" s="126"/>
      <c r="AN74" s="129">
        <f>SUM(AG74,AT74)</f>
        <v>0</v>
      </c>
      <c r="AO74" s="126"/>
      <c r="AP74" s="126"/>
      <c r="AQ74" s="130" t="s">
        <v>87</v>
      </c>
      <c r="AR74" s="67"/>
      <c r="AS74" s="131">
        <v>0</v>
      </c>
      <c r="AT74" s="132">
        <f>ROUND(SUM(AV74:AW74),2)</f>
        <v>0</v>
      </c>
      <c r="AU74" s="133">
        <f>'01 - EPS - Elektrická pož...'!P92</f>
        <v>0</v>
      </c>
      <c r="AV74" s="132">
        <f>'01 - EPS - Elektrická pož...'!J37</f>
        <v>0</v>
      </c>
      <c r="AW74" s="132">
        <f>'01 - EPS - Elektrická pož...'!J38</f>
        <v>0</v>
      </c>
      <c r="AX74" s="132">
        <f>'01 - EPS - Elektrická pož...'!J39</f>
        <v>0</v>
      </c>
      <c r="AY74" s="132">
        <f>'01 - EPS - Elektrická pož...'!J40</f>
        <v>0</v>
      </c>
      <c r="AZ74" s="132">
        <f>'01 - EPS - Elektrická pož...'!F37</f>
        <v>0</v>
      </c>
      <c r="BA74" s="132">
        <f>'01 - EPS - Elektrická pož...'!F38</f>
        <v>0</v>
      </c>
      <c r="BB74" s="132">
        <f>'01 - EPS - Elektrická pož...'!F39</f>
        <v>0</v>
      </c>
      <c r="BC74" s="132">
        <f>'01 - EPS - Elektrická pož...'!F40</f>
        <v>0</v>
      </c>
      <c r="BD74" s="134">
        <f>'01 - EPS - Elektrická pož...'!F41</f>
        <v>0</v>
      </c>
      <c r="BE74" s="4"/>
      <c r="BT74" s="135" t="s">
        <v>91</v>
      </c>
      <c r="BV74" s="135" t="s">
        <v>77</v>
      </c>
      <c r="BW74" s="135" t="s">
        <v>141</v>
      </c>
      <c r="BX74" s="135" t="s">
        <v>139</v>
      </c>
      <c r="CL74" s="135" t="s">
        <v>19</v>
      </c>
    </row>
    <row r="75" s="4" customFormat="1" ht="16.5" customHeight="1">
      <c r="A75" s="136" t="s">
        <v>89</v>
      </c>
      <c r="B75" s="65"/>
      <c r="C75" s="126"/>
      <c r="D75" s="126"/>
      <c r="E75" s="126"/>
      <c r="F75" s="127" t="s">
        <v>93</v>
      </c>
      <c r="G75" s="127"/>
      <c r="H75" s="127"/>
      <c r="I75" s="127"/>
      <c r="J75" s="127"/>
      <c r="K75" s="126"/>
      <c r="L75" s="127" t="s">
        <v>142</v>
      </c>
      <c r="M75" s="127"/>
      <c r="N75" s="127"/>
      <c r="O75" s="127"/>
      <c r="P75" s="127"/>
      <c r="Q75" s="127"/>
      <c r="R75" s="127"/>
      <c r="S75" s="127"/>
      <c r="T75" s="127"/>
      <c r="U75" s="127"/>
      <c r="V75" s="127"/>
      <c r="W75" s="127"/>
      <c r="X75" s="127"/>
      <c r="Y75" s="127"/>
      <c r="Z75" s="127"/>
      <c r="AA75" s="127"/>
      <c r="AB75" s="127"/>
      <c r="AC75" s="127"/>
      <c r="AD75" s="127"/>
      <c r="AE75" s="127"/>
      <c r="AF75" s="127"/>
      <c r="AG75" s="129">
        <f>'02 - SK - Strukturovaná k...'!J34</f>
        <v>0</v>
      </c>
      <c r="AH75" s="126"/>
      <c r="AI75" s="126"/>
      <c r="AJ75" s="126"/>
      <c r="AK75" s="126"/>
      <c r="AL75" s="126"/>
      <c r="AM75" s="126"/>
      <c r="AN75" s="129">
        <f>SUM(AG75,AT75)</f>
        <v>0</v>
      </c>
      <c r="AO75" s="126"/>
      <c r="AP75" s="126"/>
      <c r="AQ75" s="130" t="s">
        <v>87</v>
      </c>
      <c r="AR75" s="67"/>
      <c r="AS75" s="131">
        <v>0</v>
      </c>
      <c r="AT75" s="132">
        <f>ROUND(SUM(AV75:AW75),2)</f>
        <v>0</v>
      </c>
      <c r="AU75" s="133">
        <f>'02 - SK - Strukturovaná k...'!P92</f>
        <v>0</v>
      </c>
      <c r="AV75" s="132">
        <f>'02 - SK - Strukturovaná k...'!J37</f>
        <v>0</v>
      </c>
      <c r="AW75" s="132">
        <f>'02 - SK - Strukturovaná k...'!J38</f>
        <v>0</v>
      </c>
      <c r="AX75" s="132">
        <f>'02 - SK - Strukturovaná k...'!J39</f>
        <v>0</v>
      </c>
      <c r="AY75" s="132">
        <f>'02 - SK - Strukturovaná k...'!J40</f>
        <v>0</v>
      </c>
      <c r="AZ75" s="132">
        <f>'02 - SK - Strukturovaná k...'!F37</f>
        <v>0</v>
      </c>
      <c r="BA75" s="132">
        <f>'02 - SK - Strukturovaná k...'!F38</f>
        <v>0</v>
      </c>
      <c r="BB75" s="132">
        <f>'02 - SK - Strukturovaná k...'!F39</f>
        <v>0</v>
      </c>
      <c r="BC75" s="132">
        <f>'02 - SK - Strukturovaná k...'!F40</f>
        <v>0</v>
      </c>
      <c r="BD75" s="134">
        <f>'02 - SK - Strukturovaná k...'!F41</f>
        <v>0</v>
      </c>
      <c r="BE75" s="4"/>
      <c r="BT75" s="135" t="s">
        <v>91</v>
      </c>
      <c r="BV75" s="135" t="s">
        <v>77</v>
      </c>
      <c r="BW75" s="135" t="s">
        <v>143</v>
      </c>
      <c r="BX75" s="135" t="s">
        <v>139</v>
      </c>
      <c r="CL75" s="135" t="s">
        <v>19</v>
      </c>
    </row>
    <row r="76" s="4" customFormat="1" ht="23.25" customHeight="1">
      <c r="A76" s="136" t="s">
        <v>89</v>
      </c>
      <c r="B76" s="65"/>
      <c r="C76" s="126"/>
      <c r="D76" s="126"/>
      <c r="E76" s="126"/>
      <c r="F76" s="127" t="s">
        <v>96</v>
      </c>
      <c r="G76" s="127"/>
      <c r="H76" s="127"/>
      <c r="I76" s="127"/>
      <c r="J76" s="127"/>
      <c r="K76" s="126"/>
      <c r="L76" s="127" t="s">
        <v>144</v>
      </c>
      <c r="M76" s="127"/>
      <c r="N76" s="127"/>
      <c r="O76" s="127"/>
      <c r="P76" s="127"/>
      <c r="Q76" s="127"/>
      <c r="R76" s="127"/>
      <c r="S76" s="127"/>
      <c r="T76" s="127"/>
      <c r="U76" s="127"/>
      <c r="V76" s="127"/>
      <c r="W76" s="127"/>
      <c r="X76" s="127"/>
      <c r="Y76" s="127"/>
      <c r="Z76" s="127"/>
      <c r="AA76" s="127"/>
      <c r="AB76" s="127"/>
      <c r="AC76" s="127"/>
      <c r="AD76" s="127"/>
      <c r="AE76" s="127"/>
      <c r="AF76" s="127"/>
      <c r="AG76" s="129">
        <f>'03 - PZTS - Poplachový za...'!J34</f>
        <v>0</v>
      </c>
      <c r="AH76" s="126"/>
      <c r="AI76" s="126"/>
      <c r="AJ76" s="126"/>
      <c r="AK76" s="126"/>
      <c r="AL76" s="126"/>
      <c r="AM76" s="126"/>
      <c r="AN76" s="129">
        <f>SUM(AG76,AT76)</f>
        <v>0</v>
      </c>
      <c r="AO76" s="126"/>
      <c r="AP76" s="126"/>
      <c r="AQ76" s="130" t="s">
        <v>87</v>
      </c>
      <c r="AR76" s="67"/>
      <c r="AS76" s="131">
        <v>0</v>
      </c>
      <c r="AT76" s="132">
        <f>ROUND(SUM(AV76:AW76),2)</f>
        <v>0</v>
      </c>
      <c r="AU76" s="133">
        <f>'03 - PZTS - Poplachový za...'!P92</f>
        <v>0</v>
      </c>
      <c r="AV76" s="132">
        <f>'03 - PZTS - Poplachový za...'!J37</f>
        <v>0</v>
      </c>
      <c r="AW76" s="132">
        <f>'03 - PZTS - Poplachový za...'!J38</f>
        <v>0</v>
      </c>
      <c r="AX76" s="132">
        <f>'03 - PZTS - Poplachový za...'!J39</f>
        <v>0</v>
      </c>
      <c r="AY76" s="132">
        <f>'03 - PZTS - Poplachový za...'!J40</f>
        <v>0</v>
      </c>
      <c r="AZ76" s="132">
        <f>'03 - PZTS - Poplachový za...'!F37</f>
        <v>0</v>
      </c>
      <c r="BA76" s="132">
        <f>'03 - PZTS - Poplachový za...'!F38</f>
        <v>0</v>
      </c>
      <c r="BB76" s="132">
        <f>'03 - PZTS - Poplachový za...'!F39</f>
        <v>0</v>
      </c>
      <c r="BC76" s="132">
        <f>'03 - PZTS - Poplachový za...'!F40</f>
        <v>0</v>
      </c>
      <c r="BD76" s="134">
        <f>'03 - PZTS - Poplachový za...'!F41</f>
        <v>0</v>
      </c>
      <c r="BE76" s="4"/>
      <c r="BT76" s="135" t="s">
        <v>91</v>
      </c>
      <c r="BV76" s="135" t="s">
        <v>77</v>
      </c>
      <c r="BW76" s="135" t="s">
        <v>145</v>
      </c>
      <c r="BX76" s="135" t="s">
        <v>139</v>
      </c>
      <c r="CL76" s="135" t="s">
        <v>19</v>
      </c>
    </row>
    <row r="77" s="4" customFormat="1" ht="16.5" customHeight="1">
      <c r="A77" s="136" t="s">
        <v>89</v>
      </c>
      <c r="B77" s="65"/>
      <c r="C77" s="126"/>
      <c r="D77" s="126"/>
      <c r="E77" s="126"/>
      <c r="F77" s="127" t="s">
        <v>99</v>
      </c>
      <c r="G77" s="127"/>
      <c r="H77" s="127"/>
      <c r="I77" s="127"/>
      <c r="J77" s="127"/>
      <c r="K77" s="126"/>
      <c r="L77" s="127" t="s">
        <v>146</v>
      </c>
      <c r="M77" s="127"/>
      <c r="N77" s="127"/>
      <c r="O77" s="127"/>
      <c r="P77" s="127"/>
      <c r="Q77" s="127"/>
      <c r="R77" s="127"/>
      <c r="S77" s="127"/>
      <c r="T77" s="127"/>
      <c r="U77" s="127"/>
      <c r="V77" s="127"/>
      <c r="W77" s="127"/>
      <c r="X77" s="127"/>
      <c r="Y77" s="127"/>
      <c r="Z77" s="127"/>
      <c r="AA77" s="127"/>
      <c r="AB77" s="127"/>
      <c r="AC77" s="127"/>
      <c r="AD77" s="127"/>
      <c r="AE77" s="127"/>
      <c r="AF77" s="127"/>
      <c r="AG77" s="129">
        <f>'04 - CCTV - Kamerový systém'!J34</f>
        <v>0</v>
      </c>
      <c r="AH77" s="126"/>
      <c r="AI77" s="126"/>
      <c r="AJ77" s="126"/>
      <c r="AK77" s="126"/>
      <c r="AL77" s="126"/>
      <c r="AM77" s="126"/>
      <c r="AN77" s="129">
        <f>SUM(AG77,AT77)</f>
        <v>0</v>
      </c>
      <c r="AO77" s="126"/>
      <c r="AP77" s="126"/>
      <c r="AQ77" s="130" t="s">
        <v>87</v>
      </c>
      <c r="AR77" s="67"/>
      <c r="AS77" s="131">
        <v>0</v>
      </c>
      <c r="AT77" s="132">
        <f>ROUND(SUM(AV77:AW77),2)</f>
        <v>0</v>
      </c>
      <c r="AU77" s="133">
        <f>'04 - CCTV - Kamerový systém'!P92</f>
        <v>0</v>
      </c>
      <c r="AV77" s="132">
        <f>'04 - CCTV - Kamerový systém'!J37</f>
        <v>0</v>
      </c>
      <c r="AW77" s="132">
        <f>'04 - CCTV - Kamerový systém'!J38</f>
        <v>0</v>
      </c>
      <c r="AX77" s="132">
        <f>'04 - CCTV - Kamerový systém'!J39</f>
        <v>0</v>
      </c>
      <c r="AY77" s="132">
        <f>'04 - CCTV - Kamerový systém'!J40</f>
        <v>0</v>
      </c>
      <c r="AZ77" s="132">
        <f>'04 - CCTV - Kamerový systém'!F37</f>
        <v>0</v>
      </c>
      <c r="BA77" s="132">
        <f>'04 - CCTV - Kamerový systém'!F38</f>
        <v>0</v>
      </c>
      <c r="BB77" s="132">
        <f>'04 - CCTV - Kamerový systém'!F39</f>
        <v>0</v>
      </c>
      <c r="BC77" s="132">
        <f>'04 - CCTV - Kamerový systém'!F40</f>
        <v>0</v>
      </c>
      <c r="BD77" s="134">
        <f>'04 - CCTV - Kamerový systém'!F41</f>
        <v>0</v>
      </c>
      <c r="BE77" s="4"/>
      <c r="BT77" s="135" t="s">
        <v>91</v>
      </c>
      <c r="BV77" s="135" t="s">
        <v>77</v>
      </c>
      <c r="BW77" s="135" t="s">
        <v>147</v>
      </c>
      <c r="BX77" s="135" t="s">
        <v>139</v>
      </c>
      <c r="CL77" s="135" t="s">
        <v>19</v>
      </c>
    </row>
    <row r="78" s="4" customFormat="1" ht="16.5" customHeight="1">
      <c r="A78" s="136" t="s">
        <v>89</v>
      </c>
      <c r="B78" s="65"/>
      <c r="C78" s="126"/>
      <c r="D78" s="126"/>
      <c r="E78" s="126"/>
      <c r="F78" s="127" t="s">
        <v>102</v>
      </c>
      <c r="G78" s="127"/>
      <c r="H78" s="127"/>
      <c r="I78" s="127"/>
      <c r="J78" s="127"/>
      <c r="K78" s="126"/>
      <c r="L78" s="127" t="s">
        <v>148</v>
      </c>
      <c r="M78" s="127"/>
      <c r="N78" s="127"/>
      <c r="O78" s="127"/>
      <c r="P78" s="127"/>
      <c r="Q78" s="127"/>
      <c r="R78" s="127"/>
      <c r="S78" s="127"/>
      <c r="T78" s="127"/>
      <c r="U78" s="127"/>
      <c r="V78" s="127"/>
      <c r="W78" s="127"/>
      <c r="X78" s="127"/>
      <c r="Y78" s="127"/>
      <c r="Z78" s="127"/>
      <c r="AA78" s="127"/>
      <c r="AB78" s="127"/>
      <c r="AC78" s="127"/>
      <c r="AD78" s="127"/>
      <c r="AE78" s="127"/>
      <c r="AF78" s="127"/>
      <c r="AG78" s="129">
        <f>'05 - STA - Společná telev...'!J34</f>
        <v>0</v>
      </c>
      <c r="AH78" s="126"/>
      <c r="AI78" s="126"/>
      <c r="AJ78" s="126"/>
      <c r="AK78" s="126"/>
      <c r="AL78" s="126"/>
      <c r="AM78" s="126"/>
      <c r="AN78" s="129">
        <f>SUM(AG78,AT78)</f>
        <v>0</v>
      </c>
      <c r="AO78" s="126"/>
      <c r="AP78" s="126"/>
      <c r="AQ78" s="130" t="s">
        <v>87</v>
      </c>
      <c r="AR78" s="67"/>
      <c r="AS78" s="131">
        <v>0</v>
      </c>
      <c r="AT78" s="132">
        <f>ROUND(SUM(AV78:AW78),2)</f>
        <v>0</v>
      </c>
      <c r="AU78" s="133">
        <f>'05 - STA - Společná telev...'!P92</f>
        <v>0</v>
      </c>
      <c r="AV78" s="132">
        <f>'05 - STA - Společná telev...'!J37</f>
        <v>0</v>
      </c>
      <c r="AW78" s="132">
        <f>'05 - STA - Společná telev...'!J38</f>
        <v>0</v>
      </c>
      <c r="AX78" s="132">
        <f>'05 - STA - Společná telev...'!J39</f>
        <v>0</v>
      </c>
      <c r="AY78" s="132">
        <f>'05 - STA - Společná telev...'!J40</f>
        <v>0</v>
      </c>
      <c r="AZ78" s="132">
        <f>'05 - STA - Společná telev...'!F37</f>
        <v>0</v>
      </c>
      <c r="BA78" s="132">
        <f>'05 - STA - Společná telev...'!F38</f>
        <v>0</v>
      </c>
      <c r="BB78" s="132">
        <f>'05 - STA - Společná telev...'!F39</f>
        <v>0</v>
      </c>
      <c r="BC78" s="132">
        <f>'05 - STA - Společná telev...'!F40</f>
        <v>0</v>
      </c>
      <c r="BD78" s="134">
        <f>'05 - STA - Společná telev...'!F41</f>
        <v>0</v>
      </c>
      <c r="BE78" s="4"/>
      <c r="BT78" s="135" t="s">
        <v>91</v>
      </c>
      <c r="BV78" s="135" t="s">
        <v>77</v>
      </c>
      <c r="BW78" s="135" t="s">
        <v>149</v>
      </c>
      <c r="BX78" s="135" t="s">
        <v>139</v>
      </c>
      <c r="CL78" s="135" t="s">
        <v>19</v>
      </c>
    </row>
    <row r="79" s="4" customFormat="1" ht="16.5" customHeight="1">
      <c r="A79" s="136" t="s">
        <v>89</v>
      </c>
      <c r="B79" s="65"/>
      <c r="C79" s="126"/>
      <c r="D79" s="126"/>
      <c r="E79" s="126"/>
      <c r="F79" s="127" t="s">
        <v>105</v>
      </c>
      <c r="G79" s="127"/>
      <c r="H79" s="127"/>
      <c r="I79" s="127"/>
      <c r="J79" s="127"/>
      <c r="K79" s="126"/>
      <c r="L79" s="127" t="s">
        <v>150</v>
      </c>
      <c r="M79" s="127"/>
      <c r="N79" s="127"/>
      <c r="O79" s="127"/>
      <c r="P79" s="127"/>
      <c r="Q79" s="127"/>
      <c r="R79" s="127"/>
      <c r="S79" s="127"/>
      <c r="T79" s="127"/>
      <c r="U79" s="127"/>
      <c r="V79" s="127"/>
      <c r="W79" s="127"/>
      <c r="X79" s="127"/>
      <c r="Y79" s="127"/>
      <c r="Z79" s="127"/>
      <c r="AA79" s="127"/>
      <c r="AB79" s="127"/>
      <c r="AC79" s="127"/>
      <c r="AD79" s="127"/>
      <c r="AE79" s="127"/>
      <c r="AF79" s="127"/>
      <c r="AG79" s="129">
        <f>'06 - EKV - Elektronická k...'!J34</f>
        <v>0</v>
      </c>
      <c r="AH79" s="126"/>
      <c r="AI79" s="126"/>
      <c r="AJ79" s="126"/>
      <c r="AK79" s="126"/>
      <c r="AL79" s="126"/>
      <c r="AM79" s="126"/>
      <c r="AN79" s="129">
        <f>SUM(AG79,AT79)</f>
        <v>0</v>
      </c>
      <c r="AO79" s="126"/>
      <c r="AP79" s="126"/>
      <c r="AQ79" s="130" t="s">
        <v>87</v>
      </c>
      <c r="AR79" s="67"/>
      <c r="AS79" s="131">
        <v>0</v>
      </c>
      <c r="AT79" s="132">
        <f>ROUND(SUM(AV79:AW79),2)</f>
        <v>0</v>
      </c>
      <c r="AU79" s="133">
        <f>'06 - EKV - Elektronická k...'!P92</f>
        <v>0</v>
      </c>
      <c r="AV79" s="132">
        <f>'06 - EKV - Elektronická k...'!J37</f>
        <v>0</v>
      </c>
      <c r="AW79" s="132">
        <f>'06 - EKV - Elektronická k...'!J38</f>
        <v>0</v>
      </c>
      <c r="AX79" s="132">
        <f>'06 - EKV - Elektronická k...'!J39</f>
        <v>0</v>
      </c>
      <c r="AY79" s="132">
        <f>'06 - EKV - Elektronická k...'!J40</f>
        <v>0</v>
      </c>
      <c r="AZ79" s="132">
        <f>'06 - EKV - Elektronická k...'!F37</f>
        <v>0</v>
      </c>
      <c r="BA79" s="132">
        <f>'06 - EKV - Elektronická k...'!F38</f>
        <v>0</v>
      </c>
      <c r="BB79" s="132">
        <f>'06 - EKV - Elektronická k...'!F39</f>
        <v>0</v>
      </c>
      <c r="BC79" s="132">
        <f>'06 - EKV - Elektronická k...'!F40</f>
        <v>0</v>
      </c>
      <c r="BD79" s="134">
        <f>'06 - EKV - Elektronická k...'!F41</f>
        <v>0</v>
      </c>
      <c r="BE79" s="4"/>
      <c r="BT79" s="135" t="s">
        <v>91</v>
      </c>
      <c r="BV79" s="135" t="s">
        <v>77</v>
      </c>
      <c r="BW79" s="135" t="s">
        <v>151</v>
      </c>
      <c r="BX79" s="135" t="s">
        <v>139</v>
      </c>
      <c r="CL79" s="135" t="s">
        <v>19</v>
      </c>
    </row>
    <row r="80" s="4" customFormat="1" ht="16.5" customHeight="1">
      <c r="A80" s="4"/>
      <c r="B80" s="65"/>
      <c r="C80" s="126"/>
      <c r="D80" s="126"/>
      <c r="E80" s="127" t="s">
        <v>152</v>
      </c>
      <c r="F80" s="127"/>
      <c r="G80" s="127"/>
      <c r="H80" s="127"/>
      <c r="I80" s="127"/>
      <c r="J80" s="126"/>
      <c r="K80" s="127" t="s">
        <v>153</v>
      </c>
      <c r="L80" s="127"/>
      <c r="M80" s="127"/>
      <c r="N80" s="127"/>
      <c r="O80" s="127"/>
      <c r="P80" s="127"/>
      <c r="Q80" s="127"/>
      <c r="R80" s="127"/>
      <c r="S80" s="127"/>
      <c r="T80" s="127"/>
      <c r="U80" s="127"/>
      <c r="V80" s="127"/>
      <c r="W80" s="127"/>
      <c r="X80" s="127"/>
      <c r="Y80" s="127"/>
      <c r="Z80" s="127"/>
      <c r="AA80" s="127"/>
      <c r="AB80" s="127"/>
      <c r="AC80" s="127"/>
      <c r="AD80" s="127"/>
      <c r="AE80" s="127"/>
      <c r="AF80" s="127"/>
      <c r="AG80" s="128">
        <f>ROUND(SUM(AG81:AG82),2)</f>
        <v>0</v>
      </c>
      <c r="AH80" s="126"/>
      <c r="AI80" s="126"/>
      <c r="AJ80" s="126"/>
      <c r="AK80" s="126"/>
      <c r="AL80" s="126"/>
      <c r="AM80" s="126"/>
      <c r="AN80" s="129">
        <f>SUM(AG80,AT80)</f>
        <v>0</v>
      </c>
      <c r="AO80" s="126"/>
      <c r="AP80" s="126"/>
      <c r="AQ80" s="130" t="s">
        <v>87</v>
      </c>
      <c r="AR80" s="67"/>
      <c r="AS80" s="131">
        <f>ROUND(SUM(AS81:AS82),2)</f>
        <v>0</v>
      </c>
      <c r="AT80" s="132">
        <f>ROUND(SUM(AV80:AW80),2)</f>
        <v>0</v>
      </c>
      <c r="AU80" s="133">
        <f>ROUND(SUM(AU81:AU82),5)</f>
        <v>0</v>
      </c>
      <c r="AV80" s="132">
        <f>ROUND(AZ80*L29,2)</f>
        <v>0</v>
      </c>
      <c r="AW80" s="132">
        <f>ROUND(BA80*L30,2)</f>
        <v>0</v>
      </c>
      <c r="AX80" s="132">
        <f>ROUND(BB80*L29,2)</f>
        <v>0</v>
      </c>
      <c r="AY80" s="132">
        <f>ROUND(BC80*L30,2)</f>
        <v>0</v>
      </c>
      <c r="AZ80" s="132">
        <f>ROUND(SUM(AZ81:AZ82),2)</f>
        <v>0</v>
      </c>
      <c r="BA80" s="132">
        <f>ROUND(SUM(BA81:BA82),2)</f>
        <v>0</v>
      </c>
      <c r="BB80" s="132">
        <f>ROUND(SUM(BB81:BB82),2)</f>
        <v>0</v>
      </c>
      <c r="BC80" s="132">
        <f>ROUND(SUM(BC81:BC82),2)</f>
        <v>0</v>
      </c>
      <c r="BD80" s="134">
        <f>ROUND(SUM(BD81:BD82),2)</f>
        <v>0</v>
      </c>
      <c r="BE80" s="4"/>
      <c r="BS80" s="135" t="s">
        <v>74</v>
      </c>
      <c r="BT80" s="135" t="s">
        <v>84</v>
      </c>
      <c r="BV80" s="135" t="s">
        <v>77</v>
      </c>
      <c r="BW80" s="135" t="s">
        <v>154</v>
      </c>
      <c r="BX80" s="135" t="s">
        <v>83</v>
      </c>
      <c r="CL80" s="135" t="s">
        <v>19</v>
      </c>
    </row>
    <row r="81" s="4" customFormat="1" ht="16.5" customHeight="1">
      <c r="A81" s="136" t="s">
        <v>89</v>
      </c>
      <c r="B81" s="65"/>
      <c r="C81" s="126"/>
      <c r="D81" s="126"/>
      <c r="E81" s="126"/>
      <c r="F81" s="127" t="s">
        <v>152</v>
      </c>
      <c r="G81" s="127"/>
      <c r="H81" s="127"/>
      <c r="I81" s="127"/>
      <c r="J81" s="127"/>
      <c r="K81" s="126"/>
      <c r="L81" s="127" t="s">
        <v>153</v>
      </c>
      <c r="M81" s="127"/>
      <c r="N81" s="127"/>
      <c r="O81" s="127"/>
      <c r="P81" s="127"/>
      <c r="Q81" s="127"/>
      <c r="R81" s="127"/>
      <c r="S81" s="127"/>
      <c r="T81" s="127"/>
      <c r="U81" s="127"/>
      <c r="V81" s="127"/>
      <c r="W81" s="127"/>
      <c r="X81" s="127"/>
      <c r="Y81" s="127"/>
      <c r="Z81" s="127"/>
      <c r="AA81" s="127"/>
      <c r="AB81" s="127"/>
      <c r="AC81" s="127"/>
      <c r="AD81" s="127"/>
      <c r="AE81" s="127"/>
      <c r="AF81" s="127"/>
      <c r="AG81" s="129">
        <f>'D.1.4.5 - Silnoproudá ele...'!J32</f>
        <v>0</v>
      </c>
      <c r="AH81" s="126"/>
      <c r="AI81" s="126"/>
      <c r="AJ81" s="126"/>
      <c r="AK81" s="126"/>
      <c r="AL81" s="126"/>
      <c r="AM81" s="126"/>
      <c r="AN81" s="129">
        <f>SUM(AG81,AT81)</f>
        <v>0</v>
      </c>
      <c r="AO81" s="126"/>
      <c r="AP81" s="126"/>
      <c r="AQ81" s="130" t="s">
        <v>87</v>
      </c>
      <c r="AR81" s="67"/>
      <c r="AS81" s="131">
        <v>0</v>
      </c>
      <c r="AT81" s="132">
        <f>ROUND(SUM(AV81:AW81),2)</f>
        <v>0</v>
      </c>
      <c r="AU81" s="133">
        <f>'D.1.4.5 - Silnoproudá ele...'!P88</f>
        <v>0</v>
      </c>
      <c r="AV81" s="132">
        <f>'D.1.4.5 - Silnoproudá ele...'!J35</f>
        <v>0</v>
      </c>
      <c r="AW81" s="132">
        <f>'D.1.4.5 - Silnoproudá ele...'!J36</f>
        <v>0</v>
      </c>
      <c r="AX81" s="132">
        <f>'D.1.4.5 - Silnoproudá ele...'!J37</f>
        <v>0</v>
      </c>
      <c r="AY81" s="132">
        <f>'D.1.4.5 - Silnoproudá ele...'!J38</f>
        <v>0</v>
      </c>
      <c r="AZ81" s="132">
        <f>'D.1.4.5 - Silnoproudá ele...'!F35</f>
        <v>0</v>
      </c>
      <c r="BA81" s="132">
        <f>'D.1.4.5 - Silnoproudá ele...'!F36</f>
        <v>0</v>
      </c>
      <c r="BB81" s="132">
        <f>'D.1.4.5 - Silnoproudá ele...'!F37</f>
        <v>0</v>
      </c>
      <c r="BC81" s="132">
        <f>'D.1.4.5 - Silnoproudá ele...'!F38</f>
        <v>0</v>
      </c>
      <c r="BD81" s="134">
        <f>'D.1.4.5 - Silnoproudá ele...'!F39</f>
        <v>0</v>
      </c>
      <c r="BE81" s="4"/>
      <c r="BT81" s="135" t="s">
        <v>91</v>
      </c>
      <c r="BU81" s="135" t="s">
        <v>155</v>
      </c>
      <c r="BV81" s="135" t="s">
        <v>77</v>
      </c>
      <c r="BW81" s="135" t="s">
        <v>154</v>
      </c>
      <c r="BX81" s="135" t="s">
        <v>83</v>
      </c>
      <c r="CL81" s="135" t="s">
        <v>19</v>
      </c>
    </row>
    <row r="82" s="4" customFormat="1" ht="23.25" customHeight="1">
      <c r="A82" s="136" t="s">
        <v>89</v>
      </c>
      <c r="B82" s="65"/>
      <c r="C82" s="126"/>
      <c r="D82" s="126"/>
      <c r="E82" s="126"/>
      <c r="F82" s="127" t="s">
        <v>79</v>
      </c>
      <c r="G82" s="127"/>
      <c r="H82" s="127"/>
      <c r="I82" s="127"/>
      <c r="J82" s="127"/>
      <c r="K82" s="126"/>
      <c r="L82" s="127" t="s">
        <v>156</v>
      </c>
      <c r="M82" s="127"/>
      <c r="N82" s="127"/>
      <c r="O82" s="127"/>
      <c r="P82" s="127"/>
      <c r="Q82" s="127"/>
      <c r="R82" s="127"/>
      <c r="S82" s="127"/>
      <c r="T82" s="127"/>
      <c r="U82" s="127"/>
      <c r="V82" s="127"/>
      <c r="W82" s="127"/>
      <c r="X82" s="127"/>
      <c r="Y82" s="127"/>
      <c r="Z82" s="127"/>
      <c r="AA82" s="127"/>
      <c r="AB82" s="127"/>
      <c r="AC82" s="127"/>
      <c r="AD82" s="127"/>
      <c r="AE82" s="127"/>
      <c r="AF82" s="127"/>
      <c r="AG82" s="129">
        <f>'01 - Systém pro uzavření ...'!J34</f>
        <v>0</v>
      </c>
      <c r="AH82" s="126"/>
      <c r="AI82" s="126"/>
      <c r="AJ82" s="126"/>
      <c r="AK82" s="126"/>
      <c r="AL82" s="126"/>
      <c r="AM82" s="126"/>
      <c r="AN82" s="129">
        <f>SUM(AG82,AT82)</f>
        <v>0</v>
      </c>
      <c r="AO82" s="126"/>
      <c r="AP82" s="126"/>
      <c r="AQ82" s="130" t="s">
        <v>87</v>
      </c>
      <c r="AR82" s="67"/>
      <c r="AS82" s="131">
        <v>0</v>
      </c>
      <c r="AT82" s="132">
        <f>ROUND(SUM(AV82:AW82),2)</f>
        <v>0</v>
      </c>
      <c r="AU82" s="133">
        <f>'01 - Systém pro uzavření ...'!P93</f>
        <v>0</v>
      </c>
      <c r="AV82" s="132">
        <f>'01 - Systém pro uzavření ...'!J37</f>
        <v>0</v>
      </c>
      <c r="AW82" s="132">
        <f>'01 - Systém pro uzavření ...'!J38</f>
        <v>0</v>
      </c>
      <c r="AX82" s="132">
        <f>'01 - Systém pro uzavření ...'!J39</f>
        <v>0</v>
      </c>
      <c r="AY82" s="132">
        <f>'01 - Systém pro uzavření ...'!J40</f>
        <v>0</v>
      </c>
      <c r="AZ82" s="132">
        <f>'01 - Systém pro uzavření ...'!F37</f>
        <v>0</v>
      </c>
      <c r="BA82" s="132">
        <f>'01 - Systém pro uzavření ...'!F38</f>
        <v>0</v>
      </c>
      <c r="BB82" s="132">
        <f>'01 - Systém pro uzavření ...'!F39</f>
        <v>0</v>
      </c>
      <c r="BC82" s="132">
        <f>'01 - Systém pro uzavření ...'!F40</f>
        <v>0</v>
      </c>
      <c r="BD82" s="134">
        <f>'01 - Systém pro uzavření ...'!F41</f>
        <v>0</v>
      </c>
      <c r="BE82" s="4"/>
      <c r="BT82" s="135" t="s">
        <v>91</v>
      </c>
      <c r="BV82" s="135" t="s">
        <v>77</v>
      </c>
      <c r="BW82" s="135" t="s">
        <v>157</v>
      </c>
      <c r="BX82" s="135" t="s">
        <v>154</v>
      </c>
      <c r="CL82" s="135" t="s">
        <v>19</v>
      </c>
    </row>
    <row r="83" s="7" customFormat="1" ht="16.5" customHeight="1">
      <c r="A83" s="7"/>
      <c r="B83" s="113"/>
      <c r="C83" s="114"/>
      <c r="D83" s="115" t="s">
        <v>93</v>
      </c>
      <c r="E83" s="115"/>
      <c r="F83" s="115"/>
      <c r="G83" s="115"/>
      <c r="H83" s="115"/>
      <c r="I83" s="116"/>
      <c r="J83" s="115" t="s">
        <v>158</v>
      </c>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7">
        <f>ROUND(AG84+SUM(AG87:AG90)+AG93,2)</f>
        <v>0</v>
      </c>
      <c r="AH83" s="116"/>
      <c r="AI83" s="116"/>
      <c r="AJ83" s="116"/>
      <c r="AK83" s="116"/>
      <c r="AL83" s="116"/>
      <c r="AM83" s="116"/>
      <c r="AN83" s="118">
        <f>SUM(AG83,AT83)</f>
        <v>0</v>
      </c>
      <c r="AO83" s="116"/>
      <c r="AP83" s="116"/>
      <c r="AQ83" s="119" t="s">
        <v>81</v>
      </c>
      <c r="AR83" s="120"/>
      <c r="AS83" s="121">
        <f>ROUND(AS84+SUM(AS87:AS90)+AS93,2)</f>
        <v>0</v>
      </c>
      <c r="AT83" s="122">
        <f>ROUND(SUM(AV83:AW83),2)</f>
        <v>0</v>
      </c>
      <c r="AU83" s="123">
        <f>ROUND(AU84+SUM(AU87:AU90)+AU93,5)</f>
        <v>0</v>
      </c>
      <c r="AV83" s="122">
        <f>ROUND(AZ83*L29,2)</f>
        <v>0</v>
      </c>
      <c r="AW83" s="122">
        <f>ROUND(BA83*L30,2)</f>
        <v>0</v>
      </c>
      <c r="AX83" s="122">
        <f>ROUND(BB83*L29,2)</f>
        <v>0</v>
      </c>
      <c r="AY83" s="122">
        <f>ROUND(BC83*L30,2)</f>
        <v>0</v>
      </c>
      <c r="AZ83" s="122">
        <f>ROUND(AZ84+SUM(AZ87:AZ90)+AZ93,2)</f>
        <v>0</v>
      </c>
      <c r="BA83" s="122">
        <f>ROUND(BA84+SUM(BA87:BA90)+BA93,2)</f>
        <v>0</v>
      </c>
      <c r="BB83" s="122">
        <f>ROUND(BB84+SUM(BB87:BB90)+BB93,2)</f>
        <v>0</v>
      </c>
      <c r="BC83" s="122">
        <f>ROUND(BC84+SUM(BC87:BC90)+BC93,2)</f>
        <v>0</v>
      </c>
      <c r="BD83" s="124">
        <f>ROUND(BD84+SUM(BD87:BD90)+BD93,2)</f>
        <v>0</v>
      </c>
      <c r="BE83" s="7"/>
      <c r="BS83" s="125" t="s">
        <v>74</v>
      </c>
      <c r="BT83" s="125" t="s">
        <v>82</v>
      </c>
      <c r="BU83" s="125" t="s">
        <v>76</v>
      </c>
      <c r="BV83" s="125" t="s">
        <v>77</v>
      </c>
      <c r="BW83" s="125" t="s">
        <v>159</v>
      </c>
      <c r="BX83" s="125" t="s">
        <v>5</v>
      </c>
      <c r="CL83" s="125" t="s">
        <v>19</v>
      </c>
      <c r="CM83" s="125" t="s">
        <v>84</v>
      </c>
    </row>
    <row r="84" s="4" customFormat="1" ht="16.5" customHeight="1">
      <c r="A84" s="4"/>
      <c r="B84" s="65"/>
      <c r="C84" s="126"/>
      <c r="D84" s="126"/>
      <c r="E84" s="127" t="s">
        <v>85</v>
      </c>
      <c r="F84" s="127"/>
      <c r="G84" s="127"/>
      <c r="H84" s="127"/>
      <c r="I84" s="127"/>
      <c r="J84" s="126"/>
      <c r="K84" s="127" t="s">
        <v>86</v>
      </c>
      <c r="L84" s="127"/>
      <c r="M84" s="127"/>
      <c r="N84" s="127"/>
      <c r="O84" s="127"/>
      <c r="P84" s="127"/>
      <c r="Q84" s="127"/>
      <c r="R84" s="127"/>
      <c r="S84" s="127"/>
      <c r="T84" s="127"/>
      <c r="U84" s="127"/>
      <c r="V84" s="127"/>
      <c r="W84" s="127"/>
      <c r="X84" s="127"/>
      <c r="Y84" s="127"/>
      <c r="Z84" s="127"/>
      <c r="AA84" s="127"/>
      <c r="AB84" s="127"/>
      <c r="AC84" s="127"/>
      <c r="AD84" s="127"/>
      <c r="AE84" s="127"/>
      <c r="AF84" s="127"/>
      <c r="AG84" s="128">
        <f>ROUND(SUM(AG85:AG86),2)</f>
        <v>0</v>
      </c>
      <c r="AH84" s="126"/>
      <c r="AI84" s="126"/>
      <c r="AJ84" s="126"/>
      <c r="AK84" s="126"/>
      <c r="AL84" s="126"/>
      <c r="AM84" s="126"/>
      <c r="AN84" s="129">
        <f>SUM(AG84,AT84)</f>
        <v>0</v>
      </c>
      <c r="AO84" s="126"/>
      <c r="AP84" s="126"/>
      <c r="AQ84" s="130" t="s">
        <v>87</v>
      </c>
      <c r="AR84" s="67"/>
      <c r="AS84" s="131">
        <f>ROUND(SUM(AS85:AS86),2)</f>
        <v>0</v>
      </c>
      <c r="AT84" s="132">
        <f>ROUND(SUM(AV84:AW84),2)</f>
        <v>0</v>
      </c>
      <c r="AU84" s="133">
        <f>ROUND(SUM(AU85:AU86),5)</f>
        <v>0</v>
      </c>
      <c r="AV84" s="132">
        <f>ROUND(AZ84*L29,2)</f>
        <v>0</v>
      </c>
      <c r="AW84" s="132">
        <f>ROUND(BA84*L30,2)</f>
        <v>0</v>
      </c>
      <c r="AX84" s="132">
        <f>ROUND(BB84*L29,2)</f>
        <v>0</v>
      </c>
      <c r="AY84" s="132">
        <f>ROUND(BC84*L30,2)</f>
        <v>0</v>
      </c>
      <c r="AZ84" s="132">
        <f>ROUND(SUM(AZ85:AZ86),2)</f>
        <v>0</v>
      </c>
      <c r="BA84" s="132">
        <f>ROUND(SUM(BA85:BA86),2)</f>
        <v>0</v>
      </c>
      <c r="BB84" s="132">
        <f>ROUND(SUM(BB85:BB86),2)</f>
        <v>0</v>
      </c>
      <c r="BC84" s="132">
        <f>ROUND(SUM(BC85:BC86),2)</f>
        <v>0</v>
      </c>
      <c r="BD84" s="134">
        <f>ROUND(SUM(BD85:BD86),2)</f>
        <v>0</v>
      </c>
      <c r="BE84" s="4"/>
      <c r="BS84" s="135" t="s">
        <v>74</v>
      </c>
      <c r="BT84" s="135" t="s">
        <v>84</v>
      </c>
      <c r="BU84" s="135" t="s">
        <v>76</v>
      </c>
      <c r="BV84" s="135" t="s">
        <v>77</v>
      </c>
      <c r="BW84" s="135" t="s">
        <v>160</v>
      </c>
      <c r="BX84" s="135" t="s">
        <v>159</v>
      </c>
      <c r="CL84" s="135" t="s">
        <v>19</v>
      </c>
    </row>
    <row r="85" s="4" customFormat="1" ht="16.5" customHeight="1">
      <c r="A85" s="136" t="s">
        <v>89</v>
      </c>
      <c r="B85" s="65"/>
      <c r="C85" s="126"/>
      <c r="D85" s="126"/>
      <c r="E85" s="126"/>
      <c r="F85" s="127" t="s">
        <v>79</v>
      </c>
      <c r="G85" s="127"/>
      <c r="H85" s="127"/>
      <c r="I85" s="127"/>
      <c r="J85" s="127"/>
      <c r="K85" s="126"/>
      <c r="L85" s="127" t="s">
        <v>161</v>
      </c>
      <c r="M85" s="127"/>
      <c r="N85" s="127"/>
      <c r="O85" s="127"/>
      <c r="P85" s="127"/>
      <c r="Q85" s="127"/>
      <c r="R85" s="127"/>
      <c r="S85" s="127"/>
      <c r="T85" s="127"/>
      <c r="U85" s="127"/>
      <c r="V85" s="127"/>
      <c r="W85" s="127"/>
      <c r="X85" s="127"/>
      <c r="Y85" s="127"/>
      <c r="Z85" s="127"/>
      <c r="AA85" s="127"/>
      <c r="AB85" s="127"/>
      <c r="AC85" s="127"/>
      <c r="AD85" s="127"/>
      <c r="AE85" s="127"/>
      <c r="AF85" s="127"/>
      <c r="AG85" s="129">
        <f>'01 - Bourací práce m.č. 0...'!J34</f>
        <v>0</v>
      </c>
      <c r="AH85" s="126"/>
      <c r="AI85" s="126"/>
      <c r="AJ85" s="126"/>
      <c r="AK85" s="126"/>
      <c r="AL85" s="126"/>
      <c r="AM85" s="126"/>
      <c r="AN85" s="129">
        <f>SUM(AG85,AT85)</f>
        <v>0</v>
      </c>
      <c r="AO85" s="126"/>
      <c r="AP85" s="126"/>
      <c r="AQ85" s="130" t="s">
        <v>87</v>
      </c>
      <c r="AR85" s="67"/>
      <c r="AS85" s="131">
        <v>0</v>
      </c>
      <c r="AT85" s="132">
        <f>ROUND(SUM(AV85:AW85),2)</f>
        <v>0</v>
      </c>
      <c r="AU85" s="133">
        <f>'01 - Bourací práce m.č. 0...'!P98</f>
        <v>0</v>
      </c>
      <c r="AV85" s="132">
        <f>'01 - Bourací práce m.č. 0...'!J37</f>
        <v>0</v>
      </c>
      <c r="AW85" s="132">
        <f>'01 - Bourací práce m.č. 0...'!J38</f>
        <v>0</v>
      </c>
      <c r="AX85" s="132">
        <f>'01 - Bourací práce m.č. 0...'!J39</f>
        <v>0</v>
      </c>
      <c r="AY85" s="132">
        <f>'01 - Bourací práce m.č. 0...'!J40</f>
        <v>0</v>
      </c>
      <c r="AZ85" s="132">
        <f>'01 - Bourací práce m.č. 0...'!F37</f>
        <v>0</v>
      </c>
      <c r="BA85" s="132">
        <f>'01 - Bourací práce m.č. 0...'!F38</f>
        <v>0</v>
      </c>
      <c r="BB85" s="132">
        <f>'01 - Bourací práce m.č. 0...'!F39</f>
        <v>0</v>
      </c>
      <c r="BC85" s="132">
        <f>'01 - Bourací práce m.č. 0...'!F40</f>
        <v>0</v>
      </c>
      <c r="BD85" s="134">
        <f>'01 - Bourací práce m.č. 0...'!F41</f>
        <v>0</v>
      </c>
      <c r="BE85" s="4"/>
      <c r="BT85" s="135" t="s">
        <v>91</v>
      </c>
      <c r="BV85" s="135" t="s">
        <v>77</v>
      </c>
      <c r="BW85" s="135" t="s">
        <v>162</v>
      </c>
      <c r="BX85" s="135" t="s">
        <v>160</v>
      </c>
      <c r="CL85" s="135" t="s">
        <v>19</v>
      </c>
    </row>
    <row r="86" s="4" customFormat="1" ht="16.5" customHeight="1">
      <c r="A86" s="136" t="s">
        <v>89</v>
      </c>
      <c r="B86" s="65"/>
      <c r="C86" s="126"/>
      <c r="D86" s="126"/>
      <c r="E86" s="126"/>
      <c r="F86" s="127" t="s">
        <v>93</v>
      </c>
      <c r="G86" s="127"/>
      <c r="H86" s="127"/>
      <c r="I86" s="127"/>
      <c r="J86" s="127"/>
      <c r="K86" s="126"/>
      <c r="L86" s="127" t="s">
        <v>163</v>
      </c>
      <c r="M86" s="127"/>
      <c r="N86" s="127"/>
      <c r="O86" s="127"/>
      <c r="P86" s="127"/>
      <c r="Q86" s="127"/>
      <c r="R86" s="127"/>
      <c r="S86" s="127"/>
      <c r="T86" s="127"/>
      <c r="U86" s="127"/>
      <c r="V86" s="127"/>
      <c r="W86" s="127"/>
      <c r="X86" s="127"/>
      <c r="Y86" s="127"/>
      <c r="Z86" s="127"/>
      <c r="AA86" s="127"/>
      <c r="AB86" s="127"/>
      <c r="AC86" s="127"/>
      <c r="AD86" s="127"/>
      <c r="AE86" s="127"/>
      <c r="AF86" s="127"/>
      <c r="AG86" s="129">
        <f>'02 - Stavební úpravy m.č....'!J34</f>
        <v>0</v>
      </c>
      <c r="AH86" s="126"/>
      <c r="AI86" s="126"/>
      <c r="AJ86" s="126"/>
      <c r="AK86" s="126"/>
      <c r="AL86" s="126"/>
      <c r="AM86" s="126"/>
      <c r="AN86" s="129">
        <f>SUM(AG86,AT86)</f>
        <v>0</v>
      </c>
      <c r="AO86" s="126"/>
      <c r="AP86" s="126"/>
      <c r="AQ86" s="130" t="s">
        <v>87</v>
      </c>
      <c r="AR86" s="67"/>
      <c r="AS86" s="131">
        <v>0</v>
      </c>
      <c r="AT86" s="132">
        <f>ROUND(SUM(AV86:AW86),2)</f>
        <v>0</v>
      </c>
      <c r="AU86" s="133">
        <f>'02 - Stavební úpravy m.č....'!P106</f>
        <v>0</v>
      </c>
      <c r="AV86" s="132">
        <f>'02 - Stavební úpravy m.č....'!J37</f>
        <v>0</v>
      </c>
      <c r="AW86" s="132">
        <f>'02 - Stavební úpravy m.č....'!J38</f>
        <v>0</v>
      </c>
      <c r="AX86" s="132">
        <f>'02 - Stavební úpravy m.č....'!J39</f>
        <v>0</v>
      </c>
      <c r="AY86" s="132">
        <f>'02 - Stavební úpravy m.č....'!J40</f>
        <v>0</v>
      </c>
      <c r="AZ86" s="132">
        <f>'02 - Stavební úpravy m.č....'!F37</f>
        <v>0</v>
      </c>
      <c r="BA86" s="132">
        <f>'02 - Stavební úpravy m.č....'!F38</f>
        <v>0</v>
      </c>
      <c r="BB86" s="132">
        <f>'02 - Stavební úpravy m.č....'!F39</f>
        <v>0</v>
      </c>
      <c r="BC86" s="132">
        <f>'02 - Stavební úpravy m.č....'!F40</f>
        <v>0</v>
      </c>
      <c r="BD86" s="134">
        <f>'02 - Stavební úpravy m.č....'!F41</f>
        <v>0</v>
      </c>
      <c r="BE86" s="4"/>
      <c r="BT86" s="135" t="s">
        <v>91</v>
      </c>
      <c r="BV86" s="135" t="s">
        <v>77</v>
      </c>
      <c r="BW86" s="135" t="s">
        <v>164</v>
      </c>
      <c r="BX86" s="135" t="s">
        <v>160</v>
      </c>
      <c r="CL86" s="135" t="s">
        <v>19</v>
      </c>
    </row>
    <row r="87" s="4" customFormat="1" ht="16.5" customHeight="1">
      <c r="A87" s="136" t="s">
        <v>89</v>
      </c>
      <c r="B87" s="65"/>
      <c r="C87" s="126"/>
      <c r="D87" s="126"/>
      <c r="E87" s="127" t="s">
        <v>128</v>
      </c>
      <c r="F87" s="127"/>
      <c r="G87" s="127"/>
      <c r="H87" s="127"/>
      <c r="I87" s="127"/>
      <c r="J87" s="126"/>
      <c r="K87" s="127" t="s">
        <v>129</v>
      </c>
      <c r="L87" s="127"/>
      <c r="M87" s="127"/>
      <c r="N87" s="127"/>
      <c r="O87" s="127"/>
      <c r="P87" s="127"/>
      <c r="Q87" s="127"/>
      <c r="R87" s="127"/>
      <c r="S87" s="127"/>
      <c r="T87" s="127"/>
      <c r="U87" s="127"/>
      <c r="V87" s="127"/>
      <c r="W87" s="127"/>
      <c r="X87" s="127"/>
      <c r="Y87" s="127"/>
      <c r="Z87" s="127"/>
      <c r="AA87" s="127"/>
      <c r="AB87" s="127"/>
      <c r="AC87" s="127"/>
      <c r="AD87" s="127"/>
      <c r="AE87" s="127"/>
      <c r="AF87" s="127"/>
      <c r="AG87" s="129">
        <f>'D.1.4.1 - Zdravotně techn..._01'!J32</f>
        <v>0</v>
      </c>
      <c r="AH87" s="126"/>
      <c r="AI87" s="126"/>
      <c r="AJ87" s="126"/>
      <c r="AK87" s="126"/>
      <c r="AL87" s="126"/>
      <c r="AM87" s="126"/>
      <c r="AN87" s="129">
        <f>SUM(AG87,AT87)</f>
        <v>0</v>
      </c>
      <c r="AO87" s="126"/>
      <c r="AP87" s="126"/>
      <c r="AQ87" s="130" t="s">
        <v>87</v>
      </c>
      <c r="AR87" s="67"/>
      <c r="AS87" s="131">
        <v>0</v>
      </c>
      <c r="AT87" s="132">
        <f>ROUND(SUM(AV87:AW87),2)</f>
        <v>0</v>
      </c>
      <c r="AU87" s="133">
        <f>'D.1.4.1 - Zdravotně techn..._01'!P94</f>
        <v>0</v>
      </c>
      <c r="AV87" s="132">
        <f>'D.1.4.1 - Zdravotně techn..._01'!J35</f>
        <v>0</v>
      </c>
      <c r="AW87" s="132">
        <f>'D.1.4.1 - Zdravotně techn..._01'!J36</f>
        <v>0</v>
      </c>
      <c r="AX87" s="132">
        <f>'D.1.4.1 - Zdravotně techn..._01'!J37</f>
        <v>0</v>
      </c>
      <c r="AY87" s="132">
        <f>'D.1.4.1 - Zdravotně techn..._01'!J38</f>
        <v>0</v>
      </c>
      <c r="AZ87" s="132">
        <f>'D.1.4.1 - Zdravotně techn..._01'!F35</f>
        <v>0</v>
      </c>
      <c r="BA87" s="132">
        <f>'D.1.4.1 - Zdravotně techn..._01'!F36</f>
        <v>0</v>
      </c>
      <c r="BB87" s="132">
        <f>'D.1.4.1 - Zdravotně techn..._01'!F37</f>
        <v>0</v>
      </c>
      <c r="BC87" s="132">
        <f>'D.1.4.1 - Zdravotně techn..._01'!F38</f>
        <v>0</v>
      </c>
      <c r="BD87" s="134">
        <f>'D.1.4.1 - Zdravotně techn..._01'!F39</f>
        <v>0</v>
      </c>
      <c r="BE87" s="4"/>
      <c r="BT87" s="135" t="s">
        <v>84</v>
      </c>
      <c r="BV87" s="135" t="s">
        <v>77</v>
      </c>
      <c r="BW87" s="135" t="s">
        <v>165</v>
      </c>
      <c r="BX87" s="135" t="s">
        <v>159</v>
      </c>
      <c r="CL87" s="135" t="s">
        <v>19</v>
      </c>
    </row>
    <row r="88" s="4" customFormat="1" ht="16.5" customHeight="1">
      <c r="A88" s="136" t="s">
        <v>89</v>
      </c>
      <c r="B88" s="65"/>
      <c r="C88" s="126"/>
      <c r="D88" s="126"/>
      <c r="E88" s="127" t="s">
        <v>131</v>
      </c>
      <c r="F88" s="127"/>
      <c r="G88" s="127"/>
      <c r="H88" s="127"/>
      <c r="I88" s="127"/>
      <c r="J88" s="126"/>
      <c r="K88" s="127" t="s">
        <v>132</v>
      </c>
      <c r="L88" s="127"/>
      <c r="M88" s="127"/>
      <c r="N88" s="127"/>
      <c r="O88" s="127"/>
      <c r="P88" s="127"/>
      <c r="Q88" s="127"/>
      <c r="R88" s="127"/>
      <c r="S88" s="127"/>
      <c r="T88" s="127"/>
      <c r="U88" s="127"/>
      <c r="V88" s="127"/>
      <c r="W88" s="127"/>
      <c r="X88" s="127"/>
      <c r="Y88" s="127"/>
      <c r="Z88" s="127"/>
      <c r="AA88" s="127"/>
      <c r="AB88" s="127"/>
      <c r="AC88" s="127"/>
      <c r="AD88" s="127"/>
      <c r="AE88" s="127"/>
      <c r="AF88" s="127"/>
      <c r="AG88" s="129">
        <f>'D.1.4.2 - Vzduchotechnika_01'!J32</f>
        <v>0</v>
      </c>
      <c r="AH88" s="126"/>
      <c r="AI88" s="126"/>
      <c r="AJ88" s="126"/>
      <c r="AK88" s="126"/>
      <c r="AL88" s="126"/>
      <c r="AM88" s="126"/>
      <c r="AN88" s="129">
        <f>SUM(AG88,AT88)</f>
        <v>0</v>
      </c>
      <c r="AO88" s="126"/>
      <c r="AP88" s="126"/>
      <c r="AQ88" s="130" t="s">
        <v>87</v>
      </c>
      <c r="AR88" s="67"/>
      <c r="AS88" s="131">
        <v>0</v>
      </c>
      <c r="AT88" s="132">
        <f>ROUND(SUM(AV88:AW88),2)</f>
        <v>0</v>
      </c>
      <c r="AU88" s="133">
        <f>'D.1.4.2 - Vzduchotechnika_01'!P91</f>
        <v>0</v>
      </c>
      <c r="AV88" s="132">
        <f>'D.1.4.2 - Vzduchotechnika_01'!J35</f>
        <v>0</v>
      </c>
      <c r="AW88" s="132">
        <f>'D.1.4.2 - Vzduchotechnika_01'!J36</f>
        <v>0</v>
      </c>
      <c r="AX88" s="132">
        <f>'D.1.4.2 - Vzduchotechnika_01'!J37</f>
        <v>0</v>
      </c>
      <c r="AY88" s="132">
        <f>'D.1.4.2 - Vzduchotechnika_01'!J38</f>
        <v>0</v>
      </c>
      <c r="AZ88" s="132">
        <f>'D.1.4.2 - Vzduchotechnika_01'!F35</f>
        <v>0</v>
      </c>
      <c r="BA88" s="132">
        <f>'D.1.4.2 - Vzduchotechnika_01'!F36</f>
        <v>0</v>
      </c>
      <c r="BB88" s="132">
        <f>'D.1.4.2 - Vzduchotechnika_01'!F37</f>
        <v>0</v>
      </c>
      <c r="BC88" s="132">
        <f>'D.1.4.2 - Vzduchotechnika_01'!F38</f>
        <v>0</v>
      </c>
      <c r="BD88" s="134">
        <f>'D.1.4.2 - Vzduchotechnika_01'!F39</f>
        <v>0</v>
      </c>
      <c r="BE88" s="4"/>
      <c r="BT88" s="135" t="s">
        <v>84</v>
      </c>
      <c r="BV88" s="135" t="s">
        <v>77</v>
      </c>
      <c r="BW88" s="135" t="s">
        <v>166</v>
      </c>
      <c r="BX88" s="135" t="s">
        <v>159</v>
      </c>
      <c r="CL88" s="135" t="s">
        <v>19</v>
      </c>
    </row>
    <row r="89" s="4" customFormat="1" ht="16.5" customHeight="1">
      <c r="A89" s="136" t="s">
        <v>89</v>
      </c>
      <c r="B89" s="65"/>
      <c r="C89" s="126"/>
      <c r="D89" s="126"/>
      <c r="E89" s="127" t="s">
        <v>134</v>
      </c>
      <c r="F89" s="127"/>
      <c r="G89" s="127"/>
      <c r="H89" s="127"/>
      <c r="I89" s="127"/>
      <c r="J89" s="126"/>
      <c r="K89" s="127" t="s">
        <v>135</v>
      </c>
      <c r="L89" s="127"/>
      <c r="M89" s="127"/>
      <c r="N89" s="127"/>
      <c r="O89" s="127"/>
      <c r="P89" s="127"/>
      <c r="Q89" s="127"/>
      <c r="R89" s="127"/>
      <c r="S89" s="127"/>
      <c r="T89" s="127"/>
      <c r="U89" s="127"/>
      <c r="V89" s="127"/>
      <c r="W89" s="127"/>
      <c r="X89" s="127"/>
      <c r="Y89" s="127"/>
      <c r="Z89" s="127"/>
      <c r="AA89" s="127"/>
      <c r="AB89" s="127"/>
      <c r="AC89" s="127"/>
      <c r="AD89" s="127"/>
      <c r="AE89" s="127"/>
      <c r="AF89" s="127"/>
      <c r="AG89" s="129">
        <f>'D.1.4.3 - Vytápění_01'!J32</f>
        <v>0</v>
      </c>
      <c r="AH89" s="126"/>
      <c r="AI89" s="126"/>
      <c r="AJ89" s="126"/>
      <c r="AK89" s="126"/>
      <c r="AL89" s="126"/>
      <c r="AM89" s="126"/>
      <c r="AN89" s="129">
        <f>SUM(AG89,AT89)</f>
        <v>0</v>
      </c>
      <c r="AO89" s="126"/>
      <c r="AP89" s="126"/>
      <c r="AQ89" s="130" t="s">
        <v>87</v>
      </c>
      <c r="AR89" s="67"/>
      <c r="AS89" s="131">
        <v>0</v>
      </c>
      <c r="AT89" s="132">
        <f>ROUND(SUM(AV89:AW89),2)</f>
        <v>0</v>
      </c>
      <c r="AU89" s="133">
        <f>'D.1.4.3 - Vytápění_01'!P92</f>
        <v>0</v>
      </c>
      <c r="AV89" s="132">
        <f>'D.1.4.3 - Vytápění_01'!J35</f>
        <v>0</v>
      </c>
      <c r="AW89" s="132">
        <f>'D.1.4.3 - Vytápění_01'!J36</f>
        <v>0</v>
      </c>
      <c r="AX89" s="132">
        <f>'D.1.4.3 - Vytápění_01'!J37</f>
        <v>0</v>
      </c>
      <c r="AY89" s="132">
        <f>'D.1.4.3 - Vytápění_01'!J38</f>
        <v>0</v>
      </c>
      <c r="AZ89" s="132">
        <f>'D.1.4.3 - Vytápění_01'!F35</f>
        <v>0</v>
      </c>
      <c r="BA89" s="132">
        <f>'D.1.4.3 - Vytápění_01'!F36</f>
        <v>0</v>
      </c>
      <c r="BB89" s="132">
        <f>'D.1.4.3 - Vytápění_01'!F37</f>
        <v>0</v>
      </c>
      <c r="BC89" s="132">
        <f>'D.1.4.3 - Vytápění_01'!F38</f>
        <v>0</v>
      </c>
      <c r="BD89" s="134">
        <f>'D.1.4.3 - Vytápění_01'!F39</f>
        <v>0</v>
      </c>
      <c r="BE89" s="4"/>
      <c r="BT89" s="135" t="s">
        <v>84</v>
      </c>
      <c r="BV89" s="135" t="s">
        <v>77</v>
      </c>
      <c r="BW89" s="135" t="s">
        <v>167</v>
      </c>
      <c r="BX89" s="135" t="s">
        <v>159</v>
      </c>
      <c r="CL89" s="135" t="s">
        <v>19</v>
      </c>
    </row>
    <row r="90" s="4" customFormat="1" ht="16.5" customHeight="1">
      <c r="A90" s="4"/>
      <c r="B90" s="65"/>
      <c r="C90" s="126"/>
      <c r="D90" s="126"/>
      <c r="E90" s="127" t="s">
        <v>137</v>
      </c>
      <c r="F90" s="127"/>
      <c r="G90" s="127"/>
      <c r="H90" s="127"/>
      <c r="I90" s="127"/>
      <c r="J90" s="126"/>
      <c r="K90" s="127" t="s">
        <v>138</v>
      </c>
      <c r="L90" s="127"/>
      <c r="M90" s="127"/>
      <c r="N90" s="127"/>
      <c r="O90" s="127"/>
      <c r="P90" s="127"/>
      <c r="Q90" s="127"/>
      <c r="R90" s="127"/>
      <c r="S90" s="127"/>
      <c r="T90" s="127"/>
      <c r="U90" s="127"/>
      <c r="V90" s="127"/>
      <c r="W90" s="127"/>
      <c r="X90" s="127"/>
      <c r="Y90" s="127"/>
      <c r="Z90" s="127"/>
      <c r="AA90" s="127"/>
      <c r="AB90" s="127"/>
      <c r="AC90" s="127"/>
      <c r="AD90" s="127"/>
      <c r="AE90" s="127"/>
      <c r="AF90" s="127"/>
      <c r="AG90" s="128">
        <f>ROUND(SUM(AG91:AG92),2)</f>
        <v>0</v>
      </c>
      <c r="AH90" s="126"/>
      <c r="AI90" s="126"/>
      <c r="AJ90" s="126"/>
      <c r="AK90" s="126"/>
      <c r="AL90" s="126"/>
      <c r="AM90" s="126"/>
      <c r="AN90" s="129">
        <f>SUM(AG90,AT90)</f>
        <v>0</v>
      </c>
      <c r="AO90" s="126"/>
      <c r="AP90" s="126"/>
      <c r="AQ90" s="130" t="s">
        <v>87</v>
      </c>
      <c r="AR90" s="67"/>
      <c r="AS90" s="131">
        <f>ROUND(SUM(AS91:AS92),2)</f>
        <v>0</v>
      </c>
      <c r="AT90" s="132">
        <f>ROUND(SUM(AV90:AW90),2)</f>
        <v>0</v>
      </c>
      <c r="AU90" s="133">
        <f>ROUND(SUM(AU91:AU92),5)</f>
        <v>0</v>
      </c>
      <c r="AV90" s="132">
        <f>ROUND(AZ90*L29,2)</f>
        <v>0</v>
      </c>
      <c r="AW90" s="132">
        <f>ROUND(BA90*L30,2)</f>
        <v>0</v>
      </c>
      <c r="AX90" s="132">
        <f>ROUND(BB90*L29,2)</f>
        <v>0</v>
      </c>
      <c r="AY90" s="132">
        <f>ROUND(BC90*L30,2)</f>
        <v>0</v>
      </c>
      <c r="AZ90" s="132">
        <f>ROUND(SUM(AZ91:AZ92),2)</f>
        <v>0</v>
      </c>
      <c r="BA90" s="132">
        <f>ROUND(SUM(BA91:BA92),2)</f>
        <v>0</v>
      </c>
      <c r="BB90" s="132">
        <f>ROUND(SUM(BB91:BB92),2)</f>
        <v>0</v>
      </c>
      <c r="BC90" s="132">
        <f>ROUND(SUM(BC91:BC92),2)</f>
        <v>0</v>
      </c>
      <c r="BD90" s="134">
        <f>ROUND(SUM(BD91:BD92),2)</f>
        <v>0</v>
      </c>
      <c r="BE90" s="4"/>
      <c r="BS90" s="135" t="s">
        <v>74</v>
      </c>
      <c r="BT90" s="135" t="s">
        <v>84</v>
      </c>
      <c r="BU90" s="135" t="s">
        <v>76</v>
      </c>
      <c r="BV90" s="135" t="s">
        <v>77</v>
      </c>
      <c r="BW90" s="135" t="s">
        <v>168</v>
      </c>
      <c r="BX90" s="135" t="s">
        <v>159</v>
      </c>
      <c r="CL90" s="135" t="s">
        <v>19</v>
      </c>
    </row>
    <row r="91" s="4" customFormat="1" ht="16.5" customHeight="1">
      <c r="A91" s="136" t="s">
        <v>89</v>
      </c>
      <c r="B91" s="65"/>
      <c r="C91" s="126"/>
      <c r="D91" s="126"/>
      <c r="E91" s="126"/>
      <c r="F91" s="127" t="s">
        <v>79</v>
      </c>
      <c r="G91" s="127"/>
      <c r="H91" s="127"/>
      <c r="I91" s="127"/>
      <c r="J91" s="127"/>
      <c r="K91" s="126"/>
      <c r="L91" s="127" t="s">
        <v>169</v>
      </c>
      <c r="M91" s="127"/>
      <c r="N91" s="127"/>
      <c r="O91" s="127"/>
      <c r="P91" s="127"/>
      <c r="Q91" s="127"/>
      <c r="R91" s="127"/>
      <c r="S91" s="127"/>
      <c r="T91" s="127"/>
      <c r="U91" s="127"/>
      <c r="V91" s="127"/>
      <c r="W91" s="127"/>
      <c r="X91" s="127"/>
      <c r="Y91" s="127"/>
      <c r="Z91" s="127"/>
      <c r="AA91" s="127"/>
      <c r="AB91" s="127"/>
      <c r="AC91" s="127"/>
      <c r="AD91" s="127"/>
      <c r="AE91" s="127"/>
      <c r="AF91" s="127"/>
      <c r="AG91" s="129">
        <f>'01 - Strukturovaná kabeláž'!J34</f>
        <v>0</v>
      </c>
      <c r="AH91" s="126"/>
      <c r="AI91" s="126"/>
      <c r="AJ91" s="126"/>
      <c r="AK91" s="126"/>
      <c r="AL91" s="126"/>
      <c r="AM91" s="126"/>
      <c r="AN91" s="129">
        <f>SUM(AG91,AT91)</f>
        <v>0</v>
      </c>
      <c r="AO91" s="126"/>
      <c r="AP91" s="126"/>
      <c r="AQ91" s="130" t="s">
        <v>87</v>
      </c>
      <c r="AR91" s="67"/>
      <c r="AS91" s="131">
        <v>0</v>
      </c>
      <c r="AT91" s="132">
        <f>ROUND(SUM(AV91:AW91),2)</f>
        <v>0</v>
      </c>
      <c r="AU91" s="133">
        <f>'01 - Strukturovaná kabeláž'!P92</f>
        <v>0</v>
      </c>
      <c r="AV91" s="132">
        <f>'01 - Strukturovaná kabeláž'!J37</f>
        <v>0</v>
      </c>
      <c r="AW91" s="132">
        <f>'01 - Strukturovaná kabeláž'!J38</f>
        <v>0</v>
      </c>
      <c r="AX91" s="132">
        <f>'01 - Strukturovaná kabeláž'!J39</f>
        <v>0</v>
      </c>
      <c r="AY91" s="132">
        <f>'01 - Strukturovaná kabeláž'!J40</f>
        <v>0</v>
      </c>
      <c r="AZ91" s="132">
        <f>'01 - Strukturovaná kabeláž'!F37</f>
        <v>0</v>
      </c>
      <c r="BA91" s="132">
        <f>'01 - Strukturovaná kabeláž'!F38</f>
        <v>0</v>
      </c>
      <c r="BB91" s="132">
        <f>'01 - Strukturovaná kabeláž'!F39</f>
        <v>0</v>
      </c>
      <c r="BC91" s="132">
        <f>'01 - Strukturovaná kabeláž'!F40</f>
        <v>0</v>
      </c>
      <c r="BD91" s="134">
        <f>'01 - Strukturovaná kabeláž'!F41</f>
        <v>0</v>
      </c>
      <c r="BE91" s="4"/>
      <c r="BT91" s="135" t="s">
        <v>91</v>
      </c>
      <c r="BV91" s="135" t="s">
        <v>77</v>
      </c>
      <c r="BW91" s="135" t="s">
        <v>170</v>
      </c>
      <c r="BX91" s="135" t="s">
        <v>168</v>
      </c>
      <c r="CL91" s="135" t="s">
        <v>19</v>
      </c>
    </row>
    <row r="92" s="4" customFormat="1" ht="16.5" customHeight="1">
      <c r="A92" s="136" t="s">
        <v>89</v>
      </c>
      <c r="B92" s="65"/>
      <c r="C92" s="126"/>
      <c r="D92" s="126"/>
      <c r="E92" s="126"/>
      <c r="F92" s="127" t="s">
        <v>93</v>
      </c>
      <c r="G92" s="127"/>
      <c r="H92" s="127"/>
      <c r="I92" s="127"/>
      <c r="J92" s="127"/>
      <c r="K92" s="126"/>
      <c r="L92" s="127" t="s">
        <v>171</v>
      </c>
      <c r="M92" s="127"/>
      <c r="N92" s="127"/>
      <c r="O92" s="127"/>
      <c r="P92" s="127"/>
      <c r="Q92" s="127"/>
      <c r="R92" s="127"/>
      <c r="S92" s="127"/>
      <c r="T92" s="127"/>
      <c r="U92" s="127"/>
      <c r="V92" s="127"/>
      <c r="W92" s="127"/>
      <c r="X92" s="127"/>
      <c r="Y92" s="127"/>
      <c r="Z92" s="127"/>
      <c r="AA92" s="127"/>
      <c r="AB92" s="127"/>
      <c r="AC92" s="127"/>
      <c r="AD92" s="127"/>
      <c r="AE92" s="127"/>
      <c r="AF92" s="127"/>
      <c r="AG92" s="129">
        <f>'02 - AVT - Audio-Video te...'!J34</f>
        <v>0</v>
      </c>
      <c r="AH92" s="126"/>
      <c r="AI92" s="126"/>
      <c r="AJ92" s="126"/>
      <c r="AK92" s="126"/>
      <c r="AL92" s="126"/>
      <c r="AM92" s="126"/>
      <c r="AN92" s="129">
        <f>SUM(AG92,AT92)</f>
        <v>0</v>
      </c>
      <c r="AO92" s="126"/>
      <c r="AP92" s="126"/>
      <c r="AQ92" s="130" t="s">
        <v>87</v>
      </c>
      <c r="AR92" s="67"/>
      <c r="AS92" s="131">
        <v>0</v>
      </c>
      <c r="AT92" s="132">
        <f>ROUND(SUM(AV92:AW92),2)</f>
        <v>0</v>
      </c>
      <c r="AU92" s="133">
        <f>'02 - AVT - Audio-Video te...'!P92</f>
        <v>0</v>
      </c>
      <c r="AV92" s="132">
        <f>'02 - AVT - Audio-Video te...'!J37</f>
        <v>0</v>
      </c>
      <c r="AW92" s="132">
        <f>'02 - AVT - Audio-Video te...'!J38</f>
        <v>0</v>
      </c>
      <c r="AX92" s="132">
        <f>'02 - AVT - Audio-Video te...'!J39</f>
        <v>0</v>
      </c>
      <c r="AY92" s="132">
        <f>'02 - AVT - Audio-Video te...'!J40</f>
        <v>0</v>
      </c>
      <c r="AZ92" s="132">
        <f>'02 - AVT - Audio-Video te...'!F37</f>
        <v>0</v>
      </c>
      <c r="BA92" s="132">
        <f>'02 - AVT - Audio-Video te...'!F38</f>
        <v>0</v>
      </c>
      <c r="BB92" s="132">
        <f>'02 - AVT - Audio-Video te...'!F39</f>
        <v>0</v>
      </c>
      <c r="BC92" s="132">
        <f>'02 - AVT - Audio-Video te...'!F40</f>
        <v>0</v>
      </c>
      <c r="BD92" s="134">
        <f>'02 - AVT - Audio-Video te...'!F41</f>
        <v>0</v>
      </c>
      <c r="BE92" s="4"/>
      <c r="BT92" s="135" t="s">
        <v>91</v>
      </c>
      <c r="BV92" s="135" t="s">
        <v>77</v>
      </c>
      <c r="BW92" s="135" t="s">
        <v>172</v>
      </c>
      <c r="BX92" s="135" t="s">
        <v>168</v>
      </c>
      <c r="CL92" s="135" t="s">
        <v>19</v>
      </c>
    </row>
    <row r="93" s="4" customFormat="1" ht="16.5" customHeight="1">
      <c r="A93" s="136" t="s">
        <v>89</v>
      </c>
      <c r="B93" s="65"/>
      <c r="C93" s="126"/>
      <c r="D93" s="126"/>
      <c r="E93" s="127" t="s">
        <v>152</v>
      </c>
      <c r="F93" s="127"/>
      <c r="G93" s="127"/>
      <c r="H93" s="127"/>
      <c r="I93" s="127"/>
      <c r="J93" s="126"/>
      <c r="K93" s="127" t="s">
        <v>153</v>
      </c>
      <c r="L93" s="127"/>
      <c r="M93" s="127"/>
      <c r="N93" s="127"/>
      <c r="O93" s="127"/>
      <c r="P93" s="127"/>
      <c r="Q93" s="127"/>
      <c r="R93" s="127"/>
      <c r="S93" s="127"/>
      <c r="T93" s="127"/>
      <c r="U93" s="127"/>
      <c r="V93" s="127"/>
      <c r="W93" s="127"/>
      <c r="X93" s="127"/>
      <c r="Y93" s="127"/>
      <c r="Z93" s="127"/>
      <c r="AA93" s="127"/>
      <c r="AB93" s="127"/>
      <c r="AC93" s="127"/>
      <c r="AD93" s="127"/>
      <c r="AE93" s="127"/>
      <c r="AF93" s="127"/>
      <c r="AG93" s="129">
        <f>'D.1.4.5 - Silnoproudá ele..._01'!J32</f>
        <v>0</v>
      </c>
      <c r="AH93" s="126"/>
      <c r="AI93" s="126"/>
      <c r="AJ93" s="126"/>
      <c r="AK93" s="126"/>
      <c r="AL93" s="126"/>
      <c r="AM93" s="126"/>
      <c r="AN93" s="129">
        <f>SUM(AG93,AT93)</f>
        <v>0</v>
      </c>
      <c r="AO93" s="126"/>
      <c r="AP93" s="126"/>
      <c r="AQ93" s="130" t="s">
        <v>87</v>
      </c>
      <c r="AR93" s="67"/>
      <c r="AS93" s="131">
        <v>0</v>
      </c>
      <c r="AT93" s="132">
        <f>ROUND(SUM(AV93:AW93),2)</f>
        <v>0</v>
      </c>
      <c r="AU93" s="133">
        <f>'D.1.4.5 - Silnoproudá ele..._01'!P88</f>
        <v>0</v>
      </c>
      <c r="AV93" s="132">
        <f>'D.1.4.5 - Silnoproudá ele..._01'!J35</f>
        <v>0</v>
      </c>
      <c r="AW93" s="132">
        <f>'D.1.4.5 - Silnoproudá ele..._01'!J36</f>
        <v>0</v>
      </c>
      <c r="AX93" s="132">
        <f>'D.1.4.5 - Silnoproudá ele..._01'!J37</f>
        <v>0</v>
      </c>
      <c r="AY93" s="132">
        <f>'D.1.4.5 - Silnoproudá ele..._01'!J38</f>
        <v>0</v>
      </c>
      <c r="AZ93" s="132">
        <f>'D.1.4.5 - Silnoproudá ele..._01'!F35</f>
        <v>0</v>
      </c>
      <c r="BA93" s="132">
        <f>'D.1.4.5 - Silnoproudá ele..._01'!F36</f>
        <v>0</v>
      </c>
      <c r="BB93" s="132">
        <f>'D.1.4.5 - Silnoproudá ele..._01'!F37</f>
        <v>0</v>
      </c>
      <c r="BC93" s="132">
        <f>'D.1.4.5 - Silnoproudá ele..._01'!F38</f>
        <v>0</v>
      </c>
      <c r="BD93" s="134">
        <f>'D.1.4.5 - Silnoproudá ele..._01'!F39</f>
        <v>0</v>
      </c>
      <c r="BE93" s="4"/>
      <c r="BT93" s="135" t="s">
        <v>84</v>
      </c>
      <c r="BV93" s="135" t="s">
        <v>77</v>
      </c>
      <c r="BW93" s="135" t="s">
        <v>173</v>
      </c>
      <c r="BX93" s="135" t="s">
        <v>159</v>
      </c>
      <c r="CL93" s="135" t="s">
        <v>19</v>
      </c>
    </row>
    <row r="94" s="7" customFormat="1" ht="16.5" customHeight="1">
      <c r="A94" s="7"/>
      <c r="B94" s="113"/>
      <c r="C94" s="114"/>
      <c r="D94" s="115" t="s">
        <v>96</v>
      </c>
      <c r="E94" s="115"/>
      <c r="F94" s="115"/>
      <c r="G94" s="115"/>
      <c r="H94" s="115"/>
      <c r="I94" s="116"/>
      <c r="J94" s="115" t="s">
        <v>174</v>
      </c>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7">
        <f>ROUND(SUM(AG95:AG99),2)</f>
        <v>0</v>
      </c>
      <c r="AH94" s="116"/>
      <c r="AI94" s="116"/>
      <c r="AJ94" s="116"/>
      <c r="AK94" s="116"/>
      <c r="AL94" s="116"/>
      <c r="AM94" s="116"/>
      <c r="AN94" s="118">
        <f>SUM(AG94,AT94)</f>
        <v>0</v>
      </c>
      <c r="AO94" s="116"/>
      <c r="AP94" s="116"/>
      <c r="AQ94" s="119" t="s">
        <v>81</v>
      </c>
      <c r="AR94" s="120"/>
      <c r="AS94" s="121">
        <f>ROUND(SUM(AS95:AS99),2)</f>
        <v>0</v>
      </c>
      <c r="AT94" s="122">
        <f>ROUND(SUM(AV94:AW94),2)</f>
        <v>0</v>
      </c>
      <c r="AU94" s="123">
        <f>ROUND(SUM(AU95:AU99),5)</f>
        <v>0</v>
      </c>
      <c r="AV94" s="122">
        <f>ROUND(AZ94*L29,2)</f>
        <v>0</v>
      </c>
      <c r="AW94" s="122">
        <f>ROUND(BA94*L30,2)</f>
        <v>0</v>
      </c>
      <c r="AX94" s="122">
        <f>ROUND(BB94*L29,2)</f>
        <v>0</v>
      </c>
      <c r="AY94" s="122">
        <f>ROUND(BC94*L30,2)</f>
        <v>0</v>
      </c>
      <c r="AZ94" s="122">
        <f>ROUND(SUM(AZ95:AZ99),2)</f>
        <v>0</v>
      </c>
      <c r="BA94" s="122">
        <f>ROUND(SUM(BA95:BA99),2)</f>
        <v>0</v>
      </c>
      <c r="BB94" s="122">
        <f>ROUND(SUM(BB95:BB99),2)</f>
        <v>0</v>
      </c>
      <c r="BC94" s="122">
        <f>ROUND(SUM(BC95:BC99),2)</f>
        <v>0</v>
      </c>
      <c r="BD94" s="124">
        <f>ROUND(SUM(BD95:BD99),2)</f>
        <v>0</v>
      </c>
      <c r="BE94" s="7"/>
      <c r="BS94" s="125" t="s">
        <v>74</v>
      </c>
      <c r="BT94" s="125" t="s">
        <v>82</v>
      </c>
      <c r="BU94" s="125" t="s">
        <v>76</v>
      </c>
      <c r="BV94" s="125" t="s">
        <v>77</v>
      </c>
      <c r="BW94" s="125" t="s">
        <v>175</v>
      </c>
      <c r="BX94" s="125" t="s">
        <v>5</v>
      </c>
      <c r="CL94" s="125" t="s">
        <v>19</v>
      </c>
      <c r="CM94" s="125" t="s">
        <v>84</v>
      </c>
    </row>
    <row r="95" s="4" customFormat="1" ht="16.5" customHeight="1">
      <c r="A95" s="136" t="s">
        <v>89</v>
      </c>
      <c r="B95" s="65"/>
      <c r="C95" s="126"/>
      <c r="D95" s="126"/>
      <c r="E95" s="127" t="s">
        <v>176</v>
      </c>
      <c r="F95" s="127"/>
      <c r="G95" s="127"/>
      <c r="H95" s="127"/>
      <c r="I95" s="127"/>
      <c r="J95" s="126"/>
      <c r="K95" s="127" t="s">
        <v>86</v>
      </c>
      <c r="L95" s="127"/>
      <c r="M95" s="127"/>
      <c r="N95" s="127"/>
      <c r="O95" s="127"/>
      <c r="P95" s="127"/>
      <c r="Q95" s="127"/>
      <c r="R95" s="127"/>
      <c r="S95" s="127"/>
      <c r="T95" s="127"/>
      <c r="U95" s="127"/>
      <c r="V95" s="127"/>
      <c r="W95" s="127"/>
      <c r="X95" s="127"/>
      <c r="Y95" s="127"/>
      <c r="Z95" s="127"/>
      <c r="AA95" s="127"/>
      <c r="AB95" s="127"/>
      <c r="AC95" s="127"/>
      <c r="AD95" s="127"/>
      <c r="AE95" s="127"/>
      <c r="AF95" s="127"/>
      <c r="AG95" s="129">
        <f>'D.2.1 - Architektonicko s...'!J32</f>
        <v>0</v>
      </c>
      <c r="AH95" s="126"/>
      <c r="AI95" s="126"/>
      <c r="AJ95" s="126"/>
      <c r="AK95" s="126"/>
      <c r="AL95" s="126"/>
      <c r="AM95" s="126"/>
      <c r="AN95" s="129">
        <f>SUM(AG95,AT95)</f>
        <v>0</v>
      </c>
      <c r="AO95" s="126"/>
      <c r="AP95" s="126"/>
      <c r="AQ95" s="130" t="s">
        <v>87</v>
      </c>
      <c r="AR95" s="67"/>
      <c r="AS95" s="131">
        <v>0</v>
      </c>
      <c r="AT95" s="132">
        <f>ROUND(SUM(AV95:AW95),2)</f>
        <v>0</v>
      </c>
      <c r="AU95" s="133">
        <f>'D.2.1 - Architektonicko s...'!P100</f>
        <v>0</v>
      </c>
      <c r="AV95" s="132">
        <f>'D.2.1 - Architektonicko s...'!J35</f>
        <v>0</v>
      </c>
      <c r="AW95" s="132">
        <f>'D.2.1 - Architektonicko s...'!J36</f>
        <v>0</v>
      </c>
      <c r="AX95" s="132">
        <f>'D.2.1 - Architektonicko s...'!J37</f>
        <v>0</v>
      </c>
      <c r="AY95" s="132">
        <f>'D.2.1 - Architektonicko s...'!J38</f>
        <v>0</v>
      </c>
      <c r="AZ95" s="132">
        <f>'D.2.1 - Architektonicko s...'!F35</f>
        <v>0</v>
      </c>
      <c r="BA95" s="132">
        <f>'D.2.1 - Architektonicko s...'!F36</f>
        <v>0</v>
      </c>
      <c r="BB95" s="132">
        <f>'D.2.1 - Architektonicko s...'!F37</f>
        <v>0</v>
      </c>
      <c r="BC95" s="132">
        <f>'D.2.1 - Architektonicko s...'!F38</f>
        <v>0</v>
      </c>
      <c r="BD95" s="134">
        <f>'D.2.1 - Architektonicko s...'!F39</f>
        <v>0</v>
      </c>
      <c r="BE95" s="4"/>
      <c r="BT95" s="135" t="s">
        <v>84</v>
      </c>
      <c r="BV95" s="135" t="s">
        <v>77</v>
      </c>
      <c r="BW95" s="135" t="s">
        <v>177</v>
      </c>
      <c r="BX95" s="135" t="s">
        <v>175</v>
      </c>
      <c r="CL95" s="135" t="s">
        <v>19</v>
      </c>
    </row>
    <row r="96" s="4" customFormat="1" ht="16.5" customHeight="1">
      <c r="A96" s="136" t="s">
        <v>89</v>
      </c>
      <c r="B96" s="65"/>
      <c r="C96" s="126"/>
      <c r="D96" s="126"/>
      <c r="E96" s="127" t="s">
        <v>178</v>
      </c>
      <c r="F96" s="127"/>
      <c r="G96" s="127"/>
      <c r="H96" s="127"/>
      <c r="I96" s="127"/>
      <c r="J96" s="126"/>
      <c r="K96" s="127" t="s">
        <v>129</v>
      </c>
      <c r="L96" s="127"/>
      <c r="M96" s="127"/>
      <c r="N96" s="127"/>
      <c r="O96" s="127"/>
      <c r="P96" s="127"/>
      <c r="Q96" s="127"/>
      <c r="R96" s="127"/>
      <c r="S96" s="127"/>
      <c r="T96" s="127"/>
      <c r="U96" s="127"/>
      <c r="V96" s="127"/>
      <c r="W96" s="127"/>
      <c r="X96" s="127"/>
      <c r="Y96" s="127"/>
      <c r="Z96" s="127"/>
      <c r="AA96" s="127"/>
      <c r="AB96" s="127"/>
      <c r="AC96" s="127"/>
      <c r="AD96" s="127"/>
      <c r="AE96" s="127"/>
      <c r="AF96" s="127"/>
      <c r="AG96" s="129">
        <f>'D.2.4.1 - Zdravotně techn...'!J32</f>
        <v>0</v>
      </c>
      <c r="AH96" s="126"/>
      <c r="AI96" s="126"/>
      <c r="AJ96" s="126"/>
      <c r="AK96" s="126"/>
      <c r="AL96" s="126"/>
      <c r="AM96" s="126"/>
      <c r="AN96" s="129">
        <f>SUM(AG96,AT96)</f>
        <v>0</v>
      </c>
      <c r="AO96" s="126"/>
      <c r="AP96" s="126"/>
      <c r="AQ96" s="130" t="s">
        <v>87</v>
      </c>
      <c r="AR96" s="67"/>
      <c r="AS96" s="131">
        <v>0</v>
      </c>
      <c r="AT96" s="132">
        <f>ROUND(SUM(AV96:AW96),2)</f>
        <v>0</v>
      </c>
      <c r="AU96" s="133">
        <f>'D.2.4.1 - Zdravotně techn...'!P99</f>
        <v>0</v>
      </c>
      <c r="AV96" s="132">
        <f>'D.2.4.1 - Zdravotně techn...'!J35</f>
        <v>0</v>
      </c>
      <c r="AW96" s="132">
        <f>'D.2.4.1 - Zdravotně techn...'!J36</f>
        <v>0</v>
      </c>
      <c r="AX96" s="132">
        <f>'D.2.4.1 - Zdravotně techn...'!J37</f>
        <v>0</v>
      </c>
      <c r="AY96" s="132">
        <f>'D.2.4.1 - Zdravotně techn...'!J38</f>
        <v>0</v>
      </c>
      <c r="AZ96" s="132">
        <f>'D.2.4.1 - Zdravotně techn...'!F35</f>
        <v>0</v>
      </c>
      <c r="BA96" s="132">
        <f>'D.2.4.1 - Zdravotně techn...'!F36</f>
        <v>0</v>
      </c>
      <c r="BB96" s="132">
        <f>'D.2.4.1 - Zdravotně techn...'!F37</f>
        <v>0</v>
      </c>
      <c r="BC96" s="132">
        <f>'D.2.4.1 - Zdravotně techn...'!F38</f>
        <v>0</v>
      </c>
      <c r="BD96" s="134">
        <f>'D.2.4.1 - Zdravotně techn...'!F39</f>
        <v>0</v>
      </c>
      <c r="BE96" s="4"/>
      <c r="BT96" s="135" t="s">
        <v>84</v>
      </c>
      <c r="BV96" s="135" t="s">
        <v>77</v>
      </c>
      <c r="BW96" s="135" t="s">
        <v>179</v>
      </c>
      <c r="BX96" s="135" t="s">
        <v>175</v>
      </c>
      <c r="CL96" s="135" t="s">
        <v>19</v>
      </c>
    </row>
    <row r="97" s="4" customFormat="1" ht="16.5" customHeight="1">
      <c r="A97" s="136" t="s">
        <v>89</v>
      </c>
      <c r="B97" s="65"/>
      <c r="C97" s="126"/>
      <c r="D97" s="126"/>
      <c r="E97" s="127" t="s">
        <v>180</v>
      </c>
      <c r="F97" s="127"/>
      <c r="G97" s="127"/>
      <c r="H97" s="127"/>
      <c r="I97" s="127"/>
      <c r="J97" s="126"/>
      <c r="K97" s="127" t="s">
        <v>181</v>
      </c>
      <c r="L97" s="127"/>
      <c r="M97" s="127"/>
      <c r="N97" s="127"/>
      <c r="O97" s="127"/>
      <c r="P97" s="127"/>
      <c r="Q97" s="127"/>
      <c r="R97" s="127"/>
      <c r="S97" s="127"/>
      <c r="T97" s="127"/>
      <c r="U97" s="127"/>
      <c r="V97" s="127"/>
      <c r="W97" s="127"/>
      <c r="X97" s="127"/>
      <c r="Y97" s="127"/>
      <c r="Z97" s="127"/>
      <c r="AA97" s="127"/>
      <c r="AB97" s="127"/>
      <c r="AC97" s="127"/>
      <c r="AD97" s="127"/>
      <c r="AE97" s="127"/>
      <c r="AF97" s="127"/>
      <c r="AG97" s="129">
        <f>'D.2.4.2 - Vzduchotechnika...'!J32</f>
        <v>0</v>
      </c>
      <c r="AH97" s="126"/>
      <c r="AI97" s="126"/>
      <c r="AJ97" s="126"/>
      <c r="AK97" s="126"/>
      <c r="AL97" s="126"/>
      <c r="AM97" s="126"/>
      <c r="AN97" s="129">
        <f>SUM(AG97,AT97)</f>
        <v>0</v>
      </c>
      <c r="AO97" s="126"/>
      <c r="AP97" s="126"/>
      <c r="AQ97" s="130" t="s">
        <v>87</v>
      </c>
      <c r="AR97" s="67"/>
      <c r="AS97" s="131">
        <v>0</v>
      </c>
      <c r="AT97" s="132">
        <f>ROUND(SUM(AV97:AW97),2)</f>
        <v>0</v>
      </c>
      <c r="AU97" s="133">
        <f>'D.2.4.2 - Vzduchotechnika...'!P93</f>
        <v>0</v>
      </c>
      <c r="AV97" s="132">
        <f>'D.2.4.2 - Vzduchotechnika...'!J35</f>
        <v>0</v>
      </c>
      <c r="AW97" s="132">
        <f>'D.2.4.2 - Vzduchotechnika...'!J36</f>
        <v>0</v>
      </c>
      <c r="AX97" s="132">
        <f>'D.2.4.2 - Vzduchotechnika...'!J37</f>
        <v>0</v>
      </c>
      <c r="AY97" s="132">
        <f>'D.2.4.2 - Vzduchotechnika...'!J38</f>
        <v>0</v>
      </c>
      <c r="AZ97" s="132">
        <f>'D.2.4.2 - Vzduchotechnika...'!F35</f>
        <v>0</v>
      </c>
      <c r="BA97" s="132">
        <f>'D.2.4.2 - Vzduchotechnika...'!F36</f>
        <v>0</v>
      </c>
      <c r="BB97" s="132">
        <f>'D.2.4.2 - Vzduchotechnika...'!F37</f>
        <v>0</v>
      </c>
      <c r="BC97" s="132">
        <f>'D.2.4.2 - Vzduchotechnika...'!F38</f>
        <v>0</v>
      </c>
      <c r="BD97" s="134">
        <f>'D.2.4.2 - Vzduchotechnika...'!F39</f>
        <v>0</v>
      </c>
      <c r="BE97" s="4"/>
      <c r="BT97" s="135" t="s">
        <v>84</v>
      </c>
      <c r="BV97" s="135" t="s">
        <v>77</v>
      </c>
      <c r="BW97" s="135" t="s">
        <v>182</v>
      </c>
      <c r="BX97" s="135" t="s">
        <v>175</v>
      </c>
      <c r="CL97" s="135" t="s">
        <v>19</v>
      </c>
    </row>
    <row r="98" s="4" customFormat="1" ht="16.5" customHeight="1">
      <c r="A98" s="136" t="s">
        <v>89</v>
      </c>
      <c r="B98" s="65"/>
      <c r="C98" s="126"/>
      <c r="D98" s="126"/>
      <c r="E98" s="127" t="s">
        <v>183</v>
      </c>
      <c r="F98" s="127"/>
      <c r="G98" s="127"/>
      <c r="H98" s="127"/>
      <c r="I98" s="127"/>
      <c r="J98" s="126"/>
      <c r="K98" s="127" t="s">
        <v>135</v>
      </c>
      <c r="L98" s="127"/>
      <c r="M98" s="127"/>
      <c r="N98" s="127"/>
      <c r="O98" s="127"/>
      <c r="P98" s="127"/>
      <c r="Q98" s="127"/>
      <c r="R98" s="127"/>
      <c r="S98" s="127"/>
      <c r="T98" s="127"/>
      <c r="U98" s="127"/>
      <c r="V98" s="127"/>
      <c r="W98" s="127"/>
      <c r="X98" s="127"/>
      <c r="Y98" s="127"/>
      <c r="Z98" s="127"/>
      <c r="AA98" s="127"/>
      <c r="AB98" s="127"/>
      <c r="AC98" s="127"/>
      <c r="AD98" s="127"/>
      <c r="AE98" s="127"/>
      <c r="AF98" s="127"/>
      <c r="AG98" s="129">
        <f>'D.2.4.3 - Vytápění'!J32</f>
        <v>0</v>
      </c>
      <c r="AH98" s="126"/>
      <c r="AI98" s="126"/>
      <c r="AJ98" s="126"/>
      <c r="AK98" s="126"/>
      <c r="AL98" s="126"/>
      <c r="AM98" s="126"/>
      <c r="AN98" s="129">
        <f>SUM(AG98,AT98)</f>
        <v>0</v>
      </c>
      <c r="AO98" s="126"/>
      <c r="AP98" s="126"/>
      <c r="AQ98" s="130" t="s">
        <v>87</v>
      </c>
      <c r="AR98" s="67"/>
      <c r="AS98" s="131">
        <v>0</v>
      </c>
      <c r="AT98" s="132">
        <f>ROUND(SUM(AV98:AW98),2)</f>
        <v>0</v>
      </c>
      <c r="AU98" s="133">
        <f>'D.2.4.3 - Vytápění'!P94</f>
        <v>0</v>
      </c>
      <c r="AV98" s="132">
        <f>'D.2.4.3 - Vytápění'!J35</f>
        <v>0</v>
      </c>
      <c r="AW98" s="132">
        <f>'D.2.4.3 - Vytápění'!J36</f>
        <v>0</v>
      </c>
      <c r="AX98" s="132">
        <f>'D.2.4.3 - Vytápění'!J37</f>
        <v>0</v>
      </c>
      <c r="AY98" s="132">
        <f>'D.2.4.3 - Vytápění'!J38</f>
        <v>0</v>
      </c>
      <c r="AZ98" s="132">
        <f>'D.2.4.3 - Vytápění'!F35</f>
        <v>0</v>
      </c>
      <c r="BA98" s="132">
        <f>'D.2.4.3 - Vytápění'!F36</f>
        <v>0</v>
      </c>
      <c r="BB98" s="132">
        <f>'D.2.4.3 - Vytápění'!F37</f>
        <v>0</v>
      </c>
      <c r="BC98" s="132">
        <f>'D.2.4.3 - Vytápění'!F38</f>
        <v>0</v>
      </c>
      <c r="BD98" s="134">
        <f>'D.2.4.3 - Vytápění'!F39</f>
        <v>0</v>
      </c>
      <c r="BE98" s="4"/>
      <c r="BT98" s="135" t="s">
        <v>84</v>
      </c>
      <c r="BV98" s="135" t="s">
        <v>77</v>
      </c>
      <c r="BW98" s="135" t="s">
        <v>184</v>
      </c>
      <c r="BX98" s="135" t="s">
        <v>175</v>
      </c>
      <c r="CL98" s="135" t="s">
        <v>19</v>
      </c>
    </row>
    <row r="99" s="4" customFormat="1" ht="16.5" customHeight="1">
      <c r="A99" s="136" t="s">
        <v>89</v>
      </c>
      <c r="B99" s="65"/>
      <c r="C99" s="126"/>
      <c r="D99" s="126"/>
      <c r="E99" s="127" t="s">
        <v>185</v>
      </c>
      <c r="F99" s="127"/>
      <c r="G99" s="127"/>
      <c r="H99" s="127"/>
      <c r="I99" s="127"/>
      <c r="J99" s="126"/>
      <c r="K99" s="127" t="s">
        <v>153</v>
      </c>
      <c r="L99" s="127"/>
      <c r="M99" s="127"/>
      <c r="N99" s="127"/>
      <c r="O99" s="127"/>
      <c r="P99" s="127"/>
      <c r="Q99" s="127"/>
      <c r="R99" s="127"/>
      <c r="S99" s="127"/>
      <c r="T99" s="127"/>
      <c r="U99" s="127"/>
      <c r="V99" s="127"/>
      <c r="W99" s="127"/>
      <c r="X99" s="127"/>
      <c r="Y99" s="127"/>
      <c r="Z99" s="127"/>
      <c r="AA99" s="127"/>
      <c r="AB99" s="127"/>
      <c r="AC99" s="127"/>
      <c r="AD99" s="127"/>
      <c r="AE99" s="127"/>
      <c r="AF99" s="127"/>
      <c r="AG99" s="129">
        <f>'D.2.4.4 - Silnoproudá ele...'!J32</f>
        <v>0</v>
      </c>
      <c r="AH99" s="126"/>
      <c r="AI99" s="126"/>
      <c r="AJ99" s="126"/>
      <c r="AK99" s="126"/>
      <c r="AL99" s="126"/>
      <c r="AM99" s="126"/>
      <c r="AN99" s="129">
        <f>SUM(AG99,AT99)</f>
        <v>0</v>
      </c>
      <c r="AO99" s="126"/>
      <c r="AP99" s="126"/>
      <c r="AQ99" s="130" t="s">
        <v>87</v>
      </c>
      <c r="AR99" s="67"/>
      <c r="AS99" s="131">
        <v>0</v>
      </c>
      <c r="AT99" s="132">
        <f>ROUND(SUM(AV99:AW99),2)</f>
        <v>0</v>
      </c>
      <c r="AU99" s="133">
        <f>'D.2.4.4 - Silnoproudá ele...'!P92</f>
        <v>0</v>
      </c>
      <c r="AV99" s="132">
        <f>'D.2.4.4 - Silnoproudá ele...'!J35</f>
        <v>0</v>
      </c>
      <c r="AW99" s="132">
        <f>'D.2.4.4 - Silnoproudá ele...'!J36</f>
        <v>0</v>
      </c>
      <c r="AX99" s="132">
        <f>'D.2.4.4 - Silnoproudá ele...'!J37</f>
        <v>0</v>
      </c>
      <c r="AY99" s="132">
        <f>'D.2.4.4 - Silnoproudá ele...'!J38</f>
        <v>0</v>
      </c>
      <c r="AZ99" s="132">
        <f>'D.2.4.4 - Silnoproudá ele...'!F35</f>
        <v>0</v>
      </c>
      <c r="BA99" s="132">
        <f>'D.2.4.4 - Silnoproudá ele...'!F36</f>
        <v>0</v>
      </c>
      <c r="BB99" s="132">
        <f>'D.2.4.4 - Silnoproudá ele...'!F37</f>
        <v>0</v>
      </c>
      <c r="BC99" s="132">
        <f>'D.2.4.4 - Silnoproudá ele...'!F38</f>
        <v>0</v>
      </c>
      <c r="BD99" s="134">
        <f>'D.2.4.4 - Silnoproudá ele...'!F39</f>
        <v>0</v>
      </c>
      <c r="BE99" s="4"/>
      <c r="BT99" s="135" t="s">
        <v>84</v>
      </c>
      <c r="BV99" s="135" t="s">
        <v>77</v>
      </c>
      <c r="BW99" s="135" t="s">
        <v>186</v>
      </c>
      <c r="BX99" s="135" t="s">
        <v>175</v>
      </c>
      <c r="CL99" s="135" t="s">
        <v>19</v>
      </c>
    </row>
    <row r="100" s="7" customFormat="1" ht="16.5" customHeight="1">
      <c r="A100" s="136" t="s">
        <v>89</v>
      </c>
      <c r="B100" s="113"/>
      <c r="C100" s="114"/>
      <c r="D100" s="115" t="s">
        <v>187</v>
      </c>
      <c r="E100" s="115"/>
      <c r="F100" s="115"/>
      <c r="G100" s="115"/>
      <c r="H100" s="115"/>
      <c r="I100" s="116"/>
      <c r="J100" s="115" t="s">
        <v>188</v>
      </c>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8">
        <f>'VRN - Vedlejší rozpočtové...'!J30</f>
        <v>0</v>
      </c>
      <c r="AH100" s="116"/>
      <c r="AI100" s="116"/>
      <c r="AJ100" s="116"/>
      <c r="AK100" s="116"/>
      <c r="AL100" s="116"/>
      <c r="AM100" s="116"/>
      <c r="AN100" s="118">
        <f>SUM(AG100,AT100)</f>
        <v>0</v>
      </c>
      <c r="AO100" s="116"/>
      <c r="AP100" s="116"/>
      <c r="AQ100" s="119" t="s">
        <v>81</v>
      </c>
      <c r="AR100" s="120"/>
      <c r="AS100" s="137">
        <v>0</v>
      </c>
      <c r="AT100" s="138">
        <f>ROUND(SUM(AV100:AW100),2)</f>
        <v>0</v>
      </c>
      <c r="AU100" s="139">
        <f>'VRN - Vedlejší rozpočtové...'!P85</f>
        <v>0</v>
      </c>
      <c r="AV100" s="138">
        <f>'VRN - Vedlejší rozpočtové...'!J33</f>
        <v>0</v>
      </c>
      <c r="AW100" s="138">
        <f>'VRN - Vedlejší rozpočtové...'!J34</f>
        <v>0</v>
      </c>
      <c r="AX100" s="138">
        <f>'VRN - Vedlejší rozpočtové...'!J35</f>
        <v>0</v>
      </c>
      <c r="AY100" s="138">
        <f>'VRN - Vedlejší rozpočtové...'!J36</f>
        <v>0</v>
      </c>
      <c r="AZ100" s="138">
        <f>'VRN - Vedlejší rozpočtové...'!F33</f>
        <v>0</v>
      </c>
      <c r="BA100" s="138">
        <f>'VRN - Vedlejší rozpočtové...'!F34</f>
        <v>0</v>
      </c>
      <c r="BB100" s="138">
        <f>'VRN - Vedlejší rozpočtové...'!F35</f>
        <v>0</v>
      </c>
      <c r="BC100" s="138">
        <f>'VRN - Vedlejší rozpočtové...'!F36</f>
        <v>0</v>
      </c>
      <c r="BD100" s="140">
        <f>'VRN - Vedlejší rozpočtové...'!F37</f>
        <v>0</v>
      </c>
      <c r="BE100" s="7"/>
      <c r="BT100" s="125" t="s">
        <v>82</v>
      </c>
      <c r="BV100" s="125" t="s">
        <v>77</v>
      </c>
      <c r="BW100" s="125" t="s">
        <v>189</v>
      </c>
      <c r="BX100" s="125" t="s">
        <v>5</v>
      </c>
      <c r="CL100" s="125" t="s">
        <v>19</v>
      </c>
      <c r="CM100" s="125" t="s">
        <v>84</v>
      </c>
    </row>
    <row r="101" s="2" customFormat="1" ht="30" customHeight="1">
      <c r="A101" s="40"/>
      <c r="B101" s="41"/>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6"/>
      <c r="AS101" s="40"/>
      <c r="AT101" s="40"/>
      <c r="AU101" s="40"/>
      <c r="AV101" s="40"/>
      <c r="AW101" s="40"/>
      <c r="AX101" s="40"/>
      <c r="AY101" s="40"/>
      <c r="AZ101" s="40"/>
      <c r="BA101" s="40"/>
      <c r="BB101" s="40"/>
      <c r="BC101" s="40"/>
      <c r="BD101" s="40"/>
      <c r="BE101" s="40"/>
    </row>
    <row r="102" s="2" customFormat="1" ht="6.96" customHeight="1">
      <c r="A102" s="40"/>
      <c r="B102" s="61"/>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46"/>
      <c r="AS102" s="40"/>
      <c r="AT102" s="40"/>
      <c r="AU102" s="40"/>
      <c r="AV102" s="40"/>
      <c r="AW102" s="40"/>
      <c r="AX102" s="40"/>
      <c r="AY102" s="40"/>
      <c r="AZ102" s="40"/>
      <c r="BA102" s="40"/>
      <c r="BB102" s="40"/>
      <c r="BC102" s="40"/>
      <c r="BD102" s="40"/>
      <c r="BE102" s="40"/>
    </row>
  </sheetData>
  <sheetProtection sheet="1" formatColumns="0" formatRows="0" objects="1" scenarios="1" spinCount="100000" saltValue="W1qdv5+B/dIRtUjClgWS3vssH5fR86MpuMBhkQ7WrLfDz+jNV2eE4CBnTaVzl4bfBV1+4qnrM0VFEFbaK1JSuQ==" hashValue="TpvLQlcu8C/9kmm31KR6Aa2GCuA5NPtKQYKOpq9Cqz8SonbjtsEm1sH0XXtEIrRET85xuwA3iJpfzI0CyghYLA==" algorithmName="SHA-512" password="CC35"/>
  <mergeCells count="222">
    <mergeCell ref="BE5:BE32"/>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G69:AM69"/>
    <mergeCell ref="AN69:AP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G82:AM82"/>
    <mergeCell ref="AN82:AP82"/>
    <mergeCell ref="AN83:AP83"/>
    <mergeCell ref="AG83:AM83"/>
    <mergeCell ref="AN84:AP84"/>
    <mergeCell ref="AG84:AM84"/>
    <mergeCell ref="AN85:AP85"/>
    <mergeCell ref="AG85:AM85"/>
    <mergeCell ref="AG86:AM86"/>
    <mergeCell ref="AN86:AP86"/>
    <mergeCell ref="AG87:AM87"/>
    <mergeCell ref="AN87:AP87"/>
    <mergeCell ref="AN88:AP88"/>
    <mergeCell ref="AG88:AM88"/>
    <mergeCell ref="AN89:AP89"/>
    <mergeCell ref="AG89:AM89"/>
    <mergeCell ref="AN90:AP90"/>
    <mergeCell ref="AG90:AM90"/>
    <mergeCell ref="AN91:AP91"/>
    <mergeCell ref="AG91:AM91"/>
    <mergeCell ref="AG92:AM92"/>
    <mergeCell ref="AN92:AP92"/>
    <mergeCell ref="AN93:AP93"/>
    <mergeCell ref="AG93:AM93"/>
    <mergeCell ref="AN94:AP94"/>
    <mergeCell ref="AG94:AM94"/>
    <mergeCell ref="AN95:AP95"/>
    <mergeCell ref="AG95:AM95"/>
    <mergeCell ref="AN96:AP96"/>
    <mergeCell ref="AG96:AM96"/>
    <mergeCell ref="AN97:AP97"/>
    <mergeCell ref="AG97:AM97"/>
    <mergeCell ref="AN98:AP98"/>
    <mergeCell ref="AG98:AM98"/>
    <mergeCell ref="AN99:AP99"/>
    <mergeCell ref="AG99:AM99"/>
    <mergeCell ref="AN100:AP100"/>
    <mergeCell ref="AG100:AM100"/>
    <mergeCell ref="L45:AO45"/>
    <mergeCell ref="C52:G52"/>
    <mergeCell ref="I52:AF52"/>
    <mergeCell ref="J55:AF55"/>
    <mergeCell ref="D55:H55"/>
    <mergeCell ref="K56:AF56"/>
    <mergeCell ref="E56:I56"/>
    <mergeCell ref="F57:J57"/>
    <mergeCell ref="L57:AF57"/>
    <mergeCell ref="L58:AF58"/>
    <mergeCell ref="F58:J58"/>
    <mergeCell ref="L59:AF59"/>
    <mergeCell ref="F59:J59"/>
    <mergeCell ref="L60:AF60"/>
    <mergeCell ref="F60:J60"/>
    <mergeCell ref="L61:AF61"/>
    <mergeCell ref="F61:J61"/>
    <mergeCell ref="F62:J62"/>
    <mergeCell ref="L62:AF62"/>
    <mergeCell ref="F63:J63"/>
    <mergeCell ref="L63:AF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G58:AM58"/>
    <mergeCell ref="AN58:AP58"/>
    <mergeCell ref="AG59:AM59"/>
    <mergeCell ref="AN59:AP59"/>
    <mergeCell ref="AN60:AP60"/>
    <mergeCell ref="AG60:AM60"/>
    <mergeCell ref="AG54:AM54"/>
    <mergeCell ref="AN54:AP54"/>
    <mergeCell ref="F64:J64"/>
    <mergeCell ref="L64:AF64"/>
    <mergeCell ref="L65:AF65"/>
    <mergeCell ref="F65:J65"/>
    <mergeCell ref="L66:AF66"/>
    <mergeCell ref="F66:J66"/>
    <mergeCell ref="L67:AF67"/>
    <mergeCell ref="F67:J67"/>
    <mergeCell ref="L68:AF68"/>
    <mergeCell ref="F68:J68"/>
    <mergeCell ref="L69:AF69"/>
    <mergeCell ref="F69:J69"/>
    <mergeCell ref="E70:I70"/>
    <mergeCell ref="K70:AF70"/>
    <mergeCell ref="K71:AF71"/>
    <mergeCell ref="E71:I71"/>
    <mergeCell ref="E72:I72"/>
    <mergeCell ref="K72:AF72"/>
    <mergeCell ref="K73:AF73"/>
    <mergeCell ref="E73:I73"/>
    <mergeCell ref="L74:AF74"/>
    <mergeCell ref="F74:J74"/>
    <mergeCell ref="L75:AF75"/>
    <mergeCell ref="F75:J75"/>
    <mergeCell ref="L76:AF76"/>
    <mergeCell ref="F76:J76"/>
    <mergeCell ref="L77:AF77"/>
    <mergeCell ref="F77:J77"/>
    <mergeCell ref="F78:J78"/>
    <mergeCell ref="L78:AF78"/>
    <mergeCell ref="F79:J79"/>
    <mergeCell ref="L79:AF79"/>
    <mergeCell ref="E80:I80"/>
    <mergeCell ref="K80:AF80"/>
    <mergeCell ref="F81:J81"/>
    <mergeCell ref="L81:AF81"/>
    <mergeCell ref="L82:AF82"/>
    <mergeCell ref="F82:J82"/>
    <mergeCell ref="D83:H83"/>
    <mergeCell ref="J83:AF83"/>
    <mergeCell ref="K84:AF84"/>
    <mergeCell ref="E84:I84"/>
    <mergeCell ref="L85:AF85"/>
    <mergeCell ref="F85:J85"/>
    <mergeCell ref="F86:J86"/>
    <mergeCell ref="L86:AF86"/>
    <mergeCell ref="E87:I87"/>
    <mergeCell ref="K87:AF87"/>
    <mergeCell ref="E88:I88"/>
    <mergeCell ref="K88:AF88"/>
    <mergeCell ref="E89:I89"/>
    <mergeCell ref="K89:AF89"/>
    <mergeCell ref="E90:I90"/>
    <mergeCell ref="K90:AF90"/>
    <mergeCell ref="F91:J91"/>
    <mergeCell ref="L91:AF91"/>
    <mergeCell ref="F92:J92"/>
    <mergeCell ref="L92:AF92"/>
    <mergeCell ref="E93:I93"/>
    <mergeCell ref="K93:AF93"/>
    <mergeCell ref="D94:H94"/>
    <mergeCell ref="J94:AF94"/>
    <mergeCell ref="E95:I95"/>
    <mergeCell ref="K95:AF95"/>
    <mergeCell ref="E96:I96"/>
    <mergeCell ref="K96:AF96"/>
    <mergeCell ref="E97:I97"/>
    <mergeCell ref="K97:AF97"/>
    <mergeCell ref="E98:I98"/>
    <mergeCell ref="K98:AF98"/>
    <mergeCell ref="E99:I99"/>
    <mergeCell ref="K99:AF99"/>
    <mergeCell ref="D100:H100"/>
    <mergeCell ref="J100:AF100"/>
  </mergeCells>
  <hyperlinks>
    <hyperlink ref="A57" location="'01 - Bourací práce (osa D...'!C2" display="/"/>
    <hyperlink ref="A58" location="'02 - Stavební úpravy (osa...'!C2" display="/"/>
    <hyperlink ref="A59" location="'03 - Bourací práce (osa A...'!C2" display="/"/>
    <hyperlink ref="A60" location="'04 - Stavební úpravy (osa...'!C2" display="/"/>
    <hyperlink ref="A61" location="'05 - Bourací práce (osy D...'!C2" display="/"/>
    <hyperlink ref="A62" location="'06 - Stavební úpravy (osy...'!C2" display="/"/>
    <hyperlink ref="A63" location="'07 - Bourací práce (osy A...'!C2" display="/"/>
    <hyperlink ref="A64" location="'08 - Stavební úpravy (osy...'!C2" display="/"/>
    <hyperlink ref="A65" location="'09 - Bourací práce (osy C...'!C2" display="/"/>
    <hyperlink ref="A66" location="'10 - Stavební úpravy (osy...'!C2" display="/"/>
    <hyperlink ref="A67" location="'11 - Únikové schodiště'!C2" display="/"/>
    <hyperlink ref="A68" location="'12 - Společné úpravy 1.PP...'!C2" display="/"/>
    <hyperlink ref="A69" location="'13 - Zpevněné plochy'!C2" display="/"/>
    <hyperlink ref="A70" location="'D.1.4.1 - Zdravotně techn...'!C2" display="/"/>
    <hyperlink ref="A71" location="'D.1.4.2 - Vzduchotechnika'!C2" display="/"/>
    <hyperlink ref="A72" location="'D.1.4.3 - Vytápění'!C2" display="/"/>
    <hyperlink ref="A74" location="'01 - EPS - Elektrická pož...'!C2" display="/"/>
    <hyperlink ref="A75" location="'02 - SK - Strukturovaná k...'!C2" display="/"/>
    <hyperlink ref="A76" location="'03 - PZTS - Poplachový za...'!C2" display="/"/>
    <hyperlink ref="A77" location="'04 - CCTV - Kamerový systém'!C2" display="/"/>
    <hyperlink ref="A78" location="'05 - STA - Společná telev...'!C2" display="/"/>
    <hyperlink ref="A79" location="'06 - EKV - Elektronická k...'!C2" display="/"/>
    <hyperlink ref="A81" location="'D.1.4.5 - Silnoproudá ele...'!C2" display="/"/>
    <hyperlink ref="A82" location="'01 - Systém pro uzavření ...'!C2" display="/"/>
    <hyperlink ref="A85" location="'01 - Bourací práce m.č. 0...'!C2" display="/"/>
    <hyperlink ref="A86" location="'02 - Stavební úpravy m.č....'!C2" display="/"/>
    <hyperlink ref="A87" location="'D.1.4.1 - Zdravotně techn..._01'!C2" display="/"/>
    <hyperlink ref="A88" location="'D.1.4.2 - Vzduchotechnika_01'!C2" display="/"/>
    <hyperlink ref="A89" location="'D.1.4.3 - Vytápění_01'!C2" display="/"/>
    <hyperlink ref="A91" location="'01 - Strukturovaná kabeláž'!C2" display="/"/>
    <hyperlink ref="A92" location="'02 - AVT - Audio-Video te...'!C2" display="/"/>
    <hyperlink ref="A93" location="'D.1.4.5 - Silnoproudá ele..._01'!C2" display="/"/>
    <hyperlink ref="A95" location="'D.2.1 - Architektonicko s...'!C2" display="/"/>
    <hyperlink ref="A96" location="'D.2.4.1 - Zdravotně techn...'!C2" display="/"/>
    <hyperlink ref="A97" location="'D.2.4.2 - Vzduchotechnika...'!C2" display="/"/>
    <hyperlink ref="A98" location="'D.2.4.3 - Vytápění'!C2" display="/"/>
    <hyperlink ref="A99" location="'D.2.4.4 - Silnoproudá ele...'!C2" display="/"/>
    <hyperlink ref="A100"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116</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1417</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ROUND(J100,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ROUND((SUM(BE100:BE188)),  2)</f>
        <v>0</v>
      </c>
      <c r="G37" s="40"/>
      <c r="H37" s="40"/>
      <c r="I37" s="160">
        <v>0.20999999999999999</v>
      </c>
      <c r="J37" s="159">
        <f>ROUND(((SUM(BE100:BE188))*I37),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ROUND((SUM(BF100:BF188)),  2)</f>
        <v>0</v>
      </c>
      <c r="G38" s="40"/>
      <c r="H38" s="40"/>
      <c r="I38" s="160">
        <v>0.12</v>
      </c>
      <c r="J38" s="159">
        <f>ROUND(((SUM(BF100:BF188))*I38),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ROUND((SUM(BG100:BG188)),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ROUND((SUM(BH100:BH188)),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ROUND((SUM(BI100:BI188)),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09 - Bourací práce (osy C-E_5-6)</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J100</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J101</f>
        <v>0</v>
      </c>
      <c r="K68" s="179"/>
      <c r="L68" s="183"/>
      <c r="S68" s="9"/>
      <c r="T68" s="9"/>
      <c r="U68" s="9"/>
      <c r="V68" s="9"/>
      <c r="W68" s="9"/>
      <c r="X68" s="9"/>
      <c r="Y68" s="9"/>
      <c r="Z68" s="9"/>
      <c r="AA68" s="9"/>
      <c r="AB68" s="9"/>
      <c r="AC68" s="9"/>
      <c r="AD68" s="9"/>
      <c r="AE68" s="9"/>
    </row>
    <row r="69" s="10" customFormat="1" ht="19.92" customHeight="1">
      <c r="A69" s="10"/>
      <c r="B69" s="184"/>
      <c r="C69" s="126"/>
      <c r="D69" s="185" t="s">
        <v>204</v>
      </c>
      <c r="E69" s="186"/>
      <c r="F69" s="186"/>
      <c r="G69" s="186"/>
      <c r="H69" s="186"/>
      <c r="I69" s="186"/>
      <c r="J69" s="187">
        <f>J102</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205</v>
      </c>
      <c r="E70" s="186"/>
      <c r="F70" s="186"/>
      <c r="G70" s="186"/>
      <c r="H70" s="186"/>
      <c r="I70" s="186"/>
      <c r="J70" s="187">
        <f>J142</f>
        <v>0</v>
      </c>
      <c r="K70" s="126"/>
      <c r="L70" s="188"/>
      <c r="S70" s="10"/>
      <c r="T70" s="10"/>
      <c r="U70" s="10"/>
      <c r="V70" s="10"/>
      <c r="W70" s="10"/>
      <c r="X70" s="10"/>
      <c r="Y70" s="10"/>
      <c r="Z70" s="10"/>
      <c r="AA70" s="10"/>
      <c r="AB70" s="10"/>
      <c r="AC70" s="10"/>
      <c r="AD70" s="10"/>
      <c r="AE70" s="10"/>
    </row>
    <row r="71" s="9" customFormat="1" ht="24.96" customHeight="1">
      <c r="A71" s="9"/>
      <c r="B71" s="178"/>
      <c r="C71" s="179"/>
      <c r="D71" s="180" t="s">
        <v>207</v>
      </c>
      <c r="E71" s="181"/>
      <c r="F71" s="181"/>
      <c r="G71" s="181"/>
      <c r="H71" s="181"/>
      <c r="I71" s="181"/>
      <c r="J71" s="182">
        <f>J157</f>
        <v>0</v>
      </c>
      <c r="K71" s="179"/>
      <c r="L71" s="183"/>
      <c r="S71" s="9"/>
      <c r="T71" s="9"/>
      <c r="U71" s="9"/>
      <c r="V71" s="9"/>
      <c r="W71" s="9"/>
      <c r="X71" s="9"/>
      <c r="Y71" s="9"/>
      <c r="Z71" s="9"/>
      <c r="AA71" s="9"/>
      <c r="AB71" s="9"/>
      <c r="AC71" s="9"/>
      <c r="AD71" s="9"/>
      <c r="AE71" s="9"/>
    </row>
    <row r="72" s="10" customFormat="1" ht="19.92" customHeight="1">
      <c r="A72" s="10"/>
      <c r="B72" s="184"/>
      <c r="C72" s="126"/>
      <c r="D72" s="185" t="s">
        <v>1329</v>
      </c>
      <c r="E72" s="186"/>
      <c r="F72" s="186"/>
      <c r="G72" s="186"/>
      <c r="H72" s="186"/>
      <c r="I72" s="186"/>
      <c r="J72" s="187">
        <f>J158</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208</v>
      </c>
      <c r="E73" s="186"/>
      <c r="F73" s="186"/>
      <c r="G73" s="186"/>
      <c r="H73" s="186"/>
      <c r="I73" s="186"/>
      <c r="J73" s="187">
        <f>J163</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380</v>
      </c>
      <c r="E74" s="186"/>
      <c r="F74" s="186"/>
      <c r="G74" s="186"/>
      <c r="H74" s="186"/>
      <c r="I74" s="186"/>
      <c r="J74" s="187">
        <f>J168</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209</v>
      </c>
      <c r="E75" s="186"/>
      <c r="F75" s="186"/>
      <c r="G75" s="186"/>
      <c r="H75" s="186"/>
      <c r="I75" s="186"/>
      <c r="J75" s="187">
        <f>J177</f>
        <v>0</v>
      </c>
      <c r="K75" s="126"/>
      <c r="L75" s="188"/>
      <c r="S75" s="10"/>
      <c r="T75" s="10"/>
      <c r="U75" s="10"/>
      <c r="V75" s="10"/>
      <c r="W75" s="10"/>
      <c r="X75" s="10"/>
      <c r="Y75" s="10"/>
      <c r="Z75" s="10"/>
      <c r="AA75" s="10"/>
      <c r="AB75" s="10"/>
      <c r="AC75" s="10"/>
      <c r="AD75" s="10"/>
      <c r="AE75" s="10"/>
    </row>
    <row r="76" s="9" customFormat="1" ht="24.96" customHeight="1">
      <c r="A76" s="9"/>
      <c r="B76" s="178"/>
      <c r="C76" s="179"/>
      <c r="D76" s="180" t="s">
        <v>210</v>
      </c>
      <c r="E76" s="181"/>
      <c r="F76" s="181"/>
      <c r="G76" s="181"/>
      <c r="H76" s="181"/>
      <c r="I76" s="181"/>
      <c r="J76" s="182">
        <f>J183</f>
        <v>0</v>
      </c>
      <c r="K76" s="179"/>
      <c r="L76" s="183"/>
      <c r="S76" s="9"/>
      <c r="T76" s="9"/>
      <c r="U76" s="9"/>
      <c r="V76" s="9"/>
      <c r="W76" s="9"/>
      <c r="X76" s="9"/>
      <c r="Y76" s="9"/>
      <c r="Z76" s="9"/>
      <c r="AA76" s="9"/>
      <c r="AB76" s="9"/>
      <c r="AC76" s="9"/>
      <c r="AD76" s="9"/>
      <c r="AE76" s="9"/>
    </row>
    <row r="77" s="2" customFormat="1" ht="21.84" customHeight="1">
      <c r="A77" s="40"/>
      <c r="B77" s="41"/>
      <c r="C77" s="42"/>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61"/>
      <c r="C78" s="62"/>
      <c r="D78" s="62"/>
      <c r="E78" s="62"/>
      <c r="F78" s="62"/>
      <c r="G78" s="62"/>
      <c r="H78" s="62"/>
      <c r="I78" s="62"/>
      <c r="J78" s="62"/>
      <c r="K78" s="62"/>
      <c r="L78" s="148"/>
      <c r="S78" s="40"/>
      <c r="T78" s="40"/>
      <c r="U78" s="40"/>
      <c r="V78" s="40"/>
      <c r="W78" s="40"/>
      <c r="X78" s="40"/>
      <c r="Y78" s="40"/>
      <c r="Z78" s="40"/>
      <c r="AA78" s="40"/>
      <c r="AB78" s="40"/>
      <c r="AC78" s="40"/>
      <c r="AD78" s="40"/>
      <c r="AE78" s="40"/>
    </row>
    <row r="82" s="2" customFormat="1" ht="6.96" customHeight="1">
      <c r="A82" s="40"/>
      <c r="B82" s="63"/>
      <c r="C82" s="64"/>
      <c r="D82" s="64"/>
      <c r="E82" s="64"/>
      <c r="F82" s="64"/>
      <c r="G82" s="64"/>
      <c r="H82" s="64"/>
      <c r="I82" s="64"/>
      <c r="J82" s="64"/>
      <c r="K82" s="64"/>
      <c r="L82" s="148"/>
      <c r="S82" s="40"/>
      <c r="T82" s="40"/>
      <c r="U82" s="40"/>
      <c r="V82" s="40"/>
      <c r="W82" s="40"/>
      <c r="X82" s="40"/>
      <c r="Y82" s="40"/>
      <c r="Z82" s="40"/>
      <c r="AA82" s="40"/>
      <c r="AB82" s="40"/>
      <c r="AC82" s="40"/>
      <c r="AD82" s="40"/>
      <c r="AE82" s="40"/>
    </row>
    <row r="83" s="2" customFormat="1" ht="24.96" customHeight="1">
      <c r="A83" s="40"/>
      <c r="B83" s="41"/>
      <c r="C83" s="25" t="s">
        <v>211</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2" customHeight="1">
      <c r="A85" s="40"/>
      <c r="B85" s="41"/>
      <c r="C85" s="34" t="s">
        <v>16</v>
      </c>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6.5" customHeight="1">
      <c r="A86" s="40"/>
      <c r="B86" s="41"/>
      <c r="C86" s="42"/>
      <c r="D86" s="42"/>
      <c r="E86" s="172" t="str">
        <f>E7</f>
        <v>PF UPOL, Změna užívání vnitřních prostor budovy B</v>
      </c>
      <c r="F86" s="34"/>
      <c r="G86" s="34"/>
      <c r="H86" s="34"/>
      <c r="I86" s="42"/>
      <c r="J86" s="42"/>
      <c r="K86" s="42"/>
      <c r="L86" s="148"/>
      <c r="S86" s="40"/>
      <c r="T86" s="40"/>
      <c r="U86" s="40"/>
      <c r="V86" s="40"/>
      <c r="W86" s="40"/>
      <c r="X86" s="40"/>
      <c r="Y86" s="40"/>
      <c r="Z86" s="40"/>
      <c r="AA86" s="40"/>
      <c r="AB86" s="40"/>
      <c r="AC86" s="40"/>
      <c r="AD86" s="40"/>
      <c r="AE86" s="40"/>
    </row>
    <row r="87" s="1" customFormat="1" ht="12" customHeight="1">
      <c r="B87" s="23"/>
      <c r="C87" s="34" t="s">
        <v>191</v>
      </c>
      <c r="D87" s="24"/>
      <c r="E87" s="24"/>
      <c r="F87" s="24"/>
      <c r="G87" s="24"/>
      <c r="H87" s="24"/>
      <c r="I87" s="24"/>
      <c r="J87" s="24"/>
      <c r="K87" s="24"/>
      <c r="L87" s="22"/>
    </row>
    <row r="88" s="1" customFormat="1" ht="16.5" customHeight="1">
      <c r="B88" s="23"/>
      <c r="C88" s="24"/>
      <c r="D88" s="24"/>
      <c r="E88" s="172" t="s">
        <v>192</v>
      </c>
      <c r="F88" s="24"/>
      <c r="G88" s="24"/>
      <c r="H88" s="24"/>
      <c r="I88" s="24"/>
      <c r="J88" s="24"/>
      <c r="K88" s="24"/>
      <c r="L88" s="22"/>
    </row>
    <row r="89" s="1" customFormat="1" ht="12" customHeight="1">
      <c r="B89" s="23"/>
      <c r="C89" s="34" t="s">
        <v>193</v>
      </c>
      <c r="D89" s="24"/>
      <c r="E89" s="24"/>
      <c r="F89" s="24"/>
      <c r="G89" s="24"/>
      <c r="H89" s="24"/>
      <c r="I89" s="24"/>
      <c r="J89" s="24"/>
      <c r="K89" s="24"/>
      <c r="L89" s="22"/>
    </row>
    <row r="90" s="2" customFormat="1" ht="16.5" customHeight="1">
      <c r="A90" s="40"/>
      <c r="B90" s="41"/>
      <c r="C90" s="42"/>
      <c r="D90" s="42"/>
      <c r="E90" s="173" t="s">
        <v>194</v>
      </c>
      <c r="F90" s="42"/>
      <c r="G90" s="42"/>
      <c r="H90" s="42"/>
      <c r="I90" s="42"/>
      <c r="J90" s="42"/>
      <c r="K90" s="42"/>
      <c r="L90" s="148"/>
      <c r="S90" s="40"/>
      <c r="T90" s="40"/>
      <c r="U90" s="40"/>
      <c r="V90" s="40"/>
      <c r="W90" s="40"/>
      <c r="X90" s="40"/>
      <c r="Y90" s="40"/>
      <c r="Z90" s="40"/>
      <c r="AA90" s="40"/>
      <c r="AB90" s="40"/>
      <c r="AC90" s="40"/>
      <c r="AD90" s="40"/>
      <c r="AE90" s="40"/>
    </row>
    <row r="91" s="2" customFormat="1" ht="12" customHeight="1">
      <c r="A91" s="40"/>
      <c r="B91" s="41"/>
      <c r="C91" s="34" t="s">
        <v>195</v>
      </c>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6.5" customHeight="1">
      <c r="A92" s="40"/>
      <c r="B92" s="41"/>
      <c r="C92" s="42"/>
      <c r="D92" s="42"/>
      <c r="E92" s="71" t="str">
        <f>E13</f>
        <v>09 - Bourací práce (osy C-E_5-6)</v>
      </c>
      <c r="F92" s="42"/>
      <c r="G92" s="42"/>
      <c r="H92" s="42"/>
      <c r="I92" s="42"/>
      <c r="J92" s="42"/>
      <c r="K92" s="42"/>
      <c r="L92" s="148"/>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8"/>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F16</f>
        <v xml:space="preserve"> </v>
      </c>
      <c r="G94" s="42"/>
      <c r="H94" s="42"/>
      <c r="I94" s="34" t="s">
        <v>23</v>
      </c>
      <c r="J94" s="74" t="str">
        <f>IF(J16="","",J16)</f>
        <v>3. 4. 2025</v>
      </c>
      <c r="K94" s="42"/>
      <c r="L94" s="148"/>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8"/>
      <c r="S95" s="40"/>
      <c r="T95" s="40"/>
      <c r="U95" s="40"/>
      <c r="V95" s="40"/>
      <c r="W95" s="40"/>
      <c r="X95" s="40"/>
      <c r="Y95" s="40"/>
      <c r="Z95" s="40"/>
      <c r="AA95" s="40"/>
      <c r="AB95" s="40"/>
      <c r="AC95" s="40"/>
      <c r="AD95" s="40"/>
      <c r="AE95" s="40"/>
    </row>
    <row r="96" s="2" customFormat="1" ht="40.05" customHeight="1">
      <c r="A96" s="40"/>
      <c r="B96" s="41"/>
      <c r="C96" s="34" t="s">
        <v>25</v>
      </c>
      <c r="D96" s="42"/>
      <c r="E96" s="42"/>
      <c r="F96" s="29" t="str">
        <f>E19</f>
        <v>UP v Olomouci, Křížkovského 511/8, Olomouc 779 00</v>
      </c>
      <c r="G96" s="42"/>
      <c r="H96" s="42"/>
      <c r="I96" s="34" t="s">
        <v>33</v>
      </c>
      <c r="J96" s="38" t="str">
        <f>E25</f>
        <v xml:space="preserve">RV Projekt s.r.o., Poláškova 1535, Val. Meziříčí </v>
      </c>
      <c r="K96" s="42"/>
      <c r="L96" s="148"/>
      <c r="S96" s="40"/>
      <c r="T96" s="40"/>
      <c r="U96" s="40"/>
      <c r="V96" s="40"/>
      <c r="W96" s="40"/>
      <c r="X96" s="40"/>
      <c r="Y96" s="40"/>
      <c r="Z96" s="40"/>
      <c r="AA96" s="40"/>
      <c r="AB96" s="40"/>
      <c r="AC96" s="40"/>
      <c r="AD96" s="40"/>
      <c r="AE96" s="40"/>
    </row>
    <row r="97" s="2" customFormat="1" ht="40.05" customHeight="1">
      <c r="A97" s="40"/>
      <c r="B97" s="41"/>
      <c r="C97" s="34" t="s">
        <v>31</v>
      </c>
      <c r="D97" s="42"/>
      <c r="E97" s="42"/>
      <c r="F97" s="29" t="str">
        <f>IF(E22="","",E22)</f>
        <v>Vyplň údaj</v>
      </c>
      <c r="G97" s="42"/>
      <c r="H97" s="42"/>
      <c r="I97" s="34" t="s">
        <v>38</v>
      </c>
      <c r="J97" s="38" t="str">
        <f>E28</f>
        <v xml:space="preserve">RV Projekt s.r.o., Poláškova 1535, Val. Meziříčí </v>
      </c>
      <c r="K97" s="42"/>
      <c r="L97" s="148"/>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8"/>
      <c r="S98" s="40"/>
      <c r="T98" s="40"/>
      <c r="U98" s="40"/>
      <c r="V98" s="40"/>
      <c r="W98" s="40"/>
      <c r="X98" s="40"/>
      <c r="Y98" s="40"/>
      <c r="Z98" s="40"/>
      <c r="AA98" s="40"/>
      <c r="AB98" s="40"/>
      <c r="AC98" s="40"/>
      <c r="AD98" s="40"/>
      <c r="AE98" s="40"/>
    </row>
    <row r="99" s="11" customFormat="1" ht="29.28" customHeight="1">
      <c r="A99" s="189"/>
      <c r="B99" s="190"/>
      <c r="C99" s="191" t="s">
        <v>212</v>
      </c>
      <c r="D99" s="192" t="s">
        <v>60</v>
      </c>
      <c r="E99" s="192" t="s">
        <v>56</v>
      </c>
      <c r="F99" s="192" t="s">
        <v>57</v>
      </c>
      <c r="G99" s="192" t="s">
        <v>213</v>
      </c>
      <c r="H99" s="192" t="s">
        <v>214</v>
      </c>
      <c r="I99" s="192" t="s">
        <v>215</v>
      </c>
      <c r="J99" s="192" t="s">
        <v>199</v>
      </c>
      <c r="K99" s="193" t="s">
        <v>216</v>
      </c>
      <c r="L99" s="194"/>
      <c r="M99" s="94" t="s">
        <v>19</v>
      </c>
      <c r="N99" s="95" t="s">
        <v>45</v>
      </c>
      <c r="O99" s="95" t="s">
        <v>217</v>
      </c>
      <c r="P99" s="95" t="s">
        <v>218</v>
      </c>
      <c r="Q99" s="95" t="s">
        <v>219</v>
      </c>
      <c r="R99" s="95" t="s">
        <v>220</v>
      </c>
      <c r="S99" s="95" t="s">
        <v>221</v>
      </c>
      <c r="T99" s="95" t="s">
        <v>222</v>
      </c>
      <c r="U99" s="96" t="s">
        <v>223</v>
      </c>
      <c r="V99" s="189"/>
      <c r="W99" s="189"/>
      <c r="X99" s="189"/>
      <c r="Y99" s="189"/>
      <c r="Z99" s="189"/>
      <c r="AA99" s="189"/>
      <c r="AB99" s="189"/>
      <c r="AC99" s="189"/>
      <c r="AD99" s="189"/>
      <c r="AE99" s="189"/>
    </row>
    <row r="100" s="2" customFormat="1" ht="22.8" customHeight="1">
      <c r="A100" s="40"/>
      <c r="B100" s="41"/>
      <c r="C100" s="101" t="s">
        <v>224</v>
      </c>
      <c r="D100" s="42"/>
      <c r="E100" s="42"/>
      <c r="F100" s="42"/>
      <c r="G100" s="42"/>
      <c r="H100" s="42"/>
      <c r="I100" s="42"/>
      <c r="J100" s="195">
        <f>BK100</f>
        <v>0</v>
      </c>
      <c r="K100" s="42"/>
      <c r="L100" s="46"/>
      <c r="M100" s="97"/>
      <c r="N100" s="196"/>
      <c r="O100" s="98"/>
      <c r="P100" s="197">
        <f>P101+P157+P183</f>
        <v>0</v>
      </c>
      <c r="Q100" s="98"/>
      <c r="R100" s="197">
        <f>R101+R157+R183</f>
        <v>0.11408199999999999</v>
      </c>
      <c r="S100" s="98"/>
      <c r="T100" s="197">
        <f>T101+T157+T183</f>
        <v>4.5133203999999996</v>
      </c>
      <c r="U100" s="99"/>
      <c r="V100" s="40"/>
      <c r="W100" s="40"/>
      <c r="X100" s="40"/>
      <c r="Y100" s="40"/>
      <c r="Z100" s="40"/>
      <c r="AA100" s="40"/>
      <c r="AB100" s="40"/>
      <c r="AC100" s="40"/>
      <c r="AD100" s="40"/>
      <c r="AE100" s="40"/>
      <c r="AT100" s="19" t="s">
        <v>74</v>
      </c>
      <c r="AU100" s="19" t="s">
        <v>200</v>
      </c>
      <c r="BK100" s="198">
        <f>BK101+BK157+BK183</f>
        <v>0</v>
      </c>
    </row>
    <row r="101" s="12" customFormat="1" ht="25.92" customHeight="1">
      <c r="A101" s="12"/>
      <c r="B101" s="199"/>
      <c r="C101" s="200"/>
      <c r="D101" s="201" t="s">
        <v>74</v>
      </c>
      <c r="E101" s="202" t="s">
        <v>225</v>
      </c>
      <c r="F101" s="202" t="s">
        <v>226</v>
      </c>
      <c r="G101" s="200"/>
      <c r="H101" s="200"/>
      <c r="I101" s="203"/>
      <c r="J101" s="204">
        <f>BK101</f>
        <v>0</v>
      </c>
      <c r="K101" s="200"/>
      <c r="L101" s="205"/>
      <c r="M101" s="206"/>
      <c r="N101" s="207"/>
      <c r="O101" s="207"/>
      <c r="P101" s="208">
        <f>P102+P142</f>
        <v>0</v>
      </c>
      <c r="Q101" s="207"/>
      <c r="R101" s="208">
        <f>R102+R142</f>
        <v>0.0028420000000000003</v>
      </c>
      <c r="S101" s="207"/>
      <c r="T101" s="208">
        <f>T102+T142</f>
        <v>3.9411999999999998</v>
      </c>
      <c r="U101" s="209"/>
      <c r="V101" s="12"/>
      <c r="W101" s="12"/>
      <c r="X101" s="12"/>
      <c r="Y101" s="12"/>
      <c r="Z101" s="12"/>
      <c r="AA101" s="12"/>
      <c r="AB101" s="12"/>
      <c r="AC101" s="12"/>
      <c r="AD101" s="12"/>
      <c r="AE101" s="12"/>
      <c r="AR101" s="210" t="s">
        <v>82</v>
      </c>
      <c r="AT101" s="211" t="s">
        <v>74</v>
      </c>
      <c r="AU101" s="211" t="s">
        <v>75</v>
      </c>
      <c r="AY101" s="210" t="s">
        <v>227</v>
      </c>
      <c r="BK101" s="212">
        <f>BK102+BK142</f>
        <v>0</v>
      </c>
    </row>
    <row r="102" s="12" customFormat="1" ht="22.8" customHeight="1">
      <c r="A102" s="12"/>
      <c r="B102" s="199"/>
      <c r="C102" s="200"/>
      <c r="D102" s="201" t="s">
        <v>74</v>
      </c>
      <c r="E102" s="213" t="s">
        <v>255</v>
      </c>
      <c r="F102" s="213" t="s">
        <v>256</v>
      </c>
      <c r="G102" s="200"/>
      <c r="H102" s="200"/>
      <c r="I102" s="203"/>
      <c r="J102" s="214">
        <f>BK102</f>
        <v>0</v>
      </c>
      <c r="K102" s="200"/>
      <c r="L102" s="205"/>
      <c r="M102" s="206"/>
      <c r="N102" s="207"/>
      <c r="O102" s="207"/>
      <c r="P102" s="208">
        <f>SUM(P103:P141)</f>
        <v>0</v>
      </c>
      <c r="Q102" s="207"/>
      <c r="R102" s="208">
        <f>SUM(R103:R141)</f>
        <v>0.0028420000000000003</v>
      </c>
      <c r="S102" s="207"/>
      <c r="T102" s="208">
        <f>SUM(T103:T141)</f>
        <v>3.9411999999999998</v>
      </c>
      <c r="U102" s="209"/>
      <c r="V102" s="12"/>
      <c r="W102" s="12"/>
      <c r="X102" s="12"/>
      <c r="Y102" s="12"/>
      <c r="Z102" s="12"/>
      <c r="AA102" s="12"/>
      <c r="AB102" s="12"/>
      <c r="AC102" s="12"/>
      <c r="AD102" s="12"/>
      <c r="AE102" s="12"/>
      <c r="AR102" s="210" t="s">
        <v>82</v>
      </c>
      <c r="AT102" s="211" t="s">
        <v>74</v>
      </c>
      <c r="AU102" s="211" t="s">
        <v>82</v>
      </c>
      <c r="AY102" s="210" t="s">
        <v>227</v>
      </c>
      <c r="BK102" s="212">
        <f>SUM(BK103:BK141)</f>
        <v>0</v>
      </c>
    </row>
    <row r="103" s="2" customFormat="1" ht="16.5" customHeight="1">
      <c r="A103" s="40"/>
      <c r="B103" s="41"/>
      <c r="C103" s="215" t="s">
        <v>82</v>
      </c>
      <c r="D103" s="215" t="s">
        <v>229</v>
      </c>
      <c r="E103" s="216" t="s">
        <v>996</v>
      </c>
      <c r="F103" s="217" t="s">
        <v>997</v>
      </c>
      <c r="G103" s="218" t="s">
        <v>462</v>
      </c>
      <c r="H103" s="219">
        <v>1</v>
      </c>
      <c r="I103" s="220"/>
      <c r="J103" s="221">
        <f>ROUND(I103*H103,2)</f>
        <v>0</v>
      </c>
      <c r="K103" s="217" t="s">
        <v>233</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1418</v>
      </c>
    </row>
    <row r="104" s="2" customFormat="1">
      <c r="A104" s="40"/>
      <c r="B104" s="41"/>
      <c r="C104" s="42"/>
      <c r="D104" s="228" t="s">
        <v>236</v>
      </c>
      <c r="E104" s="42"/>
      <c r="F104" s="229" t="s">
        <v>999</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236</v>
      </c>
      <c r="AU104" s="19" t="s">
        <v>84</v>
      </c>
    </row>
    <row r="105" s="13" customFormat="1">
      <c r="A105" s="13"/>
      <c r="B105" s="233"/>
      <c r="C105" s="234"/>
      <c r="D105" s="235" t="s">
        <v>238</v>
      </c>
      <c r="E105" s="236" t="s">
        <v>19</v>
      </c>
      <c r="F105" s="237" t="s">
        <v>82</v>
      </c>
      <c r="G105" s="234"/>
      <c r="H105" s="238">
        <v>1</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1</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2" customFormat="1" ht="21.75" customHeight="1">
      <c r="A107" s="40"/>
      <c r="B107" s="41"/>
      <c r="C107" s="215" t="s">
        <v>84</v>
      </c>
      <c r="D107" s="215" t="s">
        <v>229</v>
      </c>
      <c r="E107" s="216" t="s">
        <v>1000</v>
      </c>
      <c r="F107" s="217" t="s">
        <v>1001</v>
      </c>
      <c r="G107" s="218" t="s">
        <v>462</v>
      </c>
      <c r="H107" s="219">
        <v>10</v>
      </c>
      <c r="I107" s="220"/>
      <c r="J107" s="221">
        <f>ROUND(I107*H107,2)</f>
        <v>0</v>
      </c>
      <c r="K107" s="217" t="s">
        <v>233</v>
      </c>
      <c r="L107" s="46"/>
      <c r="M107" s="222" t="s">
        <v>19</v>
      </c>
      <c r="N107" s="223"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1419</v>
      </c>
    </row>
    <row r="108" s="2" customFormat="1">
      <c r="A108" s="40"/>
      <c r="B108" s="41"/>
      <c r="C108" s="42"/>
      <c r="D108" s="228" t="s">
        <v>236</v>
      </c>
      <c r="E108" s="42"/>
      <c r="F108" s="229" t="s">
        <v>1003</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13" customFormat="1">
      <c r="A109" s="13"/>
      <c r="B109" s="233"/>
      <c r="C109" s="234"/>
      <c r="D109" s="235" t="s">
        <v>238</v>
      </c>
      <c r="E109" s="236" t="s">
        <v>19</v>
      </c>
      <c r="F109" s="237" t="s">
        <v>1332</v>
      </c>
      <c r="G109" s="234"/>
      <c r="H109" s="238">
        <v>10</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4" customFormat="1">
      <c r="A110" s="14"/>
      <c r="B110" s="245"/>
      <c r="C110" s="246"/>
      <c r="D110" s="235" t="s">
        <v>238</v>
      </c>
      <c r="E110" s="247" t="s">
        <v>19</v>
      </c>
      <c r="F110" s="248" t="s">
        <v>240</v>
      </c>
      <c r="G110" s="246"/>
      <c r="H110" s="249">
        <v>10</v>
      </c>
      <c r="I110" s="250"/>
      <c r="J110" s="246"/>
      <c r="K110" s="246"/>
      <c r="L110" s="251"/>
      <c r="M110" s="252"/>
      <c r="N110" s="253"/>
      <c r="O110" s="253"/>
      <c r="P110" s="253"/>
      <c r="Q110" s="253"/>
      <c r="R110" s="253"/>
      <c r="S110" s="253"/>
      <c r="T110" s="253"/>
      <c r="U110" s="254"/>
      <c r="V110" s="14"/>
      <c r="W110" s="14"/>
      <c r="X110" s="14"/>
      <c r="Y110" s="14"/>
      <c r="Z110" s="14"/>
      <c r="AA110" s="14"/>
      <c r="AB110" s="14"/>
      <c r="AC110" s="14"/>
      <c r="AD110" s="14"/>
      <c r="AE110" s="14"/>
      <c r="AT110" s="255" t="s">
        <v>238</v>
      </c>
      <c r="AU110" s="255" t="s">
        <v>84</v>
      </c>
      <c r="AV110" s="14" t="s">
        <v>234</v>
      </c>
      <c r="AW110" s="14" t="s">
        <v>37</v>
      </c>
      <c r="AX110" s="14" t="s">
        <v>82</v>
      </c>
      <c r="AY110" s="255" t="s">
        <v>227</v>
      </c>
    </row>
    <row r="111" s="2" customFormat="1" ht="16.5" customHeight="1">
      <c r="A111" s="40"/>
      <c r="B111" s="41"/>
      <c r="C111" s="215" t="s">
        <v>91</v>
      </c>
      <c r="D111" s="215" t="s">
        <v>229</v>
      </c>
      <c r="E111" s="216" t="s">
        <v>1005</v>
      </c>
      <c r="F111" s="217" t="s">
        <v>1006</v>
      </c>
      <c r="G111" s="218" t="s">
        <v>462</v>
      </c>
      <c r="H111" s="219">
        <v>1</v>
      </c>
      <c r="I111" s="220"/>
      <c r="J111" s="221">
        <f>ROUND(I111*H111,2)</f>
        <v>0</v>
      </c>
      <c r="K111" s="217" t="s">
        <v>233</v>
      </c>
      <c r="L111" s="46"/>
      <c r="M111" s="222" t="s">
        <v>19</v>
      </c>
      <c r="N111" s="223"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1420</v>
      </c>
    </row>
    <row r="112" s="2" customFormat="1">
      <c r="A112" s="40"/>
      <c r="B112" s="41"/>
      <c r="C112" s="42"/>
      <c r="D112" s="228" t="s">
        <v>236</v>
      </c>
      <c r="E112" s="42"/>
      <c r="F112" s="229" t="s">
        <v>1008</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236</v>
      </c>
      <c r="AU112" s="19" t="s">
        <v>84</v>
      </c>
    </row>
    <row r="113" s="13" customFormat="1">
      <c r="A113" s="13"/>
      <c r="B113" s="233"/>
      <c r="C113" s="234"/>
      <c r="D113" s="235" t="s">
        <v>238</v>
      </c>
      <c r="E113" s="236" t="s">
        <v>19</v>
      </c>
      <c r="F113" s="237" t="s">
        <v>82</v>
      </c>
      <c r="G113" s="234"/>
      <c r="H113" s="238">
        <v>1</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84</v>
      </c>
      <c r="AV113" s="13" t="s">
        <v>84</v>
      </c>
      <c r="AW113" s="13" t="s">
        <v>37</v>
      </c>
      <c r="AX113" s="13" t="s">
        <v>75</v>
      </c>
      <c r="AY113" s="244" t="s">
        <v>227</v>
      </c>
    </row>
    <row r="114" s="14" customFormat="1">
      <c r="A114" s="14"/>
      <c r="B114" s="245"/>
      <c r="C114" s="246"/>
      <c r="D114" s="235" t="s">
        <v>238</v>
      </c>
      <c r="E114" s="247" t="s">
        <v>19</v>
      </c>
      <c r="F114" s="248" t="s">
        <v>240</v>
      </c>
      <c r="G114" s="246"/>
      <c r="H114" s="249">
        <v>1</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84</v>
      </c>
      <c r="AV114" s="14" t="s">
        <v>234</v>
      </c>
      <c r="AW114" s="14" t="s">
        <v>37</v>
      </c>
      <c r="AX114" s="14" t="s">
        <v>82</v>
      </c>
      <c r="AY114" s="255" t="s">
        <v>227</v>
      </c>
    </row>
    <row r="115" s="2" customFormat="1" ht="24.15" customHeight="1">
      <c r="A115" s="40"/>
      <c r="B115" s="41"/>
      <c r="C115" s="215" t="s">
        <v>234</v>
      </c>
      <c r="D115" s="215" t="s">
        <v>229</v>
      </c>
      <c r="E115" s="216" t="s">
        <v>268</v>
      </c>
      <c r="F115" s="217" t="s">
        <v>269</v>
      </c>
      <c r="G115" s="218" t="s">
        <v>259</v>
      </c>
      <c r="H115" s="219">
        <v>3.6000000000000001</v>
      </c>
      <c r="I115" s="220"/>
      <c r="J115" s="221">
        <f>ROUND(I115*H115,2)</f>
        <v>0</v>
      </c>
      <c r="K115" s="217" t="s">
        <v>233</v>
      </c>
      <c r="L115" s="46"/>
      <c r="M115" s="222" t="s">
        <v>19</v>
      </c>
      <c r="N115" s="223" t="s">
        <v>46</v>
      </c>
      <c r="O115" s="86"/>
      <c r="P115" s="224">
        <f>O115*H115</f>
        <v>0</v>
      </c>
      <c r="Q115" s="224">
        <v>0</v>
      </c>
      <c r="R115" s="224">
        <f>Q115*H115</f>
        <v>0</v>
      </c>
      <c r="S115" s="224">
        <v>0.26100000000000001</v>
      </c>
      <c r="T115" s="224">
        <f>S115*H115</f>
        <v>0.9396000000000001</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1421</v>
      </c>
    </row>
    <row r="116" s="2" customFormat="1">
      <c r="A116" s="40"/>
      <c r="B116" s="41"/>
      <c r="C116" s="42"/>
      <c r="D116" s="228" t="s">
        <v>236</v>
      </c>
      <c r="E116" s="42"/>
      <c r="F116" s="229" t="s">
        <v>271</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236</v>
      </c>
      <c r="AU116" s="19" t="s">
        <v>84</v>
      </c>
    </row>
    <row r="117" s="15" customFormat="1">
      <c r="A117" s="15"/>
      <c r="B117" s="266"/>
      <c r="C117" s="267"/>
      <c r="D117" s="235" t="s">
        <v>238</v>
      </c>
      <c r="E117" s="268" t="s">
        <v>19</v>
      </c>
      <c r="F117" s="269" t="s">
        <v>262</v>
      </c>
      <c r="G117" s="267"/>
      <c r="H117" s="268" t="s">
        <v>19</v>
      </c>
      <c r="I117" s="270"/>
      <c r="J117" s="267"/>
      <c r="K117" s="267"/>
      <c r="L117" s="271"/>
      <c r="M117" s="272"/>
      <c r="N117" s="273"/>
      <c r="O117" s="273"/>
      <c r="P117" s="273"/>
      <c r="Q117" s="273"/>
      <c r="R117" s="273"/>
      <c r="S117" s="273"/>
      <c r="T117" s="273"/>
      <c r="U117" s="274"/>
      <c r="V117" s="15"/>
      <c r="W117" s="15"/>
      <c r="X117" s="15"/>
      <c r="Y117" s="15"/>
      <c r="Z117" s="15"/>
      <c r="AA117" s="15"/>
      <c r="AB117" s="15"/>
      <c r="AC117" s="15"/>
      <c r="AD117" s="15"/>
      <c r="AE117" s="15"/>
      <c r="AT117" s="275" t="s">
        <v>238</v>
      </c>
      <c r="AU117" s="275" t="s">
        <v>84</v>
      </c>
      <c r="AV117" s="15" t="s">
        <v>82</v>
      </c>
      <c r="AW117" s="15" t="s">
        <v>37</v>
      </c>
      <c r="AX117" s="15" t="s">
        <v>75</v>
      </c>
      <c r="AY117" s="275" t="s">
        <v>227</v>
      </c>
    </row>
    <row r="118" s="13" customFormat="1">
      <c r="A118" s="13"/>
      <c r="B118" s="233"/>
      <c r="C118" s="234"/>
      <c r="D118" s="235" t="s">
        <v>238</v>
      </c>
      <c r="E118" s="236" t="s">
        <v>19</v>
      </c>
      <c r="F118" s="237" t="s">
        <v>1422</v>
      </c>
      <c r="G118" s="234"/>
      <c r="H118" s="238">
        <v>5.4000000000000004</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3" customFormat="1">
      <c r="A119" s="13"/>
      <c r="B119" s="233"/>
      <c r="C119" s="234"/>
      <c r="D119" s="235" t="s">
        <v>238</v>
      </c>
      <c r="E119" s="236" t="s">
        <v>19</v>
      </c>
      <c r="F119" s="237" t="s">
        <v>839</v>
      </c>
      <c r="G119" s="234"/>
      <c r="H119" s="238">
        <v>-1.8</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3.6000000000000005</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16.5" customHeight="1">
      <c r="A121" s="40"/>
      <c r="B121" s="41"/>
      <c r="C121" s="215" t="s">
        <v>267</v>
      </c>
      <c r="D121" s="215" t="s">
        <v>229</v>
      </c>
      <c r="E121" s="216" t="s">
        <v>786</v>
      </c>
      <c r="F121" s="217" t="s">
        <v>787</v>
      </c>
      <c r="G121" s="218" t="s">
        <v>232</v>
      </c>
      <c r="H121" s="219">
        <v>1.2</v>
      </c>
      <c r="I121" s="220"/>
      <c r="J121" s="221">
        <f>ROUND(I121*H121,2)</f>
        <v>0</v>
      </c>
      <c r="K121" s="217" t="s">
        <v>233</v>
      </c>
      <c r="L121" s="46"/>
      <c r="M121" s="222" t="s">
        <v>19</v>
      </c>
      <c r="N121" s="223" t="s">
        <v>46</v>
      </c>
      <c r="O121" s="86"/>
      <c r="P121" s="224">
        <f>O121*H121</f>
        <v>0</v>
      </c>
      <c r="Q121" s="224">
        <v>0</v>
      </c>
      <c r="R121" s="224">
        <f>Q121*H121</f>
        <v>0</v>
      </c>
      <c r="S121" s="224">
        <v>2.3999999999999999</v>
      </c>
      <c r="T121" s="224">
        <f>S121*H121</f>
        <v>2.8799999999999999</v>
      </c>
      <c r="U121" s="225" t="s">
        <v>19</v>
      </c>
      <c r="V121" s="40"/>
      <c r="W121" s="40"/>
      <c r="X121" s="40"/>
      <c r="Y121" s="40"/>
      <c r="Z121" s="40"/>
      <c r="AA121" s="40"/>
      <c r="AB121" s="40"/>
      <c r="AC121" s="40"/>
      <c r="AD121" s="40"/>
      <c r="AE121" s="40"/>
      <c r="AR121" s="226" t="s">
        <v>234</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1423</v>
      </c>
    </row>
    <row r="122" s="2" customFormat="1">
      <c r="A122" s="40"/>
      <c r="B122" s="41"/>
      <c r="C122" s="42"/>
      <c r="D122" s="228" t="s">
        <v>236</v>
      </c>
      <c r="E122" s="42"/>
      <c r="F122" s="229" t="s">
        <v>789</v>
      </c>
      <c r="G122" s="42"/>
      <c r="H122" s="42"/>
      <c r="I122" s="230"/>
      <c r="J122" s="42"/>
      <c r="K122" s="42"/>
      <c r="L122" s="46"/>
      <c r="M122" s="231"/>
      <c r="N122" s="232"/>
      <c r="O122" s="86"/>
      <c r="P122" s="86"/>
      <c r="Q122" s="86"/>
      <c r="R122" s="86"/>
      <c r="S122" s="86"/>
      <c r="T122" s="86"/>
      <c r="U122" s="87"/>
      <c r="V122" s="40"/>
      <c r="W122" s="40"/>
      <c r="X122" s="40"/>
      <c r="Y122" s="40"/>
      <c r="Z122" s="40"/>
      <c r="AA122" s="40"/>
      <c r="AB122" s="40"/>
      <c r="AC122" s="40"/>
      <c r="AD122" s="40"/>
      <c r="AE122" s="40"/>
      <c r="AT122" s="19" t="s">
        <v>236</v>
      </c>
      <c r="AU122" s="19" t="s">
        <v>84</v>
      </c>
    </row>
    <row r="123" s="13" customFormat="1">
      <c r="A123" s="13"/>
      <c r="B123" s="233"/>
      <c r="C123" s="234"/>
      <c r="D123" s="235" t="s">
        <v>238</v>
      </c>
      <c r="E123" s="236" t="s">
        <v>19</v>
      </c>
      <c r="F123" s="237" t="s">
        <v>1424</v>
      </c>
      <c r="G123" s="234"/>
      <c r="H123" s="238">
        <v>1.2</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1.2</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16.5" customHeight="1">
      <c r="A125" s="40"/>
      <c r="B125" s="41"/>
      <c r="C125" s="215" t="s">
        <v>248</v>
      </c>
      <c r="D125" s="215" t="s">
        <v>229</v>
      </c>
      <c r="E125" s="216" t="s">
        <v>286</v>
      </c>
      <c r="F125" s="217" t="s">
        <v>287</v>
      </c>
      <c r="G125" s="218" t="s">
        <v>259</v>
      </c>
      <c r="H125" s="219">
        <v>38.640000000000001</v>
      </c>
      <c r="I125" s="220"/>
      <c r="J125" s="221">
        <f>ROUND(I125*H125,2)</f>
        <v>0</v>
      </c>
      <c r="K125" s="217" t="s">
        <v>233</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1425</v>
      </c>
    </row>
    <row r="126" s="2" customFormat="1">
      <c r="A126" s="40"/>
      <c r="B126" s="41"/>
      <c r="C126" s="42"/>
      <c r="D126" s="228" t="s">
        <v>236</v>
      </c>
      <c r="E126" s="42"/>
      <c r="F126" s="229" t="s">
        <v>289</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236</v>
      </c>
      <c r="AU126" s="19" t="s">
        <v>84</v>
      </c>
    </row>
    <row r="127" s="15" customFormat="1">
      <c r="A127" s="15"/>
      <c r="B127" s="266"/>
      <c r="C127" s="267"/>
      <c r="D127" s="235" t="s">
        <v>238</v>
      </c>
      <c r="E127" s="268" t="s">
        <v>19</v>
      </c>
      <c r="F127" s="269" t="s">
        <v>262</v>
      </c>
      <c r="G127" s="267"/>
      <c r="H127" s="268" t="s">
        <v>19</v>
      </c>
      <c r="I127" s="270"/>
      <c r="J127" s="267"/>
      <c r="K127" s="267"/>
      <c r="L127" s="271"/>
      <c r="M127" s="272"/>
      <c r="N127" s="273"/>
      <c r="O127" s="273"/>
      <c r="P127" s="273"/>
      <c r="Q127" s="273"/>
      <c r="R127" s="273"/>
      <c r="S127" s="273"/>
      <c r="T127" s="273"/>
      <c r="U127" s="274"/>
      <c r="V127" s="15"/>
      <c r="W127" s="15"/>
      <c r="X127" s="15"/>
      <c r="Y127" s="15"/>
      <c r="Z127" s="15"/>
      <c r="AA127" s="15"/>
      <c r="AB127" s="15"/>
      <c r="AC127" s="15"/>
      <c r="AD127" s="15"/>
      <c r="AE127" s="15"/>
      <c r="AT127" s="275" t="s">
        <v>238</v>
      </c>
      <c r="AU127" s="275" t="s">
        <v>84</v>
      </c>
      <c r="AV127" s="15" t="s">
        <v>82</v>
      </c>
      <c r="AW127" s="15" t="s">
        <v>37</v>
      </c>
      <c r="AX127" s="15" t="s">
        <v>75</v>
      </c>
      <c r="AY127" s="275" t="s">
        <v>227</v>
      </c>
    </row>
    <row r="128" s="13" customFormat="1">
      <c r="A128" s="13"/>
      <c r="B128" s="233"/>
      <c r="C128" s="234"/>
      <c r="D128" s="235" t="s">
        <v>238</v>
      </c>
      <c r="E128" s="236" t="s">
        <v>19</v>
      </c>
      <c r="F128" s="237" t="s">
        <v>1426</v>
      </c>
      <c r="G128" s="234"/>
      <c r="H128" s="238">
        <v>38.640000000000001</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84</v>
      </c>
      <c r="AV128" s="13" t="s">
        <v>84</v>
      </c>
      <c r="AW128" s="13" t="s">
        <v>37</v>
      </c>
      <c r="AX128" s="13" t="s">
        <v>75</v>
      </c>
      <c r="AY128" s="244" t="s">
        <v>227</v>
      </c>
    </row>
    <row r="129" s="14" customFormat="1">
      <c r="A129" s="14"/>
      <c r="B129" s="245"/>
      <c r="C129" s="246"/>
      <c r="D129" s="235" t="s">
        <v>238</v>
      </c>
      <c r="E129" s="247" t="s">
        <v>19</v>
      </c>
      <c r="F129" s="248" t="s">
        <v>240</v>
      </c>
      <c r="G129" s="246"/>
      <c r="H129" s="249">
        <v>38.640000000000001</v>
      </c>
      <c r="I129" s="250"/>
      <c r="J129" s="246"/>
      <c r="K129" s="246"/>
      <c r="L129" s="251"/>
      <c r="M129" s="252"/>
      <c r="N129" s="253"/>
      <c r="O129" s="253"/>
      <c r="P129" s="253"/>
      <c r="Q129" s="253"/>
      <c r="R129" s="253"/>
      <c r="S129" s="253"/>
      <c r="T129" s="253"/>
      <c r="U129" s="254"/>
      <c r="V129" s="14"/>
      <c r="W129" s="14"/>
      <c r="X129" s="14"/>
      <c r="Y129" s="14"/>
      <c r="Z129" s="14"/>
      <c r="AA129" s="14"/>
      <c r="AB129" s="14"/>
      <c r="AC129" s="14"/>
      <c r="AD129" s="14"/>
      <c r="AE129" s="14"/>
      <c r="AT129" s="255" t="s">
        <v>238</v>
      </c>
      <c r="AU129" s="255" t="s">
        <v>84</v>
      </c>
      <c r="AV129" s="14" t="s">
        <v>234</v>
      </c>
      <c r="AW129" s="14" t="s">
        <v>37</v>
      </c>
      <c r="AX129" s="14" t="s">
        <v>82</v>
      </c>
      <c r="AY129" s="255" t="s">
        <v>227</v>
      </c>
    </row>
    <row r="130" s="2" customFormat="1" ht="16.5" customHeight="1">
      <c r="A130" s="40"/>
      <c r="B130" s="41"/>
      <c r="C130" s="215" t="s">
        <v>285</v>
      </c>
      <c r="D130" s="215" t="s">
        <v>229</v>
      </c>
      <c r="E130" s="216" t="s">
        <v>292</v>
      </c>
      <c r="F130" s="217" t="s">
        <v>293</v>
      </c>
      <c r="G130" s="218" t="s">
        <v>259</v>
      </c>
      <c r="H130" s="219">
        <v>77.280000000000001</v>
      </c>
      <c r="I130" s="220"/>
      <c r="J130" s="221">
        <f>ROUND(I130*H130,2)</f>
        <v>0</v>
      </c>
      <c r="K130" s="217" t="s">
        <v>233</v>
      </c>
      <c r="L130" s="46"/>
      <c r="M130" s="222" t="s">
        <v>19</v>
      </c>
      <c r="N130" s="223"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234</v>
      </c>
      <c r="AT130" s="226" t="s">
        <v>229</v>
      </c>
      <c r="AU130" s="226" t="s">
        <v>84</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1427</v>
      </c>
    </row>
    <row r="131" s="2" customFormat="1">
      <c r="A131" s="40"/>
      <c r="B131" s="41"/>
      <c r="C131" s="42"/>
      <c r="D131" s="228" t="s">
        <v>236</v>
      </c>
      <c r="E131" s="42"/>
      <c r="F131" s="229" t="s">
        <v>295</v>
      </c>
      <c r="G131" s="42"/>
      <c r="H131" s="42"/>
      <c r="I131" s="230"/>
      <c r="J131" s="42"/>
      <c r="K131" s="42"/>
      <c r="L131" s="46"/>
      <c r="M131" s="231"/>
      <c r="N131" s="232"/>
      <c r="O131" s="86"/>
      <c r="P131" s="86"/>
      <c r="Q131" s="86"/>
      <c r="R131" s="86"/>
      <c r="S131" s="86"/>
      <c r="T131" s="86"/>
      <c r="U131" s="87"/>
      <c r="V131" s="40"/>
      <c r="W131" s="40"/>
      <c r="X131" s="40"/>
      <c r="Y131" s="40"/>
      <c r="Z131" s="40"/>
      <c r="AA131" s="40"/>
      <c r="AB131" s="40"/>
      <c r="AC131" s="40"/>
      <c r="AD131" s="40"/>
      <c r="AE131" s="40"/>
      <c r="AT131" s="19" t="s">
        <v>236</v>
      </c>
      <c r="AU131" s="19" t="s">
        <v>84</v>
      </c>
    </row>
    <row r="132" s="13" customFormat="1">
      <c r="A132" s="13"/>
      <c r="B132" s="233"/>
      <c r="C132" s="234"/>
      <c r="D132" s="235" t="s">
        <v>238</v>
      </c>
      <c r="E132" s="236" t="s">
        <v>19</v>
      </c>
      <c r="F132" s="237" t="s">
        <v>1428</v>
      </c>
      <c r="G132" s="234"/>
      <c r="H132" s="238">
        <v>77.280000000000001</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77.280000000000001</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24.15" customHeight="1">
      <c r="A134" s="40"/>
      <c r="B134" s="41"/>
      <c r="C134" s="215" t="s">
        <v>245</v>
      </c>
      <c r="D134" s="215" t="s">
        <v>229</v>
      </c>
      <c r="E134" s="216" t="s">
        <v>297</v>
      </c>
      <c r="F134" s="217" t="s">
        <v>298</v>
      </c>
      <c r="G134" s="218" t="s">
        <v>259</v>
      </c>
      <c r="H134" s="219">
        <v>1.6000000000000001</v>
      </c>
      <c r="I134" s="220"/>
      <c r="J134" s="221">
        <f>ROUND(I134*H134,2)</f>
        <v>0</v>
      </c>
      <c r="K134" s="217" t="s">
        <v>233</v>
      </c>
      <c r="L134" s="46"/>
      <c r="M134" s="222" t="s">
        <v>19</v>
      </c>
      <c r="N134" s="223" t="s">
        <v>46</v>
      </c>
      <c r="O134" s="86"/>
      <c r="P134" s="224">
        <f>O134*H134</f>
        <v>0</v>
      </c>
      <c r="Q134" s="224">
        <v>0</v>
      </c>
      <c r="R134" s="224">
        <f>Q134*H134</f>
        <v>0</v>
      </c>
      <c r="S134" s="224">
        <v>0.075999999999999998</v>
      </c>
      <c r="T134" s="224">
        <f>S134*H134</f>
        <v>0.1216</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1429</v>
      </c>
    </row>
    <row r="135" s="2" customFormat="1">
      <c r="A135" s="40"/>
      <c r="B135" s="41"/>
      <c r="C135" s="42"/>
      <c r="D135" s="228" t="s">
        <v>236</v>
      </c>
      <c r="E135" s="42"/>
      <c r="F135" s="229" t="s">
        <v>300</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13" customFormat="1">
      <c r="A136" s="13"/>
      <c r="B136" s="233"/>
      <c r="C136" s="234"/>
      <c r="D136" s="235" t="s">
        <v>238</v>
      </c>
      <c r="E136" s="236" t="s">
        <v>19</v>
      </c>
      <c r="F136" s="237" t="s">
        <v>1338</v>
      </c>
      <c r="G136" s="234"/>
      <c r="H136" s="238">
        <v>1.6000000000000001</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1.6000000000000001</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24.15" customHeight="1">
      <c r="A138" s="40"/>
      <c r="B138" s="41"/>
      <c r="C138" s="215" t="s">
        <v>255</v>
      </c>
      <c r="D138" s="215" t="s">
        <v>229</v>
      </c>
      <c r="E138" s="216" t="s">
        <v>804</v>
      </c>
      <c r="F138" s="217" t="s">
        <v>805</v>
      </c>
      <c r="G138" s="218" t="s">
        <v>309</v>
      </c>
      <c r="H138" s="219">
        <v>9.8000000000000007</v>
      </c>
      <c r="I138" s="220"/>
      <c r="J138" s="221">
        <f>ROUND(I138*H138,2)</f>
        <v>0</v>
      </c>
      <c r="K138" s="217" t="s">
        <v>233</v>
      </c>
      <c r="L138" s="46"/>
      <c r="M138" s="222" t="s">
        <v>19</v>
      </c>
      <c r="N138" s="223" t="s">
        <v>46</v>
      </c>
      <c r="O138" s="86"/>
      <c r="P138" s="224">
        <f>O138*H138</f>
        <v>0</v>
      </c>
      <c r="Q138" s="224">
        <v>0.00029</v>
      </c>
      <c r="R138" s="224">
        <f>Q138*H138</f>
        <v>0.0028420000000000003</v>
      </c>
      <c r="S138" s="224">
        <v>0</v>
      </c>
      <c r="T138" s="224">
        <f>S138*H138</f>
        <v>0</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1430</v>
      </c>
    </row>
    <row r="139" s="2" customFormat="1">
      <c r="A139" s="40"/>
      <c r="B139" s="41"/>
      <c r="C139" s="42"/>
      <c r="D139" s="228" t="s">
        <v>236</v>
      </c>
      <c r="E139" s="42"/>
      <c r="F139" s="229" t="s">
        <v>807</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1431</v>
      </c>
      <c r="G140" s="234"/>
      <c r="H140" s="238">
        <v>9.8000000000000007</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9.8000000000000007</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12" customFormat="1" ht="22.8" customHeight="1">
      <c r="A142" s="12"/>
      <c r="B142" s="199"/>
      <c r="C142" s="200"/>
      <c r="D142" s="201" t="s">
        <v>74</v>
      </c>
      <c r="E142" s="213" t="s">
        <v>313</v>
      </c>
      <c r="F142" s="213" t="s">
        <v>314</v>
      </c>
      <c r="G142" s="200"/>
      <c r="H142" s="200"/>
      <c r="I142" s="203"/>
      <c r="J142" s="214">
        <f>BK142</f>
        <v>0</v>
      </c>
      <c r="K142" s="200"/>
      <c r="L142" s="205"/>
      <c r="M142" s="206"/>
      <c r="N142" s="207"/>
      <c r="O142" s="207"/>
      <c r="P142" s="208">
        <f>SUM(P143:P156)</f>
        <v>0</v>
      </c>
      <c r="Q142" s="207"/>
      <c r="R142" s="208">
        <f>SUM(R143:R156)</f>
        <v>0</v>
      </c>
      <c r="S142" s="207"/>
      <c r="T142" s="208">
        <f>SUM(T143:T156)</f>
        <v>0</v>
      </c>
      <c r="U142" s="209"/>
      <c r="V142" s="12"/>
      <c r="W142" s="12"/>
      <c r="X142" s="12"/>
      <c r="Y142" s="12"/>
      <c r="Z142" s="12"/>
      <c r="AA142" s="12"/>
      <c r="AB142" s="12"/>
      <c r="AC142" s="12"/>
      <c r="AD142" s="12"/>
      <c r="AE142" s="12"/>
      <c r="AR142" s="210" t="s">
        <v>82</v>
      </c>
      <c r="AT142" s="211" t="s">
        <v>74</v>
      </c>
      <c r="AU142" s="211" t="s">
        <v>82</v>
      </c>
      <c r="AY142" s="210" t="s">
        <v>227</v>
      </c>
      <c r="BK142" s="212">
        <f>SUM(BK143:BK156)</f>
        <v>0</v>
      </c>
    </row>
    <row r="143" s="2" customFormat="1" ht="24.15" customHeight="1">
      <c r="A143" s="40"/>
      <c r="B143" s="41"/>
      <c r="C143" s="215" t="s">
        <v>117</v>
      </c>
      <c r="D143" s="215" t="s">
        <v>229</v>
      </c>
      <c r="E143" s="216" t="s">
        <v>1432</v>
      </c>
      <c r="F143" s="217" t="s">
        <v>1433</v>
      </c>
      <c r="G143" s="218" t="s">
        <v>244</v>
      </c>
      <c r="H143" s="219">
        <v>4.5129999999999999</v>
      </c>
      <c r="I143" s="220"/>
      <c r="J143" s="221">
        <f>ROUND(I143*H143,2)</f>
        <v>0</v>
      </c>
      <c r="K143" s="217" t="s">
        <v>233</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1434</v>
      </c>
    </row>
    <row r="144" s="2" customFormat="1">
      <c r="A144" s="40"/>
      <c r="B144" s="41"/>
      <c r="C144" s="42"/>
      <c r="D144" s="228" t="s">
        <v>236</v>
      </c>
      <c r="E144" s="42"/>
      <c r="F144" s="229" t="s">
        <v>1435</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2" customFormat="1" ht="33" customHeight="1">
      <c r="A145" s="40"/>
      <c r="B145" s="41"/>
      <c r="C145" s="215" t="s">
        <v>120</v>
      </c>
      <c r="D145" s="215" t="s">
        <v>229</v>
      </c>
      <c r="E145" s="216" t="s">
        <v>1041</v>
      </c>
      <c r="F145" s="217" t="s">
        <v>1042</v>
      </c>
      <c r="G145" s="218" t="s">
        <v>244</v>
      </c>
      <c r="H145" s="219">
        <v>13.473000000000001</v>
      </c>
      <c r="I145" s="220"/>
      <c r="J145" s="221">
        <f>ROUND(I145*H145,2)</f>
        <v>0</v>
      </c>
      <c r="K145" s="217" t="s">
        <v>233</v>
      </c>
      <c r="L145" s="46"/>
      <c r="M145" s="222" t="s">
        <v>19</v>
      </c>
      <c r="N145" s="223"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234</v>
      </c>
      <c r="AT145" s="226" t="s">
        <v>229</v>
      </c>
      <c r="AU145" s="226" t="s">
        <v>84</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1436</v>
      </c>
    </row>
    <row r="146" s="2" customFormat="1">
      <c r="A146" s="40"/>
      <c r="B146" s="41"/>
      <c r="C146" s="42"/>
      <c r="D146" s="228" t="s">
        <v>236</v>
      </c>
      <c r="E146" s="42"/>
      <c r="F146" s="229" t="s">
        <v>1044</v>
      </c>
      <c r="G146" s="42"/>
      <c r="H146" s="42"/>
      <c r="I146" s="230"/>
      <c r="J146" s="42"/>
      <c r="K146" s="42"/>
      <c r="L146" s="46"/>
      <c r="M146" s="231"/>
      <c r="N146" s="232"/>
      <c r="O146" s="86"/>
      <c r="P146" s="86"/>
      <c r="Q146" s="86"/>
      <c r="R146" s="86"/>
      <c r="S146" s="86"/>
      <c r="T146" s="86"/>
      <c r="U146" s="87"/>
      <c r="V146" s="40"/>
      <c r="W146" s="40"/>
      <c r="X146" s="40"/>
      <c r="Y146" s="40"/>
      <c r="Z146" s="40"/>
      <c r="AA146" s="40"/>
      <c r="AB146" s="40"/>
      <c r="AC146" s="40"/>
      <c r="AD146" s="40"/>
      <c r="AE146" s="40"/>
      <c r="AT146" s="19" t="s">
        <v>236</v>
      </c>
      <c r="AU146" s="19" t="s">
        <v>84</v>
      </c>
    </row>
    <row r="147" s="13" customFormat="1">
      <c r="A147" s="13"/>
      <c r="B147" s="233"/>
      <c r="C147" s="234"/>
      <c r="D147" s="235" t="s">
        <v>238</v>
      </c>
      <c r="E147" s="236" t="s">
        <v>19</v>
      </c>
      <c r="F147" s="237" t="s">
        <v>1437</v>
      </c>
      <c r="G147" s="234"/>
      <c r="H147" s="238">
        <v>13.473000000000001</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84</v>
      </c>
      <c r="AV147" s="13" t="s">
        <v>84</v>
      </c>
      <c r="AW147" s="13" t="s">
        <v>37</v>
      </c>
      <c r="AX147" s="13" t="s">
        <v>75</v>
      </c>
      <c r="AY147" s="244" t="s">
        <v>227</v>
      </c>
    </row>
    <row r="148" s="14" customFormat="1">
      <c r="A148" s="14"/>
      <c r="B148" s="245"/>
      <c r="C148" s="246"/>
      <c r="D148" s="235" t="s">
        <v>238</v>
      </c>
      <c r="E148" s="247" t="s">
        <v>19</v>
      </c>
      <c r="F148" s="248" t="s">
        <v>240</v>
      </c>
      <c r="G148" s="246"/>
      <c r="H148" s="249">
        <v>13.473000000000001</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84</v>
      </c>
      <c r="AV148" s="14" t="s">
        <v>234</v>
      </c>
      <c r="AW148" s="14" t="s">
        <v>37</v>
      </c>
      <c r="AX148" s="14" t="s">
        <v>82</v>
      </c>
      <c r="AY148" s="255" t="s">
        <v>227</v>
      </c>
    </row>
    <row r="149" s="2" customFormat="1" ht="21.75" customHeight="1">
      <c r="A149" s="40"/>
      <c r="B149" s="41"/>
      <c r="C149" s="215" t="s">
        <v>8</v>
      </c>
      <c r="D149" s="215" t="s">
        <v>229</v>
      </c>
      <c r="E149" s="216" t="s">
        <v>319</v>
      </c>
      <c r="F149" s="217" t="s">
        <v>320</v>
      </c>
      <c r="G149" s="218" t="s">
        <v>244</v>
      </c>
      <c r="H149" s="219">
        <v>4.5129999999999999</v>
      </c>
      <c r="I149" s="220"/>
      <c r="J149" s="221">
        <f>ROUND(I149*H149,2)</f>
        <v>0</v>
      </c>
      <c r="K149" s="217" t="s">
        <v>233</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1438</v>
      </c>
    </row>
    <row r="150" s="2" customFormat="1">
      <c r="A150" s="40"/>
      <c r="B150" s="41"/>
      <c r="C150" s="42"/>
      <c r="D150" s="228" t="s">
        <v>236</v>
      </c>
      <c r="E150" s="42"/>
      <c r="F150" s="229" t="s">
        <v>322</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2" customFormat="1" ht="24.15" customHeight="1">
      <c r="A151" s="40"/>
      <c r="B151" s="41"/>
      <c r="C151" s="215" t="s">
        <v>125</v>
      </c>
      <c r="D151" s="215" t="s">
        <v>229</v>
      </c>
      <c r="E151" s="216" t="s">
        <v>324</v>
      </c>
      <c r="F151" s="217" t="s">
        <v>325</v>
      </c>
      <c r="G151" s="218" t="s">
        <v>244</v>
      </c>
      <c r="H151" s="219">
        <v>17.963999999999999</v>
      </c>
      <c r="I151" s="220"/>
      <c r="J151" s="221">
        <f>ROUND(I151*H151,2)</f>
        <v>0</v>
      </c>
      <c r="K151" s="217" t="s">
        <v>233</v>
      </c>
      <c r="L151" s="46"/>
      <c r="M151" s="222" t="s">
        <v>19</v>
      </c>
      <c r="N151" s="223" t="s">
        <v>46</v>
      </c>
      <c r="O151" s="86"/>
      <c r="P151" s="224">
        <f>O151*H151</f>
        <v>0</v>
      </c>
      <c r="Q151" s="224">
        <v>0</v>
      </c>
      <c r="R151" s="224">
        <f>Q151*H151</f>
        <v>0</v>
      </c>
      <c r="S151" s="224">
        <v>0</v>
      </c>
      <c r="T151" s="224">
        <f>S151*H151</f>
        <v>0</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1439</v>
      </c>
    </row>
    <row r="152" s="2" customFormat="1">
      <c r="A152" s="40"/>
      <c r="B152" s="41"/>
      <c r="C152" s="42"/>
      <c r="D152" s="228" t="s">
        <v>236</v>
      </c>
      <c r="E152" s="42"/>
      <c r="F152" s="229" t="s">
        <v>327</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1440</v>
      </c>
      <c r="G153" s="234"/>
      <c r="H153" s="238">
        <v>17.963999999999999</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17.963999999999999</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24.15" customHeight="1">
      <c r="A155" s="40"/>
      <c r="B155" s="41"/>
      <c r="C155" s="215" t="s">
        <v>323</v>
      </c>
      <c r="D155" s="215" t="s">
        <v>229</v>
      </c>
      <c r="E155" s="216" t="s">
        <v>330</v>
      </c>
      <c r="F155" s="217" t="s">
        <v>331</v>
      </c>
      <c r="G155" s="218" t="s">
        <v>244</v>
      </c>
      <c r="H155" s="219">
        <v>4.4909999999999997</v>
      </c>
      <c r="I155" s="220"/>
      <c r="J155" s="221">
        <f>ROUND(I155*H155,2)</f>
        <v>0</v>
      </c>
      <c r="K155" s="217" t="s">
        <v>233</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1441</v>
      </c>
    </row>
    <row r="156" s="2" customFormat="1">
      <c r="A156" s="40"/>
      <c r="B156" s="41"/>
      <c r="C156" s="42"/>
      <c r="D156" s="228" t="s">
        <v>236</v>
      </c>
      <c r="E156" s="42"/>
      <c r="F156" s="229" t="s">
        <v>333</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236</v>
      </c>
      <c r="AU156" s="19" t="s">
        <v>84</v>
      </c>
    </row>
    <row r="157" s="12" customFormat="1" ht="25.92" customHeight="1">
      <c r="A157" s="12"/>
      <c r="B157" s="199"/>
      <c r="C157" s="200"/>
      <c r="D157" s="201" t="s">
        <v>74</v>
      </c>
      <c r="E157" s="202" t="s">
        <v>341</v>
      </c>
      <c r="F157" s="202" t="s">
        <v>342</v>
      </c>
      <c r="G157" s="200"/>
      <c r="H157" s="200"/>
      <c r="I157" s="203"/>
      <c r="J157" s="204">
        <f>BK157</f>
        <v>0</v>
      </c>
      <c r="K157" s="200"/>
      <c r="L157" s="205"/>
      <c r="M157" s="206"/>
      <c r="N157" s="207"/>
      <c r="O157" s="207"/>
      <c r="P157" s="208">
        <f>P158+P163+P168+P177</f>
        <v>0</v>
      </c>
      <c r="Q157" s="207"/>
      <c r="R157" s="208">
        <f>R158+R163+R168+R177</f>
        <v>0.11123999999999999</v>
      </c>
      <c r="S157" s="207"/>
      <c r="T157" s="208">
        <f>T158+T163+T168+T177</f>
        <v>0.57212039999999997</v>
      </c>
      <c r="U157" s="209"/>
      <c r="V157" s="12"/>
      <c r="W157" s="12"/>
      <c r="X157" s="12"/>
      <c r="Y157" s="12"/>
      <c r="Z157" s="12"/>
      <c r="AA157" s="12"/>
      <c r="AB157" s="12"/>
      <c r="AC157" s="12"/>
      <c r="AD157" s="12"/>
      <c r="AE157" s="12"/>
      <c r="AR157" s="210" t="s">
        <v>84</v>
      </c>
      <c r="AT157" s="211" t="s">
        <v>74</v>
      </c>
      <c r="AU157" s="211" t="s">
        <v>75</v>
      </c>
      <c r="AY157" s="210" t="s">
        <v>227</v>
      </c>
      <c r="BK157" s="212">
        <f>BK158+BK163+BK168+BK177</f>
        <v>0</v>
      </c>
    </row>
    <row r="158" s="12" customFormat="1" ht="22.8" customHeight="1">
      <c r="A158" s="12"/>
      <c r="B158" s="199"/>
      <c r="C158" s="200"/>
      <c r="D158" s="201" t="s">
        <v>74</v>
      </c>
      <c r="E158" s="213" t="s">
        <v>1347</v>
      </c>
      <c r="F158" s="213" t="s">
        <v>1348</v>
      </c>
      <c r="G158" s="200"/>
      <c r="H158" s="200"/>
      <c r="I158" s="203"/>
      <c r="J158" s="214">
        <f>BK158</f>
        <v>0</v>
      </c>
      <c r="K158" s="200"/>
      <c r="L158" s="205"/>
      <c r="M158" s="206"/>
      <c r="N158" s="207"/>
      <c r="O158" s="207"/>
      <c r="P158" s="208">
        <f>SUM(P159:P162)</f>
        <v>0</v>
      </c>
      <c r="Q158" s="207"/>
      <c r="R158" s="208">
        <f>SUM(R159:R162)</f>
        <v>0</v>
      </c>
      <c r="S158" s="207"/>
      <c r="T158" s="208">
        <f>SUM(T159:T162)</f>
        <v>0.39021600000000001</v>
      </c>
      <c r="U158" s="209"/>
      <c r="V158" s="12"/>
      <c r="W158" s="12"/>
      <c r="X158" s="12"/>
      <c r="Y158" s="12"/>
      <c r="Z158" s="12"/>
      <c r="AA158" s="12"/>
      <c r="AB158" s="12"/>
      <c r="AC158" s="12"/>
      <c r="AD158" s="12"/>
      <c r="AE158" s="12"/>
      <c r="AR158" s="210" t="s">
        <v>84</v>
      </c>
      <c r="AT158" s="211" t="s">
        <v>74</v>
      </c>
      <c r="AU158" s="211" t="s">
        <v>82</v>
      </c>
      <c r="AY158" s="210" t="s">
        <v>227</v>
      </c>
      <c r="BK158" s="212">
        <f>SUM(BK159:BK162)</f>
        <v>0</v>
      </c>
    </row>
    <row r="159" s="2" customFormat="1" ht="16.5" customHeight="1">
      <c r="A159" s="40"/>
      <c r="B159" s="41"/>
      <c r="C159" s="215" t="s">
        <v>329</v>
      </c>
      <c r="D159" s="215" t="s">
        <v>229</v>
      </c>
      <c r="E159" s="216" t="s">
        <v>1349</v>
      </c>
      <c r="F159" s="217" t="s">
        <v>1350</v>
      </c>
      <c r="G159" s="218" t="s">
        <v>259</v>
      </c>
      <c r="H159" s="219">
        <v>36.640000000000001</v>
      </c>
      <c r="I159" s="220"/>
      <c r="J159" s="221">
        <f>ROUND(I159*H159,2)</f>
        <v>0</v>
      </c>
      <c r="K159" s="217" t="s">
        <v>233</v>
      </c>
      <c r="L159" s="46"/>
      <c r="M159" s="222" t="s">
        <v>19</v>
      </c>
      <c r="N159" s="223" t="s">
        <v>46</v>
      </c>
      <c r="O159" s="86"/>
      <c r="P159" s="224">
        <f>O159*H159</f>
        <v>0</v>
      </c>
      <c r="Q159" s="224">
        <v>0</v>
      </c>
      <c r="R159" s="224">
        <f>Q159*H159</f>
        <v>0</v>
      </c>
      <c r="S159" s="224">
        <v>0.01065</v>
      </c>
      <c r="T159" s="224">
        <f>S159*H159</f>
        <v>0.39021600000000001</v>
      </c>
      <c r="U159" s="225" t="s">
        <v>19</v>
      </c>
      <c r="V159" s="40"/>
      <c r="W159" s="40"/>
      <c r="X159" s="40"/>
      <c r="Y159" s="40"/>
      <c r="Z159" s="40"/>
      <c r="AA159" s="40"/>
      <c r="AB159" s="40"/>
      <c r="AC159" s="40"/>
      <c r="AD159" s="40"/>
      <c r="AE159" s="40"/>
      <c r="AR159" s="226" t="s">
        <v>336</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336</v>
      </c>
      <c r="BM159" s="226" t="s">
        <v>1442</v>
      </c>
    </row>
    <row r="160" s="2" customFormat="1">
      <c r="A160" s="40"/>
      <c r="B160" s="41"/>
      <c r="C160" s="42"/>
      <c r="D160" s="228" t="s">
        <v>236</v>
      </c>
      <c r="E160" s="42"/>
      <c r="F160" s="229" t="s">
        <v>1352</v>
      </c>
      <c r="G160" s="42"/>
      <c r="H160" s="42"/>
      <c r="I160" s="230"/>
      <c r="J160" s="42"/>
      <c r="K160" s="42"/>
      <c r="L160" s="46"/>
      <c r="M160" s="231"/>
      <c r="N160" s="232"/>
      <c r="O160" s="86"/>
      <c r="P160" s="86"/>
      <c r="Q160" s="86"/>
      <c r="R160" s="86"/>
      <c r="S160" s="86"/>
      <c r="T160" s="86"/>
      <c r="U160" s="87"/>
      <c r="V160" s="40"/>
      <c r="W160" s="40"/>
      <c r="X160" s="40"/>
      <c r="Y160" s="40"/>
      <c r="Z160" s="40"/>
      <c r="AA160" s="40"/>
      <c r="AB160" s="40"/>
      <c r="AC160" s="40"/>
      <c r="AD160" s="40"/>
      <c r="AE160" s="40"/>
      <c r="AT160" s="19" t="s">
        <v>236</v>
      </c>
      <c r="AU160" s="19" t="s">
        <v>84</v>
      </c>
    </row>
    <row r="161" s="13" customFormat="1">
      <c r="A161" s="13"/>
      <c r="B161" s="233"/>
      <c r="C161" s="234"/>
      <c r="D161" s="235" t="s">
        <v>238</v>
      </c>
      <c r="E161" s="236" t="s">
        <v>19</v>
      </c>
      <c r="F161" s="237" t="s">
        <v>1443</v>
      </c>
      <c r="G161" s="234"/>
      <c r="H161" s="238">
        <v>36.640000000000001</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4" customFormat="1">
      <c r="A162" s="14"/>
      <c r="B162" s="245"/>
      <c r="C162" s="246"/>
      <c r="D162" s="235" t="s">
        <v>238</v>
      </c>
      <c r="E162" s="247" t="s">
        <v>19</v>
      </c>
      <c r="F162" s="248" t="s">
        <v>240</v>
      </c>
      <c r="G162" s="246"/>
      <c r="H162" s="249">
        <v>36.640000000000001</v>
      </c>
      <c r="I162" s="250"/>
      <c r="J162" s="246"/>
      <c r="K162" s="246"/>
      <c r="L162" s="251"/>
      <c r="M162" s="252"/>
      <c r="N162" s="253"/>
      <c r="O162" s="253"/>
      <c r="P162" s="253"/>
      <c r="Q162" s="253"/>
      <c r="R162" s="253"/>
      <c r="S162" s="253"/>
      <c r="T162" s="253"/>
      <c r="U162" s="254"/>
      <c r="V162" s="14"/>
      <c r="W162" s="14"/>
      <c r="X162" s="14"/>
      <c r="Y162" s="14"/>
      <c r="Z162" s="14"/>
      <c r="AA162" s="14"/>
      <c r="AB162" s="14"/>
      <c r="AC162" s="14"/>
      <c r="AD162" s="14"/>
      <c r="AE162" s="14"/>
      <c r="AT162" s="255" t="s">
        <v>238</v>
      </c>
      <c r="AU162" s="255" t="s">
        <v>84</v>
      </c>
      <c r="AV162" s="14" t="s">
        <v>234</v>
      </c>
      <c r="AW162" s="14" t="s">
        <v>37</v>
      </c>
      <c r="AX162" s="14" t="s">
        <v>82</v>
      </c>
      <c r="AY162" s="255" t="s">
        <v>227</v>
      </c>
    </row>
    <row r="163" s="12" customFormat="1" ht="22.8" customHeight="1">
      <c r="A163" s="12"/>
      <c r="B163" s="199"/>
      <c r="C163" s="200"/>
      <c r="D163" s="201" t="s">
        <v>74</v>
      </c>
      <c r="E163" s="213" t="s">
        <v>343</v>
      </c>
      <c r="F163" s="213" t="s">
        <v>344</v>
      </c>
      <c r="G163" s="200"/>
      <c r="H163" s="200"/>
      <c r="I163" s="203"/>
      <c r="J163" s="214">
        <f>BK163</f>
        <v>0</v>
      </c>
      <c r="K163" s="200"/>
      <c r="L163" s="205"/>
      <c r="M163" s="206"/>
      <c r="N163" s="207"/>
      <c r="O163" s="207"/>
      <c r="P163" s="208">
        <f>SUM(P164:P167)</f>
        <v>0</v>
      </c>
      <c r="Q163" s="207"/>
      <c r="R163" s="208">
        <f>SUM(R164:R167)</f>
        <v>0</v>
      </c>
      <c r="S163" s="207"/>
      <c r="T163" s="208">
        <f>SUM(T164:T167)</f>
        <v>0.024</v>
      </c>
      <c r="U163" s="209"/>
      <c r="V163" s="12"/>
      <c r="W163" s="12"/>
      <c r="X163" s="12"/>
      <c r="Y163" s="12"/>
      <c r="Z163" s="12"/>
      <c r="AA163" s="12"/>
      <c r="AB163" s="12"/>
      <c r="AC163" s="12"/>
      <c r="AD163" s="12"/>
      <c r="AE163" s="12"/>
      <c r="AR163" s="210" t="s">
        <v>84</v>
      </c>
      <c r="AT163" s="211" t="s">
        <v>74</v>
      </c>
      <c r="AU163" s="211" t="s">
        <v>82</v>
      </c>
      <c r="AY163" s="210" t="s">
        <v>227</v>
      </c>
      <c r="BK163" s="212">
        <f>SUM(BK164:BK167)</f>
        <v>0</v>
      </c>
    </row>
    <row r="164" s="2" customFormat="1" ht="16.5" customHeight="1">
      <c r="A164" s="40"/>
      <c r="B164" s="41"/>
      <c r="C164" s="215" t="s">
        <v>336</v>
      </c>
      <c r="D164" s="215" t="s">
        <v>229</v>
      </c>
      <c r="E164" s="216" t="s">
        <v>346</v>
      </c>
      <c r="F164" s="217" t="s">
        <v>347</v>
      </c>
      <c r="G164" s="218" t="s">
        <v>348</v>
      </c>
      <c r="H164" s="219">
        <v>1</v>
      </c>
      <c r="I164" s="220"/>
      <c r="J164" s="221">
        <f>ROUND(I164*H164,2)</f>
        <v>0</v>
      </c>
      <c r="K164" s="217" t="s">
        <v>233</v>
      </c>
      <c r="L164" s="46"/>
      <c r="M164" s="222" t="s">
        <v>19</v>
      </c>
      <c r="N164" s="223" t="s">
        <v>46</v>
      </c>
      <c r="O164" s="86"/>
      <c r="P164" s="224">
        <f>O164*H164</f>
        <v>0</v>
      </c>
      <c r="Q164" s="224">
        <v>0</v>
      </c>
      <c r="R164" s="224">
        <f>Q164*H164</f>
        <v>0</v>
      </c>
      <c r="S164" s="224">
        <v>0.024</v>
      </c>
      <c r="T164" s="224">
        <f>S164*H164</f>
        <v>0.024</v>
      </c>
      <c r="U164" s="225" t="s">
        <v>19</v>
      </c>
      <c r="V164" s="40"/>
      <c r="W164" s="40"/>
      <c r="X164" s="40"/>
      <c r="Y164" s="40"/>
      <c r="Z164" s="40"/>
      <c r="AA164" s="40"/>
      <c r="AB164" s="40"/>
      <c r="AC164" s="40"/>
      <c r="AD164" s="40"/>
      <c r="AE164" s="40"/>
      <c r="AR164" s="226" t="s">
        <v>336</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336</v>
      </c>
      <c r="BM164" s="226" t="s">
        <v>1444</v>
      </c>
    </row>
    <row r="165" s="2" customFormat="1">
      <c r="A165" s="40"/>
      <c r="B165" s="41"/>
      <c r="C165" s="42"/>
      <c r="D165" s="228" t="s">
        <v>236</v>
      </c>
      <c r="E165" s="42"/>
      <c r="F165" s="229" t="s">
        <v>350</v>
      </c>
      <c r="G165" s="42"/>
      <c r="H165" s="42"/>
      <c r="I165" s="230"/>
      <c r="J165" s="42"/>
      <c r="K165" s="42"/>
      <c r="L165" s="46"/>
      <c r="M165" s="231"/>
      <c r="N165" s="232"/>
      <c r="O165" s="86"/>
      <c r="P165" s="86"/>
      <c r="Q165" s="86"/>
      <c r="R165" s="86"/>
      <c r="S165" s="86"/>
      <c r="T165" s="86"/>
      <c r="U165" s="87"/>
      <c r="V165" s="40"/>
      <c r="W165" s="40"/>
      <c r="X165" s="40"/>
      <c r="Y165" s="40"/>
      <c r="Z165" s="40"/>
      <c r="AA165" s="40"/>
      <c r="AB165" s="40"/>
      <c r="AC165" s="40"/>
      <c r="AD165" s="40"/>
      <c r="AE165" s="40"/>
      <c r="AT165" s="19" t="s">
        <v>236</v>
      </c>
      <c r="AU165" s="19" t="s">
        <v>84</v>
      </c>
    </row>
    <row r="166" s="13" customFormat="1">
      <c r="A166" s="13"/>
      <c r="B166" s="233"/>
      <c r="C166" s="234"/>
      <c r="D166" s="235" t="s">
        <v>238</v>
      </c>
      <c r="E166" s="236" t="s">
        <v>19</v>
      </c>
      <c r="F166" s="237" t="s">
        <v>82</v>
      </c>
      <c r="G166" s="234"/>
      <c r="H166" s="238">
        <v>1</v>
      </c>
      <c r="I166" s="239"/>
      <c r="J166" s="234"/>
      <c r="K166" s="234"/>
      <c r="L166" s="240"/>
      <c r="M166" s="241"/>
      <c r="N166" s="242"/>
      <c r="O166" s="242"/>
      <c r="P166" s="242"/>
      <c r="Q166" s="242"/>
      <c r="R166" s="242"/>
      <c r="S166" s="242"/>
      <c r="T166" s="242"/>
      <c r="U166" s="243"/>
      <c r="V166" s="13"/>
      <c r="W166" s="13"/>
      <c r="X166" s="13"/>
      <c r="Y166" s="13"/>
      <c r="Z166" s="13"/>
      <c r="AA166" s="13"/>
      <c r="AB166" s="13"/>
      <c r="AC166" s="13"/>
      <c r="AD166" s="13"/>
      <c r="AE166" s="13"/>
      <c r="AT166" s="244" t="s">
        <v>238</v>
      </c>
      <c r="AU166" s="244" t="s">
        <v>84</v>
      </c>
      <c r="AV166" s="13" t="s">
        <v>84</v>
      </c>
      <c r="AW166" s="13" t="s">
        <v>37</v>
      </c>
      <c r="AX166" s="13" t="s">
        <v>75</v>
      </c>
      <c r="AY166" s="244" t="s">
        <v>227</v>
      </c>
    </row>
    <row r="167" s="14" customFormat="1">
      <c r="A167" s="14"/>
      <c r="B167" s="245"/>
      <c r="C167" s="246"/>
      <c r="D167" s="235" t="s">
        <v>238</v>
      </c>
      <c r="E167" s="247" t="s">
        <v>19</v>
      </c>
      <c r="F167" s="248" t="s">
        <v>240</v>
      </c>
      <c r="G167" s="246"/>
      <c r="H167" s="249">
        <v>1</v>
      </c>
      <c r="I167" s="250"/>
      <c r="J167" s="246"/>
      <c r="K167" s="246"/>
      <c r="L167" s="251"/>
      <c r="M167" s="252"/>
      <c r="N167" s="253"/>
      <c r="O167" s="253"/>
      <c r="P167" s="253"/>
      <c r="Q167" s="253"/>
      <c r="R167" s="253"/>
      <c r="S167" s="253"/>
      <c r="T167" s="253"/>
      <c r="U167" s="254"/>
      <c r="V167" s="14"/>
      <c r="W167" s="14"/>
      <c r="X167" s="14"/>
      <c r="Y167" s="14"/>
      <c r="Z167" s="14"/>
      <c r="AA167" s="14"/>
      <c r="AB167" s="14"/>
      <c r="AC167" s="14"/>
      <c r="AD167" s="14"/>
      <c r="AE167" s="14"/>
      <c r="AT167" s="255" t="s">
        <v>238</v>
      </c>
      <c r="AU167" s="255" t="s">
        <v>84</v>
      </c>
      <c r="AV167" s="14" t="s">
        <v>234</v>
      </c>
      <c r="AW167" s="14" t="s">
        <v>37</v>
      </c>
      <c r="AX167" s="14" t="s">
        <v>82</v>
      </c>
      <c r="AY167" s="255" t="s">
        <v>227</v>
      </c>
    </row>
    <row r="168" s="12" customFormat="1" ht="22.8" customHeight="1">
      <c r="A168" s="12"/>
      <c r="B168" s="199"/>
      <c r="C168" s="200"/>
      <c r="D168" s="201" t="s">
        <v>74</v>
      </c>
      <c r="E168" s="213" t="s">
        <v>613</v>
      </c>
      <c r="F168" s="213" t="s">
        <v>614</v>
      </c>
      <c r="G168" s="200"/>
      <c r="H168" s="200"/>
      <c r="I168" s="203"/>
      <c r="J168" s="214">
        <f>BK168</f>
        <v>0</v>
      </c>
      <c r="K168" s="200"/>
      <c r="L168" s="205"/>
      <c r="M168" s="206"/>
      <c r="N168" s="207"/>
      <c r="O168" s="207"/>
      <c r="P168" s="208">
        <f>SUM(P169:P176)</f>
        <v>0</v>
      </c>
      <c r="Q168" s="207"/>
      <c r="R168" s="208">
        <f>SUM(R169:R176)</f>
        <v>0</v>
      </c>
      <c r="S168" s="207"/>
      <c r="T168" s="208">
        <f>SUM(T169:T176)</f>
        <v>0.12342</v>
      </c>
      <c r="U168" s="209"/>
      <c r="V168" s="12"/>
      <c r="W168" s="12"/>
      <c r="X168" s="12"/>
      <c r="Y168" s="12"/>
      <c r="Z168" s="12"/>
      <c r="AA168" s="12"/>
      <c r="AB168" s="12"/>
      <c r="AC168" s="12"/>
      <c r="AD168" s="12"/>
      <c r="AE168" s="12"/>
      <c r="AR168" s="210" t="s">
        <v>84</v>
      </c>
      <c r="AT168" s="211" t="s">
        <v>74</v>
      </c>
      <c r="AU168" s="211" t="s">
        <v>82</v>
      </c>
      <c r="AY168" s="210" t="s">
        <v>227</v>
      </c>
      <c r="BK168" s="212">
        <f>SUM(BK169:BK176)</f>
        <v>0</v>
      </c>
    </row>
    <row r="169" s="2" customFormat="1" ht="16.5" customHeight="1">
      <c r="A169" s="40"/>
      <c r="B169" s="41"/>
      <c r="C169" s="215" t="s">
        <v>345</v>
      </c>
      <c r="D169" s="215" t="s">
        <v>229</v>
      </c>
      <c r="E169" s="216" t="s">
        <v>1052</v>
      </c>
      <c r="F169" s="217" t="s">
        <v>1053</v>
      </c>
      <c r="G169" s="218" t="s">
        <v>259</v>
      </c>
      <c r="H169" s="219">
        <v>38.640000000000001</v>
      </c>
      <c r="I169" s="220"/>
      <c r="J169" s="221">
        <f>ROUND(I169*H169,2)</f>
        <v>0</v>
      </c>
      <c r="K169" s="217" t="s">
        <v>233</v>
      </c>
      <c r="L169" s="46"/>
      <c r="M169" s="222" t="s">
        <v>19</v>
      </c>
      <c r="N169" s="223" t="s">
        <v>46</v>
      </c>
      <c r="O169" s="86"/>
      <c r="P169" s="224">
        <f>O169*H169</f>
        <v>0</v>
      </c>
      <c r="Q169" s="224">
        <v>0</v>
      </c>
      <c r="R169" s="224">
        <f>Q169*H169</f>
        <v>0</v>
      </c>
      <c r="S169" s="224">
        <v>0.0030000000000000001</v>
      </c>
      <c r="T169" s="224">
        <f>S169*H169</f>
        <v>0.11592000000000001</v>
      </c>
      <c r="U169" s="225" t="s">
        <v>19</v>
      </c>
      <c r="V169" s="40"/>
      <c r="W169" s="40"/>
      <c r="X169" s="40"/>
      <c r="Y169" s="40"/>
      <c r="Z169" s="40"/>
      <c r="AA169" s="40"/>
      <c r="AB169" s="40"/>
      <c r="AC169" s="40"/>
      <c r="AD169" s="40"/>
      <c r="AE169" s="40"/>
      <c r="AR169" s="226" t="s">
        <v>336</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336</v>
      </c>
      <c r="BM169" s="226" t="s">
        <v>1445</v>
      </c>
    </row>
    <row r="170" s="2" customFormat="1">
      <c r="A170" s="40"/>
      <c r="B170" s="41"/>
      <c r="C170" s="42"/>
      <c r="D170" s="228" t="s">
        <v>236</v>
      </c>
      <c r="E170" s="42"/>
      <c r="F170" s="229" t="s">
        <v>1055</v>
      </c>
      <c r="G170" s="42"/>
      <c r="H170" s="42"/>
      <c r="I170" s="230"/>
      <c r="J170" s="42"/>
      <c r="K170" s="42"/>
      <c r="L170" s="46"/>
      <c r="M170" s="231"/>
      <c r="N170" s="232"/>
      <c r="O170" s="86"/>
      <c r="P170" s="86"/>
      <c r="Q170" s="86"/>
      <c r="R170" s="86"/>
      <c r="S170" s="86"/>
      <c r="T170" s="86"/>
      <c r="U170" s="87"/>
      <c r="V170" s="40"/>
      <c r="W170" s="40"/>
      <c r="X170" s="40"/>
      <c r="Y170" s="40"/>
      <c r="Z170" s="40"/>
      <c r="AA170" s="40"/>
      <c r="AB170" s="40"/>
      <c r="AC170" s="40"/>
      <c r="AD170" s="40"/>
      <c r="AE170" s="40"/>
      <c r="AT170" s="19" t="s">
        <v>236</v>
      </c>
      <c r="AU170" s="19" t="s">
        <v>84</v>
      </c>
    </row>
    <row r="171" s="13" customFormat="1">
      <c r="A171" s="13"/>
      <c r="B171" s="233"/>
      <c r="C171" s="234"/>
      <c r="D171" s="235" t="s">
        <v>238</v>
      </c>
      <c r="E171" s="236" t="s">
        <v>19</v>
      </c>
      <c r="F171" s="237" t="s">
        <v>1426</v>
      </c>
      <c r="G171" s="234"/>
      <c r="H171" s="238">
        <v>38.640000000000001</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38.640000000000001</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2" customFormat="1" ht="16.5" customHeight="1">
      <c r="A173" s="40"/>
      <c r="B173" s="41"/>
      <c r="C173" s="215" t="s">
        <v>352</v>
      </c>
      <c r="D173" s="215" t="s">
        <v>229</v>
      </c>
      <c r="E173" s="216" t="s">
        <v>1057</v>
      </c>
      <c r="F173" s="217" t="s">
        <v>1058</v>
      </c>
      <c r="G173" s="218" t="s">
        <v>309</v>
      </c>
      <c r="H173" s="219">
        <v>25</v>
      </c>
      <c r="I173" s="220"/>
      <c r="J173" s="221">
        <f>ROUND(I173*H173,2)</f>
        <v>0</v>
      </c>
      <c r="K173" s="217" t="s">
        <v>233</v>
      </c>
      <c r="L173" s="46"/>
      <c r="M173" s="222" t="s">
        <v>19</v>
      </c>
      <c r="N173" s="223" t="s">
        <v>46</v>
      </c>
      <c r="O173" s="86"/>
      <c r="P173" s="224">
        <f>O173*H173</f>
        <v>0</v>
      </c>
      <c r="Q173" s="224">
        <v>0</v>
      </c>
      <c r="R173" s="224">
        <f>Q173*H173</f>
        <v>0</v>
      </c>
      <c r="S173" s="224">
        <v>0.00029999999999999997</v>
      </c>
      <c r="T173" s="224">
        <f>S173*H173</f>
        <v>0.0074999999999999997</v>
      </c>
      <c r="U173" s="225" t="s">
        <v>19</v>
      </c>
      <c r="V173" s="40"/>
      <c r="W173" s="40"/>
      <c r="X173" s="40"/>
      <c r="Y173" s="40"/>
      <c r="Z173" s="40"/>
      <c r="AA173" s="40"/>
      <c r="AB173" s="40"/>
      <c r="AC173" s="40"/>
      <c r="AD173" s="40"/>
      <c r="AE173" s="40"/>
      <c r="AR173" s="226" t="s">
        <v>336</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336</v>
      </c>
      <c r="BM173" s="226" t="s">
        <v>1446</v>
      </c>
    </row>
    <row r="174" s="2" customFormat="1">
      <c r="A174" s="40"/>
      <c r="B174" s="41"/>
      <c r="C174" s="42"/>
      <c r="D174" s="228" t="s">
        <v>236</v>
      </c>
      <c r="E174" s="42"/>
      <c r="F174" s="229" t="s">
        <v>1060</v>
      </c>
      <c r="G174" s="42"/>
      <c r="H174" s="42"/>
      <c r="I174" s="230"/>
      <c r="J174" s="42"/>
      <c r="K174" s="42"/>
      <c r="L174" s="46"/>
      <c r="M174" s="231"/>
      <c r="N174" s="232"/>
      <c r="O174" s="86"/>
      <c r="P174" s="86"/>
      <c r="Q174" s="86"/>
      <c r="R174" s="86"/>
      <c r="S174" s="86"/>
      <c r="T174" s="86"/>
      <c r="U174" s="87"/>
      <c r="V174" s="40"/>
      <c r="W174" s="40"/>
      <c r="X174" s="40"/>
      <c r="Y174" s="40"/>
      <c r="Z174" s="40"/>
      <c r="AA174" s="40"/>
      <c r="AB174" s="40"/>
      <c r="AC174" s="40"/>
      <c r="AD174" s="40"/>
      <c r="AE174" s="40"/>
      <c r="AT174" s="19" t="s">
        <v>236</v>
      </c>
      <c r="AU174" s="19" t="s">
        <v>84</v>
      </c>
    </row>
    <row r="175" s="13" customFormat="1">
      <c r="A175" s="13"/>
      <c r="B175" s="233"/>
      <c r="C175" s="234"/>
      <c r="D175" s="235" t="s">
        <v>238</v>
      </c>
      <c r="E175" s="236" t="s">
        <v>19</v>
      </c>
      <c r="F175" s="237" t="s">
        <v>1447</v>
      </c>
      <c r="G175" s="234"/>
      <c r="H175" s="238">
        <v>25</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25</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12" customFormat="1" ht="22.8" customHeight="1">
      <c r="A177" s="12"/>
      <c r="B177" s="199"/>
      <c r="C177" s="200"/>
      <c r="D177" s="201" t="s">
        <v>74</v>
      </c>
      <c r="E177" s="213" t="s">
        <v>357</v>
      </c>
      <c r="F177" s="213" t="s">
        <v>358</v>
      </c>
      <c r="G177" s="200"/>
      <c r="H177" s="200"/>
      <c r="I177" s="203"/>
      <c r="J177" s="214">
        <f>BK177</f>
        <v>0</v>
      </c>
      <c r="K177" s="200"/>
      <c r="L177" s="205"/>
      <c r="M177" s="206"/>
      <c r="N177" s="207"/>
      <c r="O177" s="207"/>
      <c r="P177" s="208">
        <f>SUM(P178:P182)</f>
        <v>0</v>
      </c>
      <c r="Q177" s="207"/>
      <c r="R177" s="208">
        <f>SUM(R178:R182)</f>
        <v>0.11123999999999999</v>
      </c>
      <c r="S177" s="207"/>
      <c r="T177" s="208">
        <f>SUM(T178:T182)</f>
        <v>0.034484399999999998</v>
      </c>
      <c r="U177" s="209"/>
      <c r="V177" s="12"/>
      <c r="W177" s="12"/>
      <c r="X177" s="12"/>
      <c r="Y177" s="12"/>
      <c r="Z177" s="12"/>
      <c r="AA177" s="12"/>
      <c r="AB177" s="12"/>
      <c r="AC177" s="12"/>
      <c r="AD177" s="12"/>
      <c r="AE177" s="12"/>
      <c r="AR177" s="210" t="s">
        <v>84</v>
      </c>
      <c r="AT177" s="211" t="s">
        <v>74</v>
      </c>
      <c r="AU177" s="211" t="s">
        <v>82</v>
      </c>
      <c r="AY177" s="210" t="s">
        <v>227</v>
      </c>
      <c r="BK177" s="212">
        <f>SUM(BK178:BK182)</f>
        <v>0</v>
      </c>
    </row>
    <row r="178" s="2" customFormat="1" ht="16.5" customHeight="1">
      <c r="A178" s="40"/>
      <c r="B178" s="41"/>
      <c r="C178" s="215" t="s">
        <v>359</v>
      </c>
      <c r="D178" s="215" t="s">
        <v>229</v>
      </c>
      <c r="E178" s="216" t="s">
        <v>360</v>
      </c>
      <c r="F178" s="217" t="s">
        <v>361</v>
      </c>
      <c r="G178" s="218" t="s">
        <v>259</v>
      </c>
      <c r="H178" s="219">
        <v>111.24</v>
      </c>
      <c r="I178" s="220"/>
      <c r="J178" s="221">
        <f>ROUND(I178*H178,2)</f>
        <v>0</v>
      </c>
      <c r="K178" s="217" t="s">
        <v>233</v>
      </c>
      <c r="L178" s="46"/>
      <c r="M178" s="222" t="s">
        <v>19</v>
      </c>
      <c r="N178" s="223" t="s">
        <v>46</v>
      </c>
      <c r="O178" s="86"/>
      <c r="P178" s="224">
        <f>O178*H178</f>
        <v>0</v>
      </c>
      <c r="Q178" s="224">
        <v>0.001</v>
      </c>
      <c r="R178" s="224">
        <f>Q178*H178</f>
        <v>0.11123999999999999</v>
      </c>
      <c r="S178" s="224">
        <v>0.00031</v>
      </c>
      <c r="T178" s="224">
        <f>S178*H178</f>
        <v>0.034484399999999998</v>
      </c>
      <c r="U178" s="225" t="s">
        <v>19</v>
      </c>
      <c r="V178" s="40"/>
      <c r="W178" s="40"/>
      <c r="X178" s="40"/>
      <c r="Y178" s="40"/>
      <c r="Z178" s="40"/>
      <c r="AA178" s="40"/>
      <c r="AB178" s="40"/>
      <c r="AC178" s="40"/>
      <c r="AD178" s="40"/>
      <c r="AE178" s="40"/>
      <c r="AR178" s="226" t="s">
        <v>336</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336</v>
      </c>
      <c r="BM178" s="226" t="s">
        <v>1448</v>
      </c>
    </row>
    <row r="179" s="2" customFormat="1">
      <c r="A179" s="40"/>
      <c r="B179" s="41"/>
      <c r="C179" s="42"/>
      <c r="D179" s="228" t="s">
        <v>236</v>
      </c>
      <c r="E179" s="42"/>
      <c r="F179" s="229" t="s">
        <v>363</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3" customFormat="1">
      <c r="A180" s="13"/>
      <c r="B180" s="233"/>
      <c r="C180" s="234"/>
      <c r="D180" s="235" t="s">
        <v>238</v>
      </c>
      <c r="E180" s="236" t="s">
        <v>19</v>
      </c>
      <c r="F180" s="237" t="s">
        <v>1426</v>
      </c>
      <c r="G180" s="234"/>
      <c r="H180" s="238">
        <v>38.640000000000001</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3" customFormat="1">
      <c r="A181" s="13"/>
      <c r="B181" s="233"/>
      <c r="C181" s="234"/>
      <c r="D181" s="235" t="s">
        <v>238</v>
      </c>
      <c r="E181" s="236" t="s">
        <v>19</v>
      </c>
      <c r="F181" s="237" t="s">
        <v>1449</v>
      </c>
      <c r="G181" s="234"/>
      <c r="H181" s="238">
        <v>72.599999999999994</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84</v>
      </c>
      <c r="AV181" s="13" t="s">
        <v>84</v>
      </c>
      <c r="AW181" s="13" t="s">
        <v>37</v>
      </c>
      <c r="AX181" s="13" t="s">
        <v>75</v>
      </c>
      <c r="AY181" s="244" t="s">
        <v>227</v>
      </c>
    </row>
    <row r="182" s="14" customFormat="1">
      <c r="A182" s="14"/>
      <c r="B182" s="245"/>
      <c r="C182" s="246"/>
      <c r="D182" s="235" t="s">
        <v>238</v>
      </c>
      <c r="E182" s="247" t="s">
        <v>19</v>
      </c>
      <c r="F182" s="248" t="s">
        <v>240</v>
      </c>
      <c r="G182" s="246"/>
      <c r="H182" s="249">
        <v>111.24</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84</v>
      </c>
      <c r="AV182" s="14" t="s">
        <v>234</v>
      </c>
      <c r="AW182" s="14" t="s">
        <v>37</v>
      </c>
      <c r="AX182" s="14" t="s">
        <v>82</v>
      </c>
      <c r="AY182" s="255" t="s">
        <v>227</v>
      </c>
    </row>
    <row r="183" s="12" customFormat="1" ht="25.92" customHeight="1">
      <c r="A183" s="12"/>
      <c r="B183" s="199"/>
      <c r="C183" s="200"/>
      <c r="D183" s="201" t="s">
        <v>74</v>
      </c>
      <c r="E183" s="202" t="s">
        <v>365</v>
      </c>
      <c r="F183" s="202" t="s">
        <v>366</v>
      </c>
      <c r="G183" s="200"/>
      <c r="H183" s="200"/>
      <c r="I183" s="203"/>
      <c r="J183" s="204">
        <f>BK183</f>
        <v>0</v>
      </c>
      <c r="K183" s="200"/>
      <c r="L183" s="205"/>
      <c r="M183" s="206"/>
      <c r="N183" s="207"/>
      <c r="O183" s="207"/>
      <c r="P183" s="208">
        <f>SUM(P184:P188)</f>
        <v>0</v>
      </c>
      <c r="Q183" s="207"/>
      <c r="R183" s="208">
        <f>SUM(R184:R188)</f>
        <v>0</v>
      </c>
      <c r="S183" s="207"/>
      <c r="T183" s="208">
        <f>SUM(T184:T188)</f>
        <v>0</v>
      </c>
      <c r="U183" s="209"/>
      <c r="V183" s="12"/>
      <c r="W183" s="12"/>
      <c r="X183" s="12"/>
      <c r="Y183" s="12"/>
      <c r="Z183" s="12"/>
      <c r="AA183" s="12"/>
      <c r="AB183" s="12"/>
      <c r="AC183" s="12"/>
      <c r="AD183" s="12"/>
      <c r="AE183" s="12"/>
      <c r="AR183" s="210" t="s">
        <v>234</v>
      </c>
      <c r="AT183" s="211" t="s">
        <v>74</v>
      </c>
      <c r="AU183" s="211" t="s">
        <v>75</v>
      </c>
      <c r="AY183" s="210" t="s">
        <v>227</v>
      </c>
      <c r="BK183" s="212">
        <f>SUM(BK184:BK188)</f>
        <v>0</v>
      </c>
    </row>
    <row r="184" s="2" customFormat="1" ht="16.5" customHeight="1">
      <c r="A184" s="40"/>
      <c r="B184" s="41"/>
      <c r="C184" s="215" t="s">
        <v>367</v>
      </c>
      <c r="D184" s="215" t="s">
        <v>229</v>
      </c>
      <c r="E184" s="216" t="s">
        <v>368</v>
      </c>
      <c r="F184" s="217" t="s">
        <v>369</v>
      </c>
      <c r="G184" s="218" t="s">
        <v>370</v>
      </c>
      <c r="H184" s="219">
        <v>8</v>
      </c>
      <c r="I184" s="220"/>
      <c r="J184" s="221">
        <f>ROUND(I184*H184,2)</f>
        <v>0</v>
      </c>
      <c r="K184" s="217" t="s">
        <v>233</v>
      </c>
      <c r="L184" s="46"/>
      <c r="M184" s="222" t="s">
        <v>19</v>
      </c>
      <c r="N184" s="223" t="s">
        <v>46</v>
      </c>
      <c r="O184" s="86"/>
      <c r="P184" s="224">
        <f>O184*H184</f>
        <v>0</v>
      </c>
      <c r="Q184" s="224">
        <v>0</v>
      </c>
      <c r="R184" s="224">
        <f>Q184*H184</f>
        <v>0</v>
      </c>
      <c r="S184" s="224">
        <v>0</v>
      </c>
      <c r="T184" s="224">
        <f>S184*H184</f>
        <v>0</v>
      </c>
      <c r="U184" s="225" t="s">
        <v>19</v>
      </c>
      <c r="V184" s="40"/>
      <c r="W184" s="40"/>
      <c r="X184" s="40"/>
      <c r="Y184" s="40"/>
      <c r="Z184" s="40"/>
      <c r="AA184" s="40"/>
      <c r="AB184" s="40"/>
      <c r="AC184" s="40"/>
      <c r="AD184" s="40"/>
      <c r="AE184" s="40"/>
      <c r="AR184" s="226" t="s">
        <v>371</v>
      </c>
      <c r="AT184" s="226" t="s">
        <v>229</v>
      </c>
      <c r="AU184" s="226" t="s">
        <v>82</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371</v>
      </c>
      <c r="BM184" s="226" t="s">
        <v>1450</v>
      </c>
    </row>
    <row r="185" s="2" customFormat="1">
      <c r="A185" s="40"/>
      <c r="B185" s="41"/>
      <c r="C185" s="42"/>
      <c r="D185" s="228" t="s">
        <v>236</v>
      </c>
      <c r="E185" s="42"/>
      <c r="F185" s="229" t="s">
        <v>373</v>
      </c>
      <c r="G185" s="42"/>
      <c r="H185" s="42"/>
      <c r="I185" s="230"/>
      <c r="J185" s="42"/>
      <c r="K185" s="42"/>
      <c r="L185" s="46"/>
      <c r="M185" s="231"/>
      <c r="N185" s="232"/>
      <c r="O185" s="86"/>
      <c r="P185" s="86"/>
      <c r="Q185" s="86"/>
      <c r="R185" s="86"/>
      <c r="S185" s="86"/>
      <c r="T185" s="86"/>
      <c r="U185" s="87"/>
      <c r="V185" s="40"/>
      <c r="W185" s="40"/>
      <c r="X185" s="40"/>
      <c r="Y185" s="40"/>
      <c r="Z185" s="40"/>
      <c r="AA185" s="40"/>
      <c r="AB185" s="40"/>
      <c r="AC185" s="40"/>
      <c r="AD185" s="40"/>
      <c r="AE185" s="40"/>
      <c r="AT185" s="19" t="s">
        <v>236</v>
      </c>
      <c r="AU185" s="19" t="s">
        <v>82</v>
      </c>
    </row>
    <row r="186" s="15" customFormat="1">
      <c r="A186" s="15"/>
      <c r="B186" s="266"/>
      <c r="C186" s="267"/>
      <c r="D186" s="235" t="s">
        <v>238</v>
      </c>
      <c r="E186" s="268" t="s">
        <v>19</v>
      </c>
      <c r="F186" s="269" t="s">
        <v>1451</v>
      </c>
      <c r="G186" s="267"/>
      <c r="H186" s="268" t="s">
        <v>19</v>
      </c>
      <c r="I186" s="270"/>
      <c r="J186" s="267"/>
      <c r="K186" s="267"/>
      <c r="L186" s="271"/>
      <c r="M186" s="272"/>
      <c r="N186" s="273"/>
      <c r="O186" s="273"/>
      <c r="P186" s="273"/>
      <c r="Q186" s="273"/>
      <c r="R186" s="273"/>
      <c r="S186" s="273"/>
      <c r="T186" s="273"/>
      <c r="U186" s="274"/>
      <c r="V186" s="15"/>
      <c r="W186" s="15"/>
      <c r="X186" s="15"/>
      <c r="Y186" s="15"/>
      <c r="Z186" s="15"/>
      <c r="AA186" s="15"/>
      <c r="AB186" s="15"/>
      <c r="AC186" s="15"/>
      <c r="AD186" s="15"/>
      <c r="AE186" s="15"/>
      <c r="AT186" s="275" t="s">
        <v>238</v>
      </c>
      <c r="AU186" s="275" t="s">
        <v>82</v>
      </c>
      <c r="AV186" s="15" t="s">
        <v>82</v>
      </c>
      <c r="AW186" s="15" t="s">
        <v>37</v>
      </c>
      <c r="AX186" s="15" t="s">
        <v>75</v>
      </c>
      <c r="AY186" s="275" t="s">
        <v>227</v>
      </c>
    </row>
    <row r="187" s="13" customFormat="1">
      <c r="A187" s="13"/>
      <c r="B187" s="233"/>
      <c r="C187" s="234"/>
      <c r="D187" s="235" t="s">
        <v>238</v>
      </c>
      <c r="E187" s="236" t="s">
        <v>19</v>
      </c>
      <c r="F187" s="237" t="s">
        <v>245</v>
      </c>
      <c r="G187" s="234"/>
      <c r="H187" s="238">
        <v>8</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82</v>
      </c>
      <c r="AV187" s="13" t="s">
        <v>84</v>
      </c>
      <c r="AW187" s="13" t="s">
        <v>37</v>
      </c>
      <c r="AX187" s="13" t="s">
        <v>75</v>
      </c>
      <c r="AY187" s="244" t="s">
        <v>227</v>
      </c>
    </row>
    <row r="188" s="14" customFormat="1">
      <c r="A188" s="14"/>
      <c r="B188" s="245"/>
      <c r="C188" s="246"/>
      <c r="D188" s="235" t="s">
        <v>238</v>
      </c>
      <c r="E188" s="247" t="s">
        <v>19</v>
      </c>
      <c r="F188" s="248" t="s">
        <v>240</v>
      </c>
      <c r="G188" s="246"/>
      <c r="H188" s="249">
        <v>8</v>
      </c>
      <c r="I188" s="250"/>
      <c r="J188" s="246"/>
      <c r="K188" s="246"/>
      <c r="L188" s="251"/>
      <c r="M188" s="276"/>
      <c r="N188" s="277"/>
      <c r="O188" s="277"/>
      <c r="P188" s="277"/>
      <c r="Q188" s="277"/>
      <c r="R188" s="277"/>
      <c r="S188" s="277"/>
      <c r="T188" s="277"/>
      <c r="U188" s="278"/>
      <c r="V188" s="14"/>
      <c r="W188" s="14"/>
      <c r="X188" s="14"/>
      <c r="Y188" s="14"/>
      <c r="Z188" s="14"/>
      <c r="AA188" s="14"/>
      <c r="AB188" s="14"/>
      <c r="AC188" s="14"/>
      <c r="AD188" s="14"/>
      <c r="AE188" s="14"/>
      <c r="AT188" s="255" t="s">
        <v>238</v>
      </c>
      <c r="AU188" s="255" t="s">
        <v>82</v>
      </c>
      <c r="AV188" s="14" t="s">
        <v>234</v>
      </c>
      <c r="AW188" s="14" t="s">
        <v>37</v>
      </c>
      <c r="AX188" s="14" t="s">
        <v>82</v>
      </c>
      <c r="AY188" s="255" t="s">
        <v>227</v>
      </c>
    </row>
    <row r="189" s="2" customFormat="1" ht="6.96" customHeight="1">
      <c r="A189" s="40"/>
      <c r="B189" s="61"/>
      <c r="C189" s="62"/>
      <c r="D189" s="62"/>
      <c r="E189" s="62"/>
      <c r="F189" s="62"/>
      <c r="G189" s="62"/>
      <c r="H189" s="62"/>
      <c r="I189" s="62"/>
      <c r="J189" s="62"/>
      <c r="K189" s="62"/>
      <c r="L189" s="46"/>
      <c r="M189" s="40"/>
      <c r="O189" s="40"/>
      <c r="P189" s="40"/>
      <c r="Q189" s="40"/>
      <c r="R189" s="40"/>
      <c r="S189" s="40"/>
      <c r="T189" s="40"/>
      <c r="U189" s="40"/>
      <c r="V189" s="40"/>
      <c r="W189" s="40"/>
      <c r="X189" s="40"/>
      <c r="Y189" s="40"/>
      <c r="Z189" s="40"/>
      <c r="AA189" s="40"/>
      <c r="AB189" s="40"/>
      <c r="AC189" s="40"/>
      <c r="AD189" s="40"/>
      <c r="AE189" s="40"/>
    </row>
  </sheetData>
  <sheetProtection sheet="1" autoFilter="0" formatColumns="0" formatRows="0" objects="1" scenarios="1" spinCount="100000" saltValue="7Z89HQ33ble1jfGxhkMhD3XcDv8Sg3OOhjdHax67p2w3IXjN9O+sAYENAzxADFZ1f8Yv31D5r/KiA5KbzUDtag==" hashValue="qg01m0Q4hUCj2XikEc1QV/ObHBWZnnVtGE3KvD2G8QE5ySIqtM8Abjd3o74kcQ3f7P9L0ighqKhe4S1QXrfA7w==" algorithmName="SHA-512" password="CC35"/>
  <autoFilter ref="C99:K188"/>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3_02/949111111"/>
    <hyperlink ref="F108" r:id="rId2" display="https://podminky.urs.cz/item/CS_URS_2023_02/949111211"/>
    <hyperlink ref="F112" r:id="rId3" display="https://podminky.urs.cz/item/CS_URS_2023_02/949111811"/>
    <hyperlink ref="F116" r:id="rId4" display="https://podminky.urs.cz/item/CS_URS_2023_02/962031133"/>
    <hyperlink ref="F122" r:id="rId5" display="https://podminky.urs.cz/item/CS_URS_2023_02/962052210"/>
    <hyperlink ref="F126" r:id="rId6" display="https://podminky.urs.cz/item/CS_URS_2023_02/965046111"/>
    <hyperlink ref="F131" r:id="rId7" display="https://podminky.urs.cz/item/CS_URS_2023_02/965046119"/>
    <hyperlink ref="F135" r:id="rId8" display="https://podminky.urs.cz/item/CS_URS_2023_02/968072455"/>
    <hyperlink ref="F139" r:id="rId9" display="https://podminky.urs.cz/item/CS_URS_2023_02/977211113"/>
    <hyperlink ref="F144" r:id="rId10" display="https://podminky.urs.cz/item/CS_URS_2023_02/997013156"/>
    <hyperlink ref="F146" r:id="rId11" display="https://podminky.urs.cz/item/CS_URS_2023_02/997013219"/>
    <hyperlink ref="F150" r:id="rId12" display="https://podminky.urs.cz/item/CS_URS_2023_02/997013501"/>
    <hyperlink ref="F152" r:id="rId13" display="https://podminky.urs.cz/item/CS_URS_2023_02/997013509"/>
    <hyperlink ref="F156" r:id="rId14" display="https://podminky.urs.cz/item/CS_URS_2023_02/997013631"/>
    <hyperlink ref="F160" r:id="rId15" display="https://podminky.urs.cz/item/CS_URS_2023_02/763135811"/>
    <hyperlink ref="F165" r:id="rId16" display="https://podminky.urs.cz/item/CS_URS_2023_02/766691914"/>
    <hyperlink ref="F170" r:id="rId17" display="https://podminky.urs.cz/item/CS_URS_2023_02/776201812"/>
    <hyperlink ref="F174" r:id="rId18" display="https://podminky.urs.cz/item/CS_URS_2023_02/776410811"/>
    <hyperlink ref="F179" r:id="rId19" display="https://podminky.urs.cz/item/CS_URS_2023_02/784121001"/>
    <hyperlink ref="F185" r:id="rId20" display="https://podminky.urs.cz/item/CS_URS_2023_02/HZS129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119</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1452</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ROUND(J103,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ROUND((SUM(BE103:BE266)),  2)</f>
        <v>0</v>
      </c>
      <c r="G37" s="40"/>
      <c r="H37" s="40"/>
      <c r="I37" s="160">
        <v>0.20999999999999999</v>
      </c>
      <c r="J37" s="159">
        <f>ROUND(((SUM(BE103:BE266))*I37),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ROUND((SUM(BF103:BF266)),  2)</f>
        <v>0</v>
      </c>
      <c r="G38" s="40"/>
      <c r="H38" s="40"/>
      <c r="I38" s="160">
        <v>0.12</v>
      </c>
      <c r="J38" s="159">
        <f>ROUND(((SUM(BF103:BF266))*I38),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ROUND((SUM(BG103:BG266)),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ROUND((SUM(BH103:BH266)),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ROUND((SUM(BI103:BI266)),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10 - Stavební úpravy (osy C-E_5-6)</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J103</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J104</f>
        <v>0</v>
      </c>
      <c r="K68" s="179"/>
      <c r="L68" s="183"/>
      <c r="S68" s="9"/>
      <c r="T68" s="9"/>
      <c r="U68" s="9"/>
      <c r="V68" s="9"/>
      <c r="W68" s="9"/>
      <c r="X68" s="9"/>
      <c r="Y68" s="9"/>
      <c r="Z68" s="9"/>
      <c r="AA68" s="9"/>
      <c r="AB68" s="9"/>
      <c r="AC68" s="9"/>
      <c r="AD68" s="9"/>
      <c r="AE68" s="9"/>
    </row>
    <row r="69" s="10" customFormat="1" ht="19.92" customHeight="1">
      <c r="A69" s="10"/>
      <c r="B69" s="184"/>
      <c r="C69" s="126"/>
      <c r="D69" s="185" t="s">
        <v>376</v>
      </c>
      <c r="E69" s="186"/>
      <c r="F69" s="186"/>
      <c r="G69" s="186"/>
      <c r="H69" s="186"/>
      <c r="I69" s="186"/>
      <c r="J69" s="187">
        <f>J105</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203</v>
      </c>
      <c r="E70" s="186"/>
      <c r="F70" s="186"/>
      <c r="G70" s="186"/>
      <c r="H70" s="186"/>
      <c r="I70" s="186"/>
      <c r="J70" s="187">
        <f>J127</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204</v>
      </c>
      <c r="E71" s="186"/>
      <c r="F71" s="186"/>
      <c r="G71" s="186"/>
      <c r="H71" s="186"/>
      <c r="I71" s="186"/>
      <c r="J71" s="187">
        <f>J149</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206</v>
      </c>
      <c r="E72" s="186"/>
      <c r="F72" s="186"/>
      <c r="G72" s="186"/>
      <c r="H72" s="186"/>
      <c r="I72" s="186"/>
      <c r="J72" s="187">
        <f>J166</f>
        <v>0</v>
      </c>
      <c r="K72" s="126"/>
      <c r="L72" s="188"/>
      <c r="S72" s="10"/>
      <c r="T72" s="10"/>
      <c r="U72" s="10"/>
      <c r="V72" s="10"/>
      <c r="W72" s="10"/>
      <c r="X72" s="10"/>
      <c r="Y72" s="10"/>
      <c r="Z72" s="10"/>
      <c r="AA72" s="10"/>
      <c r="AB72" s="10"/>
      <c r="AC72" s="10"/>
      <c r="AD72" s="10"/>
      <c r="AE72" s="10"/>
    </row>
    <row r="73" s="9" customFormat="1" ht="24.96" customHeight="1">
      <c r="A73" s="9"/>
      <c r="B73" s="178"/>
      <c r="C73" s="179"/>
      <c r="D73" s="180" t="s">
        <v>207</v>
      </c>
      <c r="E73" s="181"/>
      <c r="F73" s="181"/>
      <c r="G73" s="181"/>
      <c r="H73" s="181"/>
      <c r="I73" s="181"/>
      <c r="J73" s="182">
        <f>J169</f>
        <v>0</v>
      </c>
      <c r="K73" s="179"/>
      <c r="L73" s="183"/>
      <c r="S73" s="9"/>
      <c r="T73" s="9"/>
      <c r="U73" s="9"/>
      <c r="V73" s="9"/>
      <c r="W73" s="9"/>
      <c r="X73" s="9"/>
      <c r="Y73" s="9"/>
      <c r="Z73" s="9"/>
      <c r="AA73" s="9"/>
      <c r="AB73" s="9"/>
      <c r="AC73" s="9"/>
      <c r="AD73" s="9"/>
      <c r="AE73" s="9"/>
    </row>
    <row r="74" s="10" customFormat="1" ht="19.92" customHeight="1">
      <c r="A74" s="10"/>
      <c r="B74" s="184"/>
      <c r="C74" s="126"/>
      <c r="D74" s="185" t="s">
        <v>1329</v>
      </c>
      <c r="E74" s="186"/>
      <c r="F74" s="186"/>
      <c r="G74" s="186"/>
      <c r="H74" s="186"/>
      <c r="I74" s="186"/>
      <c r="J74" s="187">
        <f>J170</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208</v>
      </c>
      <c r="E75" s="186"/>
      <c r="F75" s="186"/>
      <c r="G75" s="186"/>
      <c r="H75" s="186"/>
      <c r="I75" s="186"/>
      <c r="J75" s="187">
        <f>J188</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378</v>
      </c>
      <c r="E76" s="186"/>
      <c r="F76" s="186"/>
      <c r="G76" s="186"/>
      <c r="H76" s="186"/>
      <c r="I76" s="186"/>
      <c r="J76" s="187">
        <f>J202</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380</v>
      </c>
      <c r="E77" s="186"/>
      <c r="F77" s="186"/>
      <c r="G77" s="186"/>
      <c r="H77" s="186"/>
      <c r="I77" s="186"/>
      <c r="J77" s="187">
        <f>J207</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209</v>
      </c>
      <c r="E78" s="186"/>
      <c r="F78" s="186"/>
      <c r="G78" s="186"/>
      <c r="H78" s="186"/>
      <c r="I78" s="186"/>
      <c r="J78" s="187">
        <f>J243</f>
        <v>0</v>
      </c>
      <c r="K78" s="126"/>
      <c r="L78" s="188"/>
      <c r="S78" s="10"/>
      <c r="T78" s="10"/>
      <c r="U78" s="10"/>
      <c r="V78" s="10"/>
      <c r="W78" s="10"/>
      <c r="X78" s="10"/>
      <c r="Y78" s="10"/>
      <c r="Z78" s="10"/>
      <c r="AA78" s="10"/>
      <c r="AB78" s="10"/>
      <c r="AC78" s="10"/>
      <c r="AD78" s="10"/>
      <c r="AE78" s="10"/>
    </row>
    <row r="79" s="9" customFormat="1" ht="24.96" customHeight="1">
      <c r="A79" s="9"/>
      <c r="B79" s="178"/>
      <c r="C79" s="179"/>
      <c r="D79" s="180" t="s">
        <v>210</v>
      </c>
      <c r="E79" s="181"/>
      <c r="F79" s="181"/>
      <c r="G79" s="181"/>
      <c r="H79" s="181"/>
      <c r="I79" s="181"/>
      <c r="J79" s="182">
        <f>J256</f>
        <v>0</v>
      </c>
      <c r="K79" s="179"/>
      <c r="L79" s="183"/>
      <c r="S79" s="9"/>
      <c r="T79" s="9"/>
      <c r="U79" s="9"/>
      <c r="V79" s="9"/>
      <c r="W79" s="9"/>
      <c r="X79" s="9"/>
      <c r="Y79" s="9"/>
      <c r="Z79" s="9"/>
      <c r="AA79" s="9"/>
      <c r="AB79" s="9"/>
      <c r="AC79" s="9"/>
      <c r="AD79" s="9"/>
      <c r="AE79" s="9"/>
    </row>
    <row r="80" s="2" customFormat="1" ht="21.84" customHeight="1">
      <c r="A80" s="40"/>
      <c r="B80" s="41"/>
      <c r="C80" s="42"/>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6.96" customHeight="1">
      <c r="A81" s="40"/>
      <c r="B81" s="61"/>
      <c r="C81" s="62"/>
      <c r="D81" s="62"/>
      <c r="E81" s="62"/>
      <c r="F81" s="62"/>
      <c r="G81" s="62"/>
      <c r="H81" s="62"/>
      <c r="I81" s="62"/>
      <c r="J81" s="62"/>
      <c r="K81" s="62"/>
      <c r="L81" s="148"/>
      <c r="S81" s="40"/>
      <c r="T81" s="40"/>
      <c r="U81" s="40"/>
      <c r="V81" s="40"/>
      <c r="W81" s="40"/>
      <c r="X81" s="40"/>
      <c r="Y81" s="40"/>
      <c r="Z81" s="40"/>
      <c r="AA81" s="40"/>
      <c r="AB81" s="40"/>
      <c r="AC81" s="40"/>
      <c r="AD81" s="40"/>
      <c r="AE81" s="40"/>
    </row>
    <row r="85" s="2" customFormat="1" ht="6.96" customHeight="1">
      <c r="A85" s="40"/>
      <c r="B85" s="63"/>
      <c r="C85" s="64"/>
      <c r="D85" s="64"/>
      <c r="E85" s="64"/>
      <c r="F85" s="64"/>
      <c r="G85" s="64"/>
      <c r="H85" s="64"/>
      <c r="I85" s="64"/>
      <c r="J85" s="64"/>
      <c r="K85" s="64"/>
      <c r="L85" s="148"/>
      <c r="S85" s="40"/>
      <c r="T85" s="40"/>
      <c r="U85" s="40"/>
      <c r="V85" s="40"/>
      <c r="W85" s="40"/>
      <c r="X85" s="40"/>
      <c r="Y85" s="40"/>
      <c r="Z85" s="40"/>
      <c r="AA85" s="40"/>
      <c r="AB85" s="40"/>
      <c r="AC85" s="40"/>
      <c r="AD85" s="40"/>
      <c r="AE85" s="40"/>
    </row>
    <row r="86" s="2" customFormat="1" ht="24.96" customHeight="1">
      <c r="A86" s="40"/>
      <c r="B86" s="41"/>
      <c r="C86" s="25" t="s">
        <v>211</v>
      </c>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12" customHeight="1">
      <c r="A88" s="40"/>
      <c r="B88" s="41"/>
      <c r="C88" s="34" t="s">
        <v>16</v>
      </c>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16.5" customHeight="1">
      <c r="A89" s="40"/>
      <c r="B89" s="41"/>
      <c r="C89" s="42"/>
      <c r="D89" s="42"/>
      <c r="E89" s="172" t="str">
        <f>E7</f>
        <v>PF UPOL, Změna užívání vnitřních prostor budovy B</v>
      </c>
      <c r="F89" s="34"/>
      <c r="G89" s="34"/>
      <c r="H89" s="34"/>
      <c r="I89" s="42"/>
      <c r="J89" s="42"/>
      <c r="K89" s="42"/>
      <c r="L89" s="148"/>
      <c r="S89" s="40"/>
      <c r="T89" s="40"/>
      <c r="U89" s="40"/>
      <c r="V89" s="40"/>
      <c r="W89" s="40"/>
      <c r="X89" s="40"/>
      <c r="Y89" s="40"/>
      <c r="Z89" s="40"/>
      <c r="AA89" s="40"/>
      <c r="AB89" s="40"/>
      <c r="AC89" s="40"/>
      <c r="AD89" s="40"/>
      <c r="AE89" s="40"/>
    </row>
    <row r="90" s="1" customFormat="1" ht="12" customHeight="1">
      <c r="B90" s="23"/>
      <c r="C90" s="34" t="s">
        <v>191</v>
      </c>
      <c r="D90" s="24"/>
      <c r="E90" s="24"/>
      <c r="F90" s="24"/>
      <c r="G90" s="24"/>
      <c r="H90" s="24"/>
      <c r="I90" s="24"/>
      <c r="J90" s="24"/>
      <c r="K90" s="24"/>
      <c r="L90" s="22"/>
    </row>
    <row r="91" s="1" customFormat="1" ht="16.5" customHeight="1">
      <c r="B91" s="23"/>
      <c r="C91" s="24"/>
      <c r="D91" s="24"/>
      <c r="E91" s="172" t="s">
        <v>192</v>
      </c>
      <c r="F91" s="24"/>
      <c r="G91" s="24"/>
      <c r="H91" s="24"/>
      <c r="I91" s="24"/>
      <c r="J91" s="24"/>
      <c r="K91" s="24"/>
      <c r="L91" s="22"/>
    </row>
    <row r="92" s="1" customFormat="1" ht="12" customHeight="1">
      <c r="B92" s="23"/>
      <c r="C92" s="34" t="s">
        <v>193</v>
      </c>
      <c r="D92" s="24"/>
      <c r="E92" s="24"/>
      <c r="F92" s="24"/>
      <c r="G92" s="24"/>
      <c r="H92" s="24"/>
      <c r="I92" s="24"/>
      <c r="J92" s="24"/>
      <c r="K92" s="24"/>
      <c r="L92" s="22"/>
    </row>
    <row r="93" s="2" customFormat="1" ht="16.5" customHeight="1">
      <c r="A93" s="40"/>
      <c r="B93" s="41"/>
      <c r="C93" s="42"/>
      <c r="D93" s="42"/>
      <c r="E93" s="173" t="s">
        <v>194</v>
      </c>
      <c r="F93" s="42"/>
      <c r="G93" s="42"/>
      <c r="H93" s="42"/>
      <c r="I93" s="42"/>
      <c r="J93" s="42"/>
      <c r="K93" s="42"/>
      <c r="L93" s="148"/>
      <c r="S93" s="40"/>
      <c r="T93" s="40"/>
      <c r="U93" s="40"/>
      <c r="V93" s="40"/>
      <c r="W93" s="40"/>
      <c r="X93" s="40"/>
      <c r="Y93" s="40"/>
      <c r="Z93" s="40"/>
      <c r="AA93" s="40"/>
      <c r="AB93" s="40"/>
      <c r="AC93" s="40"/>
      <c r="AD93" s="40"/>
      <c r="AE93" s="40"/>
    </row>
    <row r="94" s="2" customFormat="1" ht="12" customHeight="1">
      <c r="A94" s="40"/>
      <c r="B94" s="41"/>
      <c r="C94" s="34" t="s">
        <v>195</v>
      </c>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16.5" customHeight="1">
      <c r="A95" s="40"/>
      <c r="B95" s="41"/>
      <c r="C95" s="42"/>
      <c r="D95" s="42"/>
      <c r="E95" s="71" t="str">
        <f>E13</f>
        <v>10 - Stavební úpravy (osy C-E_5-6)</v>
      </c>
      <c r="F95" s="42"/>
      <c r="G95" s="42"/>
      <c r="H95" s="42"/>
      <c r="I95" s="42"/>
      <c r="J95" s="42"/>
      <c r="K95" s="42"/>
      <c r="L95" s="148"/>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8"/>
      <c r="S96" s="40"/>
      <c r="T96" s="40"/>
      <c r="U96" s="40"/>
      <c r="V96" s="40"/>
      <c r="W96" s="40"/>
      <c r="X96" s="40"/>
      <c r="Y96" s="40"/>
      <c r="Z96" s="40"/>
      <c r="AA96" s="40"/>
      <c r="AB96" s="40"/>
      <c r="AC96" s="40"/>
      <c r="AD96" s="40"/>
      <c r="AE96" s="40"/>
    </row>
    <row r="97" s="2" customFormat="1" ht="12" customHeight="1">
      <c r="A97" s="40"/>
      <c r="B97" s="41"/>
      <c r="C97" s="34" t="s">
        <v>21</v>
      </c>
      <c r="D97" s="42"/>
      <c r="E97" s="42"/>
      <c r="F97" s="29" t="str">
        <f>F16</f>
        <v xml:space="preserve"> </v>
      </c>
      <c r="G97" s="42"/>
      <c r="H97" s="42"/>
      <c r="I97" s="34" t="s">
        <v>23</v>
      </c>
      <c r="J97" s="74" t="str">
        <f>IF(J16="","",J16)</f>
        <v>3. 4. 2025</v>
      </c>
      <c r="K97" s="42"/>
      <c r="L97" s="148"/>
      <c r="S97" s="40"/>
      <c r="T97" s="40"/>
      <c r="U97" s="40"/>
      <c r="V97" s="40"/>
      <c r="W97" s="40"/>
      <c r="X97" s="40"/>
      <c r="Y97" s="40"/>
      <c r="Z97" s="40"/>
      <c r="AA97" s="40"/>
      <c r="AB97" s="40"/>
      <c r="AC97" s="40"/>
      <c r="AD97" s="40"/>
      <c r="AE97" s="40"/>
    </row>
    <row r="98" s="2" customFormat="1" ht="6.96" customHeight="1">
      <c r="A98" s="40"/>
      <c r="B98" s="41"/>
      <c r="C98" s="42"/>
      <c r="D98" s="42"/>
      <c r="E98" s="42"/>
      <c r="F98" s="42"/>
      <c r="G98" s="42"/>
      <c r="H98" s="42"/>
      <c r="I98" s="42"/>
      <c r="J98" s="42"/>
      <c r="K98" s="42"/>
      <c r="L98" s="148"/>
      <c r="S98" s="40"/>
      <c r="T98" s="40"/>
      <c r="U98" s="40"/>
      <c r="V98" s="40"/>
      <c r="W98" s="40"/>
      <c r="X98" s="40"/>
      <c r="Y98" s="40"/>
      <c r="Z98" s="40"/>
      <c r="AA98" s="40"/>
      <c r="AB98" s="40"/>
      <c r="AC98" s="40"/>
      <c r="AD98" s="40"/>
      <c r="AE98" s="40"/>
    </row>
    <row r="99" s="2" customFormat="1" ht="40.05" customHeight="1">
      <c r="A99" s="40"/>
      <c r="B99" s="41"/>
      <c r="C99" s="34" t="s">
        <v>25</v>
      </c>
      <c r="D99" s="42"/>
      <c r="E99" s="42"/>
      <c r="F99" s="29" t="str">
        <f>E19</f>
        <v>UP v Olomouci, Křížkovského 511/8, Olomouc 779 00</v>
      </c>
      <c r="G99" s="42"/>
      <c r="H99" s="42"/>
      <c r="I99" s="34" t="s">
        <v>33</v>
      </c>
      <c r="J99" s="38" t="str">
        <f>E25</f>
        <v xml:space="preserve">RV Projekt s.r.o., Poláškova 1535, Val. Meziříčí </v>
      </c>
      <c r="K99" s="42"/>
      <c r="L99" s="148"/>
      <c r="S99" s="40"/>
      <c r="T99" s="40"/>
      <c r="U99" s="40"/>
      <c r="V99" s="40"/>
      <c r="W99" s="40"/>
      <c r="X99" s="40"/>
      <c r="Y99" s="40"/>
      <c r="Z99" s="40"/>
      <c r="AA99" s="40"/>
      <c r="AB99" s="40"/>
      <c r="AC99" s="40"/>
      <c r="AD99" s="40"/>
      <c r="AE99" s="40"/>
    </row>
    <row r="100" s="2" customFormat="1" ht="40.05" customHeight="1">
      <c r="A100" s="40"/>
      <c r="B100" s="41"/>
      <c r="C100" s="34" t="s">
        <v>31</v>
      </c>
      <c r="D100" s="42"/>
      <c r="E100" s="42"/>
      <c r="F100" s="29" t="str">
        <f>IF(E22="","",E22)</f>
        <v>Vyplň údaj</v>
      </c>
      <c r="G100" s="42"/>
      <c r="H100" s="42"/>
      <c r="I100" s="34" t="s">
        <v>38</v>
      </c>
      <c r="J100" s="38" t="str">
        <f>E28</f>
        <v xml:space="preserve">RV Projekt s.r.o., Poláškova 1535, Val. Meziříčí </v>
      </c>
      <c r="K100" s="42"/>
      <c r="L100" s="148"/>
      <c r="S100" s="40"/>
      <c r="T100" s="40"/>
      <c r="U100" s="40"/>
      <c r="V100" s="40"/>
      <c r="W100" s="40"/>
      <c r="X100" s="40"/>
      <c r="Y100" s="40"/>
      <c r="Z100" s="40"/>
      <c r="AA100" s="40"/>
      <c r="AB100" s="40"/>
      <c r="AC100" s="40"/>
      <c r="AD100" s="40"/>
      <c r="AE100" s="40"/>
    </row>
    <row r="101" s="2" customFormat="1" ht="10.32" customHeight="1">
      <c r="A101" s="40"/>
      <c r="B101" s="41"/>
      <c r="C101" s="42"/>
      <c r="D101" s="42"/>
      <c r="E101" s="42"/>
      <c r="F101" s="42"/>
      <c r="G101" s="42"/>
      <c r="H101" s="42"/>
      <c r="I101" s="42"/>
      <c r="J101" s="42"/>
      <c r="K101" s="42"/>
      <c r="L101" s="148"/>
      <c r="S101" s="40"/>
      <c r="T101" s="40"/>
      <c r="U101" s="40"/>
      <c r="V101" s="40"/>
      <c r="W101" s="40"/>
      <c r="X101" s="40"/>
      <c r="Y101" s="40"/>
      <c r="Z101" s="40"/>
      <c r="AA101" s="40"/>
      <c r="AB101" s="40"/>
      <c r="AC101" s="40"/>
      <c r="AD101" s="40"/>
      <c r="AE101" s="40"/>
    </row>
    <row r="102" s="11" customFormat="1" ht="29.28" customHeight="1">
      <c r="A102" s="189"/>
      <c r="B102" s="190"/>
      <c r="C102" s="191" t="s">
        <v>212</v>
      </c>
      <c r="D102" s="192" t="s">
        <v>60</v>
      </c>
      <c r="E102" s="192" t="s">
        <v>56</v>
      </c>
      <c r="F102" s="192" t="s">
        <v>57</v>
      </c>
      <c r="G102" s="192" t="s">
        <v>213</v>
      </c>
      <c r="H102" s="192" t="s">
        <v>214</v>
      </c>
      <c r="I102" s="192" t="s">
        <v>215</v>
      </c>
      <c r="J102" s="192" t="s">
        <v>199</v>
      </c>
      <c r="K102" s="193" t="s">
        <v>216</v>
      </c>
      <c r="L102" s="194"/>
      <c r="M102" s="94" t="s">
        <v>19</v>
      </c>
      <c r="N102" s="95" t="s">
        <v>45</v>
      </c>
      <c r="O102" s="95" t="s">
        <v>217</v>
      </c>
      <c r="P102" s="95" t="s">
        <v>218</v>
      </c>
      <c r="Q102" s="95" t="s">
        <v>219</v>
      </c>
      <c r="R102" s="95" t="s">
        <v>220</v>
      </c>
      <c r="S102" s="95" t="s">
        <v>221</v>
      </c>
      <c r="T102" s="95" t="s">
        <v>222</v>
      </c>
      <c r="U102" s="96" t="s">
        <v>223</v>
      </c>
      <c r="V102" s="189"/>
      <c r="W102" s="189"/>
      <c r="X102" s="189"/>
      <c r="Y102" s="189"/>
      <c r="Z102" s="189"/>
      <c r="AA102" s="189"/>
      <c r="AB102" s="189"/>
      <c r="AC102" s="189"/>
      <c r="AD102" s="189"/>
      <c r="AE102" s="189"/>
    </row>
    <row r="103" s="2" customFormat="1" ht="22.8" customHeight="1">
      <c r="A103" s="40"/>
      <c r="B103" s="41"/>
      <c r="C103" s="101" t="s">
        <v>224</v>
      </c>
      <c r="D103" s="42"/>
      <c r="E103" s="42"/>
      <c r="F103" s="42"/>
      <c r="G103" s="42"/>
      <c r="H103" s="42"/>
      <c r="I103" s="42"/>
      <c r="J103" s="195">
        <f>BK103</f>
        <v>0</v>
      </c>
      <c r="K103" s="42"/>
      <c r="L103" s="46"/>
      <c r="M103" s="97"/>
      <c r="N103" s="196"/>
      <c r="O103" s="98"/>
      <c r="P103" s="197">
        <f>P104+P169+P256</f>
        <v>0</v>
      </c>
      <c r="Q103" s="98"/>
      <c r="R103" s="197">
        <f>R104+R169+R256</f>
        <v>4.4465533500000003</v>
      </c>
      <c r="S103" s="98"/>
      <c r="T103" s="197">
        <f>T104+T169+T256</f>
        <v>0</v>
      </c>
      <c r="U103" s="99"/>
      <c r="V103" s="40"/>
      <c r="W103" s="40"/>
      <c r="X103" s="40"/>
      <c r="Y103" s="40"/>
      <c r="Z103" s="40"/>
      <c r="AA103" s="40"/>
      <c r="AB103" s="40"/>
      <c r="AC103" s="40"/>
      <c r="AD103" s="40"/>
      <c r="AE103" s="40"/>
      <c r="AT103" s="19" t="s">
        <v>74</v>
      </c>
      <c r="AU103" s="19" t="s">
        <v>200</v>
      </c>
      <c r="BK103" s="198">
        <f>BK104+BK169+BK256</f>
        <v>0</v>
      </c>
    </row>
    <row r="104" s="12" customFormat="1" ht="25.92" customHeight="1">
      <c r="A104" s="12"/>
      <c r="B104" s="199"/>
      <c r="C104" s="200"/>
      <c r="D104" s="201" t="s">
        <v>74</v>
      </c>
      <c r="E104" s="202" t="s">
        <v>225</v>
      </c>
      <c r="F104" s="202" t="s">
        <v>226</v>
      </c>
      <c r="G104" s="200"/>
      <c r="H104" s="200"/>
      <c r="I104" s="203"/>
      <c r="J104" s="204">
        <f>BK104</f>
        <v>0</v>
      </c>
      <c r="K104" s="200"/>
      <c r="L104" s="205"/>
      <c r="M104" s="206"/>
      <c r="N104" s="207"/>
      <c r="O104" s="207"/>
      <c r="P104" s="208">
        <f>P105+P127+P149+P166</f>
        <v>0</v>
      </c>
      <c r="Q104" s="207"/>
      <c r="R104" s="208">
        <f>R105+R127+R149+R166</f>
        <v>3.33090895</v>
      </c>
      <c r="S104" s="207"/>
      <c r="T104" s="208">
        <f>T105+T127+T149+T166</f>
        <v>0</v>
      </c>
      <c r="U104" s="209"/>
      <c r="V104" s="12"/>
      <c r="W104" s="12"/>
      <c r="X104" s="12"/>
      <c r="Y104" s="12"/>
      <c r="Z104" s="12"/>
      <c r="AA104" s="12"/>
      <c r="AB104" s="12"/>
      <c r="AC104" s="12"/>
      <c r="AD104" s="12"/>
      <c r="AE104" s="12"/>
      <c r="AR104" s="210" t="s">
        <v>82</v>
      </c>
      <c r="AT104" s="211" t="s">
        <v>74</v>
      </c>
      <c r="AU104" s="211" t="s">
        <v>75</v>
      </c>
      <c r="AY104" s="210" t="s">
        <v>227</v>
      </c>
      <c r="BK104" s="212">
        <f>BK105+BK127+BK149+BK166</f>
        <v>0</v>
      </c>
    </row>
    <row r="105" s="12" customFormat="1" ht="22.8" customHeight="1">
      <c r="A105" s="12"/>
      <c r="B105" s="199"/>
      <c r="C105" s="200"/>
      <c r="D105" s="201" t="s">
        <v>74</v>
      </c>
      <c r="E105" s="213" t="s">
        <v>91</v>
      </c>
      <c r="F105" s="213" t="s">
        <v>382</v>
      </c>
      <c r="G105" s="200"/>
      <c r="H105" s="200"/>
      <c r="I105" s="203"/>
      <c r="J105" s="214">
        <f>BK105</f>
        <v>0</v>
      </c>
      <c r="K105" s="200"/>
      <c r="L105" s="205"/>
      <c r="M105" s="206"/>
      <c r="N105" s="207"/>
      <c r="O105" s="207"/>
      <c r="P105" s="208">
        <f>SUM(P106:P126)</f>
        <v>0</v>
      </c>
      <c r="Q105" s="207"/>
      <c r="R105" s="208">
        <f>SUM(R106:R126)</f>
        <v>1.5832237500000004</v>
      </c>
      <c r="S105" s="207"/>
      <c r="T105" s="208">
        <f>SUM(T106:T126)</f>
        <v>0</v>
      </c>
      <c r="U105" s="209"/>
      <c r="V105" s="12"/>
      <c r="W105" s="12"/>
      <c r="X105" s="12"/>
      <c r="Y105" s="12"/>
      <c r="Z105" s="12"/>
      <c r="AA105" s="12"/>
      <c r="AB105" s="12"/>
      <c r="AC105" s="12"/>
      <c r="AD105" s="12"/>
      <c r="AE105" s="12"/>
      <c r="AR105" s="210" t="s">
        <v>82</v>
      </c>
      <c r="AT105" s="211" t="s">
        <v>74</v>
      </c>
      <c r="AU105" s="211" t="s">
        <v>82</v>
      </c>
      <c r="AY105" s="210" t="s">
        <v>227</v>
      </c>
      <c r="BK105" s="212">
        <f>SUM(BK106:BK126)</f>
        <v>0</v>
      </c>
    </row>
    <row r="106" s="2" customFormat="1" ht="24.15" customHeight="1">
      <c r="A106" s="40"/>
      <c r="B106" s="41"/>
      <c r="C106" s="215" t="s">
        <v>82</v>
      </c>
      <c r="D106" s="215" t="s">
        <v>229</v>
      </c>
      <c r="E106" s="216" t="s">
        <v>830</v>
      </c>
      <c r="F106" s="217" t="s">
        <v>831</v>
      </c>
      <c r="G106" s="218" t="s">
        <v>348</v>
      </c>
      <c r="H106" s="219">
        <v>1</v>
      </c>
      <c r="I106" s="220"/>
      <c r="J106" s="221">
        <f>ROUND(I106*H106,2)</f>
        <v>0</v>
      </c>
      <c r="K106" s="217" t="s">
        <v>233</v>
      </c>
      <c r="L106" s="46"/>
      <c r="M106" s="222" t="s">
        <v>19</v>
      </c>
      <c r="N106" s="223" t="s">
        <v>46</v>
      </c>
      <c r="O106" s="86"/>
      <c r="P106" s="224">
        <f>O106*H106</f>
        <v>0</v>
      </c>
      <c r="Q106" s="224">
        <v>0.032349999999999997</v>
      </c>
      <c r="R106" s="224">
        <f>Q106*H106</f>
        <v>0.032349999999999997</v>
      </c>
      <c r="S106" s="224">
        <v>0</v>
      </c>
      <c r="T106" s="224">
        <f>S106*H106</f>
        <v>0</v>
      </c>
      <c r="U106" s="225" t="s">
        <v>19</v>
      </c>
      <c r="V106" s="40"/>
      <c r="W106" s="40"/>
      <c r="X106" s="40"/>
      <c r="Y106" s="40"/>
      <c r="Z106" s="40"/>
      <c r="AA106" s="40"/>
      <c r="AB106" s="40"/>
      <c r="AC106" s="40"/>
      <c r="AD106" s="40"/>
      <c r="AE106" s="40"/>
      <c r="AR106" s="226" t="s">
        <v>234</v>
      </c>
      <c r="AT106" s="226" t="s">
        <v>229</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1453</v>
      </c>
    </row>
    <row r="107" s="2" customFormat="1">
      <c r="A107" s="40"/>
      <c r="B107" s="41"/>
      <c r="C107" s="42"/>
      <c r="D107" s="228" t="s">
        <v>236</v>
      </c>
      <c r="E107" s="42"/>
      <c r="F107" s="229" t="s">
        <v>833</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236</v>
      </c>
      <c r="AU107" s="19" t="s">
        <v>84</v>
      </c>
    </row>
    <row r="108" s="13" customFormat="1">
      <c r="A108" s="13"/>
      <c r="B108" s="233"/>
      <c r="C108" s="234"/>
      <c r="D108" s="235" t="s">
        <v>238</v>
      </c>
      <c r="E108" s="236" t="s">
        <v>19</v>
      </c>
      <c r="F108" s="237" t="s">
        <v>82</v>
      </c>
      <c r="G108" s="234"/>
      <c r="H108" s="238">
        <v>1</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84</v>
      </c>
      <c r="AV108" s="13" t="s">
        <v>84</v>
      </c>
      <c r="AW108" s="13" t="s">
        <v>37</v>
      </c>
      <c r="AX108" s="13" t="s">
        <v>75</v>
      </c>
      <c r="AY108" s="244" t="s">
        <v>227</v>
      </c>
    </row>
    <row r="109" s="14" customFormat="1">
      <c r="A109" s="14"/>
      <c r="B109" s="245"/>
      <c r="C109" s="246"/>
      <c r="D109" s="235" t="s">
        <v>238</v>
      </c>
      <c r="E109" s="247" t="s">
        <v>19</v>
      </c>
      <c r="F109" s="248" t="s">
        <v>240</v>
      </c>
      <c r="G109" s="246"/>
      <c r="H109" s="249">
        <v>1</v>
      </c>
      <c r="I109" s="250"/>
      <c r="J109" s="246"/>
      <c r="K109" s="246"/>
      <c r="L109" s="251"/>
      <c r="M109" s="252"/>
      <c r="N109" s="253"/>
      <c r="O109" s="253"/>
      <c r="P109" s="253"/>
      <c r="Q109" s="253"/>
      <c r="R109" s="253"/>
      <c r="S109" s="253"/>
      <c r="T109" s="253"/>
      <c r="U109" s="254"/>
      <c r="V109" s="14"/>
      <c r="W109" s="14"/>
      <c r="X109" s="14"/>
      <c r="Y109" s="14"/>
      <c r="Z109" s="14"/>
      <c r="AA109" s="14"/>
      <c r="AB109" s="14"/>
      <c r="AC109" s="14"/>
      <c r="AD109" s="14"/>
      <c r="AE109" s="14"/>
      <c r="AT109" s="255" t="s">
        <v>238</v>
      </c>
      <c r="AU109" s="255" t="s">
        <v>84</v>
      </c>
      <c r="AV109" s="14" t="s">
        <v>234</v>
      </c>
      <c r="AW109" s="14" t="s">
        <v>37</v>
      </c>
      <c r="AX109" s="14" t="s">
        <v>82</v>
      </c>
      <c r="AY109" s="255" t="s">
        <v>227</v>
      </c>
    </row>
    <row r="110" s="2" customFormat="1" ht="24.15" customHeight="1">
      <c r="A110" s="40"/>
      <c r="B110" s="41"/>
      <c r="C110" s="215" t="s">
        <v>84</v>
      </c>
      <c r="D110" s="215" t="s">
        <v>229</v>
      </c>
      <c r="E110" s="216" t="s">
        <v>1454</v>
      </c>
      <c r="F110" s="217" t="s">
        <v>1455</v>
      </c>
      <c r="G110" s="218" t="s">
        <v>244</v>
      </c>
      <c r="H110" s="219">
        <v>0.074999999999999997</v>
      </c>
      <c r="I110" s="220"/>
      <c r="J110" s="221">
        <f>ROUND(I110*H110,2)</f>
        <v>0</v>
      </c>
      <c r="K110" s="217" t="s">
        <v>233</v>
      </c>
      <c r="L110" s="46"/>
      <c r="M110" s="222" t="s">
        <v>19</v>
      </c>
      <c r="N110" s="223" t="s">
        <v>46</v>
      </c>
      <c r="O110" s="86"/>
      <c r="P110" s="224">
        <f>O110*H110</f>
        <v>0</v>
      </c>
      <c r="Q110" s="224">
        <v>0.017090000000000001</v>
      </c>
      <c r="R110" s="224">
        <f>Q110*H110</f>
        <v>0.0012817500000000001</v>
      </c>
      <c r="S110" s="224">
        <v>0</v>
      </c>
      <c r="T110" s="224">
        <f>S110*H110</f>
        <v>0</v>
      </c>
      <c r="U110" s="225" t="s">
        <v>19</v>
      </c>
      <c r="V110" s="40"/>
      <c r="W110" s="40"/>
      <c r="X110" s="40"/>
      <c r="Y110" s="40"/>
      <c r="Z110" s="40"/>
      <c r="AA110" s="40"/>
      <c r="AB110" s="40"/>
      <c r="AC110" s="40"/>
      <c r="AD110" s="40"/>
      <c r="AE110" s="40"/>
      <c r="AR110" s="226" t="s">
        <v>234</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1456</v>
      </c>
    </row>
    <row r="111" s="2" customFormat="1">
      <c r="A111" s="40"/>
      <c r="B111" s="41"/>
      <c r="C111" s="42"/>
      <c r="D111" s="228" t="s">
        <v>236</v>
      </c>
      <c r="E111" s="42"/>
      <c r="F111" s="229" t="s">
        <v>1457</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1458</v>
      </c>
      <c r="G112" s="234"/>
      <c r="H112" s="238">
        <v>0.074999999999999997</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0.074999999999999997</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16.5" customHeight="1">
      <c r="A114" s="40"/>
      <c r="B114" s="41"/>
      <c r="C114" s="256" t="s">
        <v>91</v>
      </c>
      <c r="D114" s="256" t="s">
        <v>241</v>
      </c>
      <c r="E114" s="257" t="s">
        <v>1459</v>
      </c>
      <c r="F114" s="258" t="s">
        <v>1460</v>
      </c>
      <c r="G114" s="259" t="s">
        <v>244</v>
      </c>
      <c r="H114" s="260">
        <v>0.074999999999999997</v>
      </c>
      <c r="I114" s="261"/>
      <c r="J114" s="262">
        <f>ROUND(I114*H114,2)</f>
        <v>0</v>
      </c>
      <c r="K114" s="258" t="s">
        <v>233</v>
      </c>
      <c r="L114" s="263"/>
      <c r="M114" s="264" t="s">
        <v>19</v>
      </c>
      <c r="N114" s="265" t="s">
        <v>46</v>
      </c>
      <c r="O114" s="86"/>
      <c r="P114" s="224">
        <f>O114*H114</f>
        <v>0</v>
      </c>
      <c r="Q114" s="224">
        <v>1</v>
      </c>
      <c r="R114" s="224">
        <f>Q114*H114</f>
        <v>0.074999999999999997</v>
      </c>
      <c r="S114" s="224">
        <v>0</v>
      </c>
      <c r="T114" s="224">
        <f>S114*H114</f>
        <v>0</v>
      </c>
      <c r="U114" s="225" t="s">
        <v>19</v>
      </c>
      <c r="V114" s="40"/>
      <c r="W114" s="40"/>
      <c r="X114" s="40"/>
      <c r="Y114" s="40"/>
      <c r="Z114" s="40"/>
      <c r="AA114" s="40"/>
      <c r="AB114" s="40"/>
      <c r="AC114" s="40"/>
      <c r="AD114" s="40"/>
      <c r="AE114" s="40"/>
      <c r="AR114" s="226" t="s">
        <v>245</v>
      </c>
      <c r="AT114" s="226" t="s">
        <v>241</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1461</v>
      </c>
    </row>
    <row r="115" s="2" customFormat="1" ht="24.15" customHeight="1">
      <c r="A115" s="40"/>
      <c r="B115" s="41"/>
      <c r="C115" s="215" t="s">
        <v>234</v>
      </c>
      <c r="D115" s="215" t="s">
        <v>229</v>
      </c>
      <c r="E115" s="216" t="s">
        <v>394</v>
      </c>
      <c r="F115" s="217" t="s">
        <v>395</v>
      </c>
      <c r="G115" s="218" t="s">
        <v>259</v>
      </c>
      <c r="H115" s="219">
        <v>18.600000000000001</v>
      </c>
      <c r="I115" s="220"/>
      <c r="J115" s="221">
        <f>ROUND(I115*H115,2)</f>
        <v>0</v>
      </c>
      <c r="K115" s="217" t="s">
        <v>233</v>
      </c>
      <c r="L115" s="46"/>
      <c r="M115" s="222" t="s">
        <v>19</v>
      </c>
      <c r="N115" s="223" t="s">
        <v>46</v>
      </c>
      <c r="O115" s="86"/>
      <c r="P115" s="224">
        <f>O115*H115</f>
        <v>0</v>
      </c>
      <c r="Q115" s="224">
        <v>0.079210000000000003</v>
      </c>
      <c r="R115" s="224">
        <f>Q115*H115</f>
        <v>1.4733060000000002</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1462</v>
      </c>
    </row>
    <row r="116" s="2" customFormat="1">
      <c r="A116" s="40"/>
      <c r="B116" s="41"/>
      <c r="C116" s="42"/>
      <c r="D116" s="228" t="s">
        <v>236</v>
      </c>
      <c r="E116" s="42"/>
      <c r="F116" s="229" t="s">
        <v>397</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236</v>
      </c>
      <c r="AU116" s="19" t="s">
        <v>84</v>
      </c>
    </row>
    <row r="117" s="13" customFormat="1">
      <c r="A117" s="13"/>
      <c r="B117" s="233"/>
      <c r="C117" s="234"/>
      <c r="D117" s="235" t="s">
        <v>238</v>
      </c>
      <c r="E117" s="236" t="s">
        <v>19</v>
      </c>
      <c r="F117" s="237" t="s">
        <v>1463</v>
      </c>
      <c r="G117" s="234"/>
      <c r="H117" s="238">
        <v>18.600000000000001</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84</v>
      </c>
      <c r="AV117" s="13" t="s">
        <v>84</v>
      </c>
      <c r="AW117" s="13" t="s">
        <v>37</v>
      </c>
      <c r="AX117" s="13" t="s">
        <v>75</v>
      </c>
      <c r="AY117" s="244" t="s">
        <v>227</v>
      </c>
    </row>
    <row r="118" s="14" customFormat="1">
      <c r="A118" s="14"/>
      <c r="B118" s="245"/>
      <c r="C118" s="246"/>
      <c r="D118" s="235" t="s">
        <v>238</v>
      </c>
      <c r="E118" s="247" t="s">
        <v>19</v>
      </c>
      <c r="F118" s="248" t="s">
        <v>240</v>
      </c>
      <c r="G118" s="246"/>
      <c r="H118" s="249">
        <v>18.600000000000001</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84</v>
      </c>
      <c r="AV118" s="14" t="s">
        <v>234</v>
      </c>
      <c r="AW118" s="14" t="s">
        <v>37</v>
      </c>
      <c r="AX118" s="14" t="s">
        <v>82</v>
      </c>
      <c r="AY118" s="255" t="s">
        <v>227</v>
      </c>
    </row>
    <row r="119" s="2" customFormat="1" ht="16.5" customHeight="1">
      <c r="A119" s="40"/>
      <c r="B119" s="41"/>
      <c r="C119" s="215" t="s">
        <v>267</v>
      </c>
      <c r="D119" s="215" t="s">
        <v>229</v>
      </c>
      <c r="E119" s="216" t="s">
        <v>403</v>
      </c>
      <c r="F119" s="217" t="s">
        <v>404</v>
      </c>
      <c r="G119" s="218" t="s">
        <v>309</v>
      </c>
      <c r="H119" s="219">
        <v>4</v>
      </c>
      <c r="I119" s="220"/>
      <c r="J119" s="221">
        <f>ROUND(I119*H119,2)</f>
        <v>0</v>
      </c>
      <c r="K119" s="217" t="s">
        <v>233</v>
      </c>
      <c r="L119" s="46"/>
      <c r="M119" s="222" t="s">
        <v>19</v>
      </c>
      <c r="N119" s="223" t="s">
        <v>46</v>
      </c>
      <c r="O119" s="86"/>
      <c r="P119" s="224">
        <f>O119*H119</f>
        <v>0</v>
      </c>
      <c r="Q119" s="224">
        <v>0.00012</v>
      </c>
      <c r="R119" s="224">
        <f>Q119*H119</f>
        <v>0.00048000000000000001</v>
      </c>
      <c r="S119" s="224">
        <v>0</v>
      </c>
      <c r="T119" s="224">
        <f>S119*H119</f>
        <v>0</v>
      </c>
      <c r="U119" s="225" t="s">
        <v>19</v>
      </c>
      <c r="V119" s="40"/>
      <c r="W119" s="40"/>
      <c r="X119" s="40"/>
      <c r="Y119" s="40"/>
      <c r="Z119" s="40"/>
      <c r="AA119" s="40"/>
      <c r="AB119" s="40"/>
      <c r="AC119" s="40"/>
      <c r="AD119" s="40"/>
      <c r="AE119" s="40"/>
      <c r="AR119" s="226" t="s">
        <v>234</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1464</v>
      </c>
    </row>
    <row r="120" s="2" customFormat="1">
      <c r="A120" s="40"/>
      <c r="B120" s="41"/>
      <c r="C120" s="42"/>
      <c r="D120" s="228" t="s">
        <v>236</v>
      </c>
      <c r="E120" s="42"/>
      <c r="F120" s="229" t="s">
        <v>406</v>
      </c>
      <c r="G120" s="42"/>
      <c r="H120" s="42"/>
      <c r="I120" s="230"/>
      <c r="J120" s="42"/>
      <c r="K120" s="42"/>
      <c r="L120" s="46"/>
      <c r="M120" s="231"/>
      <c r="N120" s="232"/>
      <c r="O120" s="86"/>
      <c r="P120" s="86"/>
      <c r="Q120" s="86"/>
      <c r="R120" s="86"/>
      <c r="S120" s="86"/>
      <c r="T120" s="86"/>
      <c r="U120" s="87"/>
      <c r="V120" s="40"/>
      <c r="W120" s="40"/>
      <c r="X120" s="40"/>
      <c r="Y120" s="40"/>
      <c r="Z120" s="40"/>
      <c r="AA120" s="40"/>
      <c r="AB120" s="40"/>
      <c r="AC120" s="40"/>
      <c r="AD120" s="40"/>
      <c r="AE120" s="40"/>
      <c r="AT120" s="19" t="s">
        <v>236</v>
      </c>
      <c r="AU120" s="19" t="s">
        <v>84</v>
      </c>
    </row>
    <row r="121" s="13" customFormat="1">
      <c r="A121" s="13"/>
      <c r="B121" s="233"/>
      <c r="C121" s="234"/>
      <c r="D121" s="235" t="s">
        <v>238</v>
      </c>
      <c r="E121" s="236" t="s">
        <v>19</v>
      </c>
      <c r="F121" s="237" t="s">
        <v>234</v>
      </c>
      <c r="G121" s="234"/>
      <c r="H121" s="238">
        <v>4</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4</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16.5" customHeight="1">
      <c r="A123" s="40"/>
      <c r="B123" s="41"/>
      <c r="C123" s="215" t="s">
        <v>248</v>
      </c>
      <c r="D123" s="215" t="s">
        <v>229</v>
      </c>
      <c r="E123" s="216" t="s">
        <v>408</v>
      </c>
      <c r="F123" s="217" t="s">
        <v>409</v>
      </c>
      <c r="G123" s="218" t="s">
        <v>309</v>
      </c>
      <c r="H123" s="219">
        <v>6.2000000000000002</v>
      </c>
      <c r="I123" s="220"/>
      <c r="J123" s="221">
        <f>ROUND(I123*H123,2)</f>
        <v>0</v>
      </c>
      <c r="K123" s="217" t="s">
        <v>233</v>
      </c>
      <c r="L123" s="46"/>
      <c r="M123" s="222" t="s">
        <v>19</v>
      </c>
      <c r="N123" s="223" t="s">
        <v>46</v>
      </c>
      <c r="O123" s="86"/>
      <c r="P123" s="224">
        <f>O123*H123</f>
        <v>0</v>
      </c>
      <c r="Q123" s="224">
        <v>0.00012999999999999999</v>
      </c>
      <c r="R123" s="224">
        <f>Q123*H123</f>
        <v>0.00080599999999999997</v>
      </c>
      <c r="S123" s="224">
        <v>0</v>
      </c>
      <c r="T123" s="224">
        <f>S123*H123</f>
        <v>0</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1465</v>
      </c>
    </row>
    <row r="124" s="2" customFormat="1">
      <c r="A124" s="40"/>
      <c r="B124" s="41"/>
      <c r="C124" s="42"/>
      <c r="D124" s="228" t="s">
        <v>236</v>
      </c>
      <c r="E124" s="42"/>
      <c r="F124" s="229" t="s">
        <v>411</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1466</v>
      </c>
      <c r="G125" s="234"/>
      <c r="H125" s="238">
        <v>6.2000000000000002</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6.2000000000000002</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12" customFormat="1" ht="22.8" customHeight="1">
      <c r="A127" s="12"/>
      <c r="B127" s="199"/>
      <c r="C127" s="200"/>
      <c r="D127" s="201" t="s">
        <v>74</v>
      </c>
      <c r="E127" s="213" t="s">
        <v>248</v>
      </c>
      <c r="F127" s="213" t="s">
        <v>249</v>
      </c>
      <c r="G127" s="200"/>
      <c r="H127" s="200"/>
      <c r="I127" s="203"/>
      <c r="J127" s="214">
        <f>BK127</f>
        <v>0</v>
      </c>
      <c r="K127" s="200"/>
      <c r="L127" s="205"/>
      <c r="M127" s="206"/>
      <c r="N127" s="207"/>
      <c r="O127" s="207"/>
      <c r="P127" s="208">
        <f>SUM(P128:P148)</f>
        <v>0</v>
      </c>
      <c r="Q127" s="207"/>
      <c r="R127" s="208">
        <f>SUM(R128:R148)</f>
        <v>1.74641</v>
      </c>
      <c r="S127" s="207"/>
      <c r="T127" s="208">
        <f>SUM(T128:T148)</f>
        <v>0</v>
      </c>
      <c r="U127" s="209"/>
      <c r="V127" s="12"/>
      <c r="W127" s="12"/>
      <c r="X127" s="12"/>
      <c r="Y127" s="12"/>
      <c r="Z127" s="12"/>
      <c r="AA127" s="12"/>
      <c r="AB127" s="12"/>
      <c r="AC127" s="12"/>
      <c r="AD127" s="12"/>
      <c r="AE127" s="12"/>
      <c r="AR127" s="210" t="s">
        <v>82</v>
      </c>
      <c r="AT127" s="211" t="s">
        <v>74</v>
      </c>
      <c r="AU127" s="211" t="s">
        <v>82</v>
      </c>
      <c r="AY127" s="210" t="s">
        <v>227</v>
      </c>
      <c r="BK127" s="212">
        <f>SUM(BK128:BK148)</f>
        <v>0</v>
      </c>
    </row>
    <row r="128" s="2" customFormat="1" ht="24.15" customHeight="1">
      <c r="A128" s="40"/>
      <c r="B128" s="41"/>
      <c r="C128" s="215" t="s">
        <v>285</v>
      </c>
      <c r="D128" s="215" t="s">
        <v>229</v>
      </c>
      <c r="E128" s="216" t="s">
        <v>413</v>
      </c>
      <c r="F128" s="217" t="s">
        <v>414</v>
      </c>
      <c r="G128" s="218" t="s">
        <v>259</v>
      </c>
      <c r="H128" s="219">
        <v>4.5</v>
      </c>
      <c r="I128" s="220"/>
      <c r="J128" s="221">
        <f>ROUND(I128*H128,2)</f>
        <v>0</v>
      </c>
      <c r="K128" s="217" t="s">
        <v>233</v>
      </c>
      <c r="L128" s="46"/>
      <c r="M128" s="222" t="s">
        <v>19</v>
      </c>
      <c r="N128" s="223" t="s">
        <v>46</v>
      </c>
      <c r="O128" s="86"/>
      <c r="P128" s="224">
        <f>O128*H128</f>
        <v>0</v>
      </c>
      <c r="Q128" s="224">
        <v>0.021000000000000001</v>
      </c>
      <c r="R128" s="224">
        <f>Q128*H128</f>
        <v>0.094500000000000001</v>
      </c>
      <c r="S128" s="224">
        <v>0</v>
      </c>
      <c r="T128" s="224">
        <f>S128*H128</f>
        <v>0</v>
      </c>
      <c r="U128" s="225" t="s">
        <v>19</v>
      </c>
      <c r="V128" s="40"/>
      <c r="W128" s="40"/>
      <c r="X128" s="40"/>
      <c r="Y128" s="40"/>
      <c r="Z128" s="40"/>
      <c r="AA128" s="40"/>
      <c r="AB128" s="40"/>
      <c r="AC128" s="40"/>
      <c r="AD128" s="40"/>
      <c r="AE128" s="40"/>
      <c r="AR128" s="226" t="s">
        <v>234</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234</v>
      </c>
      <c r="BM128" s="226" t="s">
        <v>1467</v>
      </c>
    </row>
    <row r="129" s="2" customFormat="1">
      <c r="A129" s="40"/>
      <c r="B129" s="41"/>
      <c r="C129" s="42"/>
      <c r="D129" s="228" t="s">
        <v>236</v>
      </c>
      <c r="E129" s="42"/>
      <c r="F129" s="229" t="s">
        <v>416</v>
      </c>
      <c r="G129" s="42"/>
      <c r="H129" s="42"/>
      <c r="I129" s="230"/>
      <c r="J129" s="42"/>
      <c r="K129" s="42"/>
      <c r="L129" s="46"/>
      <c r="M129" s="231"/>
      <c r="N129" s="232"/>
      <c r="O129" s="86"/>
      <c r="P129" s="86"/>
      <c r="Q129" s="86"/>
      <c r="R129" s="86"/>
      <c r="S129" s="86"/>
      <c r="T129" s="86"/>
      <c r="U129" s="87"/>
      <c r="V129" s="40"/>
      <c r="W129" s="40"/>
      <c r="X129" s="40"/>
      <c r="Y129" s="40"/>
      <c r="Z129" s="40"/>
      <c r="AA129" s="40"/>
      <c r="AB129" s="40"/>
      <c r="AC129" s="40"/>
      <c r="AD129" s="40"/>
      <c r="AE129" s="40"/>
      <c r="AT129" s="19" t="s">
        <v>236</v>
      </c>
      <c r="AU129" s="19" t="s">
        <v>84</v>
      </c>
    </row>
    <row r="130" s="13" customFormat="1">
      <c r="A130" s="13"/>
      <c r="B130" s="233"/>
      <c r="C130" s="234"/>
      <c r="D130" s="235" t="s">
        <v>238</v>
      </c>
      <c r="E130" s="236" t="s">
        <v>19</v>
      </c>
      <c r="F130" s="237" t="s">
        <v>1468</v>
      </c>
      <c r="G130" s="234"/>
      <c r="H130" s="238">
        <v>4.5</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4" customFormat="1">
      <c r="A131" s="14"/>
      <c r="B131" s="245"/>
      <c r="C131" s="246"/>
      <c r="D131" s="235" t="s">
        <v>238</v>
      </c>
      <c r="E131" s="247" t="s">
        <v>19</v>
      </c>
      <c r="F131" s="248" t="s">
        <v>240</v>
      </c>
      <c r="G131" s="246"/>
      <c r="H131" s="249">
        <v>4.5</v>
      </c>
      <c r="I131" s="250"/>
      <c r="J131" s="246"/>
      <c r="K131" s="246"/>
      <c r="L131" s="251"/>
      <c r="M131" s="252"/>
      <c r="N131" s="253"/>
      <c r="O131" s="253"/>
      <c r="P131" s="253"/>
      <c r="Q131" s="253"/>
      <c r="R131" s="253"/>
      <c r="S131" s="253"/>
      <c r="T131" s="253"/>
      <c r="U131" s="254"/>
      <c r="V131" s="14"/>
      <c r="W131" s="14"/>
      <c r="X131" s="14"/>
      <c r="Y131" s="14"/>
      <c r="Z131" s="14"/>
      <c r="AA131" s="14"/>
      <c r="AB131" s="14"/>
      <c r="AC131" s="14"/>
      <c r="AD131" s="14"/>
      <c r="AE131" s="14"/>
      <c r="AT131" s="255" t="s">
        <v>238</v>
      </c>
      <c r="AU131" s="255" t="s">
        <v>84</v>
      </c>
      <c r="AV131" s="14" t="s">
        <v>234</v>
      </c>
      <c r="AW131" s="14" t="s">
        <v>37</v>
      </c>
      <c r="AX131" s="14" t="s">
        <v>82</v>
      </c>
      <c r="AY131" s="255" t="s">
        <v>227</v>
      </c>
    </row>
    <row r="132" s="2" customFormat="1" ht="24.15" customHeight="1">
      <c r="A132" s="40"/>
      <c r="B132" s="41"/>
      <c r="C132" s="215" t="s">
        <v>245</v>
      </c>
      <c r="D132" s="215" t="s">
        <v>229</v>
      </c>
      <c r="E132" s="216" t="s">
        <v>417</v>
      </c>
      <c r="F132" s="217" t="s">
        <v>418</v>
      </c>
      <c r="G132" s="218" t="s">
        <v>259</v>
      </c>
      <c r="H132" s="219">
        <v>34</v>
      </c>
      <c r="I132" s="220"/>
      <c r="J132" s="221">
        <f>ROUND(I132*H132,2)</f>
        <v>0</v>
      </c>
      <c r="K132" s="217" t="s">
        <v>233</v>
      </c>
      <c r="L132" s="46"/>
      <c r="M132" s="222" t="s">
        <v>19</v>
      </c>
      <c r="N132" s="223" t="s">
        <v>46</v>
      </c>
      <c r="O132" s="86"/>
      <c r="P132" s="224">
        <f>O132*H132</f>
        <v>0</v>
      </c>
      <c r="Q132" s="224">
        <v>0.0014</v>
      </c>
      <c r="R132" s="224">
        <f>Q132*H132</f>
        <v>0.047599999999999996</v>
      </c>
      <c r="S132" s="224">
        <v>0</v>
      </c>
      <c r="T132" s="224">
        <f>S132*H132</f>
        <v>0</v>
      </c>
      <c r="U132" s="225" t="s">
        <v>19</v>
      </c>
      <c r="V132" s="40"/>
      <c r="W132" s="40"/>
      <c r="X132" s="40"/>
      <c r="Y132" s="40"/>
      <c r="Z132" s="40"/>
      <c r="AA132" s="40"/>
      <c r="AB132" s="40"/>
      <c r="AC132" s="40"/>
      <c r="AD132" s="40"/>
      <c r="AE132" s="40"/>
      <c r="AR132" s="226" t="s">
        <v>234</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1469</v>
      </c>
    </row>
    <row r="133" s="2" customFormat="1">
      <c r="A133" s="40"/>
      <c r="B133" s="41"/>
      <c r="C133" s="42"/>
      <c r="D133" s="228" t="s">
        <v>236</v>
      </c>
      <c r="E133" s="42"/>
      <c r="F133" s="229" t="s">
        <v>420</v>
      </c>
      <c r="G133" s="42"/>
      <c r="H133" s="42"/>
      <c r="I133" s="230"/>
      <c r="J133" s="42"/>
      <c r="K133" s="42"/>
      <c r="L133" s="46"/>
      <c r="M133" s="231"/>
      <c r="N133" s="232"/>
      <c r="O133" s="86"/>
      <c r="P133" s="86"/>
      <c r="Q133" s="86"/>
      <c r="R133" s="86"/>
      <c r="S133" s="86"/>
      <c r="T133" s="86"/>
      <c r="U133" s="87"/>
      <c r="V133" s="40"/>
      <c r="W133" s="40"/>
      <c r="X133" s="40"/>
      <c r="Y133" s="40"/>
      <c r="Z133" s="40"/>
      <c r="AA133" s="40"/>
      <c r="AB133" s="40"/>
      <c r="AC133" s="40"/>
      <c r="AD133" s="40"/>
      <c r="AE133" s="40"/>
      <c r="AT133" s="19" t="s">
        <v>236</v>
      </c>
      <c r="AU133" s="19" t="s">
        <v>84</v>
      </c>
    </row>
    <row r="134" s="13" customFormat="1">
      <c r="A134" s="13"/>
      <c r="B134" s="233"/>
      <c r="C134" s="234"/>
      <c r="D134" s="235" t="s">
        <v>238</v>
      </c>
      <c r="E134" s="236" t="s">
        <v>19</v>
      </c>
      <c r="F134" s="237" t="s">
        <v>1470</v>
      </c>
      <c r="G134" s="234"/>
      <c r="H134" s="238">
        <v>37.200000000000003</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84</v>
      </c>
      <c r="AV134" s="13" t="s">
        <v>84</v>
      </c>
      <c r="AW134" s="13" t="s">
        <v>37</v>
      </c>
      <c r="AX134" s="13" t="s">
        <v>75</v>
      </c>
      <c r="AY134" s="244" t="s">
        <v>227</v>
      </c>
    </row>
    <row r="135" s="13" customFormat="1">
      <c r="A135" s="13"/>
      <c r="B135" s="233"/>
      <c r="C135" s="234"/>
      <c r="D135" s="235" t="s">
        <v>238</v>
      </c>
      <c r="E135" s="236" t="s">
        <v>19</v>
      </c>
      <c r="F135" s="237" t="s">
        <v>680</v>
      </c>
      <c r="G135" s="234"/>
      <c r="H135" s="238">
        <v>-3.2000000000000002</v>
      </c>
      <c r="I135" s="239"/>
      <c r="J135" s="234"/>
      <c r="K135" s="234"/>
      <c r="L135" s="240"/>
      <c r="M135" s="241"/>
      <c r="N135" s="242"/>
      <c r="O135" s="242"/>
      <c r="P135" s="242"/>
      <c r="Q135" s="242"/>
      <c r="R135" s="242"/>
      <c r="S135" s="242"/>
      <c r="T135" s="242"/>
      <c r="U135" s="243"/>
      <c r="V135" s="13"/>
      <c r="W135" s="13"/>
      <c r="X135" s="13"/>
      <c r="Y135" s="13"/>
      <c r="Z135" s="13"/>
      <c r="AA135" s="13"/>
      <c r="AB135" s="13"/>
      <c r="AC135" s="13"/>
      <c r="AD135" s="13"/>
      <c r="AE135" s="13"/>
      <c r="AT135" s="244" t="s">
        <v>238</v>
      </c>
      <c r="AU135" s="244" t="s">
        <v>84</v>
      </c>
      <c r="AV135" s="13" t="s">
        <v>84</v>
      </c>
      <c r="AW135" s="13" t="s">
        <v>37</v>
      </c>
      <c r="AX135" s="13" t="s">
        <v>75</v>
      </c>
      <c r="AY135" s="244" t="s">
        <v>227</v>
      </c>
    </row>
    <row r="136" s="14" customFormat="1">
      <c r="A136" s="14"/>
      <c r="B136" s="245"/>
      <c r="C136" s="246"/>
      <c r="D136" s="235" t="s">
        <v>238</v>
      </c>
      <c r="E136" s="247" t="s">
        <v>19</v>
      </c>
      <c r="F136" s="248" t="s">
        <v>240</v>
      </c>
      <c r="G136" s="246"/>
      <c r="H136" s="249">
        <v>34</v>
      </c>
      <c r="I136" s="250"/>
      <c r="J136" s="246"/>
      <c r="K136" s="246"/>
      <c r="L136" s="251"/>
      <c r="M136" s="252"/>
      <c r="N136" s="253"/>
      <c r="O136" s="253"/>
      <c r="P136" s="253"/>
      <c r="Q136" s="253"/>
      <c r="R136" s="253"/>
      <c r="S136" s="253"/>
      <c r="T136" s="253"/>
      <c r="U136" s="254"/>
      <c r="V136" s="14"/>
      <c r="W136" s="14"/>
      <c r="X136" s="14"/>
      <c r="Y136" s="14"/>
      <c r="Z136" s="14"/>
      <c r="AA136" s="14"/>
      <c r="AB136" s="14"/>
      <c r="AC136" s="14"/>
      <c r="AD136" s="14"/>
      <c r="AE136" s="14"/>
      <c r="AT136" s="255" t="s">
        <v>238</v>
      </c>
      <c r="AU136" s="255" t="s">
        <v>84</v>
      </c>
      <c r="AV136" s="14" t="s">
        <v>234</v>
      </c>
      <c r="AW136" s="14" t="s">
        <v>37</v>
      </c>
      <c r="AX136" s="14" t="s">
        <v>82</v>
      </c>
      <c r="AY136" s="255" t="s">
        <v>227</v>
      </c>
    </row>
    <row r="137" s="2" customFormat="1" ht="24.15" customHeight="1">
      <c r="A137" s="40"/>
      <c r="B137" s="41"/>
      <c r="C137" s="215" t="s">
        <v>255</v>
      </c>
      <c r="D137" s="215" t="s">
        <v>229</v>
      </c>
      <c r="E137" s="216" t="s">
        <v>424</v>
      </c>
      <c r="F137" s="217" t="s">
        <v>425</v>
      </c>
      <c r="G137" s="218" t="s">
        <v>259</v>
      </c>
      <c r="H137" s="219">
        <v>34</v>
      </c>
      <c r="I137" s="220"/>
      <c r="J137" s="221">
        <f>ROUND(I137*H137,2)</f>
        <v>0</v>
      </c>
      <c r="K137" s="217" t="s">
        <v>233</v>
      </c>
      <c r="L137" s="46"/>
      <c r="M137" s="222" t="s">
        <v>19</v>
      </c>
      <c r="N137" s="223" t="s">
        <v>46</v>
      </c>
      <c r="O137" s="86"/>
      <c r="P137" s="224">
        <f>O137*H137</f>
        <v>0</v>
      </c>
      <c r="Q137" s="224">
        <v>0.0043800000000000002</v>
      </c>
      <c r="R137" s="224">
        <f>Q137*H137</f>
        <v>0.14892</v>
      </c>
      <c r="S137" s="224">
        <v>0</v>
      </c>
      <c r="T137" s="224">
        <f>S137*H137</f>
        <v>0</v>
      </c>
      <c r="U137" s="225" t="s">
        <v>19</v>
      </c>
      <c r="V137" s="40"/>
      <c r="W137" s="40"/>
      <c r="X137" s="40"/>
      <c r="Y137" s="40"/>
      <c r="Z137" s="40"/>
      <c r="AA137" s="40"/>
      <c r="AB137" s="40"/>
      <c r="AC137" s="40"/>
      <c r="AD137" s="40"/>
      <c r="AE137" s="40"/>
      <c r="AR137" s="226" t="s">
        <v>234</v>
      </c>
      <c r="AT137" s="226" t="s">
        <v>229</v>
      </c>
      <c r="AU137" s="226" t="s">
        <v>84</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234</v>
      </c>
      <c r="BM137" s="226" t="s">
        <v>1471</v>
      </c>
    </row>
    <row r="138" s="2" customFormat="1">
      <c r="A138" s="40"/>
      <c r="B138" s="41"/>
      <c r="C138" s="42"/>
      <c r="D138" s="228" t="s">
        <v>236</v>
      </c>
      <c r="E138" s="42"/>
      <c r="F138" s="229" t="s">
        <v>427</v>
      </c>
      <c r="G138" s="42"/>
      <c r="H138" s="42"/>
      <c r="I138" s="230"/>
      <c r="J138" s="42"/>
      <c r="K138" s="42"/>
      <c r="L138" s="46"/>
      <c r="M138" s="231"/>
      <c r="N138" s="232"/>
      <c r="O138" s="86"/>
      <c r="P138" s="86"/>
      <c r="Q138" s="86"/>
      <c r="R138" s="86"/>
      <c r="S138" s="86"/>
      <c r="T138" s="86"/>
      <c r="U138" s="87"/>
      <c r="V138" s="40"/>
      <c r="W138" s="40"/>
      <c r="X138" s="40"/>
      <c r="Y138" s="40"/>
      <c r="Z138" s="40"/>
      <c r="AA138" s="40"/>
      <c r="AB138" s="40"/>
      <c r="AC138" s="40"/>
      <c r="AD138" s="40"/>
      <c r="AE138" s="40"/>
      <c r="AT138" s="19" t="s">
        <v>236</v>
      </c>
      <c r="AU138" s="19" t="s">
        <v>84</v>
      </c>
    </row>
    <row r="139" s="13" customFormat="1">
      <c r="A139" s="13"/>
      <c r="B139" s="233"/>
      <c r="C139" s="234"/>
      <c r="D139" s="235" t="s">
        <v>238</v>
      </c>
      <c r="E139" s="236" t="s">
        <v>19</v>
      </c>
      <c r="F139" s="237" t="s">
        <v>561</v>
      </c>
      <c r="G139" s="234"/>
      <c r="H139" s="238">
        <v>34</v>
      </c>
      <c r="I139" s="239"/>
      <c r="J139" s="234"/>
      <c r="K139" s="234"/>
      <c r="L139" s="240"/>
      <c r="M139" s="241"/>
      <c r="N139" s="242"/>
      <c r="O139" s="242"/>
      <c r="P139" s="242"/>
      <c r="Q139" s="242"/>
      <c r="R139" s="242"/>
      <c r="S139" s="242"/>
      <c r="T139" s="242"/>
      <c r="U139" s="243"/>
      <c r="V139" s="13"/>
      <c r="W139" s="13"/>
      <c r="X139" s="13"/>
      <c r="Y139" s="13"/>
      <c r="Z139" s="13"/>
      <c r="AA139" s="13"/>
      <c r="AB139" s="13"/>
      <c r="AC139" s="13"/>
      <c r="AD139" s="13"/>
      <c r="AE139" s="13"/>
      <c r="AT139" s="244" t="s">
        <v>238</v>
      </c>
      <c r="AU139" s="244" t="s">
        <v>84</v>
      </c>
      <c r="AV139" s="13" t="s">
        <v>84</v>
      </c>
      <c r="AW139" s="13" t="s">
        <v>37</v>
      </c>
      <c r="AX139" s="13" t="s">
        <v>75</v>
      </c>
      <c r="AY139" s="244" t="s">
        <v>227</v>
      </c>
    </row>
    <row r="140" s="14" customFormat="1">
      <c r="A140" s="14"/>
      <c r="B140" s="245"/>
      <c r="C140" s="246"/>
      <c r="D140" s="235" t="s">
        <v>238</v>
      </c>
      <c r="E140" s="247" t="s">
        <v>19</v>
      </c>
      <c r="F140" s="248" t="s">
        <v>240</v>
      </c>
      <c r="G140" s="246"/>
      <c r="H140" s="249">
        <v>34</v>
      </c>
      <c r="I140" s="250"/>
      <c r="J140" s="246"/>
      <c r="K140" s="246"/>
      <c r="L140" s="251"/>
      <c r="M140" s="252"/>
      <c r="N140" s="253"/>
      <c r="O140" s="253"/>
      <c r="P140" s="253"/>
      <c r="Q140" s="253"/>
      <c r="R140" s="253"/>
      <c r="S140" s="253"/>
      <c r="T140" s="253"/>
      <c r="U140" s="254"/>
      <c r="V140" s="14"/>
      <c r="W140" s="14"/>
      <c r="X140" s="14"/>
      <c r="Y140" s="14"/>
      <c r="Z140" s="14"/>
      <c r="AA140" s="14"/>
      <c r="AB140" s="14"/>
      <c r="AC140" s="14"/>
      <c r="AD140" s="14"/>
      <c r="AE140" s="14"/>
      <c r="AT140" s="255" t="s">
        <v>238</v>
      </c>
      <c r="AU140" s="255" t="s">
        <v>84</v>
      </c>
      <c r="AV140" s="14" t="s">
        <v>234</v>
      </c>
      <c r="AW140" s="14" t="s">
        <v>37</v>
      </c>
      <c r="AX140" s="14" t="s">
        <v>82</v>
      </c>
      <c r="AY140" s="255" t="s">
        <v>227</v>
      </c>
    </row>
    <row r="141" s="2" customFormat="1" ht="16.5" customHeight="1">
      <c r="A141" s="40"/>
      <c r="B141" s="41"/>
      <c r="C141" s="215" t="s">
        <v>117</v>
      </c>
      <c r="D141" s="215" t="s">
        <v>229</v>
      </c>
      <c r="E141" s="216" t="s">
        <v>429</v>
      </c>
      <c r="F141" s="217" t="s">
        <v>430</v>
      </c>
      <c r="G141" s="218" t="s">
        <v>259</v>
      </c>
      <c r="H141" s="219">
        <v>34</v>
      </c>
      <c r="I141" s="220"/>
      <c r="J141" s="221">
        <f>ROUND(I141*H141,2)</f>
        <v>0</v>
      </c>
      <c r="K141" s="217" t="s">
        <v>233</v>
      </c>
      <c r="L141" s="46"/>
      <c r="M141" s="222" t="s">
        <v>19</v>
      </c>
      <c r="N141" s="223" t="s">
        <v>46</v>
      </c>
      <c r="O141" s="86"/>
      <c r="P141" s="224">
        <f>O141*H141</f>
        <v>0</v>
      </c>
      <c r="Q141" s="224">
        <v>0.0030000000000000001</v>
      </c>
      <c r="R141" s="224">
        <f>Q141*H141</f>
        <v>0.10200000000000001</v>
      </c>
      <c r="S141" s="224">
        <v>0</v>
      </c>
      <c r="T141" s="224">
        <f>S141*H141</f>
        <v>0</v>
      </c>
      <c r="U141" s="225" t="s">
        <v>19</v>
      </c>
      <c r="V141" s="40"/>
      <c r="W141" s="40"/>
      <c r="X141" s="40"/>
      <c r="Y141" s="40"/>
      <c r="Z141" s="40"/>
      <c r="AA141" s="40"/>
      <c r="AB141" s="40"/>
      <c r="AC141" s="40"/>
      <c r="AD141" s="40"/>
      <c r="AE141" s="40"/>
      <c r="AR141" s="226" t="s">
        <v>234</v>
      </c>
      <c r="AT141" s="226" t="s">
        <v>229</v>
      </c>
      <c r="AU141" s="226" t="s">
        <v>84</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1472</v>
      </c>
    </row>
    <row r="142" s="2" customFormat="1">
      <c r="A142" s="40"/>
      <c r="B142" s="41"/>
      <c r="C142" s="42"/>
      <c r="D142" s="228" t="s">
        <v>236</v>
      </c>
      <c r="E142" s="42"/>
      <c r="F142" s="229" t="s">
        <v>432</v>
      </c>
      <c r="G142" s="42"/>
      <c r="H142" s="42"/>
      <c r="I142" s="230"/>
      <c r="J142" s="42"/>
      <c r="K142" s="42"/>
      <c r="L142" s="46"/>
      <c r="M142" s="231"/>
      <c r="N142" s="232"/>
      <c r="O142" s="86"/>
      <c r="P142" s="86"/>
      <c r="Q142" s="86"/>
      <c r="R142" s="86"/>
      <c r="S142" s="86"/>
      <c r="T142" s="86"/>
      <c r="U142" s="87"/>
      <c r="V142" s="40"/>
      <c r="W142" s="40"/>
      <c r="X142" s="40"/>
      <c r="Y142" s="40"/>
      <c r="Z142" s="40"/>
      <c r="AA142" s="40"/>
      <c r="AB142" s="40"/>
      <c r="AC142" s="40"/>
      <c r="AD142" s="40"/>
      <c r="AE142" s="40"/>
      <c r="AT142" s="19" t="s">
        <v>236</v>
      </c>
      <c r="AU142" s="19" t="s">
        <v>84</v>
      </c>
    </row>
    <row r="143" s="13" customFormat="1">
      <c r="A143" s="13"/>
      <c r="B143" s="233"/>
      <c r="C143" s="234"/>
      <c r="D143" s="235" t="s">
        <v>238</v>
      </c>
      <c r="E143" s="236" t="s">
        <v>19</v>
      </c>
      <c r="F143" s="237" t="s">
        <v>561</v>
      </c>
      <c r="G143" s="234"/>
      <c r="H143" s="238">
        <v>34</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84</v>
      </c>
      <c r="AV143" s="13" t="s">
        <v>84</v>
      </c>
      <c r="AW143" s="13" t="s">
        <v>37</v>
      </c>
      <c r="AX143" s="13" t="s">
        <v>75</v>
      </c>
      <c r="AY143" s="244" t="s">
        <v>227</v>
      </c>
    </row>
    <row r="144" s="14" customFormat="1">
      <c r="A144" s="14"/>
      <c r="B144" s="245"/>
      <c r="C144" s="246"/>
      <c r="D144" s="235" t="s">
        <v>238</v>
      </c>
      <c r="E144" s="247" t="s">
        <v>19</v>
      </c>
      <c r="F144" s="248" t="s">
        <v>240</v>
      </c>
      <c r="G144" s="246"/>
      <c r="H144" s="249">
        <v>34</v>
      </c>
      <c r="I144" s="250"/>
      <c r="J144" s="246"/>
      <c r="K144" s="246"/>
      <c r="L144" s="251"/>
      <c r="M144" s="252"/>
      <c r="N144" s="253"/>
      <c r="O144" s="253"/>
      <c r="P144" s="253"/>
      <c r="Q144" s="253"/>
      <c r="R144" s="253"/>
      <c r="S144" s="253"/>
      <c r="T144" s="253"/>
      <c r="U144" s="254"/>
      <c r="V144" s="14"/>
      <c r="W144" s="14"/>
      <c r="X144" s="14"/>
      <c r="Y144" s="14"/>
      <c r="Z144" s="14"/>
      <c r="AA144" s="14"/>
      <c r="AB144" s="14"/>
      <c r="AC144" s="14"/>
      <c r="AD144" s="14"/>
      <c r="AE144" s="14"/>
      <c r="AT144" s="255" t="s">
        <v>238</v>
      </c>
      <c r="AU144" s="255" t="s">
        <v>84</v>
      </c>
      <c r="AV144" s="14" t="s">
        <v>234</v>
      </c>
      <c r="AW144" s="14" t="s">
        <v>37</v>
      </c>
      <c r="AX144" s="14" t="s">
        <v>82</v>
      </c>
      <c r="AY144" s="255" t="s">
        <v>227</v>
      </c>
    </row>
    <row r="145" s="2" customFormat="1" ht="24.15" customHeight="1">
      <c r="A145" s="40"/>
      <c r="B145" s="41"/>
      <c r="C145" s="215" t="s">
        <v>120</v>
      </c>
      <c r="D145" s="215" t="s">
        <v>229</v>
      </c>
      <c r="E145" s="216" t="s">
        <v>434</v>
      </c>
      <c r="F145" s="217" t="s">
        <v>435</v>
      </c>
      <c r="G145" s="218" t="s">
        <v>259</v>
      </c>
      <c r="H145" s="219">
        <v>68.700000000000003</v>
      </c>
      <c r="I145" s="220"/>
      <c r="J145" s="221">
        <f>ROUND(I145*H145,2)</f>
        <v>0</v>
      </c>
      <c r="K145" s="217" t="s">
        <v>233</v>
      </c>
      <c r="L145" s="46"/>
      <c r="M145" s="222" t="s">
        <v>19</v>
      </c>
      <c r="N145" s="223" t="s">
        <v>46</v>
      </c>
      <c r="O145" s="86"/>
      <c r="P145" s="224">
        <f>O145*H145</f>
        <v>0</v>
      </c>
      <c r="Q145" s="224">
        <v>0.019699999999999999</v>
      </c>
      <c r="R145" s="224">
        <f>Q145*H145</f>
        <v>1.3533899999999999</v>
      </c>
      <c r="S145" s="224">
        <v>0</v>
      </c>
      <c r="T145" s="224">
        <f>S145*H145</f>
        <v>0</v>
      </c>
      <c r="U145" s="225" t="s">
        <v>19</v>
      </c>
      <c r="V145" s="40"/>
      <c r="W145" s="40"/>
      <c r="X145" s="40"/>
      <c r="Y145" s="40"/>
      <c r="Z145" s="40"/>
      <c r="AA145" s="40"/>
      <c r="AB145" s="40"/>
      <c r="AC145" s="40"/>
      <c r="AD145" s="40"/>
      <c r="AE145" s="40"/>
      <c r="AR145" s="226" t="s">
        <v>234</v>
      </c>
      <c r="AT145" s="226" t="s">
        <v>229</v>
      </c>
      <c r="AU145" s="226" t="s">
        <v>84</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1473</v>
      </c>
    </row>
    <row r="146" s="2" customFormat="1">
      <c r="A146" s="40"/>
      <c r="B146" s="41"/>
      <c r="C146" s="42"/>
      <c r="D146" s="228" t="s">
        <v>236</v>
      </c>
      <c r="E146" s="42"/>
      <c r="F146" s="229" t="s">
        <v>437</v>
      </c>
      <c r="G146" s="42"/>
      <c r="H146" s="42"/>
      <c r="I146" s="230"/>
      <c r="J146" s="42"/>
      <c r="K146" s="42"/>
      <c r="L146" s="46"/>
      <c r="M146" s="231"/>
      <c r="N146" s="232"/>
      <c r="O146" s="86"/>
      <c r="P146" s="86"/>
      <c r="Q146" s="86"/>
      <c r="R146" s="86"/>
      <c r="S146" s="86"/>
      <c r="T146" s="86"/>
      <c r="U146" s="87"/>
      <c r="V146" s="40"/>
      <c r="W146" s="40"/>
      <c r="X146" s="40"/>
      <c r="Y146" s="40"/>
      <c r="Z146" s="40"/>
      <c r="AA146" s="40"/>
      <c r="AB146" s="40"/>
      <c r="AC146" s="40"/>
      <c r="AD146" s="40"/>
      <c r="AE146" s="40"/>
      <c r="AT146" s="19" t="s">
        <v>236</v>
      </c>
      <c r="AU146" s="19" t="s">
        <v>84</v>
      </c>
    </row>
    <row r="147" s="13" customFormat="1">
      <c r="A147" s="13"/>
      <c r="B147" s="233"/>
      <c r="C147" s="234"/>
      <c r="D147" s="235" t="s">
        <v>238</v>
      </c>
      <c r="E147" s="236" t="s">
        <v>19</v>
      </c>
      <c r="F147" s="237" t="s">
        <v>1474</v>
      </c>
      <c r="G147" s="234"/>
      <c r="H147" s="238">
        <v>68.700000000000003</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84</v>
      </c>
      <c r="AV147" s="13" t="s">
        <v>84</v>
      </c>
      <c r="AW147" s="13" t="s">
        <v>37</v>
      </c>
      <c r="AX147" s="13" t="s">
        <v>75</v>
      </c>
      <c r="AY147" s="244" t="s">
        <v>227</v>
      </c>
    </row>
    <row r="148" s="14" customFormat="1">
      <c r="A148" s="14"/>
      <c r="B148" s="245"/>
      <c r="C148" s="246"/>
      <c r="D148" s="235" t="s">
        <v>238</v>
      </c>
      <c r="E148" s="247" t="s">
        <v>19</v>
      </c>
      <c r="F148" s="248" t="s">
        <v>240</v>
      </c>
      <c r="G148" s="246"/>
      <c r="H148" s="249">
        <v>68.700000000000003</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84</v>
      </c>
      <c r="AV148" s="14" t="s">
        <v>234</v>
      </c>
      <c r="AW148" s="14" t="s">
        <v>37</v>
      </c>
      <c r="AX148" s="14" t="s">
        <v>82</v>
      </c>
      <c r="AY148" s="255" t="s">
        <v>227</v>
      </c>
    </row>
    <row r="149" s="12" customFormat="1" ht="22.8" customHeight="1">
      <c r="A149" s="12"/>
      <c r="B149" s="199"/>
      <c r="C149" s="200"/>
      <c r="D149" s="201" t="s">
        <v>74</v>
      </c>
      <c r="E149" s="213" t="s">
        <v>255</v>
      </c>
      <c r="F149" s="213" t="s">
        <v>256</v>
      </c>
      <c r="G149" s="200"/>
      <c r="H149" s="200"/>
      <c r="I149" s="203"/>
      <c r="J149" s="214">
        <f>BK149</f>
        <v>0</v>
      </c>
      <c r="K149" s="200"/>
      <c r="L149" s="205"/>
      <c r="M149" s="206"/>
      <c r="N149" s="207"/>
      <c r="O149" s="207"/>
      <c r="P149" s="208">
        <f>SUM(P150:P165)</f>
        <v>0</v>
      </c>
      <c r="Q149" s="207"/>
      <c r="R149" s="208">
        <f>SUM(R150:R165)</f>
        <v>0.0012752</v>
      </c>
      <c r="S149" s="207"/>
      <c r="T149" s="208">
        <f>SUM(T150:T165)</f>
        <v>0</v>
      </c>
      <c r="U149" s="209"/>
      <c r="V149" s="12"/>
      <c r="W149" s="12"/>
      <c r="X149" s="12"/>
      <c r="Y149" s="12"/>
      <c r="Z149" s="12"/>
      <c r="AA149" s="12"/>
      <c r="AB149" s="12"/>
      <c r="AC149" s="12"/>
      <c r="AD149" s="12"/>
      <c r="AE149" s="12"/>
      <c r="AR149" s="210" t="s">
        <v>82</v>
      </c>
      <c r="AT149" s="211" t="s">
        <v>74</v>
      </c>
      <c r="AU149" s="211" t="s">
        <v>82</v>
      </c>
      <c r="AY149" s="210" t="s">
        <v>227</v>
      </c>
      <c r="BK149" s="212">
        <f>SUM(BK150:BK165)</f>
        <v>0</v>
      </c>
    </row>
    <row r="150" s="2" customFormat="1" ht="16.5" customHeight="1">
      <c r="A150" s="40"/>
      <c r="B150" s="41"/>
      <c r="C150" s="215" t="s">
        <v>8</v>
      </c>
      <c r="D150" s="215" t="s">
        <v>229</v>
      </c>
      <c r="E150" s="216" t="s">
        <v>460</v>
      </c>
      <c r="F150" s="217" t="s">
        <v>461</v>
      </c>
      <c r="G150" s="218" t="s">
        <v>462</v>
      </c>
      <c r="H150" s="219">
        <v>1</v>
      </c>
      <c r="I150" s="220"/>
      <c r="J150" s="221">
        <f>ROUND(I150*H150,2)</f>
        <v>0</v>
      </c>
      <c r="K150" s="217" t="s">
        <v>233</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234</v>
      </c>
      <c r="AT150" s="226" t="s">
        <v>229</v>
      </c>
      <c r="AU150" s="226" t="s">
        <v>84</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1475</v>
      </c>
    </row>
    <row r="151" s="2" customFormat="1">
      <c r="A151" s="40"/>
      <c r="B151" s="41"/>
      <c r="C151" s="42"/>
      <c r="D151" s="228" t="s">
        <v>236</v>
      </c>
      <c r="E151" s="42"/>
      <c r="F151" s="229" t="s">
        <v>464</v>
      </c>
      <c r="G151" s="42"/>
      <c r="H151" s="42"/>
      <c r="I151" s="230"/>
      <c r="J151" s="42"/>
      <c r="K151" s="42"/>
      <c r="L151" s="46"/>
      <c r="M151" s="231"/>
      <c r="N151" s="232"/>
      <c r="O151" s="86"/>
      <c r="P151" s="86"/>
      <c r="Q151" s="86"/>
      <c r="R151" s="86"/>
      <c r="S151" s="86"/>
      <c r="T151" s="86"/>
      <c r="U151" s="87"/>
      <c r="V151" s="40"/>
      <c r="W151" s="40"/>
      <c r="X151" s="40"/>
      <c r="Y151" s="40"/>
      <c r="Z151" s="40"/>
      <c r="AA151" s="40"/>
      <c r="AB151" s="40"/>
      <c r="AC151" s="40"/>
      <c r="AD151" s="40"/>
      <c r="AE151" s="40"/>
      <c r="AT151" s="19" t="s">
        <v>236</v>
      </c>
      <c r="AU151" s="19" t="s">
        <v>84</v>
      </c>
    </row>
    <row r="152" s="13" customFormat="1">
      <c r="A152" s="13"/>
      <c r="B152" s="233"/>
      <c r="C152" s="234"/>
      <c r="D152" s="235" t="s">
        <v>238</v>
      </c>
      <c r="E152" s="236" t="s">
        <v>19</v>
      </c>
      <c r="F152" s="237" t="s">
        <v>82</v>
      </c>
      <c r="G152" s="234"/>
      <c r="H152" s="238">
        <v>1</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84</v>
      </c>
      <c r="AV152" s="13" t="s">
        <v>84</v>
      </c>
      <c r="AW152" s="13" t="s">
        <v>37</v>
      </c>
      <c r="AX152" s="13" t="s">
        <v>75</v>
      </c>
      <c r="AY152" s="244" t="s">
        <v>227</v>
      </c>
    </row>
    <row r="153" s="14" customFormat="1">
      <c r="A153" s="14"/>
      <c r="B153" s="245"/>
      <c r="C153" s="246"/>
      <c r="D153" s="235" t="s">
        <v>238</v>
      </c>
      <c r="E153" s="247" t="s">
        <v>19</v>
      </c>
      <c r="F153" s="248" t="s">
        <v>240</v>
      </c>
      <c r="G153" s="246"/>
      <c r="H153" s="249">
        <v>1</v>
      </c>
      <c r="I153" s="250"/>
      <c r="J153" s="246"/>
      <c r="K153" s="246"/>
      <c r="L153" s="251"/>
      <c r="M153" s="252"/>
      <c r="N153" s="253"/>
      <c r="O153" s="253"/>
      <c r="P153" s="253"/>
      <c r="Q153" s="253"/>
      <c r="R153" s="253"/>
      <c r="S153" s="253"/>
      <c r="T153" s="253"/>
      <c r="U153" s="254"/>
      <c r="V153" s="14"/>
      <c r="W153" s="14"/>
      <c r="X153" s="14"/>
      <c r="Y153" s="14"/>
      <c r="Z153" s="14"/>
      <c r="AA153" s="14"/>
      <c r="AB153" s="14"/>
      <c r="AC153" s="14"/>
      <c r="AD153" s="14"/>
      <c r="AE153" s="14"/>
      <c r="AT153" s="255" t="s">
        <v>238</v>
      </c>
      <c r="AU153" s="255" t="s">
        <v>84</v>
      </c>
      <c r="AV153" s="14" t="s">
        <v>234</v>
      </c>
      <c r="AW153" s="14" t="s">
        <v>37</v>
      </c>
      <c r="AX153" s="14" t="s">
        <v>82</v>
      </c>
      <c r="AY153" s="255" t="s">
        <v>227</v>
      </c>
    </row>
    <row r="154" s="2" customFormat="1" ht="21.75" customHeight="1">
      <c r="A154" s="40"/>
      <c r="B154" s="41"/>
      <c r="C154" s="215" t="s">
        <v>125</v>
      </c>
      <c r="D154" s="215" t="s">
        <v>229</v>
      </c>
      <c r="E154" s="216" t="s">
        <v>465</v>
      </c>
      <c r="F154" s="217" t="s">
        <v>466</v>
      </c>
      <c r="G154" s="218" t="s">
        <v>462</v>
      </c>
      <c r="H154" s="219">
        <v>10</v>
      </c>
      <c r="I154" s="220"/>
      <c r="J154" s="221">
        <f>ROUND(I154*H154,2)</f>
        <v>0</v>
      </c>
      <c r="K154" s="217" t="s">
        <v>233</v>
      </c>
      <c r="L154" s="46"/>
      <c r="M154" s="222" t="s">
        <v>19</v>
      </c>
      <c r="N154" s="223" t="s">
        <v>46</v>
      </c>
      <c r="O154" s="86"/>
      <c r="P154" s="224">
        <f>O154*H154</f>
        <v>0</v>
      </c>
      <c r="Q154" s="224">
        <v>0</v>
      </c>
      <c r="R154" s="224">
        <f>Q154*H154</f>
        <v>0</v>
      </c>
      <c r="S154" s="224">
        <v>0</v>
      </c>
      <c r="T154" s="224">
        <f>S154*H154</f>
        <v>0</v>
      </c>
      <c r="U154" s="225" t="s">
        <v>19</v>
      </c>
      <c r="V154" s="40"/>
      <c r="W154" s="40"/>
      <c r="X154" s="40"/>
      <c r="Y154" s="40"/>
      <c r="Z154" s="40"/>
      <c r="AA154" s="40"/>
      <c r="AB154" s="40"/>
      <c r="AC154" s="40"/>
      <c r="AD154" s="40"/>
      <c r="AE154" s="40"/>
      <c r="AR154" s="226" t="s">
        <v>234</v>
      </c>
      <c r="AT154" s="226" t="s">
        <v>229</v>
      </c>
      <c r="AU154" s="226" t="s">
        <v>84</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234</v>
      </c>
      <c r="BM154" s="226" t="s">
        <v>1476</v>
      </c>
    </row>
    <row r="155" s="2" customFormat="1">
      <c r="A155" s="40"/>
      <c r="B155" s="41"/>
      <c r="C155" s="42"/>
      <c r="D155" s="228" t="s">
        <v>236</v>
      </c>
      <c r="E155" s="42"/>
      <c r="F155" s="229" t="s">
        <v>468</v>
      </c>
      <c r="G155" s="42"/>
      <c r="H155" s="42"/>
      <c r="I155" s="230"/>
      <c r="J155" s="42"/>
      <c r="K155" s="42"/>
      <c r="L155" s="46"/>
      <c r="M155" s="231"/>
      <c r="N155" s="232"/>
      <c r="O155" s="86"/>
      <c r="P155" s="86"/>
      <c r="Q155" s="86"/>
      <c r="R155" s="86"/>
      <c r="S155" s="86"/>
      <c r="T155" s="86"/>
      <c r="U155" s="87"/>
      <c r="V155" s="40"/>
      <c r="W155" s="40"/>
      <c r="X155" s="40"/>
      <c r="Y155" s="40"/>
      <c r="Z155" s="40"/>
      <c r="AA155" s="40"/>
      <c r="AB155" s="40"/>
      <c r="AC155" s="40"/>
      <c r="AD155" s="40"/>
      <c r="AE155" s="40"/>
      <c r="AT155" s="19" t="s">
        <v>236</v>
      </c>
      <c r="AU155" s="19" t="s">
        <v>84</v>
      </c>
    </row>
    <row r="156" s="13" customFormat="1">
      <c r="A156" s="13"/>
      <c r="B156" s="233"/>
      <c r="C156" s="234"/>
      <c r="D156" s="235" t="s">
        <v>238</v>
      </c>
      <c r="E156" s="236" t="s">
        <v>19</v>
      </c>
      <c r="F156" s="237" t="s">
        <v>117</v>
      </c>
      <c r="G156" s="234"/>
      <c r="H156" s="238">
        <v>10</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4" customFormat="1">
      <c r="A157" s="14"/>
      <c r="B157" s="245"/>
      <c r="C157" s="246"/>
      <c r="D157" s="235" t="s">
        <v>238</v>
      </c>
      <c r="E157" s="247" t="s">
        <v>19</v>
      </c>
      <c r="F157" s="248" t="s">
        <v>240</v>
      </c>
      <c r="G157" s="246"/>
      <c r="H157" s="249">
        <v>10</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84</v>
      </c>
      <c r="AV157" s="14" t="s">
        <v>234</v>
      </c>
      <c r="AW157" s="14" t="s">
        <v>37</v>
      </c>
      <c r="AX157" s="14" t="s">
        <v>82</v>
      </c>
      <c r="AY157" s="255" t="s">
        <v>227</v>
      </c>
    </row>
    <row r="158" s="2" customFormat="1" ht="16.5" customHeight="1">
      <c r="A158" s="40"/>
      <c r="B158" s="41"/>
      <c r="C158" s="215" t="s">
        <v>323</v>
      </c>
      <c r="D158" s="215" t="s">
        <v>229</v>
      </c>
      <c r="E158" s="216" t="s">
        <v>470</v>
      </c>
      <c r="F158" s="217" t="s">
        <v>471</v>
      </c>
      <c r="G158" s="218" t="s">
        <v>462</v>
      </c>
      <c r="H158" s="219">
        <v>1</v>
      </c>
      <c r="I158" s="220"/>
      <c r="J158" s="221">
        <f>ROUND(I158*H158,2)</f>
        <v>0</v>
      </c>
      <c r="K158" s="217" t="s">
        <v>233</v>
      </c>
      <c r="L158" s="46"/>
      <c r="M158" s="222" t="s">
        <v>19</v>
      </c>
      <c r="N158" s="223"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234</v>
      </c>
      <c r="AT158" s="226" t="s">
        <v>229</v>
      </c>
      <c r="AU158" s="226" t="s">
        <v>84</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1477</v>
      </c>
    </row>
    <row r="159" s="2" customFormat="1">
      <c r="A159" s="40"/>
      <c r="B159" s="41"/>
      <c r="C159" s="42"/>
      <c r="D159" s="228" t="s">
        <v>236</v>
      </c>
      <c r="E159" s="42"/>
      <c r="F159" s="229" t="s">
        <v>473</v>
      </c>
      <c r="G159" s="42"/>
      <c r="H159" s="42"/>
      <c r="I159" s="230"/>
      <c r="J159" s="42"/>
      <c r="K159" s="42"/>
      <c r="L159" s="46"/>
      <c r="M159" s="231"/>
      <c r="N159" s="232"/>
      <c r="O159" s="86"/>
      <c r="P159" s="86"/>
      <c r="Q159" s="86"/>
      <c r="R159" s="86"/>
      <c r="S159" s="86"/>
      <c r="T159" s="86"/>
      <c r="U159" s="87"/>
      <c r="V159" s="40"/>
      <c r="W159" s="40"/>
      <c r="X159" s="40"/>
      <c r="Y159" s="40"/>
      <c r="Z159" s="40"/>
      <c r="AA159" s="40"/>
      <c r="AB159" s="40"/>
      <c r="AC159" s="40"/>
      <c r="AD159" s="40"/>
      <c r="AE159" s="40"/>
      <c r="AT159" s="19" t="s">
        <v>236</v>
      </c>
      <c r="AU159" s="19" t="s">
        <v>84</v>
      </c>
    </row>
    <row r="160" s="13" customFormat="1">
      <c r="A160" s="13"/>
      <c r="B160" s="233"/>
      <c r="C160" s="234"/>
      <c r="D160" s="235" t="s">
        <v>238</v>
      </c>
      <c r="E160" s="236" t="s">
        <v>19</v>
      </c>
      <c r="F160" s="237" t="s">
        <v>82</v>
      </c>
      <c r="G160" s="234"/>
      <c r="H160" s="238">
        <v>1</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84</v>
      </c>
      <c r="AV160" s="13" t="s">
        <v>84</v>
      </c>
      <c r="AW160" s="13" t="s">
        <v>37</v>
      </c>
      <c r="AX160" s="13" t="s">
        <v>75</v>
      </c>
      <c r="AY160" s="244" t="s">
        <v>227</v>
      </c>
    </row>
    <row r="161" s="14" customFormat="1">
      <c r="A161" s="14"/>
      <c r="B161" s="245"/>
      <c r="C161" s="246"/>
      <c r="D161" s="235" t="s">
        <v>238</v>
      </c>
      <c r="E161" s="247" t="s">
        <v>19</v>
      </c>
      <c r="F161" s="248" t="s">
        <v>240</v>
      </c>
      <c r="G161" s="246"/>
      <c r="H161" s="249">
        <v>1</v>
      </c>
      <c r="I161" s="250"/>
      <c r="J161" s="246"/>
      <c r="K161" s="246"/>
      <c r="L161" s="251"/>
      <c r="M161" s="252"/>
      <c r="N161" s="253"/>
      <c r="O161" s="253"/>
      <c r="P161" s="253"/>
      <c r="Q161" s="253"/>
      <c r="R161" s="253"/>
      <c r="S161" s="253"/>
      <c r="T161" s="253"/>
      <c r="U161" s="254"/>
      <c r="V161" s="14"/>
      <c r="W161" s="14"/>
      <c r="X161" s="14"/>
      <c r="Y161" s="14"/>
      <c r="Z161" s="14"/>
      <c r="AA161" s="14"/>
      <c r="AB161" s="14"/>
      <c r="AC161" s="14"/>
      <c r="AD161" s="14"/>
      <c r="AE161" s="14"/>
      <c r="AT161" s="255" t="s">
        <v>238</v>
      </c>
      <c r="AU161" s="255" t="s">
        <v>84</v>
      </c>
      <c r="AV161" s="14" t="s">
        <v>234</v>
      </c>
      <c r="AW161" s="14" t="s">
        <v>37</v>
      </c>
      <c r="AX161" s="14" t="s">
        <v>82</v>
      </c>
      <c r="AY161" s="255" t="s">
        <v>227</v>
      </c>
    </row>
    <row r="162" s="2" customFormat="1" ht="24.15" customHeight="1">
      <c r="A162" s="40"/>
      <c r="B162" s="41"/>
      <c r="C162" s="215" t="s">
        <v>329</v>
      </c>
      <c r="D162" s="215" t="s">
        <v>229</v>
      </c>
      <c r="E162" s="216" t="s">
        <v>474</v>
      </c>
      <c r="F162" s="217" t="s">
        <v>475</v>
      </c>
      <c r="G162" s="218" t="s">
        <v>259</v>
      </c>
      <c r="H162" s="219">
        <v>31.879999999999999</v>
      </c>
      <c r="I162" s="220"/>
      <c r="J162" s="221">
        <f>ROUND(I162*H162,2)</f>
        <v>0</v>
      </c>
      <c r="K162" s="217" t="s">
        <v>233</v>
      </c>
      <c r="L162" s="46"/>
      <c r="M162" s="222" t="s">
        <v>19</v>
      </c>
      <c r="N162" s="223" t="s">
        <v>46</v>
      </c>
      <c r="O162" s="86"/>
      <c r="P162" s="224">
        <f>O162*H162</f>
        <v>0</v>
      </c>
      <c r="Q162" s="224">
        <v>4.0000000000000003E-05</v>
      </c>
      <c r="R162" s="224">
        <f>Q162*H162</f>
        <v>0.0012752</v>
      </c>
      <c r="S162" s="224">
        <v>0</v>
      </c>
      <c r="T162" s="224">
        <f>S162*H162</f>
        <v>0</v>
      </c>
      <c r="U162" s="225" t="s">
        <v>19</v>
      </c>
      <c r="V162" s="40"/>
      <c r="W162" s="40"/>
      <c r="X162" s="40"/>
      <c r="Y162" s="40"/>
      <c r="Z162" s="40"/>
      <c r="AA162" s="40"/>
      <c r="AB162" s="40"/>
      <c r="AC162" s="40"/>
      <c r="AD162" s="40"/>
      <c r="AE162" s="40"/>
      <c r="AR162" s="226" t="s">
        <v>234</v>
      </c>
      <c r="AT162" s="226" t="s">
        <v>229</v>
      </c>
      <c r="AU162" s="226" t="s">
        <v>84</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234</v>
      </c>
      <c r="BM162" s="226" t="s">
        <v>1478</v>
      </c>
    </row>
    <row r="163" s="2" customFormat="1">
      <c r="A163" s="40"/>
      <c r="B163" s="41"/>
      <c r="C163" s="42"/>
      <c r="D163" s="228" t="s">
        <v>236</v>
      </c>
      <c r="E163" s="42"/>
      <c r="F163" s="229" t="s">
        <v>477</v>
      </c>
      <c r="G163" s="42"/>
      <c r="H163" s="42"/>
      <c r="I163" s="230"/>
      <c r="J163" s="42"/>
      <c r="K163" s="42"/>
      <c r="L163" s="46"/>
      <c r="M163" s="231"/>
      <c r="N163" s="232"/>
      <c r="O163" s="86"/>
      <c r="P163" s="86"/>
      <c r="Q163" s="86"/>
      <c r="R163" s="86"/>
      <c r="S163" s="86"/>
      <c r="T163" s="86"/>
      <c r="U163" s="87"/>
      <c r="V163" s="40"/>
      <c r="W163" s="40"/>
      <c r="X163" s="40"/>
      <c r="Y163" s="40"/>
      <c r="Z163" s="40"/>
      <c r="AA163" s="40"/>
      <c r="AB163" s="40"/>
      <c r="AC163" s="40"/>
      <c r="AD163" s="40"/>
      <c r="AE163" s="40"/>
      <c r="AT163" s="19" t="s">
        <v>236</v>
      </c>
      <c r="AU163" s="19" t="s">
        <v>84</v>
      </c>
    </row>
    <row r="164" s="13" customFormat="1">
      <c r="A164" s="13"/>
      <c r="B164" s="233"/>
      <c r="C164" s="234"/>
      <c r="D164" s="235" t="s">
        <v>238</v>
      </c>
      <c r="E164" s="236" t="s">
        <v>19</v>
      </c>
      <c r="F164" s="237" t="s">
        <v>1383</v>
      </c>
      <c r="G164" s="234"/>
      <c r="H164" s="238">
        <v>31.879999999999999</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84</v>
      </c>
      <c r="AV164" s="13" t="s">
        <v>84</v>
      </c>
      <c r="AW164" s="13" t="s">
        <v>37</v>
      </c>
      <c r="AX164" s="13" t="s">
        <v>75</v>
      </c>
      <c r="AY164" s="244" t="s">
        <v>227</v>
      </c>
    </row>
    <row r="165" s="14" customFormat="1">
      <c r="A165" s="14"/>
      <c r="B165" s="245"/>
      <c r="C165" s="246"/>
      <c r="D165" s="235" t="s">
        <v>238</v>
      </c>
      <c r="E165" s="247" t="s">
        <v>19</v>
      </c>
      <c r="F165" s="248" t="s">
        <v>240</v>
      </c>
      <c r="G165" s="246"/>
      <c r="H165" s="249">
        <v>31.879999999999999</v>
      </c>
      <c r="I165" s="250"/>
      <c r="J165" s="246"/>
      <c r="K165" s="246"/>
      <c r="L165" s="251"/>
      <c r="M165" s="252"/>
      <c r="N165" s="253"/>
      <c r="O165" s="253"/>
      <c r="P165" s="253"/>
      <c r="Q165" s="253"/>
      <c r="R165" s="253"/>
      <c r="S165" s="253"/>
      <c r="T165" s="253"/>
      <c r="U165" s="254"/>
      <c r="V165" s="14"/>
      <c r="W165" s="14"/>
      <c r="X165" s="14"/>
      <c r="Y165" s="14"/>
      <c r="Z165" s="14"/>
      <c r="AA165" s="14"/>
      <c r="AB165" s="14"/>
      <c r="AC165" s="14"/>
      <c r="AD165" s="14"/>
      <c r="AE165" s="14"/>
      <c r="AT165" s="255" t="s">
        <v>238</v>
      </c>
      <c r="AU165" s="255" t="s">
        <v>84</v>
      </c>
      <c r="AV165" s="14" t="s">
        <v>234</v>
      </c>
      <c r="AW165" s="14" t="s">
        <v>37</v>
      </c>
      <c r="AX165" s="14" t="s">
        <v>82</v>
      </c>
      <c r="AY165" s="255" t="s">
        <v>227</v>
      </c>
    </row>
    <row r="166" s="12" customFormat="1" ht="22.8" customHeight="1">
      <c r="A166" s="12"/>
      <c r="B166" s="199"/>
      <c r="C166" s="200"/>
      <c r="D166" s="201" t="s">
        <v>74</v>
      </c>
      <c r="E166" s="213" t="s">
        <v>334</v>
      </c>
      <c r="F166" s="213" t="s">
        <v>335</v>
      </c>
      <c r="G166" s="200"/>
      <c r="H166" s="200"/>
      <c r="I166" s="203"/>
      <c r="J166" s="214">
        <f>BK166</f>
        <v>0</v>
      </c>
      <c r="K166" s="200"/>
      <c r="L166" s="205"/>
      <c r="M166" s="206"/>
      <c r="N166" s="207"/>
      <c r="O166" s="207"/>
      <c r="P166" s="208">
        <f>SUM(P167:P168)</f>
        <v>0</v>
      </c>
      <c r="Q166" s="207"/>
      <c r="R166" s="208">
        <f>SUM(R167:R168)</f>
        <v>0</v>
      </c>
      <c r="S166" s="207"/>
      <c r="T166" s="208">
        <f>SUM(T167:T168)</f>
        <v>0</v>
      </c>
      <c r="U166" s="209"/>
      <c r="V166" s="12"/>
      <c r="W166" s="12"/>
      <c r="X166" s="12"/>
      <c r="Y166" s="12"/>
      <c r="Z166" s="12"/>
      <c r="AA166" s="12"/>
      <c r="AB166" s="12"/>
      <c r="AC166" s="12"/>
      <c r="AD166" s="12"/>
      <c r="AE166" s="12"/>
      <c r="AR166" s="210" t="s">
        <v>82</v>
      </c>
      <c r="AT166" s="211" t="s">
        <v>74</v>
      </c>
      <c r="AU166" s="211" t="s">
        <v>82</v>
      </c>
      <c r="AY166" s="210" t="s">
        <v>227</v>
      </c>
      <c r="BK166" s="212">
        <f>SUM(BK167:BK168)</f>
        <v>0</v>
      </c>
    </row>
    <row r="167" s="2" customFormat="1" ht="33" customHeight="1">
      <c r="A167" s="40"/>
      <c r="B167" s="41"/>
      <c r="C167" s="215" t="s">
        <v>336</v>
      </c>
      <c r="D167" s="215" t="s">
        <v>229</v>
      </c>
      <c r="E167" s="216" t="s">
        <v>478</v>
      </c>
      <c r="F167" s="217" t="s">
        <v>479</v>
      </c>
      <c r="G167" s="218" t="s">
        <v>244</v>
      </c>
      <c r="H167" s="219">
        <v>3.331</v>
      </c>
      <c r="I167" s="220"/>
      <c r="J167" s="221">
        <f>ROUND(I167*H167,2)</f>
        <v>0</v>
      </c>
      <c r="K167" s="217" t="s">
        <v>233</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234</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1479</v>
      </c>
    </row>
    <row r="168" s="2" customFormat="1">
      <c r="A168" s="40"/>
      <c r="B168" s="41"/>
      <c r="C168" s="42"/>
      <c r="D168" s="228" t="s">
        <v>236</v>
      </c>
      <c r="E168" s="42"/>
      <c r="F168" s="229" t="s">
        <v>481</v>
      </c>
      <c r="G168" s="42"/>
      <c r="H168" s="42"/>
      <c r="I168" s="230"/>
      <c r="J168" s="42"/>
      <c r="K168" s="42"/>
      <c r="L168" s="46"/>
      <c r="M168" s="231"/>
      <c r="N168" s="232"/>
      <c r="O168" s="86"/>
      <c r="P168" s="86"/>
      <c r="Q168" s="86"/>
      <c r="R168" s="86"/>
      <c r="S168" s="86"/>
      <c r="T168" s="86"/>
      <c r="U168" s="87"/>
      <c r="V168" s="40"/>
      <c r="W168" s="40"/>
      <c r="X168" s="40"/>
      <c r="Y168" s="40"/>
      <c r="Z168" s="40"/>
      <c r="AA168" s="40"/>
      <c r="AB168" s="40"/>
      <c r="AC168" s="40"/>
      <c r="AD168" s="40"/>
      <c r="AE168" s="40"/>
      <c r="AT168" s="19" t="s">
        <v>236</v>
      </c>
      <c r="AU168" s="19" t="s">
        <v>84</v>
      </c>
    </row>
    <row r="169" s="12" customFormat="1" ht="25.92" customHeight="1">
      <c r="A169" s="12"/>
      <c r="B169" s="199"/>
      <c r="C169" s="200"/>
      <c r="D169" s="201" t="s">
        <v>74</v>
      </c>
      <c r="E169" s="202" t="s">
        <v>341</v>
      </c>
      <c r="F169" s="202" t="s">
        <v>342</v>
      </c>
      <c r="G169" s="200"/>
      <c r="H169" s="200"/>
      <c r="I169" s="203"/>
      <c r="J169" s="204">
        <f>BK169</f>
        <v>0</v>
      </c>
      <c r="K169" s="200"/>
      <c r="L169" s="205"/>
      <c r="M169" s="206"/>
      <c r="N169" s="207"/>
      <c r="O169" s="207"/>
      <c r="P169" s="208">
        <f>P170+P188+P202+P207+P243</f>
        <v>0</v>
      </c>
      <c r="Q169" s="207"/>
      <c r="R169" s="208">
        <f>R170+R188+R202+R207+R243</f>
        <v>1.1156444000000001</v>
      </c>
      <c r="S169" s="207"/>
      <c r="T169" s="208">
        <f>T170+T188+T202+T207+T243</f>
        <v>0</v>
      </c>
      <c r="U169" s="209"/>
      <c r="V169" s="12"/>
      <c r="W169" s="12"/>
      <c r="X169" s="12"/>
      <c r="Y169" s="12"/>
      <c r="Z169" s="12"/>
      <c r="AA169" s="12"/>
      <c r="AB169" s="12"/>
      <c r="AC169" s="12"/>
      <c r="AD169" s="12"/>
      <c r="AE169" s="12"/>
      <c r="AR169" s="210" t="s">
        <v>84</v>
      </c>
      <c r="AT169" s="211" t="s">
        <v>74</v>
      </c>
      <c r="AU169" s="211" t="s">
        <v>75</v>
      </c>
      <c r="AY169" s="210" t="s">
        <v>227</v>
      </c>
      <c r="BK169" s="212">
        <f>BK170+BK188+BK202+BK207+BK243</f>
        <v>0</v>
      </c>
    </row>
    <row r="170" s="12" customFormat="1" ht="22.8" customHeight="1">
      <c r="A170" s="12"/>
      <c r="B170" s="199"/>
      <c r="C170" s="200"/>
      <c r="D170" s="201" t="s">
        <v>74</v>
      </c>
      <c r="E170" s="213" t="s">
        <v>1347</v>
      </c>
      <c r="F170" s="213" t="s">
        <v>1348</v>
      </c>
      <c r="G170" s="200"/>
      <c r="H170" s="200"/>
      <c r="I170" s="203"/>
      <c r="J170" s="214">
        <f>BK170</f>
        <v>0</v>
      </c>
      <c r="K170" s="200"/>
      <c r="L170" s="205"/>
      <c r="M170" s="206"/>
      <c r="N170" s="207"/>
      <c r="O170" s="207"/>
      <c r="P170" s="208">
        <f>SUM(P171:P187)</f>
        <v>0</v>
      </c>
      <c r="Q170" s="207"/>
      <c r="R170" s="208">
        <f>SUM(R171:R187)</f>
        <v>0.35640899999999998</v>
      </c>
      <c r="S170" s="207"/>
      <c r="T170" s="208">
        <f>SUM(T171:T187)</f>
        <v>0</v>
      </c>
      <c r="U170" s="209"/>
      <c r="V170" s="12"/>
      <c r="W170" s="12"/>
      <c r="X170" s="12"/>
      <c r="Y170" s="12"/>
      <c r="Z170" s="12"/>
      <c r="AA170" s="12"/>
      <c r="AB170" s="12"/>
      <c r="AC170" s="12"/>
      <c r="AD170" s="12"/>
      <c r="AE170" s="12"/>
      <c r="AR170" s="210" t="s">
        <v>84</v>
      </c>
      <c r="AT170" s="211" t="s">
        <v>74</v>
      </c>
      <c r="AU170" s="211" t="s">
        <v>82</v>
      </c>
      <c r="AY170" s="210" t="s">
        <v>227</v>
      </c>
      <c r="BK170" s="212">
        <f>SUM(BK171:BK187)</f>
        <v>0</v>
      </c>
    </row>
    <row r="171" s="2" customFormat="1" ht="24.15" customHeight="1">
      <c r="A171" s="40"/>
      <c r="B171" s="41"/>
      <c r="C171" s="215" t="s">
        <v>345</v>
      </c>
      <c r="D171" s="215" t="s">
        <v>229</v>
      </c>
      <c r="E171" s="216" t="s">
        <v>1480</v>
      </c>
      <c r="F171" s="217" t="s">
        <v>1481</v>
      </c>
      <c r="G171" s="218" t="s">
        <v>309</v>
      </c>
      <c r="H171" s="219">
        <v>9.5999999999999996</v>
      </c>
      <c r="I171" s="220"/>
      <c r="J171" s="221">
        <f>ROUND(I171*H171,2)</f>
        <v>0</v>
      </c>
      <c r="K171" s="217" t="s">
        <v>233</v>
      </c>
      <c r="L171" s="46"/>
      <c r="M171" s="222" t="s">
        <v>19</v>
      </c>
      <c r="N171" s="223" t="s">
        <v>46</v>
      </c>
      <c r="O171" s="86"/>
      <c r="P171" s="224">
        <f>O171*H171</f>
        <v>0</v>
      </c>
      <c r="Q171" s="224">
        <v>0.0066299999999999996</v>
      </c>
      <c r="R171" s="224">
        <f>Q171*H171</f>
        <v>0.063647999999999996</v>
      </c>
      <c r="S171" s="224">
        <v>0</v>
      </c>
      <c r="T171" s="224">
        <f>S171*H171</f>
        <v>0</v>
      </c>
      <c r="U171" s="225" t="s">
        <v>19</v>
      </c>
      <c r="V171" s="40"/>
      <c r="W171" s="40"/>
      <c r="X171" s="40"/>
      <c r="Y171" s="40"/>
      <c r="Z171" s="40"/>
      <c r="AA171" s="40"/>
      <c r="AB171" s="40"/>
      <c r="AC171" s="40"/>
      <c r="AD171" s="40"/>
      <c r="AE171" s="40"/>
      <c r="AR171" s="226" t="s">
        <v>336</v>
      </c>
      <c r="AT171" s="226" t="s">
        <v>229</v>
      </c>
      <c r="AU171" s="226" t="s">
        <v>84</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336</v>
      </c>
      <c r="BM171" s="226" t="s">
        <v>1482</v>
      </c>
    </row>
    <row r="172" s="2" customFormat="1">
      <c r="A172" s="40"/>
      <c r="B172" s="41"/>
      <c r="C172" s="42"/>
      <c r="D172" s="228" t="s">
        <v>236</v>
      </c>
      <c r="E172" s="42"/>
      <c r="F172" s="229" t="s">
        <v>1483</v>
      </c>
      <c r="G172" s="42"/>
      <c r="H172" s="42"/>
      <c r="I172" s="230"/>
      <c r="J172" s="42"/>
      <c r="K172" s="42"/>
      <c r="L172" s="46"/>
      <c r="M172" s="231"/>
      <c r="N172" s="232"/>
      <c r="O172" s="86"/>
      <c r="P172" s="86"/>
      <c r="Q172" s="86"/>
      <c r="R172" s="86"/>
      <c r="S172" s="86"/>
      <c r="T172" s="86"/>
      <c r="U172" s="87"/>
      <c r="V172" s="40"/>
      <c r="W172" s="40"/>
      <c r="X172" s="40"/>
      <c r="Y172" s="40"/>
      <c r="Z172" s="40"/>
      <c r="AA172" s="40"/>
      <c r="AB172" s="40"/>
      <c r="AC172" s="40"/>
      <c r="AD172" s="40"/>
      <c r="AE172" s="40"/>
      <c r="AT172" s="19" t="s">
        <v>236</v>
      </c>
      <c r="AU172" s="19" t="s">
        <v>84</v>
      </c>
    </row>
    <row r="173" s="13" customFormat="1">
      <c r="A173" s="13"/>
      <c r="B173" s="233"/>
      <c r="C173" s="234"/>
      <c r="D173" s="235" t="s">
        <v>238</v>
      </c>
      <c r="E173" s="236" t="s">
        <v>19</v>
      </c>
      <c r="F173" s="237" t="s">
        <v>1484</v>
      </c>
      <c r="G173" s="234"/>
      <c r="H173" s="238">
        <v>9.5999999999999996</v>
      </c>
      <c r="I173" s="239"/>
      <c r="J173" s="234"/>
      <c r="K173" s="234"/>
      <c r="L173" s="240"/>
      <c r="M173" s="241"/>
      <c r="N173" s="242"/>
      <c r="O173" s="242"/>
      <c r="P173" s="242"/>
      <c r="Q173" s="242"/>
      <c r="R173" s="242"/>
      <c r="S173" s="242"/>
      <c r="T173" s="242"/>
      <c r="U173" s="243"/>
      <c r="V173" s="13"/>
      <c r="W173" s="13"/>
      <c r="X173" s="13"/>
      <c r="Y173" s="13"/>
      <c r="Z173" s="13"/>
      <c r="AA173" s="13"/>
      <c r="AB173" s="13"/>
      <c r="AC173" s="13"/>
      <c r="AD173" s="13"/>
      <c r="AE173" s="13"/>
      <c r="AT173" s="244" t="s">
        <v>238</v>
      </c>
      <c r="AU173" s="244" t="s">
        <v>84</v>
      </c>
      <c r="AV173" s="13" t="s">
        <v>84</v>
      </c>
      <c r="AW173" s="13" t="s">
        <v>37</v>
      </c>
      <c r="AX173" s="13" t="s">
        <v>75</v>
      </c>
      <c r="AY173" s="244" t="s">
        <v>227</v>
      </c>
    </row>
    <row r="174" s="14" customFormat="1">
      <c r="A174" s="14"/>
      <c r="B174" s="245"/>
      <c r="C174" s="246"/>
      <c r="D174" s="235" t="s">
        <v>238</v>
      </c>
      <c r="E174" s="247" t="s">
        <v>19</v>
      </c>
      <c r="F174" s="248" t="s">
        <v>240</v>
      </c>
      <c r="G174" s="246"/>
      <c r="H174" s="249">
        <v>9.5999999999999996</v>
      </c>
      <c r="I174" s="250"/>
      <c r="J174" s="246"/>
      <c r="K174" s="246"/>
      <c r="L174" s="251"/>
      <c r="M174" s="252"/>
      <c r="N174" s="253"/>
      <c r="O174" s="253"/>
      <c r="P174" s="253"/>
      <c r="Q174" s="253"/>
      <c r="R174" s="253"/>
      <c r="S174" s="253"/>
      <c r="T174" s="253"/>
      <c r="U174" s="254"/>
      <c r="V174" s="14"/>
      <c r="W174" s="14"/>
      <c r="X174" s="14"/>
      <c r="Y174" s="14"/>
      <c r="Z174" s="14"/>
      <c r="AA174" s="14"/>
      <c r="AB174" s="14"/>
      <c r="AC174" s="14"/>
      <c r="AD174" s="14"/>
      <c r="AE174" s="14"/>
      <c r="AT174" s="255" t="s">
        <v>238</v>
      </c>
      <c r="AU174" s="255" t="s">
        <v>84</v>
      </c>
      <c r="AV174" s="14" t="s">
        <v>234</v>
      </c>
      <c r="AW174" s="14" t="s">
        <v>37</v>
      </c>
      <c r="AX174" s="14" t="s">
        <v>82</v>
      </c>
      <c r="AY174" s="255" t="s">
        <v>227</v>
      </c>
    </row>
    <row r="175" s="2" customFormat="1" ht="24.15" customHeight="1">
      <c r="A175" s="40"/>
      <c r="B175" s="41"/>
      <c r="C175" s="215" t="s">
        <v>352</v>
      </c>
      <c r="D175" s="215" t="s">
        <v>229</v>
      </c>
      <c r="E175" s="216" t="s">
        <v>1485</v>
      </c>
      <c r="F175" s="217" t="s">
        <v>1486</v>
      </c>
      <c r="G175" s="218" t="s">
        <v>309</v>
      </c>
      <c r="H175" s="219">
        <v>9.5999999999999996</v>
      </c>
      <c r="I175" s="220"/>
      <c r="J175" s="221">
        <f>ROUND(I175*H175,2)</f>
        <v>0</v>
      </c>
      <c r="K175" s="217" t="s">
        <v>233</v>
      </c>
      <c r="L175" s="46"/>
      <c r="M175" s="222" t="s">
        <v>19</v>
      </c>
      <c r="N175" s="223" t="s">
        <v>46</v>
      </c>
      <c r="O175" s="86"/>
      <c r="P175" s="224">
        <f>O175*H175</f>
        <v>0</v>
      </c>
      <c r="Q175" s="224">
        <v>1.0000000000000001E-05</v>
      </c>
      <c r="R175" s="224">
        <f>Q175*H175</f>
        <v>9.6000000000000002E-05</v>
      </c>
      <c r="S175" s="224">
        <v>0</v>
      </c>
      <c r="T175" s="224">
        <f>S175*H175</f>
        <v>0</v>
      </c>
      <c r="U175" s="225" t="s">
        <v>19</v>
      </c>
      <c r="V175" s="40"/>
      <c r="W175" s="40"/>
      <c r="X175" s="40"/>
      <c r="Y175" s="40"/>
      <c r="Z175" s="40"/>
      <c r="AA175" s="40"/>
      <c r="AB175" s="40"/>
      <c r="AC175" s="40"/>
      <c r="AD175" s="40"/>
      <c r="AE175" s="40"/>
      <c r="AR175" s="226" t="s">
        <v>336</v>
      </c>
      <c r="AT175" s="226" t="s">
        <v>229</v>
      </c>
      <c r="AU175" s="226" t="s">
        <v>84</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336</v>
      </c>
      <c r="BM175" s="226" t="s">
        <v>1487</v>
      </c>
    </row>
    <row r="176" s="2" customFormat="1">
      <c r="A176" s="40"/>
      <c r="B176" s="41"/>
      <c r="C176" s="42"/>
      <c r="D176" s="228" t="s">
        <v>236</v>
      </c>
      <c r="E176" s="42"/>
      <c r="F176" s="229" t="s">
        <v>1488</v>
      </c>
      <c r="G176" s="42"/>
      <c r="H176" s="42"/>
      <c r="I176" s="230"/>
      <c r="J176" s="42"/>
      <c r="K176" s="42"/>
      <c r="L176" s="46"/>
      <c r="M176" s="231"/>
      <c r="N176" s="232"/>
      <c r="O176" s="86"/>
      <c r="P176" s="86"/>
      <c r="Q176" s="86"/>
      <c r="R176" s="86"/>
      <c r="S176" s="86"/>
      <c r="T176" s="86"/>
      <c r="U176" s="87"/>
      <c r="V176" s="40"/>
      <c r="W176" s="40"/>
      <c r="X176" s="40"/>
      <c r="Y176" s="40"/>
      <c r="Z176" s="40"/>
      <c r="AA176" s="40"/>
      <c r="AB176" s="40"/>
      <c r="AC176" s="40"/>
      <c r="AD176" s="40"/>
      <c r="AE176" s="40"/>
      <c r="AT176" s="19" t="s">
        <v>236</v>
      </c>
      <c r="AU176" s="19" t="s">
        <v>84</v>
      </c>
    </row>
    <row r="177" s="13" customFormat="1">
      <c r="A177" s="13"/>
      <c r="B177" s="233"/>
      <c r="C177" s="234"/>
      <c r="D177" s="235" t="s">
        <v>238</v>
      </c>
      <c r="E177" s="236" t="s">
        <v>19</v>
      </c>
      <c r="F177" s="237" t="s">
        <v>1489</v>
      </c>
      <c r="G177" s="234"/>
      <c r="H177" s="238">
        <v>9.5999999999999996</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84</v>
      </c>
      <c r="AV177" s="13" t="s">
        <v>84</v>
      </c>
      <c r="AW177" s="13" t="s">
        <v>37</v>
      </c>
      <c r="AX177" s="13" t="s">
        <v>75</v>
      </c>
      <c r="AY177" s="244" t="s">
        <v>227</v>
      </c>
    </row>
    <row r="178" s="14" customFormat="1">
      <c r="A178" s="14"/>
      <c r="B178" s="245"/>
      <c r="C178" s="246"/>
      <c r="D178" s="235" t="s">
        <v>238</v>
      </c>
      <c r="E178" s="247" t="s">
        <v>19</v>
      </c>
      <c r="F178" s="248" t="s">
        <v>240</v>
      </c>
      <c r="G178" s="246"/>
      <c r="H178" s="249">
        <v>9.5999999999999996</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84</v>
      </c>
      <c r="AV178" s="14" t="s">
        <v>234</v>
      </c>
      <c r="AW178" s="14" t="s">
        <v>37</v>
      </c>
      <c r="AX178" s="14" t="s">
        <v>82</v>
      </c>
      <c r="AY178" s="255" t="s">
        <v>227</v>
      </c>
    </row>
    <row r="179" s="2" customFormat="1" ht="24.15" customHeight="1">
      <c r="A179" s="40"/>
      <c r="B179" s="41"/>
      <c r="C179" s="215" t="s">
        <v>359</v>
      </c>
      <c r="D179" s="215" t="s">
        <v>229</v>
      </c>
      <c r="E179" s="216" t="s">
        <v>1490</v>
      </c>
      <c r="F179" s="217" t="s">
        <v>1491</v>
      </c>
      <c r="G179" s="218" t="s">
        <v>259</v>
      </c>
      <c r="H179" s="219">
        <v>32.700000000000003</v>
      </c>
      <c r="I179" s="220"/>
      <c r="J179" s="221">
        <f>ROUND(I179*H179,2)</f>
        <v>0</v>
      </c>
      <c r="K179" s="217" t="s">
        <v>233</v>
      </c>
      <c r="L179" s="46"/>
      <c r="M179" s="222" t="s">
        <v>19</v>
      </c>
      <c r="N179" s="223" t="s">
        <v>46</v>
      </c>
      <c r="O179" s="86"/>
      <c r="P179" s="224">
        <f>O179*H179</f>
        <v>0</v>
      </c>
      <c r="Q179" s="224">
        <v>0.00125</v>
      </c>
      <c r="R179" s="224">
        <f>Q179*H179</f>
        <v>0.040875000000000002</v>
      </c>
      <c r="S179" s="224">
        <v>0</v>
      </c>
      <c r="T179" s="224">
        <f>S179*H179</f>
        <v>0</v>
      </c>
      <c r="U179" s="225" t="s">
        <v>19</v>
      </c>
      <c r="V179" s="40"/>
      <c r="W179" s="40"/>
      <c r="X179" s="40"/>
      <c r="Y179" s="40"/>
      <c r="Z179" s="40"/>
      <c r="AA179" s="40"/>
      <c r="AB179" s="40"/>
      <c r="AC179" s="40"/>
      <c r="AD179" s="40"/>
      <c r="AE179" s="40"/>
      <c r="AR179" s="226" t="s">
        <v>336</v>
      </c>
      <c r="AT179" s="226" t="s">
        <v>229</v>
      </c>
      <c r="AU179" s="226" t="s">
        <v>84</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336</v>
      </c>
      <c r="BM179" s="226" t="s">
        <v>1492</v>
      </c>
    </row>
    <row r="180" s="2" customFormat="1">
      <c r="A180" s="40"/>
      <c r="B180" s="41"/>
      <c r="C180" s="42"/>
      <c r="D180" s="228" t="s">
        <v>236</v>
      </c>
      <c r="E180" s="42"/>
      <c r="F180" s="229" t="s">
        <v>1493</v>
      </c>
      <c r="G180" s="42"/>
      <c r="H180" s="42"/>
      <c r="I180" s="230"/>
      <c r="J180" s="42"/>
      <c r="K180" s="42"/>
      <c r="L180" s="46"/>
      <c r="M180" s="231"/>
      <c r="N180" s="232"/>
      <c r="O180" s="86"/>
      <c r="P180" s="86"/>
      <c r="Q180" s="86"/>
      <c r="R180" s="86"/>
      <c r="S180" s="86"/>
      <c r="T180" s="86"/>
      <c r="U180" s="87"/>
      <c r="V180" s="40"/>
      <c r="W180" s="40"/>
      <c r="X180" s="40"/>
      <c r="Y180" s="40"/>
      <c r="Z180" s="40"/>
      <c r="AA180" s="40"/>
      <c r="AB180" s="40"/>
      <c r="AC180" s="40"/>
      <c r="AD180" s="40"/>
      <c r="AE180" s="40"/>
      <c r="AT180" s="19" t="s">
        <v>236</v>
      </c>
      <c r="AU180" s="19" t="s">
        <v>84</v>
      </c>
    </row>
    <row r="181" s="13" customFormat="1">
      <c r="A181" s="13"/>
      <c r="B181" s="233"/>
      <c r="C181" s="234"/>
      <c r="D181" s="235" t="s">
        <v>238</v>
      </c>
      <c r="E181" s="236" t="s">
        <v>19</v>
      </c>
      <c r="F181" s="237" t="s">
        <v>1494</v>
      </c>
      <c r="G181" s="234"/>
      <c r="H181" s="238">
        <v>10.800000000000001</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84</v>
      </c>
      <c r="AV181" s="13" t="s">
        <v>84</v>
      </c>
      <c r="AW181" s="13" t="s">
        <v>37</v>
      </c>
      <c r="AX181" s="13" t="s">
        <v>75</v>
      </c>
      <c r="AY181" s="244" t="s">
        <v>227</v>
      </c>
    </row>
    <row r="182" s="13" customFormat="1">
      <c r="A182" s="13"/>
      <c r="B182" s="233"/>
      <c r="C182" s="234"/>
      <c r="D182" s="235" t="s">
        <v>238</v>
      </c>
      <c r="E182" s="236" t="s">
        <v>19</v>
      </c>
      <c r="F182" s="237" t="s">
        <v>1495</v>
      </c>
      <c r="G182" s="234"/>
      <c r="H182" s="238">
        <v>21.899999999999999</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4" customFormat="1">
      <c r="A183" s="14"/>
      <c r="B183" s="245"/>
      <c r="C183" s="246"/>
      <c r="D183" s="235" t="s">
        <v>238</v>
      </c>
      <c r="E183" s="247" t="s">
        <v>19</v>
      </c>
      <c r="F183" s="248" t="s">
        <v>240</v>
      </c>
      <c r="G183" s="246"/>
      <c r="H183" s="249">
        <v>32.700000000000003</v>
      </c>
      <c r="I183" s="250"/>
      <c r="J183" s="246"/>
      <c r="K183" s="246"/>
      <c r="L183" s="251"/>
      <c r="M183" s="252"/>
      <c r="N183" s="253"/>
      <c r="O183" s="253"/>
      <c r="P183" s="253"/>
      <c r="Q183" s="253"/>
      <c r="R183" s="253"/>
      <c r="S183" s="253"/>
      <c r="T183" s="253"/>
      <c r="U183" s="254"/>
      <c r="V183" s="14"/>
      <c r="W183" s="14"/>
      <c r="X183" s="14"/>
      <c r="Y183" s="14"/>
      <c r="Z183" s="14"/>
      <c r="AA183" s="14"/>
      <c r="AB183" s="14"/>
      <c r="AC183" s="14"/>
      <c r="AD183" s="14"/>
      <c r="AE183" s="14"/>
      <c r="AT183" s="255" t="s">
        <v>238</v>
      </c>
      <c r="AU183" s="255" t="s">
        <v>84</v>
      </c>
      <c r="AV183" s="14" t="s">
        <v>234</v>
      </c>
      <c r="AW183" s="14" t="s">
        <v>37</v>
      </c>
      <c r="AX183" s="14" t="s">
        <v>82</v>
      </c>
      <c r="AY183" s="255" t="s">
        <v>227</v>
      </c>
    </row>
    <row r="184" s="2" customFormat="1" ht="16.5" customHeight="1">
      <c r="A184" s="40"/>
      <c r="B184" s="41"/>
      <c r="C184" s="256" t="s">
        <v>367</v>
      </c>
      <c r="D184" s="256" t="s">
        <v>241</v>
      </c>
      <c r="E184" s="257" t="s">
        <v>1496</v>
      </c>
      <c r="F184" s="258" t="s">
        <v>1497</v>
      </c>
      <c r="G184" s="259" t="s">
        <v>259</v>
      </c>
      <c r="H184" s="260">
        <v>35.969999999999999</v>
      </c>
      <c r="I184" s="261"/>
      <c r="J184" s="262">
        <f>ROUND(I184*H184,2)</f>
        <v>0</v>
      </c>
      <c r="K184" s="258" t="s">
        <v>233</v>
      </c>
      <c r="L184" s="263"/>
      <c r="M184" s="264" t="s">
        <v>19</v>
      </c>
      <c r="N184" s="265" t="s">
        <v>46</v>
      </c>
      <c r="O184" s="86"/>
      <c r="P184" s="224">
        <f>O184*H184</f>
        <v>0</v>
      </c>
      <c r="Q184" s="224">
        <v>0.0070000000000000001</v>
      </c>
      <c r="R184" s="224">
        <f>Q184*H184</f>
        <v>0.25179000000000001</v>
      </c>
      <c r="S184" s="224">
        <v>0</v>
      </c>
      <c r="T184" s="224">
        <f>S184*H184</f>
        <v>0</v>
      </c>
      <c r="U184" s="225" t="s">
        <v>19</v>
      </c>
      <c r="V184" s="40"/>
      <c r="W184" s="40"/>
      <c r="X184" s="40"/>
      <c r="Y184" s="40"/>
      <c r="Z184" s="40"/>
      <c r="AA184" s="40"/>
      <c r="AB184" s="40"/>
      <c r="AC184" s="40"/>
      <c r="AD184" s="40"/>
      <c r="AE184" s="40"/>
      <c r="AR184" s="226" t="s">
        <v>491</v>
      </c>
      <c r="AT184" s="226" t="s">
        <v>241</v>
      </c>
      <c r="AU184" s="226" t="s">
        <v>84</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336</v>
      </c>
      <c r="BM184" s="226" t="s">
        <v>1498</v>
      </c>
    </row>
    <row r="185" s="13" customFormat="1">
      <c r="A185" s="13"/>
      <c r="B185" s="233"/>
      <c r="C185" s="234"/>
      <c r="D185" s="235" t="s">
        <v>238</v>
      </c>
      <c r="E185" s="234"/>
      <c r="F185" s="237" t="s">
        <v>1499</v>
      </c>
      <c r="G185" s="234"/>
      <c r="H185" s="238">
        <v>35.969999999999999</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84</v>
      </c>
      <c r="AV185" s="13" t="s">
        <v>84</v>
      </c>
      <c r="AW185" s="13" t="s">
        <v>4</v>
      </c>
      <c r="AX185" s="13" t="s">
        <v>82</v>
      </c>
      <c r="AY185" s="244" t="s">
        <v>227</v>
      </c>
    </row>
    <row r="186" s="2" customFormat="1" ht="37.8" customHeight="1">
      <c r="A186" s="40"/>
      <c r="B186" s="41"/>
      <c r="C186" s="215" t="s">
        <v>7</v>
      </c>
      <c r="D186" s="215" t="s">
        <v>229</v>
      </c>
      <c r="E186" s="216" t="s">
        <v>1500</v>
      </c>
      <c r="F186" s="217" t="s">
        <v>1501</v>
      </c>
      <c r="G186" s="218" t="s">
        <v>244</v>
      </c>
      <c r="H186" s="219">
        <v>0.35599999999999998</v>
      </c>
      <c r="I186" s="220"/>
      <c r="J186" s="221">
        <f>ROUND(I186*H186,2)</f>
        <v>0</v>
      </c>
      <c r="K186" s="217" t="s">
        <v>233</v>
      </c>
      <c r="L186" s="46"/>
      <c r="M186" s="222" t="s">
        <v>19</v>
      </c>
      <c r="N186" s="223" t="s">
        <v>46</v>
      </c>
      <c r="O186" s="86"/>
      <c r="P186" s="224">
        <f>O186*H186</f>
        <v>0</v>
      </c>
      <c r="Q186" s="224">
        <v>0</v>
      </c>
      <c r="R186" s="224">
        <f>Q186*H186</f>
        <v>0</v>
      </c>
      <c r="S186" s="224">
        <v>0</v>
      </c>
      <c r="T186" s="224">
        <f>S186*H186</f>
        <v>0</v>
      </c>
      <c r="U186" s="225" t="s">
        <v>19</v>
      </c>
      <c r="V186" s="40"/>
      <c r="W186" s="40"/>
      <c r="X186" s="40"/>
      <c r="Y186" s="40"/>
      <c r="Z186" s="40"/>
      <c r="AA186" s="40"/>
      <c r="AB186" s="40"/>
      <c r="AC186" s="40"/>
      <c r="AD186" s="40"/>
      <c r="AE186" s="40"/>
      <c r="AR186" s="226" t="s">
        <v>336</v>
      </c>
      <c r="AT186" s="226" t="s">
        <v>229</v>
      </c>
      <c r="AU186" s="226" t="s">
        <v>84</v>
      </c>
      <c r="AY186" s="19" t="s">
        <v>227</v>
      </c>
      <c r="BE186" s="227">
        <f>IF(N186="základní",J186,0)</f>
        <v>0</v>
      </c>
      <c r="BF186" s="227">
        <f>IF(N186="snížená",J186,0)</f>
        <v>0</v>
      </c>
      <c r="BG186" s="227">
        <f>IF(N186="zákl. přenesená",J186,0)</f>
        <v>0</v>
      </c>
      <c r="BH186" s="227">
        <f>IF(N186="sníž. přenesená",J186,0)</f>
        <v>0</v>
      </c>
      <c r="BI186" s="227">
        <f>IF(N186="nulová",J186,0)</f>
        <v>0</v>
      </c>
      <c r="BJ186" s="19" t="s">
        <v>82</v>
      </c>
      <c r="BK186" s="227">
        <f>ROUND(I186*H186,2)</f>
        <v>0</v>
      </c>
      <c r="BL186" s="19" t="s">
        <v>336</v>
      </c>
      <c r="BM186" s="226" t="s">
        <v>1502</v>
      </c>
    </row>
    <row r="187" s="2" customFormat="1">
      <c r="A187" s="40"/>
      <c r="B187" s="41"/>
      <c r="C187" s="42"/>
      <c r="D187" s="228" t="s">
        <v>236</v>
      </c>
      <c r="E187" s="42"/>
      <c r="F187" s="229" t="s">
        <v>1503</v>
      </c>
      <c r="G187" s="42"/>
      <c r="H187" s="42"/>
      <c r="I187" s="230"/>
      <c r="J187" s="42"/>
      <c r="K187" s="42"/>
      <c r="L187" s="46"/>
      <c r="M187" s="231"/>
      <c r="N187" s="232"/>
      <c r="O187" s="86"/>
      <c r="P187" s="86"/>
      <c r="Q187" s="86"/>
      <c r="R187" s="86"/>
      <c r="S187" s="86"/>
      <c r="T187" s="86"/>
      <c r="U187" s="87"/>
      <c r="V187" s="40"/>
      <c r="W187" s="40"/>
      <c r="X187" s="40"/>
      <c r="Y187" s="40"/>
      <c r="Z187" s="40"/>
      <c r="AA187" s="40"/>
      <c r="AB187" s="40"/>
      <c r="AC187" s="40"/>
      <c r="AD187" s="40"/>
      <c r="AE187" s="40"/>
      <c r="AT187" s="19" t="s">
        <v>236</v>
      </c>
      <c r="AU187" s="19" t="s">
        <v>84</v>
      </c>
    </row>
    <row r="188" s="12" customFormat="1" ht="22.8" customHeight="1">
      <c r="A188" s="12"/>
      <c r="B188" s="199"/>
      <c r="C188" s="200"/>
      <c r="D188" s="201" t="s">
        <v>74</v>
      </c>
      <c r="E188" s="213" t="s">
        <v>343</v>
      </c>
      <c r="F188" s="213" t="s">
        <v>344</v>
      </c>
      <c r="G188" s="200"/>
      <c r="H188" s="200"/>
      <c r="I188" s="203"/>
      <c r="J188" s="214">
        <f>BK188</f>
        <v>0</v>
      </c>
      <c r="K188" s="200"/>
      <c r="L188" s="205"/>
      <c r="M188" s="206"/>
      <c r="N188" s="207"/>
      <c r="O188" s="207"/>
      <c r="P188" s="208">
        <f>SUM(P189:P201)</f>
        <v>0</v>
      </c>
      <c r="Q188" s="207"/>
      <c r="R188" s="208">
        <f>SUM(R189:R201)</f>
        <v>0.016470000000000002</v>
      </c>
      <c r="S188" s="207"/>
      <c r="T188" s="208">
        <f>SUM(T189:T201)</f>
        <v>0</v>
      </c>
      <c r="U188" s="209"/>
      <c r="V188" s="12"/>
      <c r="W188" s="12"/>
      <c r="X188" s="12"/>
      <c r="Y188" s="12"/>
      <c r="Z188" s="12"/>
      <c r="AA188" s="12"/>
      <c r="AB188" s="12"/>
      <c r="AC188" s="12"/>
      <c r="AD188" s="12"/>
      <c r="AE188" s="12"/>
      <c r="AR188" s="210" t="s">
        <v>84</v>
      </c>
      <c r="AT188" s="211" t="s">
        <v>74</v>
      </c>
      <c r="AU188" s="211" t="s">
        <v>82</v>
      </c>
      <c r="AY188" s="210" t="s">
        <v>227</v>
      </c>
      <c r="BK188" s="212">
        <f>SUM(BK189:BK201)</f>
        <v>0</v>
      </c>
    </row>
    <row r="189" s="2" customFormat="1" ht="24.15" customHeight="1">
      <c r="A189" s="40"/>
      <c r="B189" s="41"/>
      <c r="C189" s="215" t="s">
        <v>494</v>
      </c>
      <c r="D189" s="215" t="s">
        <v>229</v>
      </c>
      <c r="E189" s="216" t="s">
        <v>1169</v>
      </c>
      <c r="F189" s="217" t="s">
        <v>1170</v>
      </c>
      <c r="G189" s="218" t="s">
        <v>348</v>
      </c>
      <c r="H189" s="219">
        <v>1</v>
      </c>
      <c r="I189" s="220"/>
      <c r="J189" s="221">
        <f>ROUND(I189*H189,2)</f>
        <v>0</v>
      </c>
      <c r="K189" s="217" t="s">
        <v>233</v>
      </c>
      <c r="L189" s="46"/>
      <c r="M189" s="222" t="s">
        <v>19</v>
      </c>
      <c r="N189" s="223" t="s">
        <v>46</v>
      </c>
      <c r="O189" s="86"/>
      <c r="P189" s="224">
        <f>O189*H189</f>
        <v>0</v>
      </c>
      <c r="Q189" s="224">
        <v>0</v>
      </c>
      <c r="R189" s="224">
        <f>Q189*H189</f>
        <v>0</v>
      </c>
      <c r="S189" s="224">
        <v>0</v>
      </c>
      <c r="T189" s="224">
        <f>S189*H189</f>
        <v>0</v>
      </c>
      <c r="U189" s="225" t="s">
        <v>19</v>
      </c>
      <c r="V189" s="40"/>
      <c r="W189" s="40"/>
      <c r="X189" s="40"/>
      <c r="Y189" s="40"/>
      <c r="Z189" s="40"/>
      <c r="AA189" s="40"/>
      <c r="AB189" s="40"/>
      <c r="AC189" s="40"/>
      <c r="AD189" s="40"/>
      <c r="AE189" s="40"/>
      <c r="AR189" s="226" t="s">
        <v>336</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336</v>
      </c>
      <c r="BM189" s="226" t="s">
        <v>1504</v>
      </c>
    </row>
    <row r="190" s="2" customFormat="1">
      <c r="A190" s="40"/>
      <c r="B190" s="41"/>
      <c r="C190" s="42"/>
      <c r="D190" s="228" t="s">
        <v>236</v>
      </c>
      <c r="E190" s="42"/>
      <c r="F190" s="229" t="s">
        <v>1172</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84</v>
      </c>
    </row>
    <row r="191" s="13" customFormat="1">
      <c r="A191" s="13"/>
      <c r="B191" s="233"/>
      <c r="C191" s="234"/>
      <c r="D191" s="235" t="s">
        <v>238</v>
      </c>
      <c r="E191" s="236" t="s">
        <v>19</v>
      </c>
      <c r="F191" s="237" t="s">
        <v>1505</v>
      </c>
      <c r="G191" s="234"/>
      <c r="H191" s="238">
        <v>1</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84</v>
      </c>
      <c r="AV191" s="13" t="s">
        <v>84</v>
      </c>
      <c r="AW191" s="13" t="s">
        <v>37</v>
      </c>
      <c r="AX191" s="13" t="s">
        <v>75</v>
      </c>
      <c r="AY191" s="244" t="s">
        <v>227</v>
      </c>
    </row>
    <row r="192" s="14" customFormat="1">
      <c r="A192" s="14"/>
      <c r="B192" s="245"/>
      <c r="C192" s="246"/>
      <c r="D192" s="235" t="s">
        <v>238</v>
      </c>
      <c r="E192" s="247" t="s">
        <v>19</v>
      </c>
      <c r="F192" s="248" t="s">
        <v>240</v>
      </c>
      <c r="G192" s="246"/>
      <c r="H192" s="249">
        <v>1</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84</v>
      </c>
      <c r="AV192" s="14" t="s">
        <v>234</v>
      </c>
      <c r="AW192" s="14" t="s">
        <v>37</v>
      </c>
      <c r="AX192" s="14" t="s">
        <v>82</v>
      </c>
      <c r="AY192" s="255" t="s">
        <v>227</v>
      </c>
    </row>
    <row r="193" s="2" customFormat="1" ht="24.15" customHeight="1">
      <c r="A193" s="40"/>
      <c r="B193" s="41"/>
      <c r="C193" s="256" t="s">
        <v>499</v>
      </c>
      <c r="D193" s="256" t="s">
        <v>241</v>
      </c>
      <c r="E193" s="257" t="s">
        <v>1506</v>
      </c>
      <c r="F193" s="258" t="s">
        <v>892</v>
      </c>
      <c r="G193" s="259" t="s">
        <v>348</v>
      </c>
      <c r="H193" s="260">
        <v>1</v>
      </c>
      <c r="I193" s="261"/>
      <c r="J193" s="262">
        <f>ROUND(I193*H193,2)</f>
        <v>0</v>
      </c>
      <c r="K193" s="258" t="s">
        <v>517</v>
      </c>
      <c r="L193" s="263"/>
      <c r="M193" s="264" t="s">
        <v>19</v>
      </c>
      <c r="N193" s="265" t="s">
        <v>46</v>
      </c>
      <c r="O193" s="86"/>
      <c r="P193" s="224">
        <f>O193*H193</f>
        <v>0</v>
      </c>
      <c r="Q193" s="224">
        <v>0</v>
      </c>
      <c r="R193" s="224">
        <f>Q193*H193</f>
        <v>0</v>
      </c>
      <c r="S193" s="224">
        <v>0</v>
      </c>
      <c r="T193" s="224">
        <f>S193*H193</f>
        <v>0</v>
      </c>
      <c r="U193" s="225" t="s">
        <v>19</v>
      </c>
      <c r="V193" s="40"/>
      <c r="W193" s="40"/>
      <c r="X193" s="40"/>
      <c r="Y193" s="40"/>
      <c r="Z193" s="40"/>
      <c r="AA193" s="40"/>
      <c r="AB193" s="40"/>
      <c r="AC193" s="40"/>
      <c r="AD193" s="40"/>
      <c r="AE193" s="40"/>
      <c r="AR193" s="226" t="s">
        <v>491</v>
      </c>
      <c r="AT193" s="226" t="s">
        <v>241</v>
      </c>
      <c r="AU193" s="226" t="s">
        <v>84</v>
      </c>
      <c r="AY193" s="19" t="s">
        <v>227</v>
      </c>
      <c r="BE193" s="227">
        <f>IF(N193="základní",J193,0)</f>
        <v>0</v>
      </c>
      <c r="BF193" s="227">
        <f>IF(N193="snížená",J193,0)</f>
        <v>0</v>
      </c>
      <c r="BG193" s="227">
        <f>IF(N193="zákl. přenesená",J193,0)</f>
        <v>0</v>
      </c>
      <c r="BH193" s="227">
        <f>IF(N193="sníž. přenesená",J193,0)</f>
        <v>0</v>
      </c>
      <c r="BI193" s="227">
        <f>IF(N193="nulová",J193,0)</f>
        <v>0</v>
      </c>
      <c r="BJ193" s="19" t="s">
        <v>82</v>
      </c>
      <c r="BK193" s="227">
        <f>ROUND(I193*H193,2)</f>
        <v>0</v>
      </c>
      <c r="BL193" s="19" t="s">
        <v>336</v>
      </c>
      <c r="BM193" s="226" t="s">
        <v>1507</v>
      </c>
    </row>
    <row r="194" s="2" customFormat="1">
      <c r="A194" s="40"/>
      <c r="B194" s="41"/>
      <c r="C194" s="42"/>
      <c r="D194" s="235" t="s">
        <v>519</v>
      </c>
      <c r="E194" s="42"/>
      <c r="F194" s="279" t="s">
        <v>1389</v>
      </c>
      <c r="G194" s="42"/>
      <c r="H194" s="42"/>
      <c r="I194" s="230"/>
      <c r="J194" s="42"/>
      <c r="K194" s="42"/>
      <c r="L194" s="46"/>
      <c r="M194" s="231"/>
      <c r="N194" s="232"/>
      <c r="O194" s="86"/>
      <c r="P194" s="86"/>
      <c r="Q194" s="86"/>
      <c r="R194" s="86"/>
      <c r="S194" s="86"/>
      <c r="T194" s="86"/>
      <c r="U194" s="87"/>
      <c r="V194" s="40"/>
      <c r="W194" s="40"/>
      <c r="X194" s="40"/>
      <c r="Y194" s="40"/>
      <c r="Z194" s="40"/>
      <c r="AA194" s="40"/>
      <c r="AB194" s="40"/>
      <c r="AC194" s="40"/>
      <c r="AD194" s="40"/>
      <c r="AE194" s="40"/>
      <c r="AT194" s="19" t="s">
        <v>519</v>
      </c>
      <c r="AU194" s="19" t="s">
        <v>84</v>
      </c>
    </row>
    <row r="195" s="2" customFormat="1" ht="24.15" customHeight="1">
      <c r="A195" s="40"/>
      <c r="B195" s="41"/>
      <c r="C195" s="215" t="s">
        <v>312</v>
      </c>
      <c r="D195" s="215" t="s">
        <v>229</v>
      </c>
      <c r="E195" s="216" t="s">
        <v>522</v>
      </c>
      <c r="F195" s="217" t="s">
        <v>523</v>
      </c>
      <c r="G195" s="218" t="s">
        <v>348</v>
      </c>
      <c r="H195" s="219">
        <v>1</v>
      </c>
      <c r="I195" s="220"/>
      <c r="J195" s="221">
        <f>ROUND(I195*H195,2)</f>
        <v>0</v>
      </c>
      <c r="K195" s="217" t="s">
        <v>233</v>
      </c>
      <c r="L195" s="46"/>
      <c r="M195" s="222" t="s">
        <v>19</v>
      </c>
      <c r="N195" s="223" t="s">
        <v>46</v>
      </c>
      <c r="O195" s="86"/>
      <c r="P195" s="224">
        <f>O195*H195</f>
        <v>0</v>
      </c>
      <c r="Q195" s="224">
        <v>0.00046999999999999999</v>
      </c>
      <c r="R195" s="224">
        <f>Q195*H195</f>
        <v>0.00046999999999999999</v>
      </c>
      <c r="S195" s="224">
        <v>0</v>
      </c>
      <c r="T195" s="224">
        <f>S195*H195</f>
        <v>0</v>
      </c>
      <c r="U195" s="225" t="s">
        <v>19</v>
      </c>
      <c r="V195" s="40"/>
      <c r="W195" s="40"/>
      <c r="X195" s="40"/>
      <c r="Y195" s="40"/>
      <c r="Z195" s="40"/>
      <c r="AA195" s="40"/>
      <c r="AB195" s="40"/>
      <c r="AC195" s="40"/>
      <c r="AD195" s="40"/>
      <c r="AE195" s="40"/>
      <c r="AR195" s="226" t="s">
        <v>336</v>
      </c>
      <c r="AT195" s="226" t="s">
        <v>229</v>
      </c>
      <c r="AU195" s="226" t="s">
        <v>84</v>
      </c>
      <c r="AY195" s="19" t="s">
        <v>227</v>
      </c>
      <c r="BE195" s="227">
        <f>IF(N195="základní",J195,0)</f>
        <v>0</v>
      </c>
      <c r="BF195" s="227">
        <f>IF(N195="snížená",J195,0)</f>
        <v>0</v>
      </c>
      <c r="BG195" s="227">
        <f>IF(N195="zákl. přenesená",J195,0)</f>
        <v>0</v>
      </c>
      <c r="BH195" s="227">
        <f>IF(N195="sníž. přenesená",J195,0)</f>
        <v>0</v>
      </c>
      <c r="BI195" s="227">
        <f>IF(N195="nulová",J195,0)</f>
        <v>0</v>
      </c>
      <c r="BJ195" s="19" t="s">
        <v>82</v>
      </c>
      <c r="BK195" s="227">
        <f>ROUND(I195*H195,2)</f>
        <v>0</v>
      </c>
      <c r="BL195" s="19" t="s">
        <v>336</v>
      </c>
      <c r="BM195" s="226" t="s">
        <v>1508</v>
      </c>
    </row>
    <row r="196" s="2" customFormat="1">
      <c r="A196" s="40"/>
      <c r="B196" s="41"/>
      <c r="C196" s="42"/>
      <c r="D196" s="228" t="s">
        <v>236</v>
      </c>
      <c r="E196" s="42"/>
      <c r="F196" s="229" t="s">
        <v>525</v>
      </c>
      <c r="G196" s="42"/>
      <c r="H196" s="42"/>
      <c r="I196" s="230"/>
      <c r="J196" s="42"/>
      <c r="K196" s="42"/>
      <c r="L196" s="46"/>
      <c r="M196" s="231"/>
      <c r="N196" s="232"/>
      <c r="O196" s="86"/>
      <c r="P196" s="86"/>
      <c r="Q196" s="86"/>
      <c r="R196" s="86"/>
      <c r="S196" s="86"/>
      <c r="T196" s="86"/>
      <c r="U196" s="87"/>
      <c r="V196" s="40"/>
      <c r="W196" s="40"/>
      <c r="X196" s="40"/>
      <c r="Y196" s="40"/>
      <c r="Z196" s="40"/>
      <c r="AA196" s="40"/>
      <c r="AB196" s="40"/>
      <c r="AC196" s="40"/>
      <c r="AD196" s="40"/>
      <c r="AE196" s="40"/>
      <c r="AT196" s="19" t="s">
        <v>236</v>
      </c>
      <c r="AU196" s="19" t="s">
        <v>84</v>
      </c>
    </row>
    <row r="197" s="13" customFormat="1">
      <c r="A197" s="13"/>
      <c r="B197" s="233"/>
      <c r="C197" s="234"/>
      <c r="D197" s="235" t="s">
        <v>238</v>
      </c>
      <c r="E197" s="236" t="s">
        <v>19</v>
      </c>
      <c r="F197" s="237" t="s">
        <v>82</v>
      </c>
      <c r="G197" s="234"/>
      <c r="H197" s="238">
        <v>1</v>
      </c>
      <c r="I197" s="239"/>
      <c r="J197" s="234"/>
      <c r="K197" s="234"/>
      <c r="L197" s="240"/>
      <c r="M197" s="241"/>
      <c r="N197" s="242"/>
      <c r="O197" s="242"/>
      <c r="P197" s="242"/>
      <c r="Q197" s="242"/>
      <c r="R197" s="242"/>
      <c r="S197" s="242"/>
      <c r="T197" s="242"/>
      <c r="U197" s="243"/>
      <c r="V197" s="13"/>
      <c r="W197" s="13"/>
      <c r="X197" s="13"/>
      <c r="Y197" s="13"/>
      <c r="Z197" s="13"/>
      <c r="AA197" s="13"/>
      <c r="AB197" s="13"/>
      <c r="AC197" s="13"/>
      <c r="AD197" s="13"/>
      <c r="AE197" s="13"/>
      <c r="AT197" s="244" t="s">
        <v>238</v>
      </c>
      <c r="AU197" s="244" t="s">
        <v>84</v>
      </c>
      <c r="AV197" s="13" t="s">
        <v>84</v>
      </c>
      <c r="AW197" s="13" t="s">
        <v>37</v>
      </c>
      <c r="AX197" s="13" t="s">
        <v>75</v>
      </c>
      <c r="AY197" s="244" t="s">
        <v>227</v>
      </c>
    </row>
    <row r="198" s="14" customFormat="1">
      <c r="A198" s="14"/>
      <c r="B198" s="245"/>
      <c r="C198" s="246"/>
      <c r="D198" s="235" t="s">
        <v>238</v>
      </c>
      <c r="E198" s="247" t="s">
        <v>19</v>
      </c>
      <c r="F198" s="248" t="s">
        <v>240</v>
      </c>
      <c r="G198" s="246"/>
      <c r="H198" s="249">
        <v>1</v>
      </c>
      <c r="I198" s="250"/>
      <c r="J198" s="246"/>
      <c r="K198" s="246"/>
      <c r="L198" s="251"/>
      <c r="M198" s="252"/>
      <c r="N198" s="253"/>
      <c r="O198" s="253"/>
      <c r="P198" s="253"/>
      <c r="Q198" s="253"/>
      <c r="R198" s="253"/>
      <c r="S198" s="253"/>
      <c r="T198" s="253"/>
      <c r="U198" s="254"/>
      <c r="V198" s="14"/>
      <c r="W198" s="14"/>
      <c r="X198" s="14"/>
      <c r="Y198" s="14"/>
      <c r="Z198" s="14"/>
      <c r="AA198" s="14"/>
      <c r="AB198" s="14"/>
      <c r="AC198" s="14"/>
      <c r="AD198" s="14"/>
      <c r="AE198" s="14"/>
      <c r="AT198" s="255" t="s">
        <v>238</v>
      </c>
      <c r="AU198" s="255" t="s">
        <v>84</v>
      </c>
      <c r="AV198" s="14" t="s">
        <v>234</v>
      </c>
      <c r="AW198" s="14" t="s">
        <v>37</v>
      </c>
      <c r="AX198" s="14" t="s">
        <v>82</v>
      </c>
      <c r="AY198" s="255" t="s">
        <v>227</v>
      </c>
    </row>
    <row r="199" s="2" customFormat="1" ht="24.15" customHeight="1">
      <c r="A199" s="40"/>
      <c r="B199" s="41"/>
      <c r="C199" s="256" t="s">
        <v>508</v>
      </c>
      <c r="D199" s="256" t="s">
        <v>241</v>
      </c>
      <c r="E199" s="257" t="s">
        <v>527</v>
      </c>
      <c r="F199" s="258" t="s">
        <v>528</v>
      </c>
      <c r="G199" s="259" t="s">
        <v>348</v>
      </c>
      <c r="H199" s="260">
        <v>1</v>
      </c>
      <c r="I199" s="261"/>
      <c r="J199" s="262">
        <f>ROUND(I199*H199,2)</f>
        <v>0</v>
      </c>
      <c r="K199" s="258" t="s">
        <v>517</v>
      </c>
      <c r="L199" s="263"/>
      <c r="M199" s="264" t="s">
        <v>19</v>
      </c>
      <c r="N199" s="265" t="s">
        <v>46</v>
      </c>
      <c r="O199" s="86"/>
      <c r="P199" s="224">
        <f>O199*H199</f>
        <v>0</v>
      </c>
      <c r="Q199" s="224">
        <v>0.016</v>
      </c>
      <c r="R199" s="224">
        <f>Q199*H199</f>
        <v>0.016</v>
      </c>
      <c r="S199" s="224">
        <v>0</v>
      </c>
      <c r="T199" s="224">
        <f>S199*H199</f>
        <v>0</v>
      </c>
      <c r="U199" s="225" t="s">
        <v>19</v>
      </c>
      <c r="V199" s="40"/>
      <c r="W199" s="40"/>
      <c r="X199" s="40"/>
      <c r="Y199" s="40"/>
      <c r="Z199" s="40"/>
      <c r="AA199" s="40"/>
      <c r="AB199" s="40"/>
      <c r="AC199" s="40"/>
      <c r="AD199" s="40"/>
      <c r="AE199" s="40"/>
      <c r="AR199" s="226" t="s">
        <v>491</v>
      </c>
      <c r="AT199" s="226" t="s">
        <v>241</v>
      </c>
      <c r="AU199" s="226" t="s">
        <v>84</v>
      </c>
      <c r="AY199" s="19" t="s">
        <v>227</v>
      </c>
      <c r="BE199" s="227">
        <f>IF(N199="základní",J199,0)</f>
        <v>0</v>
      </c>
      <c r="BF199" s="227">
        <f>IF(N199="snížená",J199,0)</f>
        <v>0</v>
      </c>
      <c r="BG199" s="227">
        <f>IF(N199="zákl. přenesená",J199,0)</f>
        <v>0</v>
      </c>
      <c r="BH199" s="227">
        <f>IF(N199="sníž. přenesená",J199,0)</f>
        <v>0</v>
      </c>
      <c r="BI199" s="227">
        <f>IF(N199="nulová",J199,0)</f>
        <v>0</v>
      </c>
      <c r="BJ199" s="19" t="s">
        <v>82</v>
      </c>
      <c r="BK199" s="227">
        <f>ROUND(I199*H199,2)</f>
        <v>0</v>
      </c>
      <c r="BL199" s="19" t="s">
        <v>336</v>
      </c>
      <c r="BM199" s="226" t="s">
        <v>1509</v>
      </c>
    </row>
    <row r="200" s="2" customFormat="1" ht="24.15" customHeight="1">
      <c r="A200" s="40"/>
      <c r="B200" s="41"/>
      <c r="C200" s="215" t="s">
        <v>514</v>
      </c>
      <c r="D200" s="215" t="s">
        <v>229</v>
      </c>
      <c r="E200" s="216" t="s">
        <v>532</v>
      </c>
      <c r="F200" s="217" t="s">
        <v>533</v>
      </c>
      <c r="G200" s="218" t="s">
        <v>244</v>
      </c>
      <c r="H200" s="219">
        <v>0.016</v>
      </c>
      <c r="I200" s="220"/>
      <c r="J200" s="221">
        <f>ROUND(I200*H200,2)</f>
        <v>0</v>
      </c>
      <c r="K200" s="217" t="s">
        <v>233</v>
      </c>
      <c r="L200" s="46"/>
      <c r="M200" s="222" t="s">
        <v>19</v>
      </c>
      <c r="N200" s="223" t="s">
        <v>46</v>
      </c>
      <c r="O200" s="86"/>
      <c r="P200" s="224">
        <f>O200*H200</f>
        <v>0</v>
      </c>
      <c r="Q200" s="224">
        <v>0</v>
      </c>
      <c r="R200" s="224">
        <f>Q200*H200</f>
        <v>0</v>
      </c>
      <c r="S200" s="224">
        <v>0</v>
      </c>
      <c r="T200" s="224">
        <f>S200*H200</f>
        <v>0</v>
      </c>
      <c r="U200" s="225" t="s">
        <v>19</v>
      </c>
      <c r="V200" s="40"/>
      <c r="W200" s="40"/>
      <c r="X200" s="40"/>
      <c r="Y200" s="40"/>
      <c r="Z200" s="40"/>
      <c r="AA200" s="40"/>
      <c r="AB200" s="40"/>
      <c r="AC200" s="40"/>
      <c r="AD200" s="40"/>
      <c r="AE200" s="40"/>
      <c r="AR200" s="226" t="s">
        <v>336</v>
      </c>
      <c r="AT200" s="226" t="s">
        <v>229</v>
      </c>
      <c r="AU200" s="226" t="s">
        <v>84</v>
      </c>
      <c r="AY200" s="19" t="s">
        <v>227</v>
      </c>
      <c r="BE200" s="227">
        <f>IF(N200="základní",J200,0)</f>
        <v>0</v>
      </c>
      <c r="BF200" s="227">
        <f>IF(N200="snížená",J200,0)</f>
        <v>0</v>
      </c>
      <c r="BG200" s="227">
        <f>IF(N200="zákl. přenesená",J200,0)</f>
        <v>0</v>
      </c>
      <c r="BH200" s="227">
        <f>IF(N200="sníž. přenesená",J200,0)</f>
        <v>0</v>
      </c>
      <c r="BI200" s="227">
        <f>IF(N200="nulová",J200,0)</f>
        <v>0</v>
      </c>
      <c r="BJ200" s="19" t="s">
        <v>82</v>
      </c>
      <c r="BK200" s="227">
        <f>ROUND(I200*H200,2)</f>
        <v>0</v>
      </c>
      <c r="BL200" s="19" t="s">
        <v>336</v>
      </c>
      <c r="BM200" s="226" t="s">
        <v>1510</v>
      </c>
    </row>
    <row r="201" s="2" customFormat="1">
      <c r="A201" s="40"/>
      <c r="B201" s="41"/>
      <c r="C201" s="42"/>
      <c r="D201" s="228" t="s">
        <v>236</v>
      </c>
      <c r="E201" s="42"/>
      <c r="F201" s="229" t="s">
        <v>535</v>
      </c>
      <c r="G201" s="42"/>
      <c r="H201" s="42"/>
      <c r="I201" s="230"/>
      <c r="J201" s="42"/>
      <c r="K201" s="42"/>
      <c r="L201" s="46"/>
      <c r="M201" s="231"/>
      <c r="N201" s="232"/>
      <c r="O201" s="86"/>
      <c r="P201" s="86"/>
      <c r="Q201" s="86"/>
      <c r="R201" s="86"/>
      <c r="S201" s="86"/>
      <c r="T201" s="86"/>
      <c r="U201" s="87"/>
      <c r="V201" s="40"/>
      <c r="W201" s="40"/>
      <c r="X201" s="40"/>
      <c r="Y201" s="40"/>
      <c r="Z201" s="40"/>
      <c r="AA201" s="40"/>
      <c r="AB201" s="40"/>
      <c r="AC201" s="40"/>
      <c r="AD201" s="40"/>
      <c r="AE201" s="40"/>
      <c r="AT201" s="19" t="s">
        <v>236</v>
      </c>
      <c r="AU201" s="19" t="s">
        <v>84</v>
      </c>
    </row>
    <row r="202" s="12" customFormat="1" ht="22.8" customHeight="1">
      <c r="A202" s="12"/>
      <c r="B202" s="199"/>
      <c r="C202" s="200"/>
      <c r="D202" s="201" t="s">
        <v>74</v>
      </c>
      <c r="E202" s="213" t="s">
        <v>536</v>
      </c>
      <c r="F202" s="213" t="s">
        <v>537</v>
      </c>
      <c r="G202" s="200"/>
      <c r="H202" s="200"/>
      <c r="I202" s="203"/>
      <c r="J202" s="214">
        <f>BK202</f>
        <v>0</v>
      </c>
      <c r="K202" s="200"/>
      <c r="L202" s="205"/>
      <c r="M202" s="206"/>
      <c r="N202" s="207"/>
      <c r="O202" s="207"/>
      <c r="P202" s="208">
        <f>SUM(P203:P206)</f>
        <v>0</v>
      </c>
      <c r="Q202" s="207"/>
      <c r="R202" s="208">
        <f>SUM(R203:R206)</f>
        <v>0</v>
      </c>
      <c r="S202" s="207"/>
      <c r="T202" s="208">
        <f>SUM(T203:T206)</f>
        <v>0</v>
      </c>
      <c r="U202" s="209"/>
      <c r="V202" s="12"/>
      <c r="W202" s="12"/>
      <c r="X202" s="12"/>
      <c r="Y202" s="12"/>
      <c r="Z202" s="12"/>
      <c r="AA202" s="12"/>
      <c r="AB202" s="12"/>
      <c r="AC202" s="12"/>
      <c r="AD202" s="12"/>
      <c r="AE202" s="12"/>
      <c r="AR202" s="210" t="s">
        <v>84</v>
      </c>
      <c r="AT202" s="211" t="s">
        <v>74</v>
      </c>
      <c r="AU202" s="211" t="s">
        <v>82</v>
      </c>
      <c r="AY202" s="210" t="s">
        <v>227</v>
      </c>
      <c r="BK202" s="212">
        <f>SUM(BK203:BK206)</f>
        <v>0</v>
      </c>
    </row>
    <row r="203" s="2" customFormat="1" ht="24.15" customHeight="1">
      <c r="A203" s="40"/>
      <c r="B203" s="41"/>
      <c r="C203" s="215" t="s">
        <v>521</v>
      </c>
      <c r="D203" s="215" t="s">
        <v>229</v>
      </c>
      <c r="E203" s="216" t="s">
        <v>1511</v>
      </c>
      <c r="F203" s="217" t="s">
        <v>1512</v>
      </c>
      <c r="G203" s="218" t="s">
        <v>1202</v>
      </c>
      <c r="H203" s="219">
        <v>1</v>
      </c>
      <c r="I203" s="220"/>
      <c r="J203" s="221">
        <f>ROUND(I203*H203,2)</f>
        <v>0</v>
      </c>
      <c r="K203" s="217" t="s">
        <v>517</v>
      </c>
      <c r="L203" s="46"/>
      <c r="M203" s="222" t="s">
        <v>19</v>
      </c>
      <c r="N203" s="223" t="s">
        <v>46</v>
      </c>
      <c r="O203" s="86"/>
      <c r="P203" s="224">
        <f>O203*H203</f>
        <v>0</v>
      </c>
      <c r="Q203" s="224">
        <v>0</v>
      </c>
      <c r="R203" s="224">
        <f>Q203*H203</f>
        <v>0</v>
      </c>
      <c r="S203" s="224">
        <v>0</v>
      </c>
      <c r="T203" s="224">
        <f>S203*H203</f>
        <v>0</v>
      </c>
      <c r="U203" s="225" t="s">
        <v>19</v>
      </c>
      <c r="V203" s="40"/>
      <c r="W203" s="40"/>
      <c r="X203" s="40"/>
      <c r="Y203" s="40"/>
      <c r="Z203" s="40"/>
      <c r="AA203" s="40"/>
      <c r="AB203" s="40"/>
      <c r="AC203" s="40"/>
      <c r="AD203" s="40"/>
      <c r="AE203" s="40"/>
      <c r="AR203" s="226" t="s">
        <v>336</v>
      </c>
      <c r="AT203" s="226" t="s">
        <v>229</v>
      </c>
      <c r="AU203" s="226" t="s">
        <v>84</v>
      </c>
      <c r="AY203" s="19" t="s">
        <v>227</v>
      </c>
      <c r="BE203" s="227">
        <f>IF(N203="základní",J203,0)</f>
        <v>0</v>
      </c>
      <c r="BF203" s="227">
        <f>IF(N203="snížená",J203,0)</f>
        <v>0</v>
      </c>
      <c r="BG203" s="227">
        <f>IF(N203="zákl. přenesená",J203,0)</f>
        <v>0</v>
      </c>
      <c r="BH203" s="227">
        <f>IF(N203="sníž. přenesená",J203,0)</f>
        <v>0</v>
      </c>
      <c r="BI203" s="227">
        <f>IF(N203="nulová",J203,0)</f>
        <v>0</v>
      </c>
      <c r="BJ203" s="19" t="s">
        <v>82</v>
      </c>
      <c r="BK203" s="227">
        <f>ROUND(I203*H203,2)</f>
        <v>0</v>
      </c>
      <c r="BL203" s="19" t="s">
        <v>336</v>
      </c>
      <c r="BM203" s="226" t="s">
        <v>1513</v>
      </c>
    </row>
    <row r="204" s="2" customFormat="1">
      <c r="A204" s="40"/>
      <c r="B204" s="41"/>
      <c r="C204" s="42"/>
      <c r="D204" s="235" t="s">
        <v>519</v>
      </c>
      <c r="E204" s="42"/>
      <c r="F204" s="279" t="s">
        <v>1514</v>
      </c>
      <c r="G204" s="42"/>
      <c r="H204" s="42"/>
      <c r="I204" s="230"/>
      <c r="J204" s="42"/>
      <c r="K204" s="42"/>
      <c r="L204" s="46"/>
      <c r="M204" s="231"/>
      <c r="N204" s="232"/>
      <c r="O204" s="86"/>
      <c r="P204" s="86"/>
      <c r="Q204" s="86"/>
      <c r="R204" s="86"/>
      <c r="S204" s="86"/>
      <c r="T204" s="86"/>
      <c r="U204" s="87"/>
      <c r="V204" s="40"/>
      <c r="W204" s="40"/>
      <c r="X204" s="40"/>
      <c r="Y204" s="40"/>
      <c r="Z204" s="40"/>
      <c r="AA204" s="40"/>
      <c r="AB204" s="40"/>
      <c r="AC204" s="40"/>
      <c r="AD204" s="40"/>
      <c r="AE204" s="40"/>
      <c r="AT204" s="19" t="s">
        <v>519</v>
      </c>
      <c r="AU204" s="19" t="s">
        <v>84</v>
      </c>
    </row>
    <row r="205" s="13" customFormat="1">
      <c r="A205" s="13"/>
      <c r="B205" s="233"/>
      <c r="C205" s="234"/>
      <c r="D205" s="235" t="s">
        <v>238</v>
      </c>
      <c r="E205" s="236" t="s">
        <v>19</v>
      </c>
      <c r="F205" s="237" t="s">
        <v>82</v>
      </c>
      <c r="G205" s="234"/>
      <c r="H205" s="238">
        <v>1</v>
      </c>
      <c r="I205" s="239"/>
      <c r="J205" s="234"/>
      <c r="K205" s="234"/>
      <c r="L205" s="240"/>
      <c r="M205" s="241"/>
      <c r="N205" s="242"/>
      <c r="O205" s="242"/>
      <c r="P205" s="242"/>
      <c r="Q205" s="242"/>
      <c r="R205" s="242"/>
      <c r="S205" s="242"/>
      <c r="T205" s="242"/>
      <c r="U205" s="243"/>
      <c r="V205" s="13"/>
      <c r="W205" s="13"/>
      <c r="X205" s="13"/>
      <c r="Y205" s="13"/>
      <c r="Z205" s="13"/>
      <c r="AA205" s="13"/>
      <c r="AB205" s="13"/>
      <c r="AC205" s="13"/>
      <c r="AD205" s="13"/>
      <c r="AE205" s="13"/>
      <c r="AT205" s="244" t="s">
        <v>238</v>
      </c>
      <c r="AU205" s="244" t="s">
        <v>84</v>
      </c>
      <c r="AV205" s="13" t="s">
        <v>84</v>
      </c>
      <c r="AW205" s="13" t="s">
        <v>37</v>
      </c>
      <c r="AX205" s="13" t="s">
        <v>75</v>
      </c>
      <c r="AY205" s="244" t="s">
        <v>227</v>
      </c>
    </row>
    <row r="206" s="14" customFormat="1">
      <c r="A206" s="14"/>
      <c r="B206" s="245"/>
      <c r="C206" s="246"/>
      <c r="D206" s="235" t="s">
        <v>238</v>
      </c>
      <c r="E206" s="247" t="s">
        <v>19</v>
      </c>
      <c r="F206" s="248" t="s">
        <v>240</v>
      </c>
      <c r="G206" s="246"/>
      <c r="H206" s="249">
        <v>1</v>
      </c>
      <c r="I206" s="250"/>
      <c r="J206" s="246"/>
      <c r="K206" s="246"/>
      <c r="L206" s="251"/>
      <c r="M206" s="252"/>
      <c r="N206" s="253"/>
      <c r="O206" s="253"/>
      <c r="P206" s="253"/>
      <c r="Q206" s="253"/>
      <c r="R206" s="253"/>
      <c r="S206" s="253"/>
      <c r="T206" s="253"/>
      <c r="U206" s="254"/>
      <c r="V206" s="14"/>
      <c r="W206" s="14"/>
      <c r="X206" s="14"/>
      <c r="Y206" s="14"/>
      <c r="Z206" s="14"/>
      <c r="AA206" s="14"/>
      <c r="AB206" s="14"/>
      <c r="AC206" s="14"/>
      <c r="AD206" s="14"/>
      <c r="AE206" s="14"/>
      <c r="AT206" s="255" t="s">
        <v>238</v>
      </c>
      <c r="AU206" s="255" t="s">
        <v>84</v>
      </c>
      <c r="AV206" s="14" t="s">
        <v>234</v>
      </c>
      <c r="AW206" s="14" t="s">
        <v>37</v>
      </c>
      <c r="AX206" s="14" t="s">
        <v>82</v>
      </c>
      <c r="AY206" s="255" t="s">
        <v>227</v>
      </c>
    </row>
    <row r="207" s="12" customFormat="1" ht="22.8" customHeight="1">
      <c r="A207" s="12"/>
      <c r="B207" s="199"/>
      <c r="C207" s="200"/>
      <c r="D207" s="201" t="s">
        <v>74</v>
      </c>
      <c r="E207" s="213" t="s">
        <v>613</v>
      </c>
      <c r="F207" s="213" t="s">
        <v>614</v>
      </c>
      <c r="G207" s="200"/>
      <c r="H207" s="200"/>
      <c r="I207" s="203"/>
      <c r="J207" s="214">
        <f>BK207</f>
        <v>0</v>
      </c>
      <c r="K207" s="200"/>
      <c r="L207" s="205"/>
      <c r="M207" s="206"/>
      <c r="N207" s="207"/>
      <c r="O207" s="207"/>
      <c r="P207" s="208">
        <f>SUM(P208:P242)</f>
        <v>0</v>
      </c>
      <c r="Q207" s="207"/>
      <c r="R207" s="208">
        <f>SUM(R208:R242)</f>
        <v>0.69324340000000007</v>
      </c>
      <c r="S207" s="207"/>
      <c r="T207" s="208">
        <f>SUM(T208:T242)</f>
        <v>0</v>
      </c>
      <c r="U207" s="209"/>
      <c r="V207" s="12"/>
      <c r="W207" s="12"/>
      <c r="X207" s="12"/>
      <c r="Y207" s="12"/>
      <c r="Z207" s="12"/>
      <c r="AA207" s="12"/>
      <c r="AB207" s="12"/>
      <c r="AC207" s="12"/>
      <c r="AD207" s="12"/>
      <c r="AE207" s="12"/>
      <c r="AR207" s="210" t="s">
        <v>84</v>
      </c>
      <c r="AT207" s="211" t="s">
        <v>74</v>
      </c>
      <c r="AU207" s="211" t="s">
        <v>82</v>
      </c>
      <c r="AY207" s="210" t="s">
        <v>227</v>
      </c>
      <c r="BK207" s="212">
        <f>SUM(BK208:BK242)</f>
        <v>0</v>
      </c>
    </row>
    <row r="208" s="2" customFormat="1" ht="16.5" customHeight="1">
      <c r="A208" s="40"/>
      <c r="B208" s="41"/>
      <c r="C208" s="215" t="s">
        <v>526</v>
      </c>
      <c r="D208" s="215" t="s">
        <v>229</v>
      </c>
      <c r="E208" s="216" t="s">
        <v>616</v>
      </c>
      <c r="F208" s="217" t="s">
        <v>617</v>
      </c>
      <c r="G208" s="218" t="s">
        <v>259</v>
      </c>
      <c r="H208" s="219">
        <v>37.740000000000002</v>
      </c>
      <c r="I208" s="220"/>
      <c r="J208" s="221">
        <f>ROUND(I208*H208,2)</f>
        <v>0</v>
      </c>
      <c r="K208" s="217" t="s">
        <v>233</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336</v>
      </c>
      <c r="AT208" s="226" t="s">
        <v>229</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336</v>
      </c>
      <c r="BM208" s="226" t="s">
        <v>1515</v>
      </c>
    </row>
    <row r="209" s="2" customFormat="1">
      <c r="A209" s="40"/>
      <c r="B209" s="41"/>
      <c r="C209" s="42"/>
      <c r="D209" s="228" t="s">
        <v>236</v>
      </c>
      <c r="E209" s="42"/>
      <c r="F209" s="229" t="s">
        <v>619</v>
      </c>
      <c r="G209" s="42"/>
      <c r="H209" s="42"/>
      <c r="I209" s="230"/>
      <c r="J209" s="42"/>
      <c r="K209" s="42"/>
      <c r="L209" s="46"/>
      <c r="M209" s="231"/>
      <c r="N209" s="232"/>
      <c r="O209" s="86"/>
      <c r="P209" s="86"/>
      <c r="Q209" s="86"/>
      <c r="R209" s="86"/>
      <c r="S209" s="86"/>
      <c r="T209" s="86"/>
      <c r="U209" s="87"/>
      <c r="V209" s="40"/>
      <c r="W209" s="40"/>
      <c r="X209" s="40"/>
      <c r="Y209" s="40"/>
      <c r="Z209" s="40"/>
      <c r="AA209" s="40"/>
      <c r="AB209" s="40"/>
      <c r="AC209" s="40"/>
      <c r="AD209" s="40"/>
      <c r="AE209" s="40"/>
      <c r="AT209" s="19" t="s">
        <v>236</v>
      </c>
      <c r="AU209" s="19" t="s">
        <v>84</v>
      </c>
    </row>
    <row r="210" s="13" customFormat="1">
      <c r="A210" s="13"/>
      <c r="B210" s="233"/>
      <c r="C210" s="234"/>
      <c r="D210" s="235" t="s">
        <v>238</v>
      </c>
      <c r="E210" s="236" t="s">
        <v>19</v>
      </c>
      <c r="F210" s="237" t="s">
        <v>1494</v>
      </c>
      <c r="G210" s="234"/>
      <c r="H210" s="238">
        <v>10.800000000000001</v>
      </c>
      <c r="I210" s="239"/>
      <c r="J210" s="234"/>
      <c r="K210" s="234"/>
      <c r="L210" s="240"/>
      <c r="M210" s="241"/>
      <c r="N210" s="242"/>
      <c r="O210" s="242"/>
      <c r="P210" s="242"/>
      <c r="Q210" s="242"/>
      <c r="R210" s="242"/>
      <c r="S210" s="242"/>
      <c r="T210" s="242"/>
      <c r="U210" s="243"/>
      <c r="V210" s="13"/>
      <c r="W210" s="13"/>
      <c r="X210" s="13"/>
      <c r="Y210" s="13"/>
      <c r="Z210" s="13"/>
      <c r="AA210" s="13"/>
      <c r="AB210" s="13"/>
      <c r="AC210" s="13"/>
      <c r="AD210" s="13"/>
      <c r="AE210" s="13"/>
      <c r="AT210" s="244" t="s">
        <v>238</v>
      </c>
      <c r="AU210" s="244" t="s">
        <v>84</v>
      </c>
      <c r="AV210" s="13" t="s">
        <v>84</v>
      </c>
      <c r="AW210" s="13" t="s">
        <v>37</v>
      </c>
      <c r="AX210" s="13" t="s">
        <v>75</v>
      </c>
      <c r="AY210" s="244" t="s">
        <v>227</v>
      </c>
    </row>
    <row r="211" s="13" customFormat="1">
      <c r="A211" s="13"/>
      <c r="B211" s="233"/>
      <c r="C211" s="234"/>
      <c r="D211" s="235" t="s">
        <v>238</v>
      </c>
      <c r="E211" s="236" t="s">
        <v>19</v>
      </c>
      <c r="F211" s="237" t="s">
        <v>1516</v>
      </c>
      <c r="G211" s="234"/>
      <c r="H211" s="238">
        <v>26.940000000000001</v>
      </c>
      <c r="I211" s="239"/>
      <c r="J211" s="234"/>
      <c r="K211" s="234"/>
      <c r="L211" s="240"/>
      <c r="M211" s="241"/>
      <c r="N211" s="242"/>
      <c r="O211" s="242"/>
      <c r="P211" s="242"/>
      <c r="Q211" s="242"/>
      <c r="R211" s="242"/>
      <c r="S211" s="242"/>
      <c r="T211" s="242"/>
      <c r="U211" s="243"/>
      <c r="V211" s="13"/>
      <c r="W211" s="13"/>
      <c r="X211" s="13"/>
      <c r="Y211" s="13"/>
      <c r="Z211" s="13"/>
      <c r="AA211" s="13"/>
      <c r="AB211" s="13"/>
      <c r="AC211" s="13"/>
      <c r="AD211" s="13"/>
      <c r="AE211" s="13"/>
      <c r="AT211" s="244" t="s">
        <v>238</v>
      </c>
      <c r="AU211" s="244" t="s">
        <v>84</v>
      </c>
      <c r="AV211" s="13" t="s">
        <v>84</v>
      </c>
      <c r="AW211" s="13" t="s">
        <v>37</v>
      </c>
      <c r="AX211" s="13" t="s">
        <v>75</v>
      </c>
      <c r="AY211" s="244" t="s">
        <v>227</v>
      </c>
    </row>
    <row r="212" s="14" customFormat="1">
      <c r="A212" s="14"/>
      <c r="B212" s="245"/>
      <c r="C212" s="246"/>
      <c r="D212" s="235" t="s">
        <v>238</v>
      </c>
      <c r="E212" s="247" t="s">
        <v>19</v>
      </c>
      <c r="F212" s="248" t="s">
        <v>240</v>
      </c>
      <c r="G212" s="246"/>
      <c r="H212" s="249">
        <v>37.740000000000002</v>
      </c>
      <c r="I212" s="250"/>
      <c r="J212" s="246"/>
      <c r="K212" s="246"/>
      <c r="L212" s="251"/>
      <c r="M212" s="252"/>
      <c r="N212" s="253"/>
      <c r="O212" s="253"/>
      <c r="P212" s="253"/>
      <c r="Q212" s="253"/>
      <c r="R212" s="253"/>
      <c r="S212" s="253"/>
      <c r="T212" s="253"/>
      <c r="U212" s="254"/>
      <c r="V212" s="14"/>
      <c r="W212" s="14"/>
      <c r="X212" s="14"/>
      <c r="Y212" s="14"/>
      <c r="Z212" s="14"/>
      <c r="AA212" s="14"/>
      <c r="AB212" s="14"/>
      <c r="AC212" s="14"/>
      <c r="AD212" s="14"/>
      <c r="AE212" s="14"/>
      <c r="AT212" s="255" t="s">
        <v>238</v>
      </c>
      <c r="AU212" s="255" t="s">
        <v>84</v>
      </c>
      <c r="AV212" s="14" t="s">
        <v>234</v>
      </c>
      <c r="AW212" s="14" t="s">
        <v>37</v>
      </c>
      <c r="AX212" s="14" t="s">
        <v>82</v>
      </c>
      <c r="AY212" s="255" t="s">
        <v>227</v>
      </c>
    </row>
    <row r="213" s="2" customFormat="1" ht="16.5" customHeight="1">
      <c r="A213" s="40"/>
      <c r="B213" s="41"/>
      <c r="C213" s="215" t="s">
        <v>531</v>
      </c>
      <c r="D213" s="215" t="s">
        <v>229</v>
      </c>
      <c r="E213" s="216" t="s">
        <v>622</v>
      </c>
      <c r="F213" s="217" t="s">
        <v>623</v>
      </c>
      <c r="G213" s="218" t="s">
        <v>259</v>
      </c>
      <c r="H213" s="219">
        <v>75.480000000000004</v>
      </c>
      <c r="I213" s="220"/>
      <c r="J213" s="221">
        <f>ROUND(I213*H213,2)</f>
        <v>0</v>
      </c>
      <c r="K213" s="217" t="s">
        <v>233</v>
      </c>
      <c r="L213" s="46"/>
      <c r="M213" s="222" t="s">
        <v>19</v>
      </c>
      <c r="N213" s="223" t="s">
        <v>46</v>
      </c>
      <c r="O213" s="86"/>
      <c r="P213" s="224">
        <f>O213*H213</f>
        <v>0</v>
      </c>
      <c r="Q213" s="224">
        <v>0</v>
      </c>
      <c r="R213" s="224">
        <f>Q213*H213</f>
        <v>0</v>
      </c>
      <c r="S213" s="224">
        <v>0</v>
      </c>
      <c r="T213" s="224">
        <f>S213*H213</f>
        <v>0</v>
      </c>
      <c r="U213" s="225" t="s">
        <v>19</v>
      </c>
      <c r="V213" s="40"/>
      <c r="W213" s="40"/>
      <c r="X213" s="40"/>
      <c r="Y213" s="40"/>
      <c r="Z213" s="40"/>
      <c r="AA213" s="40"/>
      <c r="AB213" s="40"/>
      <c r="AC213" s="40"/>
      <c r="AD213" s="40"/>
      <c r="AE213" s="40"/>
      <c r="AR213" s="226" t="s">
        <v>336</v>
      </c>
      <c r="AT213" s="226" t="s">
        <v>229</v>
      </c>
      <c r="AU213" s="226" t="s">
        <v>84</v>
      </c>
      <c r="AY213" s="19" t="s">
        <v>227</v>
      </c>
      <c r="BE213" s="227">
        <f>IF(N213="základní",J213,0)</f>
        <v>0</v>
      </c>
      <c r="BF213" s="227">
        <f>IF(N213="snížená",J213,0)</f>
        <v>0</v>
      </c>
      <c r="BG213" s="227">
        <f>IF(N213="zákl. přenesená",J213,0)</f>
        <v>0</v>
      </c>
      <c r="BH213" s="227">
        <f>IF(N213="sníž. přenesená",J213,0)</f>
        <v>0</v>
      </c>
      <c r="BI213" s="227">
        <f>IF(N213="nulová",J213,0)</f>
        <v>0</v>
      </c>
      <c r="BJ213" s="19" t="s">
        <v>82</v>
      </c>
      <c r="BK213" s="227">
        <f>ROUND(I213*H213,2)</f>
        <v>0</v>
      </c>
      <c r="BL213" s="19" t="s">
        <v>336</v>
      </c>
      <c r="BM213" s="226" t="s">
        <v>1517</v>
      </c>
    </row>
    <row r="214" s="2" customFormat="1">
      <c r="A214" s="40"/>
      <c r="B214" s="41"/>
      <c r="C214" s="42"/>
      <c r="D214" s="228" t="s">
        <v>236</v>
      </c>
      <c r="E214" s="42"/>
      <c r="F214" s="229" t="s">
        <v>625</v>
      </c>
      <c r="G214" s="42"/>
      <c r="H214" s="42"/>
      <c r="I214" s="230"/>
      <c r="J214" s="42"/>
      <c r="K214" s="42"/>
      <c r="L214" s="46"/>
      <c r="M214" s="231"/>
      <c r="N214" s="232"/>
      <c r="O214" s="86"/>
      <c r="P214" s="86"/>
      <c r="Q214" s="86"/>
      <c r="R214" s="86"/>
      <c r="S214" s="86"/>
      <c r="T214" s="86"/>
      <c r="U214" s="87"/>
      <c r="V214" s="40"/>
      <c r="W214" s="40"/>
      <c r="X214" s="40"/>
      <c r="Y214" s="40"/>
      <c r="Z214" s="40"/>
      <c r="AA214" s="40"/>
      <c r="AB214" s="40"/>
      <c r="AC214" s="40"/>
      <c r="AD214" s="40"/>
      <c r="AE214" s="40"/>
      <c r="AT214" s="19" t="s">
        <v>236</v>
      </c>
      <c r="AU214" s="19" t="s">
        <v>84</v>
      </c>
    </row>
    <row r="215" s="13" customFormat="1">
      <c r="A215" s="13"/>
      <c r="B215" s="233"/>
      <c r="C215" s="234"/>
      <c r="D215" s="235" t="s">
        <v>238</v>
      </c>
      <c r="E215" s="236" t="s">
        <v>19</v>
      </c>
      <c r="F215" s="237" t="s">
        <v>1518</v>
      </c>
      <c r="G215" s="234"/>
      <c r="H215" s="238">
        <v>75.480000000000004</v>
      </c>
      <c r="I215" s="239"/>
      <c r="J215" s="234"/>
      <c r="K215" s="234"/>
      <c r="L215" s="240"/>
      <c r="M215" s="241"/>
      <c r="N215" s="242"/>
      <c r="O215" s="242"/>
      <c r="P215" s="242"/>
      <c r="Q215" s="242"/>
      <c r="R215" s="242"/>
      <c r="S215" s="242"/>
      <c r="T215" s="242"/>
      <c r="U215" s="243"/>
      <c r="V215" s="13"/>
      <c r="W215" s="13"/>
      <c r="X215" s="13"/>
      <c r="Y215" s="13"/>
      <c r="Z215" s="13"/>
      <c r="AA215" s="13"/>
      <c r="AB215" s="13"/>
      <c r="AC215" s="13"/>
      <c r="AD215" s="13"/>
      <c r="AE215" s="13"/>
      <c r="AT215" s="244" t="s">
        <v>238</v>
      </c>
      <c r="AU215" s="244" t="s">
        <v>84</v>
      </c>
      <c r="AV215" s="13" t="s">
        <v>84</v>
      </c>
      <c r="AW215" s="13" t="s">
        <v>37</v>
      </c>
      <c r="AX215" s="13" t="s">
        <v>75</v>
      </c>
      <c r="AY215" s="244" t="s">
        <v>227</v>
      </c>
    </row>
    <row r="216" s="14" customFormat="1">
      <c r="A216" s="14"/>
      <c r="B216" s="245"/>
      <c r="C216" s="246"/>
      <c r="D216" s="235" t="s">
        <v>238</v>
      </c>
      <c r="E216" s="247" t="s">
        <v>19</v>
      </c>
      <c r="F216" s="248" t="s">
        <v>240</v>
      </c>
      <c r="G216" s="246"/>
      <c r="H216" s="249">
        <v>75.480000000000004</v>
      </c>
      <c r="I216" s="250"/>
      <c r="J216" s="246"/>
      <c r="K216" s="246"/>
      <c r="L216" s="251"/>
      <c r="M216" s="252"/>
      <c r="N216" s="253"/>
      <c r="O216" s="253"/>
      <c r="P216" s="253"/>
      <c r="Q216" s="253"/>
      <c r="R216" s="253"/>
      <c r="S216" s="253"/>
      <c r="T216" s="253"/>
      <c r="U216" s="254"/>
      <c r="V216" s="14"/>
      <c r="W216" s="14"/>
      <c r="X216" s="14"/>
      <c r="Y216" s="14"/>
      <c r="Z216" s="14"/>
      <c r="AA216" s="14"/>
      <c r="AB216" s="14"/>
      <c r="AC216" s="14"/>
      <c r="AD216" s="14"/>
      <c r="AE216" s="14"/>
      <c r="AT216" s="255" t="s">
        <v>238</v>
      </c>
      <c r="AU216" s="255" t="s">
        <v>84</v>
      </c>
      <c r="AV216" s="14" t="s">
        <v>234</v>
      </c>
      <c r="AW216" s="14" t="s">
        <v>37</v>
      </c>
      <c r="AX216" s="14" t="s">
        <v>82</v>
      </c>
      <c r="AY216" s="255" t="s">
        <v>227</v>
      </c>
    </row>
    <row r="217" s="2" customFormat="1" ht="16.5" customHeight="1">
      <c r="A217" s="40"/>
      <c r="B217" s="41"/>
      <c r="C217" s="215" t="s">
        <v>538</v>
      </c>
      <c r="D217" s="215" t="s">
        <v>229</v>
      </c>
      <c r="E217" s="216" t="s">
        <v>628</v>
      </c>
      <c r="F217" s="217" t="s">
        <v>629</v>
      </c>
      <c r="G217" s="218" t="s">
        <v>259</v>
      </c>
      <c r="H217" s="219">
        <v>37.740000000000002</v>
      </c>
      <c r="I217" s="220"/>
      <c r="J217" s="221">
        <f>ROUND(I217*H217,2)</f>
        <v>0</v>
      </c>
      <c r="K217" s="217" t="s">
        <v>233</v>
      </c>
      <c r="L217" s="46"/>
      <c r="M217" s="222" t="s">
        <v>19</v>
      </c>
      <c r="N217" s="223" t="s">
        <v>46</v>
      </c>
      <c r="O217" s="86"/>
      <c r="P217" s="224">
        <f>O217*H217</f>
        <v>0</v>
      </c>
      <c r="Q217" s="224">
        <v>0.00020000000000000001</v>
      </c>
      <c r="R217" s="224">
        <f>Q217*H217</f>
        <v>0.0075480000000000009</v>
      </c>
      <c r="S217" s="224">
        <v>0</v>
      </c>
      <c r="T217" s="224">
        <f>S217*H217</f>
        <v>0</v>
      </c>
      <c r="U217" s="225" t="s">
        <v>19</v>
      </c>
      <c r="V217" s="40"/>
      <c r="W217" s="40"/>
      <c r="X217" s="40"/>
      <c r="Y217" s="40"/>
      <c r="Z217" s="40"/>
      <c r="AA217" s="40"/>
      <c r="AB217" s="40"/>
      <c r="AC217" s="40"/>
      <c r="AD217" s="40"/>
      <c r="AE217" s="40"/>
      <c r="AR217" s="226" t="s">
        <v>336</v>
      </c>
      <c r="AT217" s="226" t="s">
        <v>229</v>
      </c>
      <c r="AU217" s="226" t="s">
        <v>84</v>
      </c>
      <c r="AY217" s="19" t="s">
        <v>227</v>
      </c>
      <c r="BE217" s="227">
        <f>IF(N217="základní",J217,0)</f>
        <v>0</v>
      </c>
      <c r="BF217" s="227">
        <f>IF(N217="snížená",J217,0)</f>
        <v>0</v>
      </c>
      <c r="BG217" s="227">
        <f>IF(N217="zákl. přenesená",J217,0)</f>
        <v>0</v>
      </c>
      <c r="BH217" s="227">
        <f>IF(N217="sníž. přenesená",J217,0)</f>
        <v>0</v>
      </c>
      <c r="BI217" s="227">
        <f>IF(N217="nulová",J217,0)</f>
        <v>0</v>
      </c>
      <c r="BJ217" s="19" t="s">
        <v>82</v>
      </c>
      <c r="BK217" s="227">
        <f>ROUND(I217*H217,2)</f>
        <v>0</v>
      </c>
      <c r="BL217" s="19" t="s">
        <v>336</v>
      </c>
      <c r="BM217" s="226" t="s">
        <v>1519</v>
      </c>
    </row>
    <row r="218" s="2" customFormat="1">
      <c r="A218" s="40"/>
      <c r="B218" s="41"/>
      <c r="C218" s="42"/>
      <c r="D218" s="228" t="s">
        <v>236</v>
      </c>
      <c r="E218" s="42"/>
      <c r="F218" s="229" t="s">
        <v>631</v>
      </c>
      <c r="G218" s="42"/>
      <c r="H218" s="42"/>
      <c r="I218" s="230"/>
      <c r="J218" s="42"/>
      <c r="K218" s="42"/>
      <c r="L218" s="46"/>
      <c r="M218" s="231"/>
      <c r="N218" s="232"/>
      <c r="O218" s="86"/>
      <c r="P218" s="86"/>
      <c r="Q218" s="86"/>
      <c r="R218" s="86"/>
      <c r="S218" s="86"/>
      <c r="T218" s="86"/>
      <c r="U218" s="87"/>
      <c r="V218" s="40"/>
      <c r="W218" s="40"/>
      <c r="X218" s="40"/>
      <c r="Y218" s="40"/>
      <c r="Z218" s="40"/>
      <c r="AA218" s="40"/>
      <c r="AB218" s="40"/>
      <c r="AC218" s="40"/>
      <c r="AD218" s="40"/>
      <c r="AE218" s="40"/>
      <c r="AT218" s="19" t="s">
        <v>236</v>
      </c>
      <c r="AU218" s="19" t="s">
        <v>84</v>
      </c>
    </row>
    <row r="219" s="13" customFormat="1">
      <c r="A219" s="13"/>
      <c r="B219" s="233"/>
      <c r="C219" s="234"/>
      <c r="D219" s="235" t="s">
        <v>238</v>
      </c>
      <c r="E219" s="236" t="s">
        <v>19</v>
      </c>
      <c r="F219" s="237" t="s">
        <v>1520</v>
      </c>
      <c r="G219" s="234"/>
      <c r="H219" s="238">
        <v>37.740000000000002</v>
      </c>
      <c r="I219" s="239"/>
      <c r="J219" s="234"/>
      <c r="K219" s="234"/>
      <c r="L219" s="240"/>
      <c r="M219" s="241"/>
      <c r="N219" s="242"/>
      <c r="O219" s="242"/>
      <c r="P219" s="242"/>
      <c r="Q219" s="242"/>
      <c r="R219" s="242"/>
      <c r="S219" s="242"/>
      <c r="T219" s="242"/>
      <c r="U219" s="243"/>
      <c r="V219" s="13"/>
      <c r="W219" s="13"/>
      <c r="X219" s="13"/>
      <c r="Y219" s="13"/>
      <c r="Z219" s="13"/>
      <c r="AA219" s="13"/>
      <c r="AB219" s="13"/>
      <c r="AC219" s="13"/>
      <c r="AD219" s="13"/>
      <c r="AE219" s="13"/>
      <c r="AT219" s="244" t="s">
        <v>238</v>
      </c>
      <c r="AU219" s="244" t="s">
        <v>84</v>
      </c>
      <c r="AV219" s="13" t="s">
        <v>84</v>
      </c>
      <c r="AW219" s="13" t="s">
        <v>37</v>
      </c>
      <c r="AX219" s="13" t="s">
        <v>75</v>
      </c>
      <c r="AY219" s="244" t="s">
        <v>227</v>
      </c>
    </row>
    <row r="220" s="14" customFormat="1">
      <c r="A220" s="14"/>
      <c r="B220" s="245"/>
      <c r="C220" s="246"/>
      <c r="D220" s="235" t="s">
        <v>238</v>
      </c>
      <c r="E220" s="247" t="s">
        <v>19</v>
      </c>
      <c r="F220" s="248" t="s">
        <v>240</v>
      </c>
      <c r="G220" s="246"/>
      <c r="H220" s="249">
        <v>37.740000000000002</v>
      </c>
      <c r="I220" s="250"/>
      <c r="J220" s="246"/>
      <c r="K220" s="246"/>
      <c r="L220" s="251"/>
      <c r="M220" s="252"/>
      <c r="N220" s="253"/>
      <c r="O220" s="253"/>
      <c r="P220" s="253"/>
      <c r="Q220" s="253"/>
      <c r="R220" s="253"/>
      <c r="S220" s="253"/>
      <c r="T220" s="253"/>
      <c r="U220" s="254"/>
      <c r="V220" s="14"/>
      <c r="W220" s="14"/>
      <c r="X220" s="14"/>
      <c r="Y220" s="14"/>
      <c r="Z220" s="14"/>
      <c r="AA220" s="14"/>
      <c r="AB220" s="14"/>
      <c r="AC220" s="14"/>
      <c r="AD220" s="14"/>
      <c r="AE220" s="14"/>
      <c r="AT220" s="255" t="s">
        <v>238</v>
      </c>
      <c r="AU220" s="255" t="s">
        <v>84</v>
      </c>
      <c r="AV220" s="14" t="s">
        <v>234</v>
      </c>
      <c r="AW220" s="14" t="s">
        <v>37</v>
      </c>
      <c r="AX220" s="14" t="s">
        <v>82</v>
      </c>
      <c r="AY220" s="255" t="s">
        <v>227</v>
      </c>
    </row>
    <row r="221" s="2" customFormat="1" ht="21.75" customHeight="1">
      <c r="A221" s="40"/>
      <c r="B221" s="41"/>
      <c r="C221" s="215" t="s">
        <v>545</v>
      </c>
      <c r="D221" s="215" t="s">
        <v>229</v>
      </c>
      <c r="E221" s="216" t="s">
        <v>634</v>
      </c>
      <c r="F221" s="217" t="s">
        <v>635</v>
      </c>
      <c r="G221" s="218" t="s">
        <v>259</v>
      </c>
      <c r="H221" s="219">
        <v>37.740000000000002</v>
      </c>
      <c r="I221" s="220"/>
      <c r="J221" s="221">
        <f>ROUND(I221*H221,2)</f>
        <v>0</v>
      </c>
      <c r="K221" s="217" t="s">
        <v>233</v>
      </c>
      <c r="L221" s="46"/>
      <c r="M221" s="222" t="s">
        <v>19</v>
      </c>
      <c r="N221" s="223" t="s">
        <v>46</v>
      </c>
      <c r="O221" s="86"/>
      <c r="P221" s="224">
        <f>O221*H221</f>
        <v>0</v>
      </c>
      <c r="Q221" s="224">
        <v>0.012</v>
      </c>
      <c r="R221" s="224">
        <f>Q221*H221</f>
        <v>0.45288000000000006</v>
      </c>
      <c r="S221" s="224">
        <v>0</v>
      </c>
      <c r="T221" s="224">
        <f>S221*H221</f>
        <v>0</v>
      </c>
      <c r="U221" s="225" t="s">
        <v>19</v>
      </c>
      <c r="V221" s="40"/>
      <c r="W221" s="40"/>
      <c r="X221" s="40"/>
      <c r="Y221" s="40"/>
      <c r="Z221" s="40"/>
      <c r="AA221" s="40"/>
      <c r="AB221" s="40"/>
      <c r="AC221" s="40"/>
      <c r="AD221" s="40"/>
      <c r="AE221" s="40"/>
      <c r="AR221" s="226" t="s">
        <v>336</v>
      </c>
      <c r="AT221" s="226" t="s">
        <v>229</v>
      </c>
      <c r="AU221" s="226" t="s">
        <v>84</v>
      </c>
      <c r="AY221" s="19" t="s">
        <v>227</v>
      </c>
      <c r="BE221" s="227">
        <f>IF(N221="základní",J221,0)</f>
        <v>0</v>
      </c>
      <c r="BF221" s="227">
        <f>IF(N221="snížená",J221,0)</f>
        <v>0</v>
      </c>
      <c r="BG221" s="227">
        <f>IF(N221="zákl. přenesená",J221,0)</f>
        <v>0</v>
      </c>
      <c r="BH221" s="227">
        <f>IF(N221="sníž. přenesená",J221,0)</f>
        <v>0</v>
      </c>
      <c r="BI221" s="227">
        <f>IF(N221="nulová",J221,0)</f>
        <v>0</v>
      </c>
      <c r="BJ221" s="19" t="s">
        <v>82</v>
      </c>
      <c r="BK221" s="227">
        <f>ROUND(I221*H221,2)</f>
        <v>0</v>
      </c>
      <c r="BL221" s="19" t="s">
        <v>336</v>
      </c>
      <c r="BM221" s="226" t="s">
        <v>1521</v>
      </c>
    </row>
    <row r="222" s="2" customFormat="1">
      <c r="A222" s="40"/>
      <c r="B222" s="41"/>
      <c r="C222" s="42"/>
      <c r="D222" s="228" t="s">
        <v>236</v>
      </c>
      <c r="E222" s="42"/>
      <c r="F222" s="229" t="s">
        <v>637</v>
      </c>
      <c r="G222" s="42"/>
      <c r="H222" s="42"/>
      <c r="I222" s="230"/>
      <c r="J222" s="42"/>
      <c r="K222" s="42"/>
      <c r="L222" s="46"/>
      <c r="M222" s="231"/>
      <c r="N222" s="232"/>
      <c r="O222" s="86"/>
      <c r="P222" s="86"/>
      <c r="Q222" s="86"/>
      <c r="R222" s="86"/>
      <c r="S222" s="86"/>
      <c r="T222" s="86"/>
      <c r="U222" s="87"/>
      <c r="V222" s="40"/>
      <c r="W222" s="40"/>
      <c r="X222" s="40"/>
      <c r="Y222" s="40"/>
      <c r="Z222" s="40"/>
      <c r="AA222" s="40"/>
      <c r="AB222" s="40"/>
      <c r="AC222" s="40"/>
      <c r="AD222" s="40"/>
      <c r="AE222" s="40"/>
      <c r="AT222" s="19" t="s">
        <v>236</v>
      </c>
      <c r="AU222" s="19" t="s">
        <v>84</v>
      </c>
    </row>
    <row r="223" s="13" customFormat="1">
      <c r="A223" s="13"/>
      <c r="B223" s="233"/>
      <c r="C223" s="234"/>
      <c r="D223" s="235" t="s">
        <v>238</v>
      </c>
      <c r="E223" s="236" t="s">
        <v>19</v>
      </c>
      <c r="F223" s="237" t="s">
        <v>1520</v>
      </c>
      <c r="G223" s="234"/>
      <c r="H223" s="238">
        <v>37.740000000000002</v>
      </c>
      <c r="I223" s="239"/>
      <c r="J223" s="234"/>
      <c r="K223" s="234"/>
      <c r="L223" s="240"/>
      <c r="M223" s="241"/>
      <c r="N223" s="242"/>
      <c r="O223" s="242"/>
      <c r="P223" s="242"/>
      <c r="Q223" s="242"/>
      <c r="R223" s="242"/>
      <c r="S223" s="242"/>
      <c r="T223" s="242"/>
      <c r="U223" s="243"/>
      <c r="V223" s="13"/>
      <c r="W223" s="13"/>
      <c r="X223" s="13"/>
      <c r="Y223" s="13"/>
      <c r="Z223" s="13"/>
      <c r="AA223" s="13"/>
      <c r="AB223" s="13"/>
      <c r="AC223" s="13"/>
      <c r="AD223" s="13"/>
      <c r="AE223" s="13"/>
      <c r="AT223" s="244" t="s">
        <v>238</v>
      </c>
      <c r="AU223" s="244" t="s">
        <v>84</v>
      </c>
      <c r="AV223" s="13" t="s">
        <v>84</v>
      </c>
      <c r="AW223" s="13" t="s">
        <v>37</v>
      </c>
      <c r="AX223" s="13" t="s">
        <v>75</v>
      </c>
      <c r="AY223" s="244" t="s">
        <v>227</v>
      </c>
    </row>
    <row r="224" s="14" customFormat="1">
      <c r="A224" s="14"/>
      <c r="B224" s="245"/>
      <c r="C224" s="246"/>
      <c r="D224" s="235" t="s">
        <v>238</v>
      </c>
      <c r="E224" s="247" t="s">
        <v>19</v>
      </c>
      <c r="F224" s="248" t="s">
        <v>240</v>
      </c>
      <c r="G224" s="246"/>
      <c r="H224" s="249">
        <v>37.740000000000002</v>
      </c>
      <c r="I224" s="250"/>
      <c r="J224" s="246"/>
      <c r="K224" s="246"/>
      <c r="L224" s="251"/>
      <c r="M224" s="252"/>
      <c r="N224" s="253"/>
      <c r="O224" s="253"/>
      <c r="P224" s="253"/>
      <c r="Q224" s="253"/>
      <c r="R224" s="253"/>
      <c r="S224" s="253"/>
      <c r="T224" s="253"/>
      <c r="U224" s="254"/>
      <c r="V224" s="14"/>
      <c r="W224" s="14"/>
      <c r="X224" s="14"/>
      <c r="Y224" s="14"/>
      <c r="Z224" s="14"/>
      <c r="AA224" s="14"/>
      <c r="AB224" s="14"/>
      <c r="AC224" s="14"/>
      <c r="AD224" s="14"/>
      <c r="AE224" s="14"/>
      <c r="AT224" s="255" t="s">
        <v>238</v>
      </c>
      <c r="AU224" s="255" t="s">
        <v>84</v>
      </c>
      <c r="AV224" s="14" t="s">
        <v>234</v>
      </c>
      <c r="AW224" s="14" t="s">
        <v>37</v>
      </c>
      <c r="AX224" s="14" t="s">
        <v>82</v>
      </c>
      <c r="AY224" s="255" t="s">
        <v>227</v>
      </c>
    </row>
    <row r="225" s="2" customFormat="1" ht="16.5" customHeight="1">
      <c r="A225" s="40"/>
      <c r="B225" s="41"/>
      <c r="C225" s="215" t="s">
        <v>491</v>
      </c>
      <c r="D225" s="215" t="s">
        <v>229</v>
      </c>
      <c r="E225" s="216" t="s">
        <v>639</v>
      </c>
      <c r="F225" s="217" t="s">
        <v>640</v>
      </c>
      <c r="G225" s="218" t="s">
        <v>259</v>
      </c>
      <c r="H225" s="219">
        <v>37.740000000000002</v>
      </c>
      <c r="I225" s="220"/>
      <c r="J225" s="221">
        <f>ROUND(I225*H225,2)</f>
        <v>0</v>
      </c>
      <c r="K225" s="217" t="s">
        <v>233</v>
      </c>
      <c r="L225" s="46"/>
      <c r="M225" s="222" t="s">
        <v>19</v>
      </c>
      <c r="N225" s="223" t="s">
        <v>46</v>
      </c>
      <c r="O225" s="86"/>
      <c r="P225" s="224">
        <f>O225*H225</f>
        <v>0</v>
      </c>
      <c r="Q225" s="224">
        <v>0.00029999999999999997</v>
      </c>
      <c r="R225" s="224">
        <f>Q225*H225</f>
        <v>0.011322000000000001</v>
      </c>
      <c r="S225" s="224">
        <v>0</v>
      </c>
      <c r="T225" s="224">
        <f>S225*H225</f>
        <v>0</v>
      </c>
      <c r="U225" s="225" t="s">
        <v>19</v>
      </c>
      <c r="V225" s="40"/>
      <c r="W225" s="40"/>
      <c r="X225" s="40"/>
      <c r="Y225" s="40"/>
      <c r="Z225" s="40"/>
      <c r="AA225" s="40"/>
      <c r="AB225" s="40"/>
      <c r="AC225" s="40"/>
      <c r="AD225" s="40"/>
      <c r="AE225" s="40"/>
      <c r="AR225" s="226" t="s">
        <v>336</v>
      </c>
      <c r="AT225" s="226" t="s">
        <v>229</v>
      </c>
      <c r="AU225" s="226" t="s">
        <v>84</v>
      </c>
      <c r="AY225" s="19" t="s">
        <v>227</v>
      </c>
      <c r="BE225" s="227">
        <f>IF(N225="základní",J225,0)</f>
        <v>0</v>
      </c>
      <c r="BF225" s="227">
        <f>IF(N225="snížená",J225,0)</f>
        <v>0</v>
      </c>
      <c r="BG225" s="227">
        <f>IF(N225="zákl. přenesená",J225,0)</f>
        <v>0</v>
      </c>
      <c r="BH225" s="227">
        <f>IF(N225="sníž. přenesená",J225,0)</f>
        <v>0</v>
      </c>
      <c r="BI225" s="227">
        <f>IF(N225="nulová",J225,0)</f>
        <v>0</v>
      </c>
      <c r="BJ225" s="19" t="s">
        <v>82</v>
      </c>
      <c r="BK225" s="227">
        <f>ROUND(I225*H225,2)</f>
        <v>0</v>
      </c>
      <c r="BL225" s="19" t="s">
        <v>336</v>
      </c>
      <c r="BM225" s="226" t="s">
        <v>1522</v>
      </c>
    </row>
    <row r="226" s="2" customFormat="1">
      <c r="A226" s="40"/>
      <c r="B226" s="41"/>
      <c r="C226" s="42"/>
      <c r="D226" s="228" t="s">
        <v>236</v>
      </c>
      <c r="E226" s="42"/>
      <c r="F226" s="229" t="s">
        <v>642</v>
      </c>
      <c r="G226" s="42"/>
      <c r="H226" s="42"/>
      <c r="I226" s="230"/>
      <c r="J226" s="42"/>
      <c r="K226" s="42"/>
      <c r="L226" s="46"/>
      <c r="M226" s="231"/>
      <c r="N226" s="232"/>
      <c r="O226" s="86"/>
      <c r="P226" s="86"/>
      <c r="Q226" s="86"/>
      <c r="R226" s="86"/>
      <c r="S226" s="86"/>
      <c r="T226" s="86"/>
      <c r="U226" s="87"/>
      <c r="V226" s="40"/>
      <c r="W226" s="40"/>
      <c r="X226" s="40"/>
      <c r="Y226" s="40"/>
      <c r="Z226" s="40"/>
      <c r="AA226" s="40"/>
      <c r="AB226" s="40"/>
      <c r="AC226" s="40"/>
      <c r="AD226" s="40"/>
      <c r="AE226" s="40"/>
      <c r="AT226" s="19" t="s">
        <v>236</v>
      </c>
      <c r="AU226" s="19" t="s">
        <v>84</v>
      </c>
    </row>
    <row r="227" s="13" customFormat="1">
      <c r="A227" s="13"/>
      <c r="B227" s="233"/>
      <c r="C227" s="234"/>
      <c r="D227" s="235" t="s">
        <v>238</v>
      </c>
      <c r="E227" s="236" t="s">
        <v>19</v>
      </c>
      <c r="F227" s="237" t="s">
        <v>1520</v>
      </c>
      <c r="G227" s="234"/>
      <c r="H227" s="238">
        <v>37.740000000000002</v>
      </c>
      <c r="I227" s="239"/>
      <c r="J227" s="234"/>
      <c r="K227" s="234"/>
      <c r="L227" s="240"/>
      <c r="M227" s="241"/>
      <c r="N227" s="242"/>
      <c r="O227" s="242"/>
      <c r="P227" s="242"/>
      <c r="Q227" s="242"/>
      <c r="R227" s="242"/>
      <c r="S227" s="242"/>
      <c r="T227" s="242"/>
      <c r="U227" s="243"/>
      <c r="V227" s="13"/>
      <c r="W227" s="13"/>
      <c r="X227" s="13"/>
      <c r="Y227" s="13"/>
      <c r="Z227" s="13"/>
      <c r="AA227" s="13"/>
      <c r="AB227" s="13"/>
      <c r="AC227" s="13"/>
      <c r="AD227" s="13"/>
      <c r="AE227" s="13"/>
      <c r="AT227" s="244" t="s">
        <v>238</v>
      </c>
      <c r="AU227" s="244" t="s">
        <v>84</v>
      </c>
      <c r="AV227" s="13" t="s">
        <v>84</v>
      </c>
      <c r="AW227" s="13" t="s">
        <v>37</v>
      </c>
      <c r="AX227" s="13" t="s">
        <v>75</v>
      </c>
      <c r="AY227" s="244" t="s">
        <v>227</v>
      </c>
    </row>
    <row r="228" s="14" customFormat="1">
      <c r="A228" s="14"/>
      <c r="B228" s="245"/>
      <c r="C228" s="246"/>
      <c r="D228" s="235" t="s">
        <v>238</v>
      </c>
      <c r="E228" s="247" t="s">
        <v>19</v>
      </c>
      <c r="F228" s="248" t="s">
        <v>240</v>
      </c>
      <c r="G228" s="246"/>
      <c r="H228" s="249">
        <v>37.740000000000002</v>
      </c>
      <c r="I228" s="250"/>
      <c r="J228" s="246"/>
      <c r="K228" s="246"/>
      <c r="L228" s="251"/>
      <c r="M228" s="252"/>
      <c r="N228" s="253"/>
      <c r="O228" s="253"/>
      <c r="P228" s="253"/>
      <c r="Q228" s="253"/>
      <c r="R228" s="253"/>
      <c r="S228" s="253"/>
      <c r="T228" s="253"/>
      <c r="U228" s="254"/>
      <c r="V228" s="14"/>
      <c r="W228" s="14"/>
      <c r="X228" s="14"/>
      <c r="Y228" s="14"/>
      <c r="Z228" s="14"/>
      <c r="AA228" s="14"/>
      <c r="AB228" s="14"/>
      <c r="AC228" s="14"/>
      <c r="AD228" s="14"/>
      <c r="AE228" s="14"/>
      <c r="AT228" s="255" t="s">
        <v>238</v>
      </c>
      <c r="AU228" s="255" t="s">
        <v>84</v>
      </c>
      <c r="AV228" s="14" t="s">
        <v>234</v>
      </c>
      <c r="AW228" s="14" t="s">
        <v>37</v>
      </c>
      <c r="AX228" s="14" t="s">
        <v>82</v>
      </c>
      <c r="AY228" s="255" t="s">
        <v>227</v>
      </c>
    </row>
    <row r="229" s="2" customFormat="1" ht="24.15" customHeight="1">
      <c r="A229" s="40"/>
      <c r="B229" s="41"/>
      <c r="C229" s="256" t="s">
        <v>556</v>
      </c>
      <c r="D229" s="256" t="s">
        <v>241</v>
      </c>
      <c r="E229" s="257" t="s">
        <v>644</v>
      </c>
      <c r="F229" s="258" t="s">
        <v>645</v>
      </c>
      <c r="G229" s="259" t="s">
        <v>259</v>
      </c>
      <c r="H229" s="260">
        <v>41.514000000000003</v>
      </c>
      <c r="I229" s="261"/>
      <c r="J229" s="262">
        <f>ROUND(I229*H229,2)</f>
        <v>0</v>
      </c>
      <c r="K229" s="258" t="s">
        <v>233</v>
      </c>
      <c r="L229" s="263"/>
      <c r="M229" s="264" t="s">
        <v>19</v>
      </c>
      <c r="N229" s="265" t="s">
        <v>46</v>
      </c>
      <c r="O229" s="86"/>
      <c r="P229" s="224">
        <f>O229*H229</f>
        <v>0</v>
      </c>
      <c r="Q229" s="224">
        <v>0.0051000000000000004</v>
      </c>
      <c r="R229" s="224">
        <f>Q229*H229</f>
        <v>0.21172140000000003</v>
      </c>
      <c r="S229" s="224">
        <v>0</v>
      </c>
      <c r="T229" s="224">
        <f>S229*H229</f>
        <v>0</v>
      </c>
      <c r="U229" s="225" t="s">
        <v>19</v>
      </c>
      <c r="V229" s="40"/>
      <c r="W229" s="40"/>
      <c r="X229" s="40"/>
      <c r="Y229" s="40"/>
      <c r="Z229" s="40"/>
      <c r="AA229" s="40"/>
      <c r="AB229" s="40"/>
      <c r="AC229" s="40"/>
      <c r="AD229" s="40"/>
      <c r="AE229" s="40"/>
      <c r="AR229" s="226" t="s">
        <v>491</v>
      </c>
      <c r="AT229" s="226" t="s">
        <v>241</v>
      </c>
      <c r="AU229" s="226" t="s">
        <v>84</v>
      </c>
      <c r="AY229" s="19" t="s">
        <v>227</v>
      </c>
      <c r="BE229" s="227">
        <f>IF(N229="základní",J229,0)</f>
        <v>0</v>
      </c>
      <c r="BF229" s="227">
        <f>IF(N229="snížená",J229,0)</f>
        <v>0</v>
      </c>
      <c r="BG229" s="227">
        <f>IF(N229="zákl. přenesená",J229,0)</f>
        <v>0</v>
      </c>
      <c r="BH229" s="227">
        <f>IF(N229="sníž. přenesená",J229,0)</f>
        <v>0</v>
      </c>
      <c r="BI229" s="227">
        <f>IF(N229="nulová",J229,0)</f>
        <v>0</v>
      </c>
      <c r="BJ229" s="19" t="s">
        <v>82</v>
      </c>
      <c r="BK229" s="227">
        <f>ROUND(I229*H229,2)</f>
        <v>0</v>
      </c>
      <c r="BL229" s="19" t="s">
        <v>336</v>
      </c>
      <c r="BM229" s="226" t="s">
        <v>1523</v>
      </c>
    </row>
    <row r="230" s="13" customFormat="1">
      <c r="A230" s="13"/>
      <c r="B230" s="233"/>
      <c r="C230" s="234"/>
      <c r="D230" s="235" t="s">
        <v>238</v>
      </c>
      <c r="E230" s="234"/>
      <c r="F230" s="237" t="s">
        <v>1524</v>
      </c>
      <c r="G230" s="234"/>
      <c r="H230" s="238">
        <v>41.514000000000003</v>
      </c>
      <c r="I230" s="239"/>
      <c r="J230" s="234"/>
      <c r="K230" s="234"/>
      <c r="L230" s="240"/>
      <c r="M230" s="241"/>
      <c r="N230" s="242"/>
      <c r="O230" s="242"/>
      <c r="P230" s="242"/>
      <c r="Q230" s="242"/>
      <c r="R230" s="242"/>
      <c r="S230" s="242"/>
      <c r="T230" s="242"/>
      <c r="U230" s="243"/>
      <c r="V230" s="13"/>
      <c r="W230" s="13"/>
      <c r="X230" s="13"/>
      <c r="Y230" s="13"/>
      <c r="Z230" s="13"/>
      <c r="AA230" s="13"/>
      <c r="AB230" s="13"/>
      <c r="AC230" s="13"/>
      <c r="AD230" s="13"/>
      <c r="AE230" s="13"/>
      <c r="AT230" s="244" t="s">
        <v>238</v>
      </c>
      <c r="AU230" s="244" t="s">
        <v>84</v>
      </c>
      <c r="AV230" s="13" t="s">
        <v>84</v>
      </c>
      <c r="AW230" s="13" t="s">
        <v>4</v>
      </c>
      <c r="AX230" s="13" t="s">
        <v>82</v>
      </c>
      <c r="AY230" s="244" t="s">
        <v>227</v>
      </c>
    </row>
    <row r="231" s="2" customFormat="1" ht="16.5" customHeight="1">
      <c r="A231" s="40"/>
      <c r="B231" s="41"/>
      <c r="C231" s="215" t="s">
        <v>561</v>
      </c>
      <c r="D231" s="215" t="s">
        <v>229</v>
      </c>
      <c r="E231" s="216" t="s">
        <v>649</v>
      </c>
      <c r="F231" s="217" t="s">
        <v>650</v>
      </c>
      <c r="G231" s="218" t="s">
        <v>309</v>
      </c>
      <c r="H231" s="219">
        <v>34.899999999999999</v>
      </c>
      <c r="I231" s="220"/>
      <c r="J231" s="221">
        <f>ROUND(I231*H231,2)</f>
        <v>0</v>
      </c>
      <c r="K231" s="217" t="s">
        <v>233</v>
      </c>
      <c r="L231" s="46"/>
      <c r="M231" s="222" t="s">
        <v>19</v>
      </c>
      <c r="N231" s="223" t="s">
        <v>46</v>
      </c>
      <c r="O231" s="86"/>
      <c r="P231" s="224">
        <f>O231*H231</f>
        <v>0</v>
      </c>
      <c r="Q231" s="224">
        <v>1.0000000000000001E-05</v>
      </c>
      <c r="R231" s="224">
        <f>Q231*H231</f>
        <v>0.00034900000000000003</v>
      </c>
      <c r="S231" s="224">
        <v>0</v>
      </c>
      <c r="T231" s="224">
        <f>S231*H231</f>
        <v>0</v>
      </c>
      <c r="U231" s="225" t="s">
        <v>19</v>
      </c>
      <c r="V231" s="40"/>
      <c r="W231" s="40"/>
      <c r="X231" s="40"/>
      <c r="Y231" s="40"/>
      <c r="Z231" s="40"/>
      <c r="AA231" s="40"/>
      <c r="AB231" s="40"/>
      <c r="AC231" s="40"/>
      <c r="AD231" s="40"/>
      <c r="AE231" s="40"/>
      <c r="AR231" s="226" t="s">
        <v>336</v>
      </c>
      <c r="AT231" s="226" t="s">
        <v>229</v>
      </c>
      <c r="AU231" s="226" t="s">
        <v>84</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336</v>
      </c>
      <c r="BM231" s="226" t="s">
        <v>1525</v>
      </c>
    </row>
    <row r="232" s="2" customFormat="1">
      <c r="A232" s="40"/>
      <c r="B232" s="41"/>
      <c r="C232" s="42"/>
      <c r="D232" s="228" t="s">
        <v>236</v>
      </c>
      <c r="E232" s="42"/>
      <c r="F232" s="229" t="s">
        <v>652</v>
      </c>
      <c r="G232" s="42"/>
      <c r="H232" s="42"/>
      <c r="I232" s="230"/>
      <c r="J232" s="42"/>
      <c r="K232" s="42"/>
      <c r="L232" s="46"/>
      <c r="M232" s="231"/>
      <c r="N232" s="232"/>
      <c r="O232" s="86"/>
      <c r="P232" s="86"/>
      <c r="Q232" s="86"/>
      <c r="R232" s="86"/>
      <c r="S232" s="86"/>
      <c r="T232" s="86"/>
      <c r="U232" s="87"/>
      <c r="V232" s="40"/>
      <c r="W232" s="40"/>
      <c r="X232" s="40"/>
      <c r="Y232" s="40"/>
      <c r="Z232" s="40"/>
      <c r="AA232" s="40"/>
      <c r="AB232" s="40"/>
      <c r="AC232" s="40"/>
      <c r="AD232" s="40"/>
      <c r="AE232" s="40"/>
      <c r="AT232" s="19" t="s">
        <v>236</v>
      </c>
      <c r="AU232" s="19" t="s">
        <v>84</v>
      </c>
    </row>
    <row r="233" s="13" customFormat="1">
      <c r="A233" s="13"/>
      <c r="B233" s="233"/>
      <c r="C233" s="234"/>
      <c r="D233" s="235" t="s">
        <v>238</v>
      </c>
      <c r="E233" s="236" t="s">
        <v>19</v>
      </c>
      <c r="F233" s="237" t="s">
        <v>1526</v>
      </c>
      <c r="G233" s="234"/>
      <c r="H233" s="238">
        <v>34.899999999999999</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84</v>
      </c>
      <c r="AV233" s="13" t="s">
        <v>84</v>
      </c>
      <c r="AW233" s="13" t="s">
        <v>37</v>
      </c>
      <c r="AX233" s="13" t="s">
        <v>75</v>
      </c>
      <c r="AY233" s="244" t="s">
        <v>227</v>
      </c>
    </row>
    <row r="234" s="14" customFormat="1">
      <c r="A234" s="14"/>
      <c r="B234" s="245"/>
      <c r="C234" s="246"/>
      <c r="D234" s="235" t="s">
        <v>238</v>
      </c>
      <c r="E234" s="247" t="s">
        <v>19</v>
      </c>
      <c r="F234" s="248" t="s">
        <v>240</v>
      </c>
      <c r="G234" s="246"/>
      <c r="H234" s="249">
        <v>34.899999999999999</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84</v>
      </c>
      <c r="AV234" s="14" t="s">
        <v>234</v>
      </c>
      <c r="AW234" s="14" t="s">
        <v>37</v>
      </c>
      <c r="AX234" s="14" t="s">
        <v>82</v>
      </c>
      <c r="AY234" s="255" t="s">
        <v>227</v>
      </c>
    </row>
    <row r="235" s="2" customFormat="1" ht="16.5" customHeight="1">
      <c r="A235" s="40"/>
      <c r="B235" s="41"/>
      <c r="C235" s="256" t="s">
        <v>566</v>
      </c>
      <c r="D235" s="256" t="s">
        <v>241</v>
      </c>
      <c r="E235" s="257" t="s">
        <v>655</v>
      </c>
      <c r="F235" s="258" t="s">
        <v>656</v>
      </c>
      <c r="G235" s="259" t="s">
        <v>309</v>
      </c>
      <c r="H235" s="260">
        <v>41.880000000000003</v>
      </c>
      <c r="I235" s="261"/>
      <c r="J235" s="262">
        <f>ROUND(I235*H235,2)</f>
        <v>0</v>
      </c>
      <c r="K235" s="258" t="s">
        <v>19</v>
      </c>
      <c r="L235" s="263"/>
      <c r="M235" s="264" t="s">
        <v>19</v>
      </c>
      <c r="N235" s="265" t="s">
        <v>46</v>
      </c>
      <c r="O235" s="86"/>
      <c r="P235" s="224">
        <f>O235*H235</f>
        <v>0</v>
      </c>
      <c r="Q235" s="224">
        <v>0.00020000000000000001</v>
      </c>
      <c r="R235" s="224">
        <f>Q235*H235</f>
        <v>0.0083760000000000015</v>
      </c>
      <c r="S235" s="224">
        <v>0</v>
      </c>
      <c r="T235" s="224">
        <f>S235*H235</f>
        <v>0</v>
      </c>
      <c r="U235" s="225" t="s">
        <v>19</v>
      </c>
      <c r="V235" s="40"/>
      <c r="W235" s="40"/>
      <c r="X235" s="40"/>
      <c r="Y235" s="40"/>
      <c r="Z235" s="40"/>
      <c r="AA235" s="40"/>
      <c r="AB235" s="40"/>
      <c r="AC235" s="40"/>
      <c r="AD235" s="40"/>
      <c r="AE235" s="40"/>
      <c r="AR235" s="226" t="s">
        <v>491</v>
      </c>
      <c r="AT235" s="226" t="s">
        <v>241</v>
      </c>
      <c r="AU235" s="226" t="s">
        <v>84</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336</v>
      </c>
      <c r="BM235" s="226" t="s">
        <v>1527</v>
      </c>
    </row>
    <row r="236" s="13" customFormat="1">
      <c r="A236" s="13"/>
      <c r="B236" s="233"/>
      <c r="C236" s="234"/>
      <c r="D236" s="235" t="s">
        <v>238</v>
      </c>
      <c r="E236" s="234"/>
      <c r="F236" s="237" t="s">
        <v>1528</v>
      </c>
      <c r="G236" s="234"/>
      <c r="H236" s="238">
        <v>41.880000000000003</v>
      </c>
      <c r="I236" s="239"/>
      <c r="J236" s="234"/>
      <c r="K236" s="234"/>
      <c r="L236" s="240"/>
      <c r="M236" s="241"/>
      <c r="N236" s="242"/>
      <c r="O236" s="242"/>
      <c r="P236" s="242"/>
      <c r="Q236" s="242"/>
      <c r="R236" s="242"/>
      <c r="S236" s="242"/>
      <c r="T236" s="242"/>
      <c r="U236" s="243"/>
      <c r="V236" s="13"/>
      <c r="W236" s="13"/>
      <c r="X236" s="13"/>
      <c r="Y236" s="13"/>
      <c r="Z236" s="13"/>
      <c r="AA236" s="13"/>
      <c r="AB236" s="13"/>
      <c r="AC236" s="13"/>
      <c r="AD236" s="13"/>
      <c r="AE236" s="13"/>
      <c r="AT236" s="244" t="s">
        <v>238</v>
      </c>
      <c r="AU236" s="244" t="s">
        <v>84</v>
      </c>
      <c r="AV236" s="13" t="s">
        <v>84</v>
      </c>
      <c r="AW236" s="13" t="s">
        <v>4</v>
      </c>
      <c r="AX236" s="13" t="s">
        <v>82</v>
      </c>
      <c r="AY236" s="244" t="s">
        <v>227</v>
      </c>
    </row>
    <row r="237" s="2" customFormat="1" ht="16.5" customHeight="1">
      <c r="A237" s="40"/>
      <c r="B237" s="41"/>
      <c r="C237" s="215" t="s">
        <v>571</v>
      </c>
      <c r="D237" s="215" t="s">
        <v>229</v>
      </c>
      <c r="E237" s="216" t="s">
        <v>660</v>
      </c>
      <c r="F237" s="217" t="s">
        <v>661</v>
      </c>
      <c r="G237" s="218" t="s">
        <v>309</v>
      </c>
      <c r="H237" s="219">
        <v>34.899999999999999</v>
      </c>
      <c r="I237" s="220"/>
      <c r="J237" s="221">
        <f>ROUND(I237*H237,2)</f>
        <v>0</v>
      </c>
      <c r="K237" s="217" t="s">
        <v>233</v>
      </c>
      <c r="L237" s="46"/>
      <c r="M237" s="222" t="s">
        <v>19</v>
      </c>
      <c r="N237" s="223" t="s">
        <v>46</v>
      </c>
      <c r="O237" s="86"/>
      <c r="P237" s="224">
        <f>O237*H237</f>
        <v>0</v>
      </c>
      <c r="Q237" s="224">
        <v>3.0000000000000001E-05</v>
      </c>
      <c r="R237" s="224">
        <f>Q237*H237</f>
        <v>0.001047</v>
      </c>
      <c r="S237" s="224">
        <v>0</v>
      </c>
      <c r="T237" s="224">
        <f>S237*H237</f>
        <v>0</v>
      </c>
      <c r="U237" s="225" t="s">
        <v>19</v>
      </c>
      <c r="V237" s="40"/>
      <c r="W237" s="40"/>
      <c r="X237" s="40"/>
      <c r="Y237" s="40"/>
      <c r="Z237" s="40"/>
      <c r="AA237" s="40"/>
      <c r="AB237" s="40"/>
      <c r="AC237" s="40"/>
      <c r="AD237" s="40"/>
      <c r="AE237" s="40"/>
      <c r="AR237" s="226" t="s">
        <v>336</v>
      </c>
      <c r="AT237" s="226" t="s">
        <v>229</v>
      </c>
      <c r="AU237" s="226" t="s">
        <v>84</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336</v>
      </c>
      <c r="BM237" s="226" t="s">
        <v>1529</v>
      </c>
    </row>
    <row r="238" s="2" customFormat="1">
      <c r="A238" s="40"/>
      <c r="B238" s="41"/>
      <c r="C238" s="42"/>
      <c r="D238" s="228" t="s">
        <v>236</v>
      </c>
      <c r="E238" s="42"/>
      <c r="F238" s="229" t="s">
        <v>663</v>
      </c>
      <c r="G238" s="42"/>
      <c r="H238" s="42"/>
      <c r="I238" s="230"/>
      <c r="J238" s="42"/>
      <c r="K238" s="42"/>
      <c r="L238" s="46"/>
      <c r="M238" s="231"/>
      <c r="N238" s="232"/>
      <c r="O238" s="86"/>
      <c r="P238" s="86"/>
      <c r="Q238" s="86"/>
      <c r="R238" s="86"/>
      <c r="S238" s="86"/>
      <c r="T238" s="86"/>
      <c r="U238" s="87"/>
      <c r="V238" s="40"/>
      <c r="W238" s="40"/>
      <c r="X238" s="40"/>
      <c r="Y238" s="40"/>
      <c r="Z238" s="40"/>
      <c r="AA238" s="40"/>
      <c r="AB238" s="40"/>
      <c r="AC238" s="40"/>
      <c r="AD238" s="40"/>
      <c r="AE238" s="40"/>
      <c r="AT238" s="19" t="s">
        <v>236</v>
      </c>
      <c r="AU238" s="19" t="s">
        <v>84</v>
      </c>
    </row>
    <row r="239" s="13" customFormat="1">
      <c r="A239" s="13"/>
      <c r="B239" s="233"/>
      <c r="C239" s="234"/>
      <c r="D239" s="235" t="s">
        <v>238</v>
      </c>
      <c r="E239" s="236" t="s">
        <v>19</v>
      </c>
      <c r="F239" s="237" t="s">
        <v>1530</v>
      </c>
      <c r="G239" s="234"/>
      <c r="H239" s="238">
        <v>34.899999999999999</v>
      </c>
      <c r="I239" s="239"/>
      <c r="J239" s="234"/>
      <c r="K239" s="234"/>
      <c r="L239" s="240"/>
      <c r="M239" s="241"/>
      <c r="N239" s="242"/>
      <c r="O239" s="242"/>
      <c r="P239" s="242"/>
      <c r="Q239" s="242"/>
      <c r="R239" s="242"/>
      <c r="S239" s="242"/>
      <c r="T239" s="242"/>
      <c r="U239" s="243"/>
      <c r="V239" s="13"/>
      <c r="W239" s="13"/>
      <c r="X239" s="13"/>
      <c r="Y239" s="13"/>
      <c r="Z239" s="13"/>
      <c r="AA239" s="13"/>
      <c r="AB239" s="13"/>
      <c r="AC239" s="13"/>
      <c r="AD239" s="13"/>
      <c r="AE239" s="13"/>
      <c r="AT239" s="244" t="s">
        <v>238</v>
      </c>
      <c r="AU239" s="244" t="s">
        <v>84</v>
      </c>
      <c r="AV239" s="13" t="s">
        <v>84</v>
      </c>
      <c r="AW239" s="13" t="s">
        <v>37</v>
      </c>
      <c r="AX239" s="13" t="s">
        <v>75</v>
      </c>
      <c r="AY239" s="244" t="s">
        <v>227</v>
      </c>
    </row>
    <row r="240" s="14" customFormat="1">
      <c r="A240" s="14"/>
      <c r="B240" s="245"/>
      <c r="C240" s="246"/>
      <c r="D240" s="235" t="s">
        <v>238</v>
      </c>
      <c r="E240" s="247" t="s">
        <v>19</v>
      </c>
      <c r="F240" s="248" t="s">
        <v>240</v>
      </c>
      <c r="G240" s="246"/>
      <c r="H240" s="249">
        <v>34.899999999999999</v>
      </c>
      <c r="I240" s="250"/>
      <c r="J240" s="246"/>
      <c r="K240" s="246"/>
      <c r="L240" s="251"/>
      <c r="M240" s="252"/>
      <c r="N240" s="253"/>
      <c r="O240" s="253"/>
      <c r="P240" s="253"/>
      <c r="Q240" s="253"/>
      <c r="R240" s="253"/>
      <c r="S240" s="253"/>
      <c r="T240" s="253"/>
      <c r="U240" s="254"/>
      <c r="V240" s="14"/>
      <c r="W240" s="14"/>
      <c r="X240" s="14"/>
      <c r="Y240" s="14"/>
      <c r="Z240" s="14"/>
      <c r="AA240" s="14"/>
      <c r="AB240" s="14"/>
      <c r="AC240" s="14"/>
      <c r="AD240" s="14"/>
      <c r="AE240" s="14"/>
      <c r="AT240" s="255" t="s">
        <v>238</v>
      </c>
      <c r="AU240" s="255" t="s">
        <v>84</v>
      </c>
      <c r="AV240" s="14" t="s">
        <v>234</v>
      </c>
      <c r="AW240" s="14" t="s">
        <v>37</v>
      </c>
      <c r="AX240" s="14" t="s">
        <v>82</v>
      </c>
      <c r="AY240" s="255" t="s">
        <v>227</v>
      </c>
    </row>
    <row r="241" s="2" customFormat="1" ht="24.15" customHeight="1">
      <c r="A241" s="40"/>
      <c r="B241" s="41"/>
      <c r="C241" s="215" t="s">
        <v>576</v>
      </c>
      <c r="D241" s="215" t="s">
        <v>229</v>
      </c>
      <c r="E241" s="216" t="s">
        <v>666</v>
      </c>
      <c r="F241" s="217" t="s">
        <v>667</v>
      </c>
      <c r="G241" s="218" t="s">
        <v>244</v>
      </c>
      <c r="H241" s="219">
        <v>0.69299999999999995</v>
      </c>
      <c r="I241" s="220"/>
      <c r="J241" s="221">
        <f>ROUND(I241*H241,2)</f>
        <v>0</v>
      </c>
      <c r="K241" s="217" t="s">
        <v>233</v>
      </c>
      <c r="L241" s="46"/>
      <c r="M241" s="222" t="s">
        <v>19</v>
      </c>
      <c r="N241" s="223" t="s">
        <v>46</v>
      </c>
      <c r="O241" s="86"/>
      <c r="P241" s="224">
        <f>O241*H241</f>
        <v>0</v>
      </c>
      <c r="Q241" s="224">
        <v>0</v>
      </c>
      <c r="R241" s="224">
        <f>Q241*H241</f>
        <v>0</v>
      </c>
      <c r="S241" s="224">
        <v>0</v>
      </c>
      <c r="T241" s="224">
        <f>S241*H241</f>
        <v>0</v>
      </c>
      <c r="U241" s="225" t="s">
        <v>19</v>
      </c>
      <c r="V241" s="40"/>
      <c r="W241" s="40"/>
      <c r="X241" s="40"/>
      <c r="Y241" s="40"/>
      <c r="Z241" s="40"/>
      <c r="AA241" s="40"/>
      <c r="AB241" s="40"/>
      <c r="AC241" s="40"/>
      <c r="AD241" s="40"/>
      <c r="AE241" s="40"/>
      <c r="AR241" s="226" t="s">
        <v>336</v>
      </c>
      <c r="AT241" s="226" t="s">
        <v>229</v>
      </c>
      <c r="AU241" s="226" t="s">
        <v>84</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336</v>
      </c>
      <c r="BM241" s="226" t="s">
        <v>1531</v>
      </c>
    </row>
    <row r="242" s="2" customFormat="1">
      <c r="A242" s="40"/>
      <c r="B242" s="41"/>
      <c r="C242" s="42"/>
      <c r="D242" s="228" t="s">
        <v>236</v>
      </c>
      <c r="E242" s="42"/>
      <c r="F242" s="229" t="s">
        <v>669</v>
      </c>
      <c r="G242" s="42"/>
      <c r="H242" s="42"/>
      <c r="I242" s="230"/>
      <c r="J242" s="42"/>
      <c r="K242" s="42"/>
      <c r="L242" s="46"/>
      <c r="M242" s="231"/>
      <c r="N242" s="232"/>
      <c r="O242" s="86"/>
      <c r="P242" s="86"/>
      <c r="Q242" s="86"/>
      <c r="R242" s="86"/>
      <c r="S242" s="86"/>
      <c r="T242" s="86"/>
      <c r="U242" s="87"/>
      <c r="V242" s="40"/>
      <c r="W242" s="40"/>
      <c r="X242" s="40"/>
      <c r="Y242" s="40"/>
      <c r="Z242" s="40"/>
      <c r="AA242" s="40"/>
      <c r="AB242" s="40"/>
      <c r="AC242" s="40"/>
      <c r="AD242" s="40"/>
      <c r="AE242" s="40"/>
      <c r="AT242" s="19" t="s">
        <v>236</v>
      </c>
      <c r="AU242" s="19" t="s">
        <v>84</v>
      </c>
    </row>
    <row r="243" s="12" customFormat="1" ht="22.8" customHeight="1">
      <c r="A243" s="12"/>
      <c r="B243" s="199"/>
      <c r="C243" s="200"/>
      <c r="D243" s="201" t="s">
        <v>74</v>
      </c>
      <c r="E243" s="213" t="s">
        <v>357</v>
      </c>
      <c r="F243" s="213" t="s">
        <v>358</v>
      </c>
      <c r="G243" s="200"/>
      <c r="H243" s="200"/>
      <c r="I243" s="203"/>
      <c r="J243" s="214">
        <f>BK243</f>
        <v>0</v>
      </c>
      <c r="K243" s="200"/>
      <c r="L243" s="205"/>
      <c r="M243" s="206"/>
      <c r="N243" s="207"/>
      <c r="O243" s="207"/>
      <c r="P243" s="208">
        <f>SUM(P244:P255)</f>
        <v>0</v>
      </c>
      <c r="Q243" s="207"/>
      <c r="R243" s="208">
        <f>SUM(R244:R255)</f>
        <v>0.049521999999999997</v>
      </c>
      <c r="S243" s="207"/>
      <c r="T243" s="208">
        <f>SUM(T244:T255)</f>
        <v>0</v>
      </c>
      <c r="U243" s="209"/>
      <c r="V243" s="12"/>
      <c r="W243" s="12"/>
      <c r="X243" s="12"/>
      <c r="Y243" s="12"/>
      <c r="Z243" s="12"/>
      <c r="AA243" s="12"/>
      <c r="AB243" s="12"/>
      <c r="AC243" s="12"/>
      <c r="AD243" s="12"/>
      <c r="AE243" s="12"/>
      <c r="AR243" s="210" t="s">
        <v>84</v>
      </c>
      <c r="AT243" s="211" t="s">
        <v>74</v>
      </c>
      <c r="AU243" s="211" t="s">
        <v>82</v>
      </c>
      <c r="AY243" s="210" t="s">
        <v>227</v>
      </c>
      <c r="BK243" s="212">
        <f>SUM(BK244:BK255)</f>
        <v>0</v>
      </c>
    </row>
    <row r="244" s="2" customFormat="1" ht="16.5" customHeight="1">
      <c r="A244" s="40"/>
      <c r="B244" s="41"/>
      <c r="C244" s="215" t="s">
        <v>581</v>
      </c>
      <c r="D244" s="215" t="s">
        <v>229</v>
      </c>
      <c r="E244" s="216" t="s">
        <v>767</v>
      </c>
      <c r="F244" s="217" t="s">
        <v>768</v>
      </c>
      <c r="G244" s="218" t="s">
        <v>309</v>
      </c>
      <c r="H244" s="219">
        <v>21</v>
      </c>
      <c r="I244" s="220"/>
      <c r="J244" s="221">
        <f>ROUND(I244*H244,2)</f>
        <v>0</v>
      </c>
      <c r="K244" s="217" t="s">
        <v>233</v>
      </c>
      <c r="L244" s="46"/>
      <c r="M244" s="222" t="s">
        <v>19</v>
      </c>
      <c r="N244" s="223" t="s">
        <v>46</v>
      </c>
      <c r="O244" s="86"/>
      <c r="P244" s="224">
        <f>O244*H244</f>
        <v>0</v>
      </c>
      <c r="Q244" s="224">
        <v>1.0000000000000001E-05</v>
      </c>
      <c r="R244" s="224">
        <f>Q244*H244</f>
        <v>0.00021000000000000001</v>
      </c>
      <c r="S244" s="224">
        <v>0</v>
      </c>
      <c r="T244" s="224">
        <f>S244*H244</f>
        <v>0</v>
      </c>
      <c r="U244" s="225" t="s">
        <v>19</v>
      </c>
      <c r="V244" s="40"/>
      <c r="W244" s="40"/>
      <c r="X244" s="40"/>
      <c r="Y244" s="40"/>
      <c r="Z244" s="40"/>
      <c r="AA244" s="40"/>
      <c r="AB244" s="40"/>
      <c r="AC244" s="40"/>
      <c r="AD244" s="40"/>
      <c r="AE244" s="40"/>
      <c r="AR244" s="226" t="s">
        <v>336</v>
      </c>
      <c r="AT244" s="226" t="s">
        <v>229</v>
      </c>
      <c r="AU244" s="226" t="s">
        <v>84</v>
      </c>
      <c r="AY244" s="19" t="s">
        <v>227</v>
      </c>
      <c r="BE244" s="227">
        <f>IF(N244="základní",J244,0)</f>
        <v>0</v>
      </c>
      <c r="BF244" s="227">
        <f>IF(N244="snížená",J244,0)</f>
        <v>0</v>
      </c>
      <c r="BG244" s="227">
        <f>IF(N244="zákl. přenesená",J244,0)</f>
        <v>0</v>
      </c>
      <c r="BH244" s="227">
        <f>IF(N244="sníž. přenesená",J244,0)</f>
        <v>0</v>
      </c>
      <c r="BI244" s="227">
        <f>IF(N244="nulová",J244,0)</f>
        <v>0</v>
      </c>
      <c r="BJ244" s="19" t="s">
        <v>82</v>
      </c>
      <c r="BK244" s="227">
        <f>ROUND(I244*H244,2)</f>
        <v>0</v>
      </c>
      <c r="BL244" s="19" t="s">
        <v>336</v>
      </c>
      <c r="BM244" s="226" t="s">
        <v>1532</v>
      </c>
    </row>
    <row r="245" s="2" customFormat="1">
      <c r="A245" s="40"/>
      <c r="B245" s="41"/>
      <c r="C245" s="42"/>
      <c r="D245" s="228" t="s">
        <v>236</v>
      </c>
      <c r="E245" s="42"/>
      <c r="F245" s="229" t="s">
        <v>770</v>
      </c>
      <c r="G245" s="42"/>
      <c r="H245" s="42"/>
      <c r="I245" s="230"/>
      <c r="J245" s="42"/>
      <c r="K245" s="42"/>
      <c r="L245" s="46"/>
      <c r="M245" s="231"/>
      <c r="N245" s="232"/>
      <c r="O245" s="86"/>
      <c r="P245" s="86"/>
      <c r="Q245" s="86"/>
      <c r="R245" s="86"/>
      <c r="S245" s="86"/>
      <c r="T245" s="86"/>
      <c r="U245" s="87"/>
      <c r="V245" s="40"/>
      <c r="W245" s="40"/>
      <c r="X245" s="40"/>
      <c r="Y245" s="40"/>
      <c r="Z245" s="40"/>
      <c r="AA245" s="40"/>
      <c r="AB245" s="40"/>
      <c r="AC245" s="40"/>
      <c r="AD245" s="40"/>
      <c r="AE245" s="40"/>
      <c r="AT245" s="19" t="s">
        <v>236</v>
      </c>
      <c r="AU245" s="19" t="s">
        <v>84</v>
      </c>
    </row>
    <row r="246" s="13" customFormat="1">
      <c r="A246" s="13"/>
      <c r="B246" s="233"/>
      <c r="C246" s="234"/>
      <c r="D246" s="235" t="s">
        <v>238</v>
      </c>
      <c r="E246" s="236" t="s">
        <v>19</v>
      </c>
      <c r="F246" s="237" t="s">
        <v>1533</v>
      </c>
      <c r="G246" s="234"/>
      <c r="H246" s="238">
        <v>21</v>
      </c>
      <c r="I246" s="239"/>
      <c r="J246" s="234"/>
      <c r="K246" s="234"/>
      <c r="L246" s="240"/>
      <c r="M246" s="241"/>
      <c r="N246" s="242"/>
      <c r="O246" s="242"/>
      <c r="P246" s="242"/>
      <c r="Q246" s="242"/>
      <c r="R246" s="242"/>
      <c r="S246" s="242"/>
      <c r="T246" s="242"/>
      <c r="U246" s="243"/>
      <c r="V246" s="13"/>
      <c r="W246" s="13"/>
      <c r="X246" s="13"/>
      <c r="Y246" s="13"/>
      <c r="Z246" s="13"/>
      <c r="AA246" s="13"/>
      <c r="AB246" s="13"/>
      <c r="AC246" s="13"/>
      <c r="AD246" s="13"/>
      <c r="AE246" s="13"/>
      <c r="AT246" s="244" t="s">
        <v>238</v>
      </c>
      <c r="AU246" s="244" t="s">
        <v>84</v>
      </c>
      <c r="AV246" s="13" t="s">
        <v>84</v>
      </c>
      <c r="AW246" s="13" t="s">
        <v>37</v>
      </c>
      <c r="AX246" s="13" t="s">
        <v>75</v>
      </c>
      <c r="AY246" s="244" t="s">
        <v>227</v>
      </c>
    </row>
    <row r="247" s="14" customFormat="1">
      <c r="A247" s="14"/>
      <c r="B247" s="245"/>
      <c r="C247" s="246"/>
      <c r="D247" s="235" t="s">
        <v>238</v>
      </c>
      <c r="E247" s="247" t="s">
        <v>19</v>
      </c>
      <c r="F247" s="248" t="s">
        <v>240</v>
      </c>
      <c r="G247" s="246"/>
      <c r="H247" s="249">
        <v>21</v>
      </c>
      <c r="I247" s="250"/>
      <c r="J247" s="246"/>
      <c r="K247" s="246"/>
      <c r="L247" s="251"/>
      <c r="M247" s="252"/>
      <c r="N247" s="253"/>
      <c r="O247" s="253"/>
      <c r="P247" s="253"/>
      <c r="Q247" s="253"/>
      <c r="R247" s="253"/>
      <c r="S247" s="253"/>
      <c r="T247" s="253"/>
      <c r="U247" s="254"/>
      <c r="V247" s="14"/>
      <c r="W247" s="14"/>
      <c r="X247" s="14"/>
      <c r="Y247" s="14"/>
      <c r="Z247" s="14"/>
      <c r="AA247" s="14"/>
      <c r="AB247" s="14"/>
      <c r="AC247" s="14"/>
      <c r="AD247" s="14"/>
      <c r="AE247" s="14"/>
      <c r="AT247" s="255" t="s">
        <v>238</v>
      </c>
      <c r="AU247" s="255" t="s">
        <v>84</v>
      </c>
      <c r="AV247" s="14" t="s">
        <v>234</v>
      </c>
      <c r="AW247" s="14" t="s">
        <v>37</v>
      </c>
      <c r="AX247" s="14" t="s">
        <v>82</v>
      </c>
      <c r="AY247" s="255" t="s">
        <v>227</v>
      </c>
    </row>
    <row r="248" s="2" customFormat="1" ht="16.5" customHeight="1">
      <c r="A248" s="40"/>
      <c r="B248" s="41"/>
      <c r="C248" s="215" t="s">
        <v>587</v>
      </c>
      <c r="D248" s="215" t="s">
        <v>229</v>
      </c>
      <c r="E248" s="216" t="s">
        <v>773</v>
      </c>
      <c r="F248" s="217" t="s">
        <v>774</v>
      </c>
      <c r="G248" s="218" t="s">
        <v>259</v>
      </c>
      <c r="H248" s="219">
        <v>107.2</v>
      </c>
      <c r="I248" s="220"/>
      <c r="J248" s="221">
        <f>ROUND(I248*H248,2)</f>
        <v>0</v>
      </c>
      <c r="K248" s="217" t="s">
        <v>233</v>
      </c>
      <c r="L248" s="46"/>
      <c r="M248" s="222" t="s">
        <v>19</v>
      </c>
      <c r="N248" s="223" t="s">
        <v>46</v>
      </c>
      <c r="O248" s="86"/>
      <c r="P248" s="224">
        <f>O248*H248</f>
        <v>0</v>
      </c>
      <c r="Q248" s="224">
        <v>0.00020000000000000001</v>
      </c>
      <c r="R248" s="224">
        <f>Q248*H248</f>
        <v>0.021440000000000001</v>
      </c>
      <c r="S248" s="224">
        <v>0</v>
      </c>
      <c r="T248" s="224">
        <f>S248*H248</f>
        <v>0</v>
      </c>
      <c r="U248" s="225" t="s">
        <v>19</v>
      </c>
      <c r="V248" s="40"/>
      <c r="W248" s="40"/>
      <c r="X248" s="40"/>
      <c r="Y248" s="40"/>
      <c r="Z248" s="40"/>
      <c r="AA248" s="40"/>
      <c r="AB248" s="40"/>
      <c r="AC248" s="40"/>
      <c r="AD248" s="40"/>
      <c r="AE248" s="40"/>
      <c r="AR248" s="226" t="s">
        <v>336</v>
      </c>
      <c r="AT248" s="226" t="s">
        <v>229</v>
      </c>
      <c r="AU248" s="226" t="s">
        <v>84</v>
      </c>
      <c r="AY248" s="19" t="s">
        <v>227</v>
      </c>
      <c r="BE248" s="227">
        <f>IF(N248="základní",J248,0)</f>
        <v>0</v>
      </c>
      <c r="BF248" s="227">
        <f>IF(N248="snížená",J248,0)</f>
        <v>0</v>
      </c>
      <c r="BG248" s="227">
        <f>IF(N248="zákl. přenesená",J248,0)</f>
        <v>0</v>
      </c>
      <c r="BH248" s="227">
        <f>IF(N248="sníž. přenesená",J248,0)</f>
        <v>0</v>
      </c>
      <c r="BI248" s="227">
        <f>IF(N248="nulová",J248,0)</f>
        <v>0</v>
      </c>
      <c r="BJ248" s="19" t="s">
        <v>82</v>
      </c>
      <c r="BK248" s="227">
        <f>ROUND(I248*H248,2)</f>
        <v>0</v>
      </c>
      <c r="BL248" s="19" t="s">
        <v>336</v>
      </c>
      <c r="BM248" s="226" t="s">
        <v>1534</v>
      </c>
    </row>
    <row r="249" s="2" customFormat="1">
      <c r="A249" s="40"/>
      <c r="B249" s="41"/>
      <c r="C249" s="42"/>
      <c r="D249" s="228" t="s">
        <v>236</v>
      </c>
      <c r="E249" s="42"/>
      <c r="F249" s="229" t="s">
        <v>776</v>
      </c>
      <c r="G249" s="42"/>
      <c r="H249" s="42"/>
      <c r="I249" s="230"/>
      <c r="J249" s="42"/>
      <c r="K249" s="42"/>
      <c r="L249" s="46"/>
      <c r="M249" s="231"/>
      <c r="N249" s="232"/>
      <c r="O249" s="86"/>
      <c r="P249" s="86"/>
      <c r="Q249" s="86"/>
      <c r="R249" s="86"/>
      <c r="S249" s="86"/>
      <c r="T249" s="86"/>
      <c r="U249" s="87"/>
      <c r="V249" s="40"/>
      <c r="W249" s="40"/>
      <c r="X249" s="40"/>
      <c r="Y249" s="40"/>
      <c r="Z249" s="40"/>
      <c r="AA249" s="40"/>
      <c r="AB249" s="40"/>
      <c r="AC249" s="40"/>
      <c r="AD249" s="40"/>
      <c r="AE249" s="40"/>
      <c r="AT249" s="19" t="s">
        <v>236</v>
      </c>
      <c r="AU249" s="19" t="s">
        <v>84</v>
      </c>
    </row>
    <row r="250" s="13" customFormat="1">
      <c r="A250" s="13"/>
      <c r="B250" s="233"/>
      <c r="C250" s="234"/>
      <c r="D250" s="235" t="s">
        <v>238</v>
      </c>
      <c r="E250" s="236" t="s">
        <v>19</v>
      </c>
      <c r="F250" s="237" t="s">
        <v>1535</v>
      </c>
      <c r="G250" s="234"/>
      <c r="H250" s="238">
        <v>107.2</v>
      </c>
      <c r="I250" s="239"/>
      <c r="J250" s="234"/>
      <c r="K250" s="234"/>
      <c r="L250" s="240"/>
      <c r="M250" s="241"/>
      <c r="N250" s="242"/>
      <c r="O250" s="242"/>
      <c r="P250" s="242"/>
      <c r="Q250" s="242"/>
      <c r="R250" s="242"/>
      <c r="S250" s="242"/>
      <c r="T250" s="242"/>
      <c r="U250" s="243"/>
      <c r="V250" s="13"/>
      <c r="W250" s="13"/>
      <c r="X250" s="13"/>
      <c r="Y250" s="13"/>
      <c r="Z250" s="13"/>
      <c r="AA250" s="13"/>
      <c r="AB250" s="13"/>
      <c r="AC250" s="13"/>
      <c r="AD250" s="13"/>
      <c r="AE250" s="13"/>
      <c r="AT250" s="244" t="s">
        <v>238</v>
      </c>
      <c r="AU250" s="244" t="s">
        <v>84</v>
      </c>
      <c r="AV250" s="13" t="s">
        <v>84</v>
      </c>
      <c r="AW250" s="13" t="s">
        <v>37</v>
      </c>
      <c r="AX250" s="13" t="s">
        <v>75</v>
      </c>
      <c r="AY250" s="244" t="s">
        <v>227</v>
      </c>
    </row>
    <row r="251" s="14" customFormat="1">
      <c r="A251" s="14"/>
      <c r="B251" s="245"/>
      <c r="C251" s="246"/>
      <c r="D251" s="235" t="s">
        <v>238</v>
      </c>
      <c r="E251" s="247" t="s">
        <v>19</v>
      </c>
      <c r="F251" s="248" t="s">
        <v>240</v>
      </c>
      <c r="G251" s="246"/>
      <c r="H251" s="249">
        <v>107.2</v>
      </c>
      <c r="I251" s="250"/>
      <c r="J251" s="246"/>
      <c r="K251" s="246"/>
      <c r="L251" s="251"/>
      <c r="M251" s="252"/>
      <c r="N251" s="253"/>
      <c r="O251" s="253"/>
      <c r="P251" s="253"/>
      <c r="Q251" s="253"/>
      <c r="R251" s="253"/>
      <c r="S251" s="253"/>
      <c r="T251" s="253"/>
      <c r="U251" s="254"/>
      <c r="V251" s="14"/>
      <c r="W251" s="14"/>
      <c r="X251" s="14"/>
      <c r="Y251" s="14"/>
      <c r="Z251" s="14"/>
      <c r="AA251" s="14"/>
      <c r="AB251" s="14"/>
      <c r="AC251" s="14"/>
      <c r="AD251" s="14"/>
      <c r="AE251" s="14"/>
      <c r="AT251" s="255" t="s">
        <v>238</v>
      </c>
      <c r="AU251" s="255" t="s">
        <v>84</v>
      </c>
      <c r="AV251" s="14" t="s">
        <v>234</v>
      </c>
      <c r="AW251" s="14" t="s">
        <v>37</v>
      </c>
      <c r="AX251" s="14" t="s">
        <v>82</v>
      </c>
      <c r="AY251" s="255" t="s">
        <v>227</v>
      </c>
    </row>
    <row r="252" s="2" customFormat="1" ht="24.15" customHeight="1">
      <c r="A252" s="40"/>
      <c r="B252" s="41"/>
      <c r="C252" s="215" t="s">
        <v>592</v>
      </c>
      <c r="D252" s="215" t="s">
        <v>229</v>
      </c>
      <c r="E252" s="216" t="s">
        <v>779</v>
      </c>
      <c r="F252" s="217" t="s">
        <v>780</v>
      </c>
      <c r="G252" s="218" t="s">
        <v>259</v>
      </c>
      <c r="H252" s="219">
        <v>107.2</v>
      </c>
      <c r="I252" s="220"/>
      <c r="J252" s="221">
        <f>ROUND(I252*H252,2)</f>
        <v>0</v>
      </c>
      <c r="K252" s="217" t="s">
        <v>233</v>
      </c>
      <c r="L252" s="46"/>
      <c r="M252" s="222" t="s">
        <v>19</v>
      </c>
      <c r="N252" s="223" t="s">
        <v>46</v>
      </c>
      <c r="O252" s="86"/>
      <c r="P252" s="224">
        <f>O252*H252</f>
        <v>0</v>
      </c>
      <c r="Q252" s="224">
        <v>0.00025999999999999998</v>
      </c>
      <c r="R252" s="224">
        <f>Q252*H252</f>
        <v>0.027871999999999997</v>
      </c>
      <c r="S252" s="224">
        <v>0</v>
      </c>
      <c r="T252" s="224">
        <f>S252*H252</f>
        <v>0</v>
      </c>
      <c r="U252" s="225" t="s">
        <v>19</v>
      </c>
      <c r="V252" s="40"/>
      <c r="W252" s="40"/>
      <c r="X252" s="40"/>
      <c r="Y252" s="40"/>
      <c r="Z252" s="40"/>
      <c r="AA252" s="40"/>
      <c r="AB252" s="40"/>
      <c r="AC252" s="40"/>
      <c r="AD252" s="40"/>
      <c r="AE252" s="40"/>
      <c r="AR252" s="226" t="s">
        <v>336</v>
      </c>
      <c r="AT252" s="226" t="s">
        <v>229</v>
      </c>
      <c r="AU252" s="226" t="s">
        <v>84</v>
      </c>
      <c r="AY252" s="19" t="s">
        <v>227</v>
      </c>
      <c r="BE252" s="227">
        <f>IF(N252="základní",J252,0)</f>
        <v>0</v>
      </c>
      <c r="BF252" s="227">
        <f>IF(N252="snížená",J252,0)</f>
        <v>0</v>
      </c>
      <c r="BG252" s="227">
        <f>IF(N252="zákl. přenesená",J252,0)</f>
        <v>0</v>
      </c>
      <c r="BH252" s="227">
        <f>IF(N252="sníž. přenesená",J252,0)</f>
        <v>0</v>
      </c>
      <c r="BI252" s="227">
        <f>IF(N252="nulová",J252,0)</f>
        <v>0</v>
      </c>
      <c r="BJ252" s="19" t="s">
        <v>82</v>
      </c>
      <c r="BK252" s="227">
        <f>ROUND(I252*H252,2)</f>
        <v>0</v>
      </c>
      <c r="BL252" s="19" t="s">
        <v>336</v>
      </c>
      <c r="BM252" s="226" t="s">
        <v>1536</v>
      </c>
    </row>
    <row r="253" s="2" customFormat="1">
      <c r="A253" s="40"/>
      <c r="B253" s="41"/>
      <c r="C253" s="42"/>
      <c r="D253" s="228" t="s">
        <v>236</v>
      </c>
      <c r="E253" s="42"/>
      <c r="F253" s="229" t="s">
        <v>782</v>
      </c>
      <c r="G253" s="42"/>
      <c r="H253" s="42"/>
      <c r="I253" s="230"/>
      <c r="J253" s="42"/>
      <c r="K253" s="42"/>
      <c r="L253" s="46"/>
      <c r="M253" s="231"/>
      <c r="N253" s="232"/>
      <c r="O253" s="86"/>
      <c r="P253" s="86"/>
      <c r="Q253" s="86"/>
      <c r="R253" s="86"/>
      <c r="S253" s="86"/>
      <c r="T253" s="86"/>
      <c r="U253" s="87"/>
      <c r="V253" s="40"/>
      <c r="W253" s="40"/>
      <c r="X253" s="40"/>
      <c r="Y253" s="40"/>
      <c r="Z253" s="40"/>
      <c r="AA253" s="40"/>
      <c r="AB253" s="40"/>
      <c r="AC253" s="40"/>
      <c r="AD253" s="40"/>
      <c r="AE253" s="40"/>
      <c r="AT253" s="19" t="s">
        <v>236</v>
      </c>
      <c r="AU253" s="19" t="s">
        <v>84</v>
      </c>
    </row>
    <row r="254" s="13" customFormat="1">
      <c r="A254" s="13"/>
      <c r="B254" s="233"/>
      <c r="C254" s="234"/>
      <c r="D254" s="235" t="s">
        <v>238</v>
      </c>
      <c r="E254" s="236" t="s">
        <v>19</v>
      </c>
      <c r="F254" s="237" t="s">
        <v>1537</v>
      </c>
      <c r="G254" s="234"/>
      <c r="H254" s="238">
        <v>107.2</v>
      </c>
      <c r="I254" s="239"/>
      <c r="J254" s="234"/>
      <c r="K254" s="234"/>
      <c r="L254" s="240"/>
      <c r="M254" s="241"/>
      <c r="N254" s="242"/>
      <c r="O254" s="242"/>
      <c r="P254" s="242"/>
      <c r="Q254" s="242"/>
      <c r="R254" s="242"/>
      <c r="S254" s="242"/>
      <c r="T254" s="242"/>
      <c r="U254" s="243"/>
      <c r="V254" s="13"/>
      <c r="W254" s="13"/>
      <c r="X254" s="13"/>
      <c r="Y254" s="13"/>
      <c r="Z254" s="13"/>
      <c r="AA254" s="13"/>
      <c r="AB254" s="13"/>
      <c r="AC254" s="13"/>
      <c r="AD254" s="13"/>
      <c r="AE254" s="13"/>
      <c r="AT254" s="244" t="s">
        <v>238</v>
      </c>
      <c r="AU254" s="244" t="s">
        <v>84</v>
      </c>
      <c r="AV254" s="13" t="s">
        <v>84</v>
      </c>
      <c r="AW254" s="13" t="s">
        <v>37</v>
      </c>
      <c r="AX254" s="13" t="s">
        <v>75</v>
      </c>
      <c r="AY254" s="244" t="s">
        <v>227</v>
      </c>
    </row>
    <row r="255" s="14" customFormat="1">
      <c r="A255" s="14"/>
      <c r="B255" s="245"/>
      <c r="C255" s="246"/>
      <c r="D255" s="235" t="s">
        <v>238</v>
      </c>
      <c r="E255" s="247" t="s">
        <v>19</v>
      </c>
      <c r="F255" s="248" t="s">
        <v>240</v>
      </c>
      <c r="G255" s="246"/>
      <c r="H255" s="249">
        <v>107.2</v>
      </c>
      <c r="I255" s="250"/>
      <c r="J255" s="246"/>
      <c r="K255" s="246"/>
      <c r="L255" s="251"/>
      <c r="M255" s="252"/>
      <c r="N255" s="253"/>
      <c r="O255" s="253"/>
      <c r="P255" s="253"/>
      <c r="Q255" s="253"/>
      <c r="R255" s="253"/>
      <c r="S255" s="253"/>
      <c r="T255" s="253"/>
      <c r="U255" s="254"/>
      <c r="V255" s="14"/>
      <c r="W255" s="14"/>
      <c r="X255" s="14"/>
      <c r="Y255" s="14"/>
      <c r="Z255" s="14"/>
      <c r="AA255" s="14"/>
      <c r="AB255" s="14"/>
      <c r="AC255" s="14"/>
      <c r="AD255" s="14"/>
      <c r="AE255" s="14"/>
      <c r="AT255" s="255" t="s">
        <v>238</v>
      </c>
      <c r="AU255" s="255" t="s">
        <v>84</v>
      </c>
      <c r="AV255" s="14" t="s">
        <v>234</v>
      </c>
      <c r="AW255" s="14" t="s">
        <v>37</v>
      </c>
      <c r="AX255" s="14" t="s">
        <v>82</v>
      </c>
      <c r="AY255" s="255" t="s">
        <v>227</v>
      </c>
    </row>
    <row r="256" s="12" customFormat="1" ht="25.92" customHeight="1">
      <c r="A256" s="12"/>
      <c r="B256" s="199"/>
      <c r="C256" s="200"/>
      <c r="D256" s="201" t="s">
        <v>74</v>
      </c>
      <c r="E256" s="202" t="s">
        <v>365</v>
      </c>
      <c r="F256" s="202" t="s">
        <v>366</v>
      </c>
      <c r="G256" s="200"/>
      <c r="H256" s="200"/>
      <c r="I256" s="203"/>
      <c r="J256" s="204">
        <f>BK256</f>
        <v>0</v>
      </c>
      <c r="K256" s="200"/>
      <c r="L256" s="205"/>
      <c r="M256" s="206"/>
      <c r="N256" s="207"/>
      <c r="O256" s="207"/>
      <c r="P256" s="208">
        <f>SUM(P257:P266)</f>
        <v>0</v>
      </c>
      <c r="Q256" s="207"/>
      <c r="R256" s="208">
        <f>SUM(R257:R266)</f>
        <v>0</v>
      </c>
      <c r="S256" s="207"/>
      <c r="T256" s="208">
        <f>SUM(T257:T266)</f>
        <v>0</v>
      </c>
      <c r="U256" s="209"/>
      <c r="V256" s="12"/>
      <c r="W256" s="12"/>
      <c r="X256" s="12"/>
      <c r="Y256" s="12"/>
      <c r="Z256" s="12"/>
      <c r="AA256" s="12"/>
      <c r="AB256" s="12"/>
      <c r="AC256" s="12"/>
      <c r="AD256" s="12"/>
      <c r="AE256" s="12"/>
      <c r="AR256" s="210" t="s">
        <v>234</v>
      </c>
      <c r="AT256" s="211" t="s">
        <v>74</v>
      </c>
      <c r="AU256" s="211" t="s">
        <v>75</v>
      </c>
      <c r="AY256" s="210" t="s">
        <v>227</v>
      </c>
      <c r="BK256" s="212">
        <f>SUM(BK257:BK266)</f>
        <v>0</v>
      </c>
    </row>
    <row r="257" s="2" customFormat="1" ht="16.5" customHeight="1">
      <c r="A257" s="40"/>
      <c r="B257" s="41"/>
      <c r="C257" s="215" t="s">
        <v>597</v>
      </c>
      <c r="D257" s="215" t="s">
        <v>229</v>
      </c>
      <c r="E257" s="216" t="s">
        <v>368</v>
      </c>
      <c r="F257" s="217" t="s">
        <v>369</v>
      </c>
      <c r="G257" s="218" t="s">
        <v>370</v>
      </c>
      <c r="H257" s="219">
        <v>12</v>
      </c>
      <c r="I257" s="220"/>
      <c r="J257" s="221">
        <f>ROUND(I257*H257,2)</f>
        <v>0</v>
      </c>
      <c r="K257" s="217" t="s">
        <v>233</v>
      </c>
      <c r="L257" s="46"/>
      <c r="M257" s="222" t="s">
        <v>19</v>
      </c>
      <c r="N257" s="223" t="s">
        <v>46</v>
      </c>
      <c r="O257" s="86"/>
      <c r="P257" s="224">
        <f>O257*H257</f>
        <v>0</v>
      </c>
      <c r="Q257" s="224">
        <v>0</v>
      </c>
      <c r="R257" s="224">
        <f>Q257*H257</f>
        <v>0</v>
      </c>
      <c r="S257" s="224">
        <v>0</v>
      </c>
      <c r="T257" s="224">
        <f>S257*H257</f>
        <v>0</v>
      </c>
      <c r="U257" s="225" t="s">
        <v>19</v>
      </c>
      <c r="V257" s="40"/>
      <c r="W257" s="40"/>
      <c r="X257" s="40"/>
      <c r="Y257" s="40"/>
      <c r="Z257" s="40"/>
      <c r="AA257" s="40"/>
      <c r="AB257" s="40"/>
      <c r="AC257" s="40"/>
      <c r="AD257" s="40"/>
      <c r="AE257" s="40"/>
      <c r="AR257" s="226" t="s">
        <v>371</v>
      </c>
      <c r="AT257" s="226" t="s">
        <v>229</v>
      </c>
      <c r="AU257" s="226" t="s">
        <v>82</v>
      </c>
      <c r="AY257" s="19" t="s">
        <v>227</v>
      </c>
      <c r="BE257" s="227">
        <f>IF(N257="základní",J257,0)</f>
        <v>0</v>
      </c>
      <c r="BF257" s="227">
        <f>IF(N257="snížená",J257,0)</f>
        <v>0</v>
      </c>
      <c r="BG257" s="227">
        <f>IF(N257="zákl. přenesená",J257,0)</f>
        <v>0</v>
      </c>
      <c r="BH257" s="227">
        <f>IF(N257="sníž. přenesená",J257,0)</f>
        <v>0</v>
      </c>
      <c r="BI257" s="227">
        <f>IF(N257="nulová",J257,0)</f>
        <v>0</v>
      </c>
      <c r="BJ257" s="19" t="s">
        <v>82</v>
      </c>
      <c r="BK257" s="227">
        <f>ROUND(I257*H257,2)</f>
        <v>0</v>
      </c>
      <c r="BL257" s="19" t="s">
        <v>371</v>
      </c>
      <c r="BM257" s="226" t="s">
        <v>1538</v>
      </c>
    </row>
    <row r="258" s="2" customFormat="1">
      <c r="A258" s="40"/>
      <c r="B258" s="41"/>
      <c r="C258" s="42"/>
      <c r="D258" s="228" t="s">
        <v>236</v>
      </c>
      <c r="E258" s="42"/>
      <c r="F258" s="229" t="s">
        <v>373</v>
      </c>
      <c r="G258" s="42"/>
      <c r="H258" s="42"/>
      <c r="I258" s="230"/>
      <c r="J258" s="42"/>
      <c r="K258" s="42"/>
      <c r="L258" s="46"/>
      <c r="M258" s="231"/>
      <c r="N258" s="232"/>
      <c r="O258" s="86"/>
      <c r="P258" s="86"/>
      <c r="Q258" s="86"/>
      <c r="R258" s="86"/>
      <c r="S258" s="86"/>
      <c r="T258" s="86"/>
      <c r="U258" s="87"/>
      <c r="V258" s="40"/>
      <c r="W258" s="40"/>
      <c r="X258" s="40"/>
      <c r="Y258" s="40"/>
      <c r="Z258" s="40"/>
      <c r="AA258" s="40"/>
      <c r="AB258" s="40"/>
      <c r="AC258" s="40"/>
      <c r="AD258" s="40"/>
      <c r="AE258" s="40"/>
      <c r="AT258" s="19" t="s">
        <v>236</v>
      </c>
      <c r="AU258" s="19" t="s">
        <v>82</v>
      </c>
    </row>
    <row r="259" s="15" customFormat="1">
      <c r="A259" s="15"/>
      <c r="B259" s="266"/>
      <c r="C259" s="267"/>
      <c r="D259" s="235" t="s">
        <v>238</v>
      </c>
      <c r="E259" s="268" t="s">
        <v>19</v>
      </c>
      <c r="F259" s="269" t="s">
        <v>988</v>
      </c>
      <c r="G259" s="267"/>
      <c r="H259" s="268" t="s">
        <v>19</v>
      </c>
      <c r="I259" s="270"/>
      <c r="J259" s="267"/>
      <c r="K259" s="267"/>
      <c r="L259" s="271"/>
      <c r="M259" s="272"/>
      <c r="N259" s="273"/>
      <c r="O259" s="273"/>
      <c r="P259" s="273"/>
      <c r="Q259" s="273"/>
      <c r="R259" s="273"/>
      <c r="S259" s="273"/>
      <c r="T259" s="273"/>
      <c r="U259" s="274"/>
      <c r="V259" s="15"/>
      <c r="W259" s="15"/>
      <c r="X259" s="15"/>
      <c r="Y259" s="15"/>
      <c r="Z259" s="15"/>
      <c r="AA259" s="15"/>
      <c r="AB259" s="15"/>
      <c r="AC259" s="15"/>
      <c r="AD259" s="15"/>
      <c r="AE259" s="15"/>
      <c r="AT259" s="275" t="s">
        <v>238</v>
      </c>
      <c r="AU259" s="275" t="s">
        <v>82</v>
      </c>
      <c r="AV259" s="15" t="s">
        <v>82</v>
      </c>
      <c r="AW259" s="15" t="s">
        <v>37</v>
      </c>
      <c r="AX259" s="15" t="s">
        <v>75</v>
      </c>
      <c r="AY259" s="275" t="s">
        <v>227</v>
      </c>
    </row>
    <row r="260" s="13" customFormat="1">
      <c r="A260" s="13"/>
      <c r="B260" s="233"/>
      <c r="C260" s="234"/>
      <c r="D260" s="235" t="s">
        <v>238</v>
      </c>
      <c r="E260" s="236" t="s">
        <v>19</v>
      </c>
      <c r="F260" s="237" t="s">
        <v>8</v>
      </c>
      <c r="G260" s="234"/>
      <c r="H260" s="238">
        <v>12</v>
      </c>
      <c r="I260" s="239"/>
      <c r="J260" s="234"/>
      <c r="K260" s="234"/>
      <c r="L260" s="240"/>
      <c r="M260" s="241"/>
      <c r="N260" s="242"/>
      <c r="O260" s="242"/>
      <c r="P260" s="242"/>
      <c r="Q260" s="242"/>
      <c r="R260" s="242"/>
      <c r="S260" s="242"/>
      <c r="T260" s="242"/>
      <c r="U260" s="243"/>
      <c r="V260" s="13"/>
      <c r="W260" s="13"/>
      <c r="X260" s="13"/>
      <c r="Y260" s="13"/>
      <c r="Z260" s="13"/>
      <c r="AA260" s="13"/>
      <c r="AB260" s="13"/>
      <c r="AC260" s="13"/>
      <c r="AD260" s="13"/>
      <c r="AE260" s="13"/>
      <c r="AT260" s="244" t="s">
        <v>238</v>
      </c>
      <c r="AU260" s="244" t="s">
        <v>82</v>
      </c>
      <c r="AV260" s="13" t="s">
        <v>84</v>
      </c>
      <c r="AW260" s="13" t="s">
        <v>37</v>
      </c>
      <c r="AX260" s="13" t="s">
        <v>75</v>
      </c>
      <c r="AY260" s="244" t="s">
        <v>227</v>
      </c>
    </row>
    <row r="261" s="14" customFormat="1">
      <c r="A261" s="14"/>
      <c r="B261" s="245"/>
      <c r="C261" s="246"/>
      <c r="D261" s="235" t="s">
        <v>238</v>
      </c>
      <c r="E261" s="247" t="s">
        <v>19</v>
      </c>
      <c r="F261" s="248" t="s">
        <v>240</v>
      </c>
      <c r="G261" s="246"/>
      <c r="H261" s="249">
        <v>12</v>
      </c>
      <c r="I261" s="250"/>
      <c r="J261" s="246"/>
      <c r="K261" s="246"/>
      <c r="L261" s="251"/>
      <c r="M261" s="252"/>
      <c r="N261" s="253"/>
      <c r="O261" s="253"/>
      <c r="P261" s="253"/>
      <c r="Q261" s="253"/>
      <c r="R261" s="253"/>
      <c r="S261" s="253"/>
      <c r="T261" s="253"/>
      <c r="U261" s="254"/>
      <c r="V261" s="14"/>
      <c r="W261" s="14"/>
      <c r="X261" s="14"/>
      <c r="Y261" s="14"/>
      <c r="Z261" s="14"/>
      <c r="AA261" s="14"/>
      <c r="AB261" s="14"/>
      <c r="AC261" s="14"/>
      <c r="AD261" s="14"/>
      <c r="AE261" s="14"/>
      <c r="AT261" s="255" t="s">
        <v>238</v>
      </c>
      <c r="AU261" s="255" t="s">
        <v>82</v>
      </c>
      <c r="AV261" s="14" t="s">
        <v>234</v>
      </c>
      <c r="AW261" s="14" t="s">
        <v>37</v>
      </c>
      <c r="AX261" s="14" t="s">
        <v>82</v>
      </c>
      <c r="AY261" s="255" t="s">
        <v>227</v>
      </c>
    </row>
    <row r="262" s="2" customFormat="1" ht="21.75" customHeight="1">
      <c r="A262" s="40"/>
      <c r="B262" s="41"/>
      <c r="C262" s="215" t="s">
        <v>603</v>
      </c>
      <c r="D262" s="215" t="s">
        <v>229</v>
      </c>
      <c r="E262" s="216" t="s">
        <v>990</v>
      </c>
      <c r="F262" s="217" t="s">
        <v>991</v>
      </c>
      <c r="G262" s="218" t="s">
        <v>370</v>
      </c>
      <c r="H262" s="219">
        <v>8</v>
      </c>
      <c r="I262" s="220"/>
      <c r="J262" s="221">
        <f>ROUND(I262*H262,2)</f>
        <v>0</v>
      </c>
      <c r="K262" s="217" t="s">
        <v>233</v>
      </c>
      <c r="L262" s="46"/>
      <c r="M262" s="222" t="s">
        <v>19</v>
      </c>
      <c r="N262" s="223" t="s">
        <v>46</v>
      </c>
      <c r="O262" s="86"/>
      <c r="P262" s="224">
        <f>O262*H262</f>
        <v>0</v>
      </c>
      <c r="Q262" s="224">
        <v>0</v>
      </c>
      <c r="R262" s="224">
        <f>Q262*H262</f>
        <v>0</v>
      </c>
      <c r="S262" s="224">
        <v>0</v>
      </c>
      <c r="T262" s="224">
        <f>S262*H262</f>
        <v>0</v>
      </c>
      <c r="U262" s="225" t="s">
        <v>19</v>
      </c>
      <c r="V262" s="40"/>
      <c r="W262" s="40"/>
      <c r="X262" s="40"/>
      <c r="Y262" s="40"/>
      <c r="Z262" s="40"/>
      <c r="AA262" s="40"/>
      <c r="AB262" s="40"/>
      <c r="AC262" s="40"/>
      <c r="AD262" s="40"/>
      <c r="AE262" s="40"/>
      <c r="AR262" s="226" t="s">
        <v>371</v>
      </c>
      <c r="AT262" s="226" t="s">
        <v>229</v>
      </c>
      <c r="AU262" s="226" t="s">
        <v>82</v>
      </c>
      <c r="AY262" s="19" t="s">
        <v>227</v>
      </c>
      <c r="BE262" s="227">
        <f>IF(N262="základní",J262,0)</f>
        <v>0</v>
      </c>
      <c r="BF262" s="227">
        <f>IF(N262="snížená",J262,0)</f>
        <v>0</v>
      </c>
      <c r="BG262" s="227">
        <f>IF(N262="zákl. přenesená",J262,0)</f>
        <v>0</v>
      </c>
      <c r="BH262" s="227">
        <f>IF(N262="sníž. přenesená",J262,0)</f>
        <v>0</v>
      </c>
      <c r="BI262" s="227">
        <f>IF(N262="nulová",J262,0)</f>
        <v>0</v>
      </c>
      <c r="BJ262" s="19" t="s">
        <v>82</v>
      </c>
      <c r="BK262" s="227">
        <f>ROUND(I262*H262,2)</f>
        <v>0</v>
      </c>
      <c r="BL262" s="19" t="s">
        <v>371</v>
      </c>
      <c r="BM262" s="226" t="s">
        <v>1539</v>
      </c>
    </row>
    <row r="263" s="2" customFormat="1">
      <c r="A263" s="40"/>
      <c r="B263" s="41"/>
      <c r="C263" s="42"/>
      <c r="D263" s="228" t="s">
        <v>236</v>
      </c>
      <c r="E263" s="42"/>
      <c r="F263" s="229" t="s">
        <v>993</v>
      </c>
      <c r="G263" s="42"/>
      <c r="H263" s="42"/>
      <c r="I263" s="230"/>
      <c r="J263" s="42"/>
      <c r="K263" s="42"/>
      <c r="L263" s="46"/>
      <c r="M263" s="231"/>
      <c r="N263" s="232"/>
      <c r="O263" s="86"/>
      <c r="P263" s="86"/>
      <c r="Q263" s="86"/>
      <c r="R263" s="86"/>
      <c r="S263" s="86"/>
      <c r="T263" s="86"/>
      <c r="U263" s="87"/>
      <c r="V263" s="40"/>
      <c r="W263" s="40"/>
      <c r="X263" s="40"/>
      <c r="Y263" s="40"/>
      <c r="Z263" s="40"/>
      <c r="AA263" s="40"/>
      <c r="AB263" s="40"/>
      <c r="AC263" s="40"/>
      <c r="AD263" s="40"/>
      <c r="AE263" s="40"/>
      <c r="AT263" s="19" t="s">
        <v>236</v>
      </c>
      <c r="AU263" s="19" t="s">
        <v>82</v>
      </c>
    </row>
    <row r="264" s="15" customFormat="1">
      <c r="A264" s="15"/>
      <c r="B264" s="266"/>
      <c r="C264" s="267"/>
      <c r="D264" s="235" t="s">
        <v>238</v>
      </c>
      <c r="E264" s="268" t="s">
        <v>19</v>
      </c>
      <c r="F264" s="269" t="s">
        <v>988</v>
      </c>
      <c r="G264" s="267"/>
      <c r="H264" s="268" t="s">
        <v>19</v>
      </c>
      <c r="I264" s="270"/>
      <c r="J264" s="267"/>
      <c r="K264" s="267"/>
      <c r="L264" s="271"/>
      <c r="M264" s="272"/>
      <c r="N264" s="273"/>
      <c r="O264" s="273"/>
      <c r="P264" s="273"/>
      <c r="Q264" s="273"/>
      <c r="R264" s="273"/>
      <c r="S264" s="273"/>
      <c r="T264" s="273"/>
      <c r="U264" s="274"/>
      <c r="V264" s="15"/>
      <c r="W264" s="15"/>
      <c r="X264" s="15"/>
      <c r="Y264" s="15"/>
      <c r="Z264" s="15"/>
      <c r="AA264" s="15"/>
      <c r="AB264" s="15"/>
      <c r="AC264" s="15"/>
      <c r="AD264" s="15"/>
      <c r="AE264" s="15"/>
      <c r="AT264" s="275" t="s">
        <v>238</v>
      </c>
      <c r="AU264" s="275" t="s">
        <v>82</v>
      </c>
      <c r="AV264" s="15" t="s">
        <v>82</v>
      </c>
      <c r="AW264" s="15" t="s">
        <v>37</v>
      </c>
      <c r="AX264" s="15" t="s">
        <v>75</v>
      </c>
      <c r="AY264" s="275" t="s">
        <v>227</v>
      </c>
    </row>
    <row r="265" s="13" customFormat="1">
      <c r="A265" s="13"/>
      <c r="B265" s="233"/>
      <c r="C265" s="234"/>
      <c r="D265" s="235" t="s">
        <v>238</v>
      </c>
      <c r="E265" s="236" t="s">
        <v>19</v>
      </c>
      <c r="F265" s="237" t="s">
        <v>245</v>
      </c>
      <c r="G265" s="234"/>
      <c r="H265" s="238">
        <v>8</v>
      </c>
      <c r="I265" s="239"/>
      <c r="J265" s="234"/>
      <c r="K265" s="234"/>
      <c r="L265" s="240"/>
      <c r="M265" s="241"/>
      <c r="N265" s="242"/>
      <c r="O265" s="242"/>
      <c r="P265" s="242"/>
      <c r="Q265" s="242"/>
      <c r="R265" s="242"/>
      <c r="S265" s="242"/>
      <c r="T265" s="242"/>
      <c r="U265" s="243"/>
      <c r="V265" s="13"/>
      <c r="W265" s="13"/>
      <c r="X265" s="13"/>
      <c r="Y265" s="13"/>
      <c r="Z265" s="13"/>
      <c r="AA265" s="13"/>
      <c r="AB265" s="13"/>
      <c r="AC265" s="13"/>
      <c r="AD265" s="13"/>
      <c r="AE265" s="13"/>
      <c r="AT265" s="244" t="s">
        <v>238</v>
      </c>
      <c r="AU265" s="244" t="s">
        <v>82</v>
      </c>
      <c r="AV265" s="13" t="s">
        <v>84</v>
      </c>
      <c r="AW265" s="13" t="s">
        <v>37</v>
      </c>
      <c r="AX265" s="13" t="s">
        <v>75</v>
      </c>
      <c r="AY265" s="244" t="s">
        <v>227</v>
      </c>
    </row>
    <row r="266" s="14" customFormat="1">
      <c r="A266" s="14"/>
      <c r="B266" s="245"/>
      <c r="C266" s="246"/>
      <c r="D266" s="235" t="s">
        <v>238</v>
      </c>
      <c r="E266" s="247" t="s">
        <v>19</v>
      </c>
      <c r="F266" s="248" t="s">
        <v>240</v>
      </c>
      <c r="G266" s="246"/>
      <c r="H266" s="249">
        <v>8</v>
      </c>
      <c r="I266" s="250"/>
      <c r="J266" s="246"/>
      <c r="K266" s="246"/>
      <c r="L266" s="251"/>
      <c r="M266" s="276"/>
      <c r="N266" s="277"/>
      <c r="O266" s="277"/>
      <c r="P266" s="277"/>
      <c r="Q266" s="277"/>
      <c r="R266" s="277"/>
      <c r="S266" s="277"/>
      <c r="T266" s="277"/>
      <c r="U266" s="278"/>
      <c r="V266" s="14"/>
      <c r="W266" s="14"/>
      <c r="X266" s="14"/>
      <c r="Y266" s="14"/>
      <c r="Z266" s="14"/>
      <c r="AA266" s="14"/>
      <c r="AB266" s="14"/>
      <c r="AC266" s="14"/>
      <c r="AD266" s="14"/>
      <c r="AE266" s="14"/>
      <c r="AT266" s="255" t="s">
        <v>238</v>
      </c>
      <c r="AU266" s="255" t="s">
        <v>82</v>
      </c>
      <c r="AV266" s="14" t="s">
        <v>234</v>
      </c>
      <c r="AW266" s="14" t="s">
        <v>37</v>
      </c>
      <c r="AX266" s="14" t="s">
        <v>82</v>
      </c>
      <c r="AY266" s="255" t="s">
        <v>227</v>
      </c>
    </row>
    <row r="267" s="2" customFormat="1" ht="6.96" customHeight="1">
      <c r="A267" s="40"/>
      <c r="B267" s="61"/>
      <c r="C267" s="62"/>
      <c r="D267" s="62"/>
      <c r="E267" s="62"/>
      <c r="F267" s="62"/>
      <c r="G267" s="62"/>
      <c r="H267" s="62"/>
      <c r="I267" s="62"/>
      <c r="J267" s="62"/>
      <c r="K267" s="62"/>
      <c r="L267" s="46"/>
      <c r="M267" s="40"/>
      <c r="O267" s="40"/>
      <c r="P267" s="40"/>
      <c r="Q267" s="40"/>
      <c r="R267" s="40"/>
      <c r="S267" s="40"/>
      <c r="T267" s="40"/>
      <c r="U267" s="40"/>
      <c r="V267" s="40"/>
      <c r="W267" s="40"/>
      <c r="X267" s="40"/>
      <c r="Y267" s="40"/>
      <c r="Z267" s="40"/>
      <c r="AA267" s="40"/>
      <c r="AB267" s="40"/>
      <c r="AC267" s="40"/>
      <c r="AD267" s="40"/>
      <c r="AE267" s="40"/>
    </row>
  </sheetData>
  <sheetProtection sheet="1" autoFilter="0" formatColumns="0" formatRows="0" objects="1" scenarios="1" spinCount="100000" saltValue="7JEvf0xMnVl0v47ePK4cZfG8LvwVKdGGm+CXd3mFltFXnM0GrDvlpSvSFmczPQLO79lNKoNmDDhh46jYwWDgvA==" hashValue="5u9Xrn0sZRQqtwENG86iaK720hQ4jcH//Wi95vjDExcyXI/0rHDDJfTwoOyLm7qkrDQL+pl/wb2+etDZ/gWwEQ==" algorithmName="SHA-512" password="CC35"/>
  <autoFilter ref="C102:K266"/>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hyperlinks>
    <hyperlink ref="F107" r:id="rId1" display="https://podminky.urs.cz/item/CS_URS_2023_02/317142432"/>
    <hyperlink ref="F111" r:id="rId2" display="https://podminky.urs.cz/item/CS_URS_2023_02/317941123"/>
    <hyperlink ref="F116" r:id="rId3" display="https://podminky.urs.cz/item/CS_URS_2023_02/342272245"/>
    <hyperlink ref="F120" r:id="rId4" display="https://podminky.urs.cz/item/CS_URS_2023_02/342291112"/>
    <hyperlink ref="F124" r:id="rId5" display="https://podminky.urs.cz/item/CS_URS_2023_02/342291121"/>
    <hyperlink ref="F129" r:id="rId6" display="https://podminky.urs.cz/item/CS_URS_2023_02/611325417"/>
    <hyperlink ref="F133" r:id="rId7" display="https://podminky.urs.cz/item/CS_URS_2023_02/612131111"/>
    <hyperlink ref="F138" r:id="rId8" display="https://podminky.urs.cz/item/CS_URS_2023_02/612142001"/>
    <hyperlink ref="F142" r:id="rId9" display="https://podminky.urs.cz/item/CS_URS_2023_02/612321131"/>
    <hyperlink ref="F146" r:id="rId10" display="https://podminky.urs.cz/item/CS_URS_2023_02/612325417"/>
    <hyperlink ref="F151" r:id="rId11" display="https://podminky.urs.cz/item/CS_URS_2023_02/949121111"/>
    <hyperlink ref="F155" r:id="rId12" display="https://podminky.urs.cz/item/CS_URS_2023_02/949121211"/>
    <hyperlink ref="F159" r:id="rId13" display="https://podminky.urs.cz/item/CS_URS_2023_02/949121811"/>
    <hyperlink ref="F163" r:id="rId14" display="https://podminky.urs.cz/item/CS_URS_2023_02/952901111"/>
    <hyperlink ref="F168" r:id="rId15" display="https://podminky.urs.cz/item/CS_URS_2023_02/998017001"/>
    <hyperlink ref="F172" r:id="rId16" display="https://podminky.urs.cz/item/CS_URS_2023_02/763131722"/>
    <hyperlink ref="F176" r:id="rId17" display="https://podminky.urs.cz/item/CS_URS_2023_02/763131731"/>
    <hyperlink ref="F180" r:id="rId18" display="https://podminky.urs.cz/item/CS_URS_2023_02/763135102"/>
    <hyperlink ref="F187" r:id="rId19" display="https://podminky.urs.cz/item/CS_URS_2023_02/998763303"/>
    <hyperlink ref="F190" r:id="rId20" display="https://podminky.urs.cz/item/CS_URS_2023_02/766660172"/>
    <hyperlink ref="F196" r:id="rId21" display="https://podminky.urs.cz/item/CS_URS_2023_02/766682111"/>
    <hyperlink ref="F201" r:id="rId22" display="https://podminky.urs.cz/item/CS_URS_2023_02/998766102"/>
    <hyperlink ref="F209" r:id="rId23" display="https://podminky.urs.cz/item/CS_URS_2023_02/776111112"/>
    <hyperlink ref="F214" r:id="rId24" display="https://podminky.urs.cz/item/CS_URS_2023_02/776111311"/>
    <hyperlink ref="F218" r:id="rId25" display="https://podminky.urs.cz/item/CS_URS_2023_02/776121321"/>
    <hyperlink ref="F222" r:id="rId26" display="https://podminky.urs.cz/item/CS_URS_2023_02/776141123"/>
    <hyperlink ref="F226" r:id="rId27" display="https://podminky.urs.cz/item/CS_URS_2023_02/776231111"/>
    <hyperlink ref="F232" r:id="rId28" display="https://podminky.urs.cz/item/CS_URS_2023_02/776411111"/>
    <hyperlink ref="F238" r:id="rId29" display="https://podminky.urs.cz/item/CS_URS_2023_02/776991111"/>
    <hyperlink ref="F242" r:id="rId30" display="https://podminky.urs.cz/item/CS_URS_2023_02/998776102"/>
    <hyperlink ref="F245" r:id="rId31" display="https://podminky.urs.cz/item/CS_URS_2023_02/784161001"/>
    <hyperlink ref="F249" r:id="rId32" display="https://podminky.urs.cz/item/CS_URS_2023_02/784181121"/>
    <hyperlink ref="F253" r:id="rId33" display="https://podminky.urs.cz/item/CS_URS_2023_02/784211101"/>
    <hyperlink ref="F258" r:id="rId34" display="https://podminky.urs.cz/item/CS_URS_2023_02/HZS1291"/>
    <hyperlink ref="F263" r:id="rId35" display="https://podminky.urs.cz/item/CS_URS_2023_02/HZS2492"/>
  </hyperlinks>
  <pageMargins left="0.39375" right="0.39375" top="0.39375" bottom="0.39375" header="0" footer="0"/>
  <pageSetup paperSize="9" orientation="landscape" blackAndWhite="1" fitToHeight="100"/>
  <headerFooter>
    <oddFooter>&amp;CStrana &amp;P z &amp;N</oddFooter>
  </headerFooter>
  <drawing r:id="rId36"/>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122</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1540</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ROUND(J103,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ROUND((SUM(BE103:BE263)),  2)</f>
        <v>0</v>
      </c>
      <c r="G37" s="40"/>
      <c r="H37" s="40"/>
      <c r="I37" s="160">
        <v>0.20999999999999999</v>
      </c>
      <c r="J37" s="159">
        <f>ROUND(((SUM(BE103:BE263))*I37),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ROUND((SUM(BF103:BF263)),  2)</f>
        <v>0</v>
      </c>
      <c r="G38" s="40"/>
      <c r="H38" s="40"/>
      <c r="I38" s="160">
        <v>0.12</v>
      </c>
      <c r="J38" s="159">
        <f>ROUND(((SUM(BF103:BF263))*I38),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ROUND((SUM(BG103:BG263)),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ROUND((SUM(BH103:BH263)),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ROUND((SUM(BI103:BI263)),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11 - Únikové schodiště</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J103</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J104</f>
        <v>0</v>
      </c>
      <c r="K68" s="179"/>
      <c r="L68" s="183"/>
      <c r="S68" s="9"/>
      <c r="T68" s="9"/>
      <c r="U68" s="9"/>
      <c r="V68" s="9"/>
      <c r="W68" s="9"/>
      <c r="X68" s="9"/>
      <c r="Y68" s="9"/>
      <c r="Z68" s="9"/>
      <c r="AA68" s="9"/>
      <c r="AB68" s="9"/>
      <c r="AC68" s="9"/>
      <c r="AD68" s="9"/>
      <c r="AE68" s="9"/>
    </row>
    <row r="69" s="10" customFormat="1" ht="19.92" customHeight="1">
      <c r="A69" s="10"/>
      <c r="B69" s="184"/>
      <c r="C69" s="126"/>
      <c r="D69" s="185" t="s">
        <v>202</v>
      </c>
      <c r="E69" s="186"/>
      <c r="F69" s="186"/>
      <c r="G69" s="186"/>
      <c r="H69" s="186"/>
      <c r="I69" s="186"/>
      <c r="J69" s="187">
        <f>J105</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1066</v>
      </c>
      <c r="E70" s="186"/>
      <c r="F70" s="186"/>
      <c r="G70" s="186"/>
      <c r="H70" s="186"/>
      <c r="I70" s="186"/>
      <c r="J70" s="187">
        <f>J138</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1541</v>
      </c>
      <c r="E71" s="186"/>
      <c r="F71" s="186"/>
      <c r="G71" s="186"/>
      <c r="H71" s="186"/>
      <c r="I71" s="186"/>
      <c r="J71" s="187">
        <f>J155</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204</v>
      </c>
      <c r="E72" s="186"/>
      <c r="F72" s="186"/>
      <c r="G72" s="186"/>
      <c r="H72" s="186"/>
      <c r="I72" s="186"/>
      <c r="J72" s="187">
        <f>J173</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205</v>
      </c>
      <c r="E73" s="186"/>
      <c r="F73" s="186"/>
      <c r="G73" s="186"/>
      <c r="H73" s="186"/>
      <c r="I73" s="186"/>
      <c r="J73" s="187">
        <f>J213</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206</v>
      </c>
      <c r="E74" s="186"/>
      <c r="F74" s="186"/>
      <c r="G74" s="186"/>
      <c r="H74" s="186"/>
      <c r="I74" s="186"/>
      <c r="J74" s="187">
        <f>J228</f>
        <v>0</v>
      </c>
      <c r="K74" s="126"/>
      <c r="L74" s="188"/>
      <c r="S74" s="10"/>
      <c r="T74" s="10"/>
      <c r="U74" s="10"/>
      <c r="V74" s="10"/>
      <c r="W74" s="10"/>
      <c r="X74" s="10"/>
      <c r="Y74" s="10"/>
      <c r="Z74" s="10"/>
      <c r="AA74" s="10"/>
      <c r="AB74" s="10"/>
      <c r="AC74" s="10"/>
      <c r="AD74" s="10"/>
      <c r="AE74" s="10"/>
    </row>
    <row r="75" s="9" customFormat="1" ht="24.96" customHeight="1">
      <c r="A75" s="9"/>
      <c r="B75" s="178"/>
      <c r="C75" s="179"/>
      <c r="D75" s="180" t="s">
        <v>207</v>
      </c>
      <c r="E75" s="181"/>
      <c r="F75" s="181"/>
      <c r="G75" s="181"/>
      <c r="H75" s="181"/>
      <c r="I75" s="181"/>
      <c r="J75" s="182">
        <f>J231</f>
        <v>0</v>
      </c>
      <c r="K75" s="179"/>
      <c r="L75" s="183"/>
      <c r="S75" s="9"/>
      <c r="T75" s="9"/>
      <c r="U75" s="9"/>
      <c r="V75" s="9"/>
      <c r="W75" s="9"/>
      <c r="X75" s="9"/>
      <c r="Y75" s="9"/>
      <c r="Z75" s="9"/>
      <c r="AA75" s="9"/>
      <c r="AB75" s="9"/>
      <c r="AC75" s="9"/>
      <c r="AD75" s="9"/>
      <c r="AE75" s="9"/>
    </row>
    <row r="76" s="10" customFormat="1" ht="19.92" customHeight="1">
      <c r="A76" s="10"/>
      <c r="B76" s="184"/>
      <c r="C76" s="126"/>
      <c r="D76" s="185" t="s">
        <v>1542</v>
      </c>
      <c r="E76" s="186"/>
      <c r="F76" s="186"/>
      <c r="G76" s="186"/>
      <c r="H76" s="186"/>
      <c r="I76" s="186"/>
      <c r="J76" s="187">
        <f>J232</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1543</v>
      </c>
      <c r="E77" s="186"/>
      <c r="F77" s="186"/>
      <c r="G77" s="186"/>
      <c r="H77" s="186"/>
      <c r="I77" s="186"/>
      <c r="J77" s="187">
        <f>J241</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378</v>
      </c>
      <c r="E78" s="186"/>
      <c r="F78" s="186"/>
      <c r="G78" s="186"/>
      <c r="H78" s="186"/>
      <c r="I78" s="186"/>
      <c r="J78" s="187">
        <f>J247</f>
        <v>0</v>
      </c>
      <c r="K78" s="126"/>
      <c r="L78" s="188"/>
      <c r="S78" s="10"/>
      <c r="T78" s="10"/>
      <c r="U78" s="10"/>
      <c r="V78" s="10"/>
      <c r="W78" s="10"/>
      <c r="X78" s="10"/>
      <c r="Y78" s="10"/>
      <c r="Z78" s="10"/>
      <c r="AA78" s="10"/>
      <c r="AB78" s="10"/>
      <c r="AC78" s="10"/>
      <c r="AD78" s="10"/>
      <c r="AE78" s="10"/>
    </row>
    <row r="79" s="9" customFormat="1" ht="24.96" customHeight="1">
      <c r="A79" s="9"/>
      <c r="B79" s="178"/>
      <c r="C79" s="179"/>
      <c r="D79" s="180" t="s">
        <v>210</v>
      </c>
      <c r="E79" s="181"/>
      <c r="F79" s="181"/>
      <c r="G79" s="181"/>
      <c r="H79" s="181"/>
      <c r="I79" s="181"/>
      <c r="J79" s="182">
        <f>J258</f>
        <v>0</v>
      </c>
      <c r="K79" s="179"/>
      <c r="L79" s="183"/>
      <c r="S79" s="9"/>
      <c r="T79" s="9"/>
      <c r="U79" s="9"/>
      <c r="V79" s="9"/>
      <c r="W79" s="9"/>
      <c r="X79" s="9"/>
      <c r="Y79" s="9"/>
      <c r="Z79" s="9"/>
      <c r="AA79" s="9"/>
      <c r="AB79" s="9"/>
      <c r="AC79" s="9"/>
      <c r="AD79" s="9"/>
      <c r="AE79" s="9"/>
    </row>
    <row r="80" s="2" customFormat="1" ht="21.84" customHeight="1">
      <c r="A80" s="40"/>
      <c r="B80" s="41"/>
      <c r="C80" s="42"/>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6.96" customHeight="1">
      <c r="A81" s="40"/>
      <c r="B81" s="61"/>
      <c r="C81" s="62"/>
      <c r="D81" s="62"/>
      <c r="E81" s="62"/>
      <c r="F81" s="62"/>
      <c r="G81" s="62"/>
      <c r="H81" s="62"/>
      <c r="I81" s="62"/>
      <c r="J81" s="62"/>
      <c r="K81" s="62"/>
      <c r="L81" s="148"/>
      <c r="S81" s="40"/>
      <c r="T81" s="40"/>
      <c r="U81" s="40"/>
      <c r="V81" s="40"/>
      <c r="W81" s="40"/>
      <c r="X81" s="40"/>
      <c r="Y81" s="40"/>
      <c r="Z81" s="40"/>
      <c r="AA81" s="40"/>
      <c r="AB81" s="40"/>
      <c r="AC81" s="40"/>
      <c r="AD81" s="40"/>
      <c r="AE81" s="40"/>
    </row>
    <row r="85" s="2" customFormat="1" ht="6.96" customHeight="1">
      <c r="A85" s="40"/>
      <c r="B85" s="63"/>
      <c r="C85" s="64"/>
      <c r="D85" s="64"/>
      <c r="E85" s="64"/>
      <c r="F85" s="64"/>
      <c r="G85" s="64"/>
      <c r="H85" s="64"/>
      <c r="I85" s="64"/>
      <c r="J85" s="64"/>
      <c r="K85" s="64"/>
      <c r="L85" s="148"/>
      <c r="S85" s="40"/>
      <c r="T85" s="40"/>
      <c r="U85" s="40"/>
      <c r="V85" s="40"/>
      <c r="W85" s="40"/>
      <c r="X85" s="40"/>
      <c r="Y85" s="40"/>
      <c r="Z85" s="40"/>
      <c r="AA85" s="40"/>
      <c r="AB85" s="40"/>
      <c r="AC85" s="40"/>
      <c r="AD85" s="40"/>
      <c r="AE85" s="40"/>
    </row>
    <row r="86" s="2" customFormat="1" ht="24.96" customHeight="1">
      <c r="A86" s="40"/>
      <c r="B86" s="41"/>
      <c r="C86" s="25" t="s">
        <v>211</v>
      </c>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12" customHeight="1">
      <c r="A88" s="40"/>
      <c r="B88" s="41"/>
      <c r="C88" s="34" t="s">
        <v>16</v>
      </c>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16.5" customHeight="1">
      <c r="A89" s="40"/>
      <c r="B89" s="41"/>
      <c r="C89" s="42"/>
      <c r="D89" s="42"/>
      <c r="E89" s="172" t="str">
        <f>E7</f>
        <v>PF UPOL, Změna užívání vnitřních prostor budovy B</v>
      </c>
      <c r="F89" s="34"/>
      <c r="G89" s="34"/>
      <c r="H89" s="34"/>
      <c r="I89" s="42"/>
      <c r="J89" s="42"/>
      <c r="K89" s="42"/>
      <c r="L89" s="148"/>
      <c r="S89" s="40"/>
      <c r="T89" s="40"/>
      <c r="U89" s="40"/>
      <c r="V89" s="40"/>
      <c r="W89" s="40"/>
      <c r="X89" s="40"/>
      <c r="Y89" s="40"/>
      <c r="Z89" s="40"/>
      <c r="AA89" s="40"/>
      <c r="AB89" s="40"/>
      <c r="AC89" s="40"/>
      <c r="AD89" s="40"/>
      <c r="AE89" s="40"/>
    </row>
    <row r="90" s="1" customFormat="1" ht="12" customHeight="1">
      <c r="B90" s="23"/>
      <c r="C90" s="34" t="s">
        <v>191</v>
      </c>
      <c r="D90" s="24"/>
      <c r="E90" s="24"/>
      <c r="F90" s="24"/>
      <c r="G90" s="24"/>
      <c r="H90" s="24"/>
      <c r="I90" s="24"/>
      <c r="J90" s="24"/>
      <c r="K90" s="24"/>
      <c r="L90" s="22"/>
    </row>
    <row r="91" s="1" customFormat="1" ht="16.5" customHeight="1">
      <c r="B91" s="23"/>
      <c r="C91" s="24"/>
      <c r="D91" s="24"/>
      <c r="E91" s="172" t="s">
        <v>192</v>
      </c>
      <c r="F91" s="24"/>
      <c r="G91" s="24"/>
      <c r="H91" s="24"/>
      <c r="I91" s="24"/>
      <c r="J91" s="24"/>
      <c r="K91" s="24"/>
      <c r="L91" s="22"/>
    </row>
    <row r="92" s="1" customFormat="1" ht="12" customHeight="1">
      <c r="B92" s="23"/>
      <c r="C92" s="34" t="s">
        <v>193</v>
      </c>
      <c r="D92" s="24"/>
      <c r="E92" s="24"/>
      <c r="F92" s="24"/>
      <c r="G92" s="24"/>
      <c r="H92" s="24"/>
      <c r="I92" s="24"/>
      <c r="J92" s="24"/>
      <c r="K92" s="24"/>
      <c r="L92" s="22"/>
    </row>
    <row r="93" s="2" customFormat="1" ht="16.5" customHeight="1">
      <c r="A93" s="40"/>
      <c r="B93" s="41"/>
      <c r="C93" s="42"/>
      <c r="D93" s="42"/>
      <c r="E93" s="173" t="s">
        <v>194</v>
      </c>
      <c r="F93" s="42"/>
      <c r="G93" s="42"/>
      <c r="H93" s="42"/>
      <c r="I93" s="42"/>
      <c r="J93" s="42"/>
      <c r="K93" s="42"/>
      <c r="L93" s="148"/>
      <c r="S93" s="40"/>
      <c r="T93" s="40"/>
      <c r="U93" s="40"/>
      <c r="V93" s="40"/>
      <c r="W93" s="40"/>
      <c r="X93" s="40"/>
      <c r="Y93" s="40"/>
      <c r="Z93" s="40"/>
      <c r="AA93" s="40"/>
      <c r="AB93" s="40"/>
      <c r="AC93" s="40"/>
      <c r="AD93" s="40"/>
      <c r="AE93" s="40"/>
    </row>
    <row r="94" s="2" customFormat="1" ht="12" customHeight="1">
      <c r="A94" s="40"/>
      <c r="B94" s="41"/>
      <c r="C94" s="34" t="s">
        <v>195</v>
      </c>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16.5" customHeight="1">
      <c r="A95" s="40"/>
      <c r="B95" s="41"/>
      <c r="C95" s="42"/>
      <c r="D95" s="42"/>
      <c r="E95" s="71" t="str">
        <f>E13</f>
        <v>11 - Únikové schodiště</v>
      </c>
      <c r="F95" s="42"/>
      <c r="G95" s="42"/>
      <c r="H95" s="42"/>
      <c r="I95" s="42"/>
      <c r="J95" s="42"/>
      <c r="K95" s="42"/>
      <c r="L95" s="148"/>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8"/>
      <c r="S96" s="40"/>
      <c r="T96" s="40"/>
      <c r="U96" s="40"/>
      <c r="V96" s="40"/>
      <c r="W96" s="40"/>
      <c r="X96" s="40"/>
      <c r="Y96" s="40"/>
      <c r="Z96" s="40"/>
      <c r="AA96" s="40"/>
      <c r="AB96" s="40"/>
      <c r="AC96" s="40"/>
      <c r="AD96" s="40"/>
      <c r="AE96" s="40"/>
    </row>
    <row r="97" s="2" customFormat="1" ht="12" customHeight="1">
      <c r="A97" s="40"/>
      <c r="B97" s="41"/>
      <c r="C97" s="34" t="s">
        <v>21</v>
      </c>
      <c r="D97" s="42"/>
      <c r="E97" s="42"/>
      <c r="F97" s="29" t="str">
        <f>F16</f>
        <v xml:space="preserve"> </v>
      </c>
      <c r="G97" s="42"/>
      <c r="H97" s="42"/>
      <c r="I97" s="34" t="s">
        <v>23</v>
      </c>
      <c r="J97" s="74" t="str">
        <f>IF(J16="","",J16)</f>
        <v>3. 4. 2025</v>
      </c>
      <c r="K97" s="42"/>
      <c r="L97" s="148"/>
      <c r="S97" s="40"/>
      <c r="T97" s="40"/>
      <c r="U97" s="40"/>
      <c r="V97" s="40"/>
      <c r="W97" s="40"/>
      <c r="X97" s="40"/>
      <c r="Y97" s="40"/>
      <c r="Z97" s="40"/>
      <c r="AA97" s="40"/>
      <c r="AB97" s="40"/>
      <c r="AC97" s="40"/>
      <c r="AD97" s="40"/>
      <c r="AE97" s="40"/>
    </row>
    <row r="98" s="2" customFormat="1" ht="6.96" customHeight="1">
      <c r="A98" s="40"/>
      <c r="B98" s="41"/>
      <c r="C98" s="42"/>
      <c r="D98" s="42"/>
      <c r="E98" s="42"/>
      <c r="F98" s="42"/>
      <c r="G98" s="42"/>
      <c r="H98" s="42"/>
      <c r="I98" s="42"/>
      <c r="J98" s="42"/>
      <c r="K98" s="42"/>
      <c r="L98" s="148"/>
      <c r="S98" s="40"/>
      <c r="T98" s="40"/>
      <c r="U98" s="40"/>
      <c r="V98" s="40"/>
      <c r="W98" s="40"/>
      <c r="X98" s="40"/>
      <c r="Y98" s="40"/>
      <c r="Z98" s="40"/>
      <c r="AA98" s="40"/>
      <c r="AB98" s="40"/>
      <c r="AC98" s="40"/>
      <c r="AD98" s="40"/>
      <c r="AE98" s="40"/>
    </row>
    <row r="99" s="2" customFormat="1" ht="40.05" customHeight="1">
      <c r="A99" s="40"/>
      <c r="B99" s="41"/>
      <c r="C99" s="34" t="s">
        <v>25</v>
      </c>
      <c r="D99" s="42"/>
      <c r="E99" s="42"/>
      <c r="F99" s="29" t="str">
        <f>E19</f>
        <v>UP v Olomouci, Křížkovského 511/8, Olomouc 779 00</v>
      </c>
      <c r="G99" s="42"/>
      <c r="H99" s="42"/>
      <c r="I99" s="34" t="s">
        <v>33</v>
      </c>
      <c r="J99" s="38" t="str">
        <f>E25</f>
        <v xml:space="preserve">RV Projekt s.r.o., Poláškova 1535, Val. Meziříčí </v>
      </c>
      <c r="K99" s="42"/>
      <c r="L99" s="148"/>
      <c r="S99" s="40"/>
      <c r="T99" s="40"/>
      <c r="U99" s="40"/>
      <c r="V99" s="40"/>
      <c r="W99" s="40"/>
      <c r="X99" s="40"/>
      <c r="Y99" s="40"/>
      <c r="Z99" s="40"/>
      <c r="AA99" s="40"/>
      <c r="AB99" s="40"/>
      <c r="AC99" s="40"/>
      <c r="AD99" s="40"/>
      <c r="AE99" s="40"/>
    </row>
    <row r="100" s="2" customFormat="1" ht="40.05" customHeight="1">
      <c r="A100" s="40"/>
      <c r="B100" s="41"/>
      <c r="C100" s="34" t="s">
        <v>31</v>
      </c>
      <c r="D100" s="42"/>
      <c r="E100" s="42"/>
      <c r="F100" s="29" t="str">
        <f>IF(E22="","",E22)</f>
        <v>Vyplň údaj</v>
      </c>
      <c r="G100" s="42"/>
      <c r="H100" s="42"/>
      <c r="I100" s="34" t="s">
        <v>38</v>
      </c>
      <c r="J100" s="38" t="str">
        <f>E28</f>
        <v xml:space="preserve">RV Projekt s.r.o., Poláškova 1535, Val. Meziříčí </v>
      </c>
      <c r="K100" s="42"/>
      <c r="L100" s="148"/>
      <c r="S100" s="40"/>
      <c r="T100" s="40"/>
      <c r="U100" s="40"/>
      <c r="V100" s="40"/>
      <c r="W100" s="40"/>
      <c r="X100" s="40"/>
      <c r="Y100" s="40"/>
      <c r="Z100" s="40"/>
      <c r="AA100" s="40"/>
      <c r="AB100" s="40"/>
      <c r="AC100" s="40"/>
      <c r="AD100" s="40"/>
      <c r="AE100" s="40"/>
    </row>
    <row r="101" s="2" customFormat="1" ht="10.32" customHeight="1">
      <c r="A101" s="40"/>
      <c r="B101" s="41"/>
      <c r="C101" s="42"/>
      <c r="D101" s="42"/>
      <c r="E101" s="42"/>
      <c r="F101" s="42"/>
      <c r="G101" s="42"/>
      <c r="H101" s="42"/>
      <c r="I101" s="42"/>
      <c r="J101" s="42"/>
      <c r="K101" s="42"/>
      <c r="L101" s="148"/>
      <c r="S101" s="40"/>
      <c r="T101" s="40"/>
      <c r="U101" s="40"/>
      <c r="V101" s="40"/>
      <c r="W101" s="40"/>
      <c r="X101" s="40"/>
      <c r="Y101" s="40"/>
      <c r="Z101" s="40"/>
      <c r="AA101" s="40"/>
      <c r="AB101" s="40"/>
      <c r="AC101" s="40"/>
      <c r="AD101" s="40"/>
      <c r="AE101" s="40"/>
    </row>
    <row r="102" s="11" customFormat="1" ht="29.28" customHeight="1">
      <c r="A102" s="189"/>
      <c r="B102" s="190"/>
      <c r="C102" s="191" t="s">
        <v>212</v>
      </c>
      <c r="D102" s="192" t="s">
        <v>60</v>
      </c>
      <c r="E102" s="192" t="s">
        <v>56</v>
      </c>
      <c r="F102" s="192" t="s">
        <v>57</v>
      </c>
      <c r="G102" s="192" t="s">
        <v>213</v>
      </c>
      <c r="H102" s="192" t="s">
        <v>214</v>
      </c>
      <c r="I102" s="192" t="s">
        <v>215</v>
      </c>
      <c r="J102" s="192" t="s">
        <v>199</v>
      </c>
      <c r="K102" s="193" t="s">
        <v>216</v>
      </c>
      <c r="L102" s="194"/>
      <c r="M102" s="94" t="s">
        <v>19</v>
      </c>
      <c r="N102" s="95" t="s">
        <v>45</v>
      </c>
      <c r="O102" s="95" t="s">
        <v>217</v>
      </c>
      <c r="P102" s="95" t="s">
        <v>218</v>
      </c>
      <c r="Q102" s="95" t="s">
        <v>219</v>
      </c>
      <c r="R102" s="95" t="s">
        <v>220</v>
      </c>
      <c r="S102" s="95" t="s">
        <v>221</v>
      </c>
      <c r="T102" s="95" t="s">
        <v>222</v>
      </c>
      <c r="U102" s="96" t="s">
        <v>223</v>
      </c>
      <c r="V102" s="189"/>
      <c r="W102" s="189"/>
      <c r="X102" s="189"/>
      <c r="Y102" s="189"/>
      <c r="Z102" s="189"/>
      <c r="AA102" s="189"/>
      <c r="AB102" s="189"/>
      <c r="AC102" s="189"/>
      <c r="AD102" s="189"/>
      <c r="AE102" s="189"/>
    </row>
    <row r="103" s="2" customFormat="1" ht="22.8" customHeight="1">
      <c r="A103" s="40"/>
      <c r="B103" s="41"/>
      <c r="C103" s="101" t="s">
        <v>224</v>
      </c>
      <c r="D103" s="42"/>
      <c r="E103" s="42"/>
      <c r="F103" s="42"/>
      <c r="G103" s="42"/>
      <c r="H103" s="42"/>
      <c r="I103" s="42"/>
      <c r="J103" s="195">
        <f>BK103</f>
        <v>0</v>
      </c>
      <c r="K103" s="42"/>
      <c r="L103" s="46"/>
      <c r="M103" s="97"/>
      <c r="N103" s="196"/>
      <c r="O103" s="98"/>
      <c r="P103" s="197">
        <f>P104+P231+P258</f>
        <v>0</v>
      </c>
      <c r="Q103" s="98"/>
      <c r="R103" s="197">
        <f>R104+R231+R258</f>
        <v>101.00833960999999</v>
      </c>
      <c r="S103" s="98"/>
      <c r="T103" s="197">
        <f>T104+T231+T258</f>
        <v>5.7599999999999998</v>
      </c>
      <c r="U103" s="99"/>
      <c r="V103" s="40"/>
      <c r="W103" s="40"/>
      <c r="X103" s="40"/>
      <c r="Y103" s="40"/>
      <c r="Z103" s="40"/>
      <c r="AA103" s="40"/>
      <c r="AB103" s="40"/>
      <c r="AC103" s="40"/>
      <c r="AD103" s="40"/>
      <c r="AE103" s="40"/>
      <c r="AT103" s="19" t="s">
        <v>74</v>
      </c>
      <c r="AU103" s="19" t="s">
        <v>200</v>
      </c>
      <c r="BK103" s="198">
        <f>BK104+BK231+BK258</f>
        <v>0</v>
      </c>
    </row>
    <row r="104" s="12" customFormat="1" ht="25.92" customHeight="1">
      <c r="A104" s="12"/>
      <c r="B104" s="199"/>
      <c r="C104" s="200"/>
      <c r="D104" s="201" t="s">
        <v>74</v>
      </c>
      <c r="E104" s="202" t="s">
        <v>225</v>
      </c>
      <c r="F104" s="202" t="s">
        <v>226</v>
      </c>
      <c r="G104" s="200"/>
      <c r="H104" s="200"/>
      <c r="I104" s="203"/>
      <c r="J104" s="204">
        <f>BK104</f>
        <v>0</v>
      </c>
      <c r="K104" s="200"/>
      <c r="L104" s="205"/>
      <c r="M104" s="206"/>
      <c r="N104" s="207"/>
      <c r="O104" s="207"/>
      <c r="P104" s="208">
        <f>P105+P138+P155+P173+P213+P228</f>
        <v>0</v>
      </c>
      <c r="Q104" s="207"/>
      <c r="R104" s="208">
        <f>R105+R138+R155+R173+R213+R228</f>
        <v>100.96621590999999</v>
      </c>
      <c r="S104" s="207"/>
      <c r="T104" s="208">
        <f>T105+T138+T155+T173+T213+T228</f>
        <v>5.7599999999999998</v>
      </c>
      <c r="U104" s="209"/>
      <c r="V104" s="12"/>
      <c r="W104" s="12"/>
      <c r="X104" s="12"/>
      <c r="Y104" s="12"/>
      <c r="Z104" s="12"/>
      <c r="AA104" s="12"/>
      <c r="AB104" s="12"/>
      <c r="AC104" s="12"/>
      <c r="AD104" s="12"/>
      <c r="AE104" s="12"/>
      <c r="AR104" s="210" t="s">
        <v>82</v>
      </c>
      <c r="AT104" s="211" t="s">
        <v>74</v>
      </c>
      <c r="AU104" s="211" t="s">
        <v>75</v>
      </c>
      <c r="AY104" s="210" t="s">
        <v>227</v>
      </c>
      <c r="BK104" s="212">
        <f>BK105+BK138+BK155+BK173+BK213+BK228</f>
        <v>0</v>
      </c>
    </row>
    <row r="105" s="12" customFormat="1" ht="22.8" customHeight="1">
      <c r="A105" s="12"/>
      <c r="B105" s="199"/>
      <c r="C105" s="200"/>
      <c r="D105" s="201" t="s">
        <v>74</v>
      </c>
      <c r="E105" s="213" t="s">
        <v>82</v>
      </c>
      <c r="F105" s="213" t="s">
        <v>228</v>
      </c>
      <c r="G105" s="200"/>
      <c r="H105" s="200"/>
      <c r="I105" s="203"/>
      <c r="J105" s="214">
        <f>BK105</f>
        <v>0</v>
      </c>
      <c r="K105" s="200"/>
      <c r="L105" s="205"/>
      <c r="M105" s="206"/>
      <c r="N105" s="207"/>
      <c r="O105" s="207"/>
      <c r="P105" s="208">
        <f>SUM(P106:P137)</f>
        <v>0</v>
      </c>
      <c r="Q105" s="207"/>
      <c r="R105" s="208">
        <f>SUM(R106:R137)</f>
        <v>0</v>
      </c>
      <c r="S105" s="207"/>
      <c r="T105" s="208">
        <f>SUM(T106:T137)</f>
        <v>0</v>
      </c>
      <c r="U105" s="209"/>
      <c r="V105" s="12"/>
      <c r="W105" s="12"/>
      <c r="X105" s="12"/>
      <c r="Y105" s="12"/>
      <c r="Z105" s="12"/>
      <c r="AA105" s="12"/>
      <c r="AB105" s="12"/>
      <c r="AC105" s="12"/>
      <c r="AD105" s="12"/>
      <c r="AE105" s="12"/>
      <c r="AR105" s="210" t="s">
        <v>82</v>
      </c>
      <c r="AT105" s="211" t="s">
        <v>74</v>
      </c>
      <c r="AU105" s="211" t="s">
        <v>82</v>
      </c>
      <c r="AY105" s="210" t="s">
        <v>227</v>
      </c>
      <c r="BK105" s="212">
        <f>SUM(BK106:BK137)</f>
        <v>0</v>
      </c>
    </row>
    <row r="106" s="2" customFormat="1" ht="16.5" customHeight="1">
      <c r="A106" s="40"/>
      <c r="B106" s="41"/>
      <c r="C106" s="215" t="s">
        <v>82</v>
      </c>
      <c r="D106" s="215" t="s">
        <v>229</v>
      </c>
      <c r="E106" s="216" t="s">
        <v>1544</v>
      </c>
      <c r="F106" s="217" t="s">
        <v>1545</v>
      </c>
      <c r="G106" s="218" t="s">
        <v>259</v>
      </c>
      <c r="H106" s="219">
        <v>17.655999999999999</v>
      </c>
      <c r="I106" s="220"/>
      <c r="J106" s="221">
        <f>ROUND(I106*H106,2)</f>
        <v>0</v>
      </c>
      <c r="K106" s="217" t="s">
        <v>233</v>
      </c>
      <c r="L106" s="46"/>
      <c r="M106" s="222" t="s">
        <v>19</v>
      </c>
      <c r="N106" s="223" t="s">
        <v>46</v>
      </c>
      <c r="O106" s="86"/>
      <c r="P106" s="224">
        <f>O106*H106</f>
        <v>0</v>
      </c>
      <c r="Q106" s="224">
        <v>0</v>
      </c>
      <c r="R106" s="224">
        <f>Q106*H106</f>
        <v>0</v>
      </c>
      <c r="S106" s="224">
        <v>0</v>
      </c>
      <c r="T106" s="224">
        <f>S106*H106</f>
        <v>0</v>
      </c>
      <c r="U106" s="225" t="s">
        <v>19</v>
      </c>
      <c r="V106" s="40"/>
      <c r="W106" s="40"/>
      <c r="X106" s="40"/>
      <c r="Y106" s="40"/>
      <c r="Z106" s="40"/>
      <c r="AA106" s="40"/>
      <c r="AB106" s="40"/>
      <c r="AC106" s="40"/>
      <c r="AD106" s="40"/>
      <c r="AE106" s="40"/>
      <c r="AR106" s="226" t="s">
        <v>234</v>
      </c>
      <c r="AT106" s="226" t="s">
        <v>229</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1546</v>
      </c>
    </row>
    <row r="107" s="2" customFormat="1">
      <c r="A107" s="40"/>
      <c r="B107" s="41"/>
      <c r="C107" s="42"/>
      <c r="D107" s="228" t="s">
        <v>236</v>
      </c>
      <c r="E107" s="42"/>
      <c r="F107" s="229" t="s">
        <v>1547</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236</v>
      </c>
      <c r="AU107" s="19" t="s">
        <v>84</v>
      </c>
    </row>
    <row r="108" s="13" customFormat="1">
      <c r="A108" s="13"/>
      <c r="B108" s="233"/>
      <c r="C108" s="234"/>
      <c r="D108" s="235" t="s">
        <v>238</v>
      </c>
      <c r="E108" s="236" t="s">
        <v>19</v>
      </c>
      <c r="F108" s="237" t="s">
        <v>1548</v>
      </c>
      <c r="G108" s="234"/>
      <c r="H108" s="238">
        <v>8.3480000000000008</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84</v>
      </c>
      <c r="AV108" s="13" t="s">
        <v>84</v>
      </c>
      <c r="AW108" s="13" t="s">
        <v>37</v>
      </c>
      <c r="AX108" s="13" t="s">
        <v>75</v>
      </c>
      <c r="AY108" s="244" t="s">
        <v>227</v>
      </c>
    </row>
    <row r="109" s="13" customFormat="1">
      <c r="A109" s="13"/>
      <c r="B109" s="233"/>
      <c r="C109" s="234"/>
      <c r="D109" s="235" t="s">
        <v>238</v>
      </c>
      <c r="E109" s="236" t="s">
        <v>19</v>
      </c>
      <c r="F109" s="237" t="s">
        <v>1549</v>
      </c>
      <c r="G109" s="234"/>
      <c r="H109" s="238">
        <v>0.95999999999999996</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3" customFormat="1">
      <c r="A110" s="13"/>
      <c r="B110" s="233"/>
      <c r="C110" s="234"/>
      <c r="D110" s="235" t="s">
        <v>238</v>
      </c>
      <c r="E110" s="236" t="s">
        <v>19</v>
      </c>
      <c r="F110" s="237" t="s">
        <v>1548</v>
      </c>
      <c r="G110" s="234"/>
      <c r="H110" s="238">
        <v>8.3480000000000008</v>
      </c>
      <c r="I110" s="239"/>
      <c r="J110" s="234"/>
      <c r="K110" s="234"/>
      <c r="L110" s="240"/>
      <c r="M110" s="241"/>
      <c r="N110" s="242"/>
      <c r="O110" s="242"/>
      <c r="P110" s="242"/>
      <c r="Q110" s="242"/>
      <c r="R110" s="242"/>
      <c r="S110" s="242"/>
      <c r="T110" s="242"/>
      <c r="U110" s="243"/>
      <c r="V110" s="13"/>
      <c r="W110" s="13"/>
      <c r="X110" s="13"/>
      <c r="Y110" s="13"/>
      <c r="Z110" s="13"/>
      <c r="AA110" s="13"/>
      <c r="AB110" s="13"/>
      <c r="AC110" s="13"/>
      <c r="AD110" s="13"/>
      <c r="AE110" s="13"/>
      <c r="AT110" s="244" t="s">
        <v>238</v>
      </c>
      <c r="AU110" s="244" t="s">
        <v>84</v>
      </c>
      <c r="AV110" s="13" t="s">
        <v>84</v>
      </c>
      <c r="AW110" s="13" t="s">
        <v>37</v>
      </c>
      <c r="AX110" s="13" t="s">
        <v>75</v>
      </c>
      <c r="AY110" s="244" t="s">
        <v>227</v>
      </c>
    </row>
    <row r="111" s="14" customFormat="1">
      <c r="A111" s="14"/>
      <c r="B111" s="245"/>
      <c r="C111" s="246"/>
      <c r="D111" s="235" t="s">
        <v>238</v>
      </c>
      <c r="E111" s="247" t="s">
        <v>19</v>
      </c>
      <c r="F111" s="248" t="s">
        <v>240</v>
      </c>
      <c r="G111" s="246"/>
      <c r="H111" s="249">
        <v>17.655999999999999</v>
      </c>
      <c r="I111" s="250"/>
      <c r="J111" s="246"/>
      <c r="K111" s="246"/>
      <c r="L111" s="251"/>
      <c r="M111" s="252"/>
      <c r="N111" s="253"/>
      <c r="O111" s="253"/>
      <c r="P111" s="253"/>
      <c r="Q111" s="253"/>
      <c r="R111" s="253"/>
      <c r="S111" s="253"/>
      <c r="T111" s="253"/>
      <c r="U111" s="254"/>
      <c r="V111" s="14"/>
      <c r="W111" s="14"/>
      <c r="X111" s="14"/>
      <c r="Y111" s="14"/>
      <c r="Z111" s="14"/>
      <c r="AA111" s="14"/>
      <c r="AB111" s="14"/>
      <c r="AC111" s="14"/>
      <c r="AD111" s="14"/>
      <c r="AE111" s="14"/>
      <c r="AT111" s="255" t="s">
        <v>238</v>
      </c>
      <c r="AU111" s="255" t="s">
        <v>84</v>
      </c>
      <c r="AV111" s="14" t="s">
        <v>234</v>
      </c>
      <c r="AW111" s="14" t="s">
        <v>37</v>
      </c>
      <c r="AX111" s="14" t="s">
        <v>82</v>
      </c>
      <c r="AY111" s="255" t="s">
        <v>227</v>
      </c>
    </row>
    <row r="112" s="2" customFormat="1" ht="24.15" customHeight="1">
      <c r="A112" s="40"/>
      <c r="B112" s="41"/>
      <c r="C112" s="215" t="s">
        <v>84</v>
      </c>
      <c r="D112" s="215" t="s">
        <v>229</v>
      </c>
      <c r="E112" s="216" t="s">
        <v>1550</v>
      </c>
      <c r="F112" s="217" t="s">
        <v>1551</v>
      </c>
      <c r="G112" s="218" t="s">
        <v>232</v>
      </c>
      <c r="H112" s="219">
        <v>17.245000000000001</v>
      </c>
      <c r="I112" s="220"/>
      <c r="J112" s="221">
        <f>ROUND(I112*H112,2)</f>
        <v>0</v>
      </c>
      <c r="K112" s="217" t="s">
        <v>233</v>
      </c>
      <c r="L112" s="46"/>
      <c r="M112" s="222" t="s">
        <v>19</v>
      </c>
      <c r="N112" s="223" t="s">
        <v>46</v>
      </c>
      <c r="O112" s="86"/>
      <c r="P112" s="224">
        <f>O112*H112</f>
        <v>0</v>
      </c>
      <c r="Q112" s="224">
        <v>0</v>
      </c>
      <c r="R112" s="224">
        <f>Q112*H112</f>
        <v>0</v>
      </c>
      <c r="S112" s="224">
        <v>0</v>
      </c>
      <c r="T112" s="224">
        <f>S112*H112</f>
        <v>0</v>
      </c>
      <c r="U112" s="225" t="s">
        <v>19</v>
      </c>
      <c r="V112" s="40"/>
      <c r="W112" s="40"/>
      <c r="X112" s="40"/>
      <c r="Y112" s="40"/>
      <c r="Z112" s="40"/>
      <c r="AA112" s="40"/>
      <c r="AB112" s="40"/>
      <c r="AC112" s="40"/>
      <c r="AD112" s="40"/>
      <c r="AE112" s="40"/>
      <c r="AR112" s="226" t="s">
        <v>234</v>
      </c>
      <c r="AT112" s="226" t="s">
        <v>229</v>
      </c>
      <c r="AU112" s="226" t="s">
        <v>84</v>
      </c>
      <c r="AY112" s="19" t="s">
        <v>227</v>
      </c>
      <c r="BE112" s="227">
        <f>IF(N112="základní",J112,0)</f>
        <v>0</v>
      </c>
      <c r="BF112" s="227">
        <f>IF(N112="snížená",J112,0)</f>
        <v>0</v>
      </c>
      <c r="BG112" s="227">
        <f>IF(N112="zákl. přenesená",J112,0)</f>
        <v>0</v>
      </c>
      <c r="BH112" s="227">
        <f>IF(N112="sníž. přenesená",J112,0)</f>
        <v>0</v>
      </c>
      <c r="BI112" s="227">
        <f>IF(N112="nulová",J112,0)</f>
        <v>0</v>
      </c>
      <c r="BJ112" s="19" t="s">
        <v>82</v>
      </c>
      <c r="BK112" s="227">
        <f>ROUND(I112*H112,2)</f>
        <v>0</v>
      </c>
      <c r="BL112" s="19" t="s">
        <v>234</v>
      </c>
      <c r="BM112" s="226" t="s">
        <v>1552</v>
      </c>
    </row>
    <row r="113" s="2" customFormat="1">
      <c r="A113" s="40"/>
      <c r="B113" s="41"/>
      <c r="C113" s="42"/>
      <c r="D113" s="228" t="s">
        <v>236</v>
      </c>
      <c r="E113" s="42"/>
      <c r="F113" s="229" t="s">
        <v>1553</v>
      </c>
      <c r="G113" s="42"/>
      <c r="H113" s="42"/>
      <c r="I113" s="230"/>
      <c r="J113" s="42"/>
      <c r="K113" s="42"/>
      <c r="L113" s="46"/>
      <c r="M113" s="231"/>
      <c r="N113" s="232"/>
      <c r="O113" s="86"/>
      <c r="P113" s="86"/>
      <c r="Q113" s="86"/>
      <c r="R113" s="86"/>
      <c r="S113" s="86"/>
      <c r="T113" s="86"/>
      <c r="U113" s="87"/>
      <c r="V113" s="40"/>
      <c r="W113" s="40"/>
      <c r="X113" s="40"/>
      <c r="Y113" s="40"/>
      <c r="Z113" s="40"/>
      <c r="AA113" s="40"/>
      <c r="AB113" s="40"/>
      <c r="AC113" s="40"/>
      <c r="AD113" s="40"/>
      <c r="AE113" s="40"/>
      <c r="AT113" s="19" t="s">
        <v>236</v>
      </c>
      <c r="AU113" s="19" t="s">
        <v>84</v>
      </c>
    </row>
    <row r="114" s="15" customFormat="1">
      <c r="A114" s="15"/>
      <c r="B114" s="266"/>
      <c r="C114" s="267"/>
      <c r="D114" s="235" t="s">
        <v>238</v>
      </c>
      <c r="E114" s="268" t="s">
        <v>19</v>
      </c>
      <c r="F114" s="269" t="s">
        <v>1554</v>
      </c>
      <c r="G114" s="267"/>
      <c r="H114" s="268" t="s">
        <v>19</v>
      </c>
      <c r="I114" s="270"/>
      <c r="J114" s="267"/>
      <c r="K114" s="267"/>
      <c r="L114" s="271"/>
      <c r="M114" s="272"/>
      <c r="N114" s="273"/>
      <c r="O114" s="273"/>
      <c r="P114" s="273"/>
      <c r="Q114" s="273"/>
      <c r="R114" s="273"/>
      <c r="S114" s="273"/>
      <c r="T114" s="273"/>
      <c r="U114" s="274"/>
      <c r="V114" s="15"/>
      <c r="W114" s="15"/>
      <c r="X114" s="15"/>
      <c r="Y114" s="15"/>
      <c r="Z114" s="15"/>
      <c r="AA114" s="15"/>
      <c r="AB114" s="15"/>
      <c r="AC114" s="15"/>
      <c r="AD114" s="15"/>
      <c r="AE114" s="15"/>
      <c r="AT114" s="275" t="s">
        <v>238</v>
      </c>
      <c r="AU114" s="275" t="s">
        <v>84</v>
      </c>
      <c r="AV114" s="15" t="s">
        <v>82</v>
      </c>
      <c r="AW114" s="15" t="s">
        <v>37</v>
      </c>
      <c r="AX114" s="15" t="s">
        <v>75</v>
      </c>
      <c r="AY114" s="275" t="s">
        <v>227</v>
      </c>
    </row>
    <row r="115" s="13" customFormat="1">
      <c r="A115" s="13"/>
      <c r="B115" s="233"/>
      <c r="C115" s="234"/>
      <c r="D115" s="235" t="s">
        <v>238</v>
      </c>
      <c r="E115" s="236" t="s">
        <v>19</v>
      </c>
      <c r="F115" s="237" t="s">
        <v>1555</v>
      </c>
      <c r="G115" s="234"/>
      <c r="H115" s="238">
        <v>6.4279999999999999</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3" customFormat="1">
      <c r="A116" s="13"/>
      <c r="B116" s="233"/>
      <c r="C116" s="234"/>
      <c r="D116" s="235" t="s">
        <v>238</v>
      </c>
      <c r="E116" s="236" t="s">
        <v>19</v>
      </c>
      <c r="F116" s="237" t="s">
        <v>1556</v>
      </c>
      <c r="G116" s="234"/>
      <c r="H116" s="238">
        <v>0.54900000000000004</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3" customFormat="1">
      <c r="A117" s="13"/>
      <c r="B117" s="233"/>
      <c r="C117" s="234"/>
      <c r="D117" s="235" t="s">
        <v>238</v>
      </c>
      <c r="E117" s="236" t="s">
        <v>19</v>
      </c>
      <c r="F117" s="237" t="s">
        <v>1557</v>
      </c>
      <c r="G117" s="234"/>
      <c r="H117" s="238">
        <v>6.4279999999999999</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84</v>
      </c>
      <c r="AV117" s="13" t="s">
        <v>84</v>
      </c>
      <c r="AW117" s="13" t="s">
        <v>37</v>
      </c>
      <c r="AX117" s="13" t="s">
        <v>75</v>
      </c>
      <c r="AY117" s="244" t="s">
        <v>227</v>
      </c>
    </row>
    <row r="118" s="15" customFormat="1">
      <c r="A118" s="15"/>
      <c r="B118" s="266"/>
      <c r="C118" s="267"/>
      <c r="D118" s="235" t="s">
        <v>238</v>
      </c>
      <c r="E118" s="268" t="s">
        <v>19</v>
      </c>
      <c r="F118" s="269" t="s">
        <v>1558</v>
      </c>
      <c r="G118" s="267"/>
      <c r="H118" s="268" t="s">
        <v>19</v>
      </c>
      <c r="I118" s="270"/>
      <c r="J118" s="267"/>
      <c r="K118" s="267"/>
      <c r="L118" s="271"/>
      <c r="M118" s="272"/>
      <c r="N118" s="273"/>
      <c r="O118" s="273"/>
      <c r="P118" s="273"/>
      <c r="Q118" s="273"/>
      <c r="R118" s="273"/>
      <c r="S118" s="273"/>
      <c r="T118" s="273"/>
      <c r="U118" s="274"/>
      <c r="V118" s="15"/>
      <c r="W118" s="15"/>
      <c r="X118" s="15"/>
      <c r="Y118" s="15"/>
      <c r="Z118" s="15"/>
      <c r="AA118" s="15"/>
      <c r="AB118" s="15"/>
      <c r="AC118" s="15"/>
      <c r="AD118" s="15"/>
      <c r="AE118" s="15"/>
      <c r="AT118" s="275" t="s">
        <v>238</v>
      </c>
      <c r="AU118" s="275" t="s">
        <v>84</v>
      </c>
      <c r="AV118" s="15" t="s">
        <v>82</v>
      </c>
      <c r="AW118" s="15" t="s">
        <v>37</v>
      </c>
      <c r="AX118" s="15" t="s">
        <v>75</v>
      </c>
      <c r="AY118" s="275" t="s">
        <v>227</v>
      </c>
    </row>
    <row r="119" s="13" customFormat="1">
      <c r="A119" s="13"/>
      <c r="B119" s="233"/>
      <c r="C119" s="234"/>
      <c r="D119" s="235" t="s">
        <v>238</v>
      </c>
      <c r="E119" s="236" t="s">
        <v>19</v>
      </c>
      <c r="F119" s="237" t="s">
        <v>1559</v>
      </c>
      <c r="G119" s="234"/>
      <c r="H119" s="238">
        <v>3.8399999999999999</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17.245000000000001</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37.8" customHeight="1">
      <c r="A121" s="40"/>
      <c r="B121" s="41"/>
      <c r="C121" s="215" t="s">
        <v>91</v>
      </c>
      <c r="D121" s="215" t="s">
        <v>229</v>
      </c>
      <c r="E121" s="216" t="s">
        <v>1560</v>
      </c>
      <c r="F121" s="217" t="s">
        <v>1561</v>
      </c>
      <c r="G121" s="218" t="s">
        <v>232</v>
      </c>
      <c r="H121" s="219">
        <v>13.404999999999999</v>
      </c>
      <c r="I121" s="220"/>
      <c r="J121" s="221">
        <f>ROUND(I121*H121,2)</f>
        <v>0</v>
      </c>
      <c r="K121" s="217" t="s">
        <v>233</v>
      </c>
      <c r="L121" s="46"/>
      <c r="M121" s="222" t="s">
        <v>19</v>
      </c>
      <c r="N121" s="223"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234</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1562</v>
      </c>
    </row>
    <row r="122" s="2" customFormat="1">
      <c r="A122" s="40"/>
      <c r="B122" s="41"/>
      <c r="C122" s="42"/>
      <c r="D122" s="228" t="s">
        <v>236</v>
      </c>
      <c r="E122" s="42"/>
      <c r="F122" s="229" t="s">
        <v>1563</v>
      </c>
      <c r="G122" s="42"/>
      <c r="H122" s="42"/>
      <c r="I122" s="230"/>
      <c r="J122" s="42"/>
      <c r="K122" s="42"/>
      <c r="L122" s="46"/>
      <c r="M122" s="231"/>
      <c r="N122" s="232"/>
      <c r="O122" s="86"/>
      <c r="P122" s="86"/>
      <c r="Q122" s="86"/>
      <c r="R122" s="86"/>
      <c r="S122" s="86"/>
      <c r="T122" s="86"/>
      <c r="U122" s="87"/>
      <c r="V122" s="40"/>
      <c r="W122" s="40"/>
      <c r="X122" s="40"/>
      <c r="Y122" s="40"/>
      <c r="Z122" s="40"/>
      <c r="AA122" s="40"/>
      <c r="AB122" s="40"/>
      <c r="AC122" s="40"/>
      <c r="AD122" s="40"/>
      <c r="AE122" s="40"/>
      <c r="AT122" s="19" t="s">
        <v>236</v>
      </c>
      <c r="AU122" s="19" t="s">
        <v>84</v>
      </c>
    </row>
    <row r="123" s="13" customFormat="1">
      <c r="A123" s="13"/>
      <c r="B123" s="233"/>
      <c r="C123" s="234"/>
      <c r="D123" s="235" t="s">
        <v>238</v>
      </c>
      <c r="E123" s="236" t="s">
        <v>19</v>
      </c>
      <c r="F123" s="237" t="s">
        <v>1564</v>
      </c>
      <c r="G123" s="234"/>
      <c r="H123" s="238">
        <v>13.404999999999999</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13.404999999999999</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24.15" customHeight="1">
      <c r="A125" s="40"/>
      <c r="B125" s="41"/>
      <c r="C125" s="215" t="s">
        <v>234</v>
      </c>
      <c r="D125" s="215" t="s">
        <v>229</v>
      </c>
      <c r="E125" s="216" t="s">
        <v>1565</v>
      </c>
      <c r="F125" s="217" t="s">
        <v>1566</v>
      </c>
      <c r="G125" s="218" t="s">
        <v>244</v>
      </c>
      <c r="H125" s="219">
        <v>26.809999999999999</v>
      </c>
      <c r="I125" s="220"/>
      <c r="J125" s="221">
        <f>ROUND(I125*H125,2)</f>
        <v>0</v>
      </c>
      <c r="K125" s="217" t="s">
        <v>233</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1567</v>
      </c>
    </row>
    <row r="126" s="2" customFormat="1">
      <c r="A126" s="40"/>
      <c r="B126" s="41"/>
      <c r="C126" s="42"/>
      <c r="D126" s="228" t="s">
        <v>236</v>
      </c>
      <c r="E126" s="42"/>
      <c r="F126" s="229" t="s">
        <v>1568</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236</v>
      </c>
      <c r="AU126" s="19" t="s">
        <v>84</v>
      </c>
    </row>
    <row r="127" s="13" customFormat="1">
      <c r="A127" s="13"/>
      <c r="B127" s="233"/>
      <c r="C127" s="234"/>
      <c r="D127" s="235" t="s">
        <v>238</v>
      </c>
      <c r="E127" s="236" t="s">
        <v>19</v>
      </c>
      <c r="F127" s="237" t="s">
        <v>1569</v>
      </c>
      <c r="G127" s="234"/>
      <c r="H127" s="238">
        <v>26.809999999999999</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4" customFormat="1">
      <c r="A128" s="14"/>
      <c r="B128" s="245"/>
      <c r="C128" s="246"/>
      <c r="D128" s="235" t="s">
        <v>238</v>
      </c>
      <c r="E128" s="247" t="s">
        <v>19</v>
      </c>
      <c r="F128" s="248" t="s">
        <v>240</v>
      </c>
      <c r="G128" s="246"/>
      <c r="H128" s="249">
        <v>26.809999999999999</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84</v>
      </c>
      <c r="AV128" s="14" t="s">
        <v>234</v>
      </c>
      <c r="AW128" s="14" t="s">
        <v>37</v>
      </c>
      <c r="AX128" s="14" t="s">
        <v>82</v>
      </c>
      <c r="AY128" s="255" t="s">
        <v>227</v>
      </c>
    </row>
    <row r="129" s="2" customFormat="1" ht="24.15" customHeight="1">
      <c r="A129" s="40"/>
      <c r="B129" s="41"/>
      <c r="C129" s="215" t="s">
        <v>267</v>
      </c>
      <c r="D129" s="215" t="s">
        <v>229</v>
      </c>
      <c r="E129" s="216" t="s">
        <v>1570</v>
      </c>
      <c r="F129" s="217" t="s">
        <v>1571</v>
      </c>
      <c r="G129" s="218" t="s">
        <v>232</v>
      </c>
      <c r="H129" s="219">
        <v>13.404999999999999</v>
      </c>
      <c r="I129" s="220"/>
      <c r="J129" s="221">
        <f>ROUND(I129*H129,2)</f>
        <v>0</v>
      </c>
      <c r="K129" s="217" t="s">
        <v>233</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1572</v>
      </c>
    </row>
    <row r="130" s="2" customFormat="1">
      <c r="A130" s="40"/>
      <c r="B130" s="41"/>
      <c r="C130" s="42"/>
      <c r="D130" s="228" t="s">
        <v>236</v>
      </c>
      <c r="E130" s="42"/>
      <c r="F130" s="229" t="s">
        <v>1573</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236</v>
      </c>
      <c r="AU130" s="19" t="s">
        <v>84</v>
      </c>
    </row>
    <row r="131" s="13" customFormat="1">
      <c r="A131" s="13"/>
      <c r="B131" s="233"/>
      <c r="C131" s="234"/>
      <c r="D131" s="235" t="s">
        <v>238</v>
      </c>
      <c r="E131" s="236" t="s">
        <v>19</v>
      </c>
      <c r="F131" s="237" t="s">
        <v>1564</v>
      </c>
      <c r="G131" s="234"/>
      <c r="H131" s="238">
        <v>13.404999999999999</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4" customFormat="1">
      <c r="A132" s="14"/>
      <c r="B132" s="245"/>
      <c r="C132" s="246"/>
      <c r="D132" s="235" t="s">
        <v>238</v>
      </c>
      <c r="E132" s="247" t="s">
        <v>19</v>
      </c>
      <c r="F132" s="248" t="s">
        <v>240</v>
      </c>
      <c r="G132" s="246"/>
      <c r="H132" s="249">
        <v>13.404999999999999</v>
      </c>
      <c r="I132" s="250"/>
      <c r="J132" s="246"/>
      <c r="K132" s="246"/>
      <c r="L132" s="251"/>
      <c r="M132" s="252"/>
      <c r="N132" s="253"/>
      <c r="O132" s="253"/>
      <c r="P132" s="253"/>
      <c r="Q132" s="253"/>
      <c r="R132" s="253"/>
      <c r="S132" s="253"/>
      <c r="T132" s="253"/>
      <c r="U132" s="254"/>
      <c r="V132" s="14"/>
      <c r="W132" s="14"/>
      <c r="X132" s="14"/>
      <c r="Y132" s="14"/>
      <c r="Z132" s="14"/>
      <c r="AA132" s="14"/>
      <c r="AB132" s="14"/>
      <c r="AC132" s="14"/>
      <c r="AD132" s="14"/>
      <c r="AE132" s="14"/>
      <c r="AT132" s="255" t="s">
        <v>238</v>
      </c>
      <c r="AU132" s="255" t="s">
        <v>84</v>
      </c>
      <c r="AV132" s="14" t="s">
        <v>234</v>
      </c>
      <c r="AW132" s="14" t="s">
        <v>37</v>
      </c>
      <c r="AX132" s="14" t="s">
        <v>82</v>
      </c>
      <c r="AY132" s="255" t="s">
        <v>227</v>
      </c>
    </row>
    <row r="133" s="2" customFormat="1" ht="24.15" customHeight="1">
      <c r="A133" s="40"/>
      <c r="B133" s="41"/>
      <c r="C133" s="215" t="s">
        <v>248</v>
      </c>
      <c r="D133" s="215" t="s">
        <v>229</v>
      </c>
      <c r="E133" s="216" t="s">
        <v>1574</v>
      </c>
      <c r="F133" s="217" t="s">
        <v>1575</v>
      </c>
      <c r="G133" s="218" t="s">
        <v>232</v>
      </c>
      <c r="H133" s="219">
        <v>3.8399999999999999</v>
      </c>
      <c r="I133" s="220"/>
      <c r="J133" s="221">
        <f>ROUND(I133*H133,2)</f>
        <v>0</v>
      </c>
      <c r="K133" s="217" t="s">
        <v>233</v>
      </c>
      <c r="L133" s="46"/>
      <c r="M133" s="222" t="s">
        <v>19</v>
      </c>
      <c r="N133" s="223" t="s">
        <v>46</v>
      </c>
      <c r="O133" s="86"/>
      <c r="P133" s="224">
        <f>O133*H133</f>
        <v>0</v>
      </c>
      <c r="Q133" s="224">
        <v>0</v>
      </c>
      <c r="R133" s="224">
        <f>Q133*H133</f>
        <v>0</v>
      </c>
      <c r="S133" s="224">
        <v>0</v>
      </c>
      <c r="T133" s="224">
        <f>S133*H133</f>
        <v>0</v>
      </c>
      <c r="U133" s="225" t="s">
        <v>19</v>
      </c>
      <c r="V133" s="40"/>
      <c r="W133" s="40"/>
      <c r="X133" s="40"/>
      <c r="Y133" s="40"/>
      <c r="Z133" s="40"/>
      <c r="AA133" s="40"/>
      <c r="AB133" s="40"/>
      <c r="AC133" s="40"/>
      <c r="AD133" s="40"/>
      <c r="AE133" s="40"/>
      <c r="AR133" s="226" t="s">
        <v>234</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234</v>
      </c>
      <c r="BM133" s="226" t="s">
        <v>1576</v>
      </c>
    </row>
    <row r="134" s="2" customFormat="1">
      <c r="A134" s="40"/>
      <c r="B134" s="41"/>
      <c r="C134" s="42"/>
      <c r="D134" s="228" t="s">
        <v>236</v>
      </c>
      <c r="E134" s="42"/>
      <c r="F134" s="229" t="s">
        <v>1577</v>
      </c>
      <c r="G134" s="42"/>
      <c r="H134" s="42"/>
      <c r="I134" s="230"/>
      <c r="J134" s="42"/>
      <c r="K134" s="42"/>
      <c r="L134" s="46"/>
      <c r="M134" s="231"/>
      <c r="N134" s="232"/>
      <c r="O134" s="86"/>
      <c r="P134" s="86"/>
      <c r="Q134" s="86"/>
      <c r="R134" s="86"/>
      <c r="S134" s="86"/>
      <c r="T134" s="86"/>
      <c r="U134" s="87"/>
      <c r="V134" s="40"/>
      <c r="W134" s="40"/>
      <c r="X134" s="40"/>
      <c r="Y134" s="40"/>
      <c r="Z134" s="40"/>
      <c r="AA134" s="40"/>
      <c r="AB134" s="40"/>
      <c r="AC134" s="40"/>
      <c r="AD134" s="40"/>
      <c r="AE134" s="40"/>
      <c r="AT134" s="19" t="s">
        <v>236</v>
      </c>
      <c r="AU134" s="19" t="s">
        <v>84</v>
      </c>
    </row>
    <row r="135" s="15" customFormat="1">
      <c r="A135" s="15"/>
      <c r="B135" s="266"/>
      <c r="C135" s="267"/>
      <c r="D135" s="235" t="s">
        <v>238</v>
      </c>
      <c r="E135" s="268" t="s">
        <v>19</v>
      </c>
      <c r="F135" s="269" t="s">
        <v>1578</v>
      </c>
      <c r="G135" s="267"/>
      <c r="H135" s="268" t="s">
        <v>19</v>
      </c>
      <c r="I135" s="270"/>
      <c r="J135" s="267"/>
      <c r="K135" s="267"/>
      <c r="L135" s="271"/>
      <c r="M135" s="272"/>
      <c r="N135" s="273"/>
      <c r="O135" s="273"/>
      <c r="P135" s="273"/>
      <c r="Q135" s="273"/>
      <c r="R135" s="273"/>
      <c r="S135" s="273"/>
      <c r="T135" s="273"/>
      <c r="U135" s="274"/>
      <c r="V135" s="15"/>
      <c r="W135" s="15"/>
      <c r="X135" s="15"/>
      <c r="Y135" s="15"/>
      <c r="Z135" s="15"/>
      <c r="AA135" s="15"/>
      <c r="AB135" s="15"/>
      <c r="AC135" s="15"/>
      <c r="AD135" s="15"/>
      <c r="AE135" s="15"/>
      <c r="AT135" s="275" t="s">
        <v>238</v>
      </c>
      <c r="AU135" s="275" t="s">
        <v>84</v>
      </c>
      <c r="AV135" s="15" t="s">
        <v>82</v>
      </c>
      <c r="AW135" s="15" t="s">
        <v>37</v>
      </c>
      <c r="AX135" s="15" t="s">
        <v>75</v>
      </c>
      <c r="AY135" s="275" t="s">
        <v>227</v>
      </c>
    </row>
    <row r="136" s="13" customFormat="1">
      <c r="A136" s="13"/>
      <c r="B136" s="233"/>
      <c r="C136" s="234"/>
      <c r="D136" s="235" t="s">
        <v>238</v>
      </c>
      <c r="E136" s="236" t="s">
        <v>19</v>
      </c>
      <c r="F136" s="237" t="s">
        <v>1559</v>
      </c>
      <c r="G136" s="234"/>
      <c r="H136" s="238">
        <v>3.8399999999999999</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3.8399999999999999</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12" customFormat="1" ht="22.8" customHeight="1">
      <c r="A138" s="12"/>
      <c r="B138" s="199"/>
      <c r="C138" s="200"/>
      <c r="D138" s="201" t="s">
        <v>74</v>
      </c>
      <c r="E138" s="213" t="s">
        <v>84</v>
      </c>
      <c r="F138" s="213" t="s">
        <v>1069</v>
      </c>
      <c r="G138" s="200"/>
      <c r="H138" s="200"/>
      <c r="I138" s="203"/>
      <c r="J138" s="214">
        <f>BK138</f>
        <v>0</v>
      </c>
      <c r="K138" s="200"/>
      <c r="L138" s="205"/>
      <c r="M138" s="206"/>
      <c r="N138" s="207"/>
      <c r="O138" s="207"/>
      <c r="P138" s="208">
        <f>SUM(P139:P154)</f>
        <v>0</v>
      </c>
      <c r="Q138" s="207"/>
      <c r="R138" s="208">
        <f>SUM(R139:R154)</f>
        <v>40.219781909999995</v>
      </c>
      <c r="S138" s="207"/>
      <c r="T138" s="208">
        <f>SUM(T139:T154)</f>
        <v>0</v>
      </c>
      <c r="U138" s="209"/>
      <c r="V138" s="12"/>
      <c r="W138" s="12"/>
      <c r="X138" s="12"/>
      <c r="Y138" s="12"/>
      <c r="Z138" s="12"/>
      <c r="AA138" s="12"/>
      <c r="AB138" s="12"/>
      <c r="AC138" s="12"/>
      <c r="AD138" s="12"/>
      <c r="AE138" s="12"/>
      <c r="AR138" s="210" t="s">
        <v>82</v>
      </c>
      <c r="AT138" s="211" t="s">
        <v>74</v>
      </c>
      <c r="AU138" s="211" t="s">
        <v>82</v>
      </c>
      <c r="AY138" s="210" t="s">
        <v>227</v>
      </c>
      <c r="BK138" s="212">
        <f>SUM(BK139:BK154)</f>
        <v>0</v>
      </c>
    </row>
    <row r="139" s="2" customFormat="1" ht="16.5" customHeight="1">
      <c r="A139" s="40"/>
      <c r="B139" s="41"/>
      <c r="C139" s="215" t="s">
        <v>285</v>
      </c>
      <c r="D139" s="215" t="s">
        <v>229</v>
      </c>
      <c r="E139" s="216" t="s">
        <v>1579</v>
      </c>
      <c r="F139" s="217" t="s">
        <v>1580</v>
      </c>
      <c r="G139" s="218" t="s">
        <v>232</v>
      </c>
      <c r="H139" s="219">
        <v>1.766</v>
      </c>
      <c r="I139" s="220"/>
      <c r="J139" s="221">
        <f>ROUND(I139*H139,2)</f>
        <v>0</v>
      </c>
      <c r="K139" s="217" t="s">
        <v>233</v>
      </c>
      <c r="L139" s="46"/>
      <c r="M139" s="222" t="s">
        <v>19</v>
      </c>
      <c r="N139" s="223" t="s">
        <v>46</v>
      </c>
      <c r="O139" s="86"/>
      <c r="P139" s="224">
        <f>O139*H139</f>
        <v>0</v>
      </c>
      <c r="Q139" s="224">
        <v>2.3010199999999998</v>
      </c>
      <c r="R139" s="224">
        <f>Q139*H139</f>
        <v>4.0636013200000001</v>
      </c>
      <c r="S139" s="224">
        <v>0</v>
      </c>
      <c r="T139" s="224">
        <f>S139*H139</f>
        <v>0</v>
      </c>
      <c r="U139" s="225" t="s">
        <v>19</v>
      </c>
      <c r="V139" s="40"/>
      <c r="W139" s="40"/>
      <c r="X139" s="40"/>
      <c r="Y139" s="40"/>
      <c r="Z139" s="40"/>
      <c r="AA139" s="40"/>
      <c r="AB139" s="40"/>
      <c r="AC139" s="40"/>
      <c r="AD139" s="40"/>
      <c r="AE139" s="40"/>
      <c r="AR139" s="226" t="s">
        <v>234</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1581</v>
      </c>
    </row>
    <row r="140" s="2" customFormat="1">
      <c r="A140" s="40"/>
      <c r="B140" s="41"/>
      <c r="C140" s="42"/>
      <c r="D140" s="228" t="s">
        <v>236</v>
      </c>
      <c r="E140" s="42"/>
      <c r="F140" s="229" t="s">
        <v>1582</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15" customFormat="1">
      <c r="A141" s="15"/>
      <c r="B141" s="266"/>
      <c r="C141" s="267"/>
      <c r="D141" s="235" t="s">
        <v>238</v>
      </c>
      <c r="E141" s="268" t="s">
        <v>19</v>
      </c>
      <c r="F141" s="269" t="s">
        <v>1583</v>
      </c>
      <c r="G141" s="267"/>
      <c r="H141" s="268" t="s">
        <v>19</v>
      </c>
      <c r="I141" s="270"/>
      <c r="J141" s="267"/>
      <c r="K141" s="267"/>
      <c r="L141" s="271"/>
      <c r="M141" s="272"/>
      <c r="N141" s="273"/>
      <c r="O141" s="273"/>
      <c r="P141" s="273"/>
      <c r="Q141" s="273"/>
      <c r="R141" s="273"/>
      <c r="S141" s="273"/>
      <c r="T141" s="273"/>
      <c r="U141" s="274"/>
      <c r="V141" s="15"/>
      <c r="W141" s="15"/>
      <c r="X141" s="15"/>
      <c r="Y141" s="15"/>
      <c r="Z141" s="15"/>
      <c r="AA141" s="15"/>
      <c r="AB141" s="15"/>
      <c r="AC141" s="15"/>
      <c r="AD141" s="15"/>
      <c r="AE141" s="15"/>
      <c r="AT141" s="275" t="s">
        <v>238</v>
      </c>
      <c r="AU141" s="275" t="s">
        <v>84</v>
      </c>
      <c r="AV141" s="15" t="s">
        <v>82</v>
      </c>
      <c r="AW141" s="15" t="s">
        <v>37</v>
      </c>
      <c r="AX141" s="15" t="s">
        <v>75</v>
      </c>
      <c r="AY141" s="275" t="s">
        <v>227</v>
      </c>
    </row>
    <row r="142" s="13" customFormat="1">
      <c r="A142" s="13"/>
      <c r="B142" s="233"/>
      <c r="C142" s="234"/>
      <c r="D142" s="235" t="s">
        <v>238</v>
      </c>
      <c r="E142" s="236" t="s">
        <v>19</v>
      </c>
      <c r="F142" s="237" t="s">
        <v>1584</v>
      </c>
      <c r="G142" s="234"/>
      <c r="H142" s="238">
        <v>0.83499999999999996</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3" customFormat="1">
      <c r="A143" s="13"/>
      <c r="B143" s="233"/>
      <c r="C143" s="234"/>
      <c r="D143" s="235" t="s">
        <v>238</v>
      </c>
      <c r="E143" s="236" t="s">
        <v>19</v>
      </c>
      <c r="F143" s="237" t="s">
        <v>1585</v>
      </c>
      <c r="G143" s="234"/>
      <c r="H143" s="238">
        <v>0.096000000000000002</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84</v>
      </c>
      <c r="AV143" s="13" t="s">
        <v>84</v>
      </c>
      <c r="AW143" s="13" t="s">
        <v>37</v>
      </c>
      <c r="AX143" s="13" t="s">
        <v>75</v>
      </c>
      <c r="AY143" s="244" t="s">
        <v>227</v>
      </c>
    </row>
    <row r="144" s="13" customFormat="1">
      <c r="A144" s="13"/>
      <c r="B144" s="233"/>
      <c r="C144" s="234"/>
      <c r="D144" s="235" t="s">
        <v>238</v>
      </c>
      <c r="E144" s="236" t="s">
        <v>19</v>
      </c>
      <c r="F144" s="237" t="s">
        <v>1584</v>
      </c>
      <c r="G144" s="234"/>
      <c r="H144" s="238">
        <v>0.83499999999999996</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1.766</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2" customFormat="1" ht="21.75" customHeight="1">
      <c r="A146" s="40"/>
      <c r="B146" s="41"/>
      <c r="C146" s="215" t="s">
        <v>245</v>
      </c>
      <c r="D146" s="215" t="s">
        <v>229</v>
      </c>
      <c r="E146" s="216" t="s">
        <v>1586</v>
      </c>
      <c r="F146" s="217" t="s">
        <v>1587</v>
      </c>
      <c r="G146" s="218" t="s">
        <v>232</v>
      </c>
      <c r="H146" s="219">
        <v>13.951000000000001</v>
      </c>
      <c r="I146" s="220"/>
      <c r="J146" s="221">
        <f>ROUND(I146*H146,2)</f>
        <v>0</v>
      </c>
      <c r="K146" s="217" t="s">
        <v>233</v>
      </c>
      <c r="L146" s="46"/>
      <c r="M146" s="222" t="s">
        <v>19</v>
      </c>
      <c r="N146" s="223" t="s">
        <v>46</v>
      </c>
      <c r="O146" s="86"/>
      <c r="P146" s="224">
        <f>O146*H146</f>
        <v>0</v>
      </c>
      <c r="Q146" s="224">
        <v>2.5018699999999998</v>
      </c>
      <c r="R146" s="224">
        <f>Q146*H146</f>
        <v>34.903588370000001</v>
      </c>
      <c r="S146" s="224">
        <v>0</v>
      </c>
      <c r="T146" s="224">
        <f>S146*H146</f>
        <v>0</v>
      </c>
      <c r="U146" s="225" t="s">
        <v>19</v>
      </c>
      <c r="V146" s="40"/>
      <c r="W146" s="40"/>
      <c r="X146" s="40"/>
      <c r="Y146" s="40"/>
      <c r="Z146" s="40"/>
      <c r="AA146" s="40"/>
      <c r="AB146" s="40"/>
      <c r="AC146" s="40"/>
      <c r="AD146" s="40"/>
      <c r="AE146" s="40"/>
      <c r="AR146" s="226" t="s">
        <v>234</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1588</v>
      </c>
    </row>
    <row r="147" s="2" customFormat="1">
      <c r="A147" s="40"/>
      <c r="B147" s="41"/>
      <c r="C147" s="42"/>
      <c r="D147" s="228" t="s">
        <v>236</v>
      </c>
      <c r="E147" s="42"/>
      <c r="F147" s="229" t="s">
        <v>1589</v>
      </c>
      <c r="G147" s="42"/>
      <c r="H147" s="42"/>
      <c r="I147" s="230"/>
      <c r="J147" s="42"/>
      <c r="K147" s="42"/>
      <c r="L147" s="46"/>
      <c r="M147" s="231"/>
      <c r="N147" s="232"/>
      <c r="O147" s="86"/>
      <c r="P147" s="86"/>
      <c r="Q147" s="86"/>
      <c r="R147" s="86"/>
      <c r="S147" s="86"/>
      <c r="T147" s="86"/>
      <c r="U147" s="87"/>
      <c r="V147" s="40"/>
      <c r="W147" s="40"/>
      <c r="X147" s="40"/>
      <c r="Y147" s="40"/>
      <c r="Z147" s="40"/>
      <c r="AA147" s="40"/>
      <c r="AB147" s="40"/>
      <c r="AC147" s="40"/>
      <c r="AD147" s="40"/>
      <c r="AE147" s="40"/>
      <c r="AT147" s="19" t="s">
        <v>236</v>
      </c>
      <c r="AU147" s="19" t="s">
        <v>84</v>
      </c>
    </row>
    <row r="148" s="13" customFormat="1">
      <c r="A148" s="13"/>
      <c r="B148" s="233"/>
      <c r="C148" s="234"/>
      <c r="D148" s="235" t="s">
        <v>238</v>
      </c>
      <c r="E148" s="236" t="s">
        <v>19</v>
      </c>
      <c r="F148" s="237" t="s">
        <v>1590</v>
      </c>
      <c r="G148" s="234"/>
      <c r="H148" s="238">
        <v>13.356</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84</v>
      </c>
      <c r="AV148" s="13" t="s">
        <v>84</v>
      </c>
      <c r="AW148" s="13" t="s">
        <v>37</v>
      </c>
      <c r="AX148" s="13" t="s">
        <v>75</v>
      </c>
      <c r="AY148" s="244" t="s">
        <v>227</v>
      </c>
    </row>
    <row r="149" s="13" customFormat="1">
      <c r="A149" s="13"/>
      <c r="B149" s="233"/>
      <c r="C149" s="234"/>
      <c r="D149" s="235" t="s">
        <v>238</v>
      </c>
      <c r="E149" s="236" t="s">
        <v>19</v>
      </c>
      <c r="F149" s="237" t="s">
        <v>1591</v>
      </c>
      <c r="G149" s="234"/>
      <c r="H149" s="238">
        <v>0.59499999999999997</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13.951000000000001</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16.5" customHeight="1">
      <c r="A151" s="40"/>
      <c r="B151" s="41"/>
      <c r="C151" s="215" t="s">
        <v>255</v>
      </c>
      <c r="D151" s="215" t="s">
        <v>229</v>
      </c>
      <c r="E151" s="216" t="s">
        <v>1592</v>
      </c>
      <c r="F151" s="217" t="s">
        <v>1593</v>
      </c>
      <c r="G151" s="218" t="s">
        <v>244</v>
      </c>
      <c r="H151" s="219">
        <v>1.1810000000000001</v>
      </c>
      <c r="I151" s="220"/>
      <c r="J151" s="221">
        <f>ROUND(I151*H151,2)</f>
        <v>0</v>
      </c>
      <c r="K151" s="217" t="s">
        <v>233</v>
      </c>
      <c r="L151" s="46"/>
      <c r="M151" s="222" t="s">
        <v>19</v>
      </c>
      <c r="N151" s="223" t="s">
        <v>46</v>
      </c>
      <c r="O151" s="86"/>
      <c r="P151" s="224">
        <f>O151*H151</f>
        <v>0</v>
      </c>
      <c r="Q151" s="224">
        <v>1.0606199999999999</v>
      </c>
      <c r="R151" s="224">
        <f>Q151*H151</f>
        <v>1.2525922199999999</v>
      </c>
      <c r="S151" s="224">
        <v>0</v>
      </c>
      <c r="T151" s="224">
        <f>S151*H151</f>
        <v>0</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1594</v>
      </c>
    </row>
    <row r="152" s="2" customFormat="1">
      <c r="A152" s="40"/>
      <c r="B152" s="41"/>
      <c r="C152" s="42"/>
      <c r="D152" s="228" t="s">
        <v>236</v>
      </c>
      <c r="E152" s="42"/>
      <c r="F152" s="229" t="s">
        <v>1595</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1596</v>
      </c>
      <c r="G153" s="234"/>
      <c r="H153" s="238">
        <v>1.1810000000000001</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1.1810000000000001</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12" customFormat="1" ht="22.8" customHeight="1">
      <c r="A155" s="12"/>
      <c r="B155" s="199"/>
      <c r="C155" s="200"/>
      <c r="D155" s="201" t="s">
        <v>74</v>
      </c>
      <c r="E155" s="213" t="s">
        <v>234</v>
      </c>
      <c r="F155" s="213" t="s">
        <v>1597</v>
      </c>
      <c r="G155" s="200"/>
      <c r="H155" s="200"/>
      <c r="I155" s="203"/>
      <c r="J155" s="214">
        <f>BK155</f>
        <v>0</v>
      </c>
      <c r="K155" s="200"/>
      <c r="L155" s="205"/>
      <c r="M155" s="206"/>
      <c r="N155" s="207"/>
      <c r="O155" s="207"/>
      <c r="P155" s="208">
        <f>SUM(P156:P172)</f>
        <v>0</v>
      </c>
      <c r="Q155" s="207"/>
      <c r="R155" s="208">
        <f>SUM(R156:R172)</f>
        <v>31.044750000000001</v>
      </c>
      <c r="S155" s="207"/>
      <c r="T155" s="208">
        <f>SUM(T156:T172)</f>
        <v>0</v>
      </c>
      <c r="U155" s="209"/>
      <c r="V155" s="12"/>
      <c r="W155" s="12"/>
      <c r="X155" s="12"/>
      <c r="Y155" s="12"/>
      <c r="Z155" s="12"/>
      <c r="AA155" s="12"/>
      <c r="AB155" s="12"/>
      <c r="AC155" s="12"/>
      <c r="AD155" s="12"/>
      <c r="AE155" s="12"/>
      <c r="AR155" s="210" t="s">
        <v>82</v>
      </c>
      <c r="AT155" s="211" t="s">
        <v>74</v>
      </c>
      <c r="AU155" s="211" t="s">
        <v>82</v>
      </c>
      <c r="AY155" s="210" t="s">
        <v>227</v>
      </c>
      <c r="BK155" s="212">
        <f>SUM(BK156:BK172)</f>
        <v>0</v>
      </c>
    </row>
    <row r="156" s="2" customFormat="1" ht="16.5" customHeight="1">
      <c r="A156" s="40"/>
      <c r="B156" s="41"/>
      <c r="C156" s="215" t="s">
        <v>117</v>
      </c>
      <c r="D156" s="215" t="s">
        <v>229</v>
      </c>
      <c r="E156" s="216" t="s">
        <v>1598</v>
      </c>
      <c r="F156" s="217" t="s">
        <v>1599</v>
      </c>
      <c r="G156" s="218" t="s">
        <v>232</v>
      </c>
      <c r="H156" s="219">
        <v>3.399</v>
      </c>
      <c r="I156" s="220"/>
      <c r="J156" s="221">
        <f>ROUND(I156*H156,2)</f>
        <v>0</v>
      </c>
      <c r="K156" s="217" t="s">
        <v>517</v>
      </c>
      <c r="L156" s="46"/>
      <c r="M156" s="222" t="s">
        <v>19</v>
      </c>
      <c r="N156" s="223" t="s">
        <v>46</v>
      </c>
      <c r="O156" s="86"/>
      <c r="P156" s="224">
        <f>O156*H156</f>
        <v>0</v>
      </c>
      <c r="Q156" s="224">
        <v>2.75</v>
      </c>
      <c r="R156" s="224">
        <f>Q156*H156</f>
        <v>9.3472500000000007</v>
      </c>
      <c r="S156" s="224">
        <v>0</v>
      </c>
      <c r="T156" s="224">
        <f>S156*H156</f>
        <v>0</v>
      </c>
      <c r="U156" s="225" t="s">
        <v>19</v>
      </c>
      <c r="V156" s="40"/>
      <c r="W156" s="40"/>
      <c r="X156" s="40"/>
      <c r="Y156" s="40"/>
      <c r="Z156" s="40"/>
      <c r="AA156" s="40"/>
      <c r="AB156" s="40"/>
      <c r="AC156" s="40"/>
      <c r="AD156" s="40"/>
      <c r="AE156" s="40"/>
      <c r="AR156" s="226" t="s">
        <v>234</v>
      </c>
      <c r="AT156" s="226" t="s">
        <v>229</v>
      </c>
      <c r="AU156" s="226" t="s">
        <v>84</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234</v>
      </c>
      <c r="BM156" s="226" t="s">
        <v>1600</v>
      </c>
    </row>
    <row r="157" s="2" customFormat="1">
      <c r="A157" s="40"/>
      <c r="B157" s="41"/>
      <c r="C157" s="42"/>
      <c r="D157" s="235" t="s">
        <v>519</v>
      </c>
      <c r="E157" s="42"/>
      <c r="F157" s="279" t="s">
        <v>1601</v>
      </c>
      <c r="G157" s="42"/>
      <c r="H157" s="42"/>
      <c r="I157" s="230"/>
      <c r="J157" s="42"/>
      <c r="K157" s="42"/>
      <c r="L157" s="46"/>
      <c r="M157" s="231"/>
      <c r="N157" s="232"/>
      <c r="O157" s="86"/>
      <c r="P157" s="86"/>
      <c r="Q157" s="86"/>
      <c r="R157" s="86"/>
      <c r="S157" s="86"/>
      <c r="T157" s="86"/>
      <c r="U157" s="87"/>
      <c r="V157" s="40"/>
      <c r="W157" s="40"/>
      <c r="X157" s="40"/>
      <c r="Y157" s="40"/>
      <c r="Z157" s="40"/>
      <c r="AA157" s="40"/>
      <c r="AB157" s="40"/>
      <c r="AC157" s="40"/>
      <c r="AD157" s="40"/>
      <c r="AE157" s="40"/>
      <c r="AT157" s="19" t="s">
        <v>519</v>
      </c>
      <c r="AU157" s="19" t="s">
        <v>84</v>
      </c>
    </row>
    <row r="158" s="15" customFormat="1">
      <c r="A158" s="15"/>
      <c r="B158" s="266"/>
      <c r="C158" s="267"/>
      <c r="D158" s="235" t="s">
        <v>238</v>
      </c>
      <c r="E158" s="268" t="s">
        <v>19</v>
      </c>
      <c r="F158" s="269" t="s">
        <v>1602</v>
      </c>
      <c r="G158" s="267"/>
      <c r="H158" s="268" t="s">
        <v>19</v>
      </c>
      <c r="I158" s="270"/>
      <c r="J158" s="267"/>
      <c r="K158" s="267"/>
      <c r="L158" s="271"/>
      <c r="M158" s="272"/>
      <c r="N158" s="273"/>
      <c r="O158" s="273"/>
      <c r="P158" s="273"/>
      <c r="Q158" s="273"/>
      <c r="R158" s="273"/>
      <c r="S158" s="273"/>
      <c r="T158" s="273"/>
      <c r="U158" s="274"/>
      <c r="V158" s="15"/>
      <c r="W158" s="15"/>
      <c r="X158" s="15"/>
      <c r="Y158" s="15"/>
      <c r="Z158" s="15"/>
      <c r="AA158" s="15"/>
      <c r="AB158" s="15"/>
      <c r="AC158" s="15"/>
      <c r="AD158" s="15"/>
      <c r="AE158" s="15"/>
      <c r="AT158" s="275" t="s">
        <v>238</v>
      </c>
      <c r="AU158" s="275" t="s">
        <v>84</v>
      </c>
      <c r="AV158" s="15" t="s">
        <v>82</v>
      </c>
      <c r="AW158" s="15" t="s">
        <v>37</v>
      </c>
      <c r="AX158" s="15" t="s">
        <v>75</v>
      </c>
      <c r="AY158" s="275" t="s">
        <v>227</v>
      </c>
    </row>
    <row r="159" s="13" customFormat="1">
      <c r="A159" s="13"/>
      <c r="B159" s="233"/>
      <c r="C159" s="234"/>
      <c r="D159" s="235" t="s">
        <v>238</v>
      </c>
      <c r="E159" s="236" t="s">
        <v>19</v>
      </c>
      <c r="F159" s="237" t="s">
        <v>1603</v>
      </c>
      <c r="G159" s="234"/>
      <c r="H159" s="238">
        <v>2.056</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37</v>
      </c>
      <c r="AX159" s="13" t="s">
        <v>75</v>
      </c>
      <c r="AY159" s="244" t="s">
        <v>227</v>
      </c>
    </row>
    <row r="160" s="15" customFormat="1">
      <c r="A160" s="15"/>
      <c r="B160" s="266"/>
      <c r="C160" s="267"/>
      <c r="D160" s="235" t="s">
        <v>238</v>
      </c>
      <c r="E160" s="268" t="s">
        <v>19</v>
      </c>
      <c r="F160" s="269" t="s">
        <v>1604</v>
      </c>
      <c r="G160" s="267"/>
      <c r="H160" s="268" t="s">
        <v>19</v>
      </c>
      <c r="I160" s="270"/>
      <c r="J160" s="267"/>
      <c r="K160" s="267"/>
      <c r="L160" s="271"/>
      <c r="M160" s="272"/>
      <c r="N160" s="273"/>
      <c r="O160" s="273"/>
      <c r="P160" s="273"/>
      <c r="Q160" s="273"/>
      <c r="R160" s="273"/>
      <c r="S160" s="273"/>
      <c r="T160" s="273"/>
      <c r="U160" s="274"/>
      <c r="V160" s="15"/>
      <c r="W160" s="15"/>
      <c r="X160" s="15"/>
      <c r="Y160" s="15"/>
      <c r="Z160" s="15"/>
      <c r="AA160" s="15"/>
      <c r="AB160" s="15"/>
      <c r="AC160" s="15"/>
      <c r="AD160" s="15"/>
      <c r="AE160" s="15"/>
      <c r="AT160" s="275" t="s">
        <v>238</v>
      </c>
      <c r="AU160" s="275" t="s">
        <v>84</v>
      </c>
      <c r="AV160" s="15" t="s">
        <v>82</v>
      </c>
      <c r="AW160" s="15" t="s">
        <v>37</v>
      </c>
      <c r="AX160" s="15" t="s">
        <v>75</v>
      </c>
      <c r="AY160" s="275" t="s">
        <v>227</v>
      </c>
    </row>
    <row r="161" s="13" customFormat="1">
      <c r="A161" s="13"/>
      <c r="B161" s="233"/>
      <c r="C161" s="234"/>
      <c r="D161" s="235" t="s">
        <v>238</v>
      </c>
      <c r="E161" s="236" t="s">
        <v>19</v>
      </c>
      <c r="F161" s="237" t="s">
        <v>1605</v>
      </c>
      <c r="G161" s="234"/>
      <c r="H161" s="238">
        <v>0.56000000000000005</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5" customFormat="1">
      <c r="A162" s="15"/>
      <c r="B162" s="266"/>
      <c r="C162" s="267"/>
      <c r="D162" s="235" t="s">
        <v>238</v>
      </c>
      <c r="E162" s="268" t="s">
        <v>19</v>
      </c>
      <c r="F162" s="269" t="s">
        <v>1606</v>
      </c>
      <c r="G162" s="267"/>
      <c r="H162" s="268" t="s">
        <v>19</v>
      </c>
      <c r="I162" s="270"/>
      <c r="J162" s="267"/>
      <c r="K162" s="267"/>
      <c r="L162" s="271"/>
      <c r="M162" s="272"/>
      <c r="N162" s="273"/>
      <c r="O162" s="273"/>
      <c r="P162" s="273"/>
      <c r="Q162" s="273"/>
      <c r="R162" s="273"/>
      <c r="S162" s="273"/>
      <c r="T162" s="273"/>
      <c r="U162" s="274"/>
      <c r="V162" s="15"/>
      <c r="W162" s="15"/>
      <c r="X162" s="15"/>
      <c r="Y162" s="15"/>
      <c r="Z162" s="15"/>
      <c r="AA162" s="15"/>
      <c r="AB162" s="15"/>
      <c r="AC162" s="15"/>
      <c r="AD162" s="15"/>
      <c r="AE162" s="15"/>
      <c r="AT162" s="275" t="s">
        <v>238</v>
      </c>
      <c r="AU162" s="275" t="s">
        <v>84</v>
      </c>
      <c r="AV162" s="15" t="s">
        <v>82</v>
      </c>
      <c r="AW162" s="15" t="s">
        <v>37</v>
      </c>
      <c r="AX162" s="15" t="s">
        <v>75</v>
      </c>
      <c r="AY162" s="275" t="s">
        <v>227</v>
      </c>
    </row>
    <row r="163" s="13" customFormat="1">
      <c r="A163" s="13"/>
      <c r="B163" s="233"/>
      <c r="C163" s="234"/>
      <c r="D163" s="235" t="s">
        <v>238</v>
      </c>
      <c r="E163" s="236" t="s">
        <v>19</v>
      </c>
      <c r="F163" s="237" t="s">
        <v>1607</v>
      </c>
      <c r="G163" s="234"/>
      <c r="H163" s="238">
        <v>0.78300000000000003</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3.399</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2" customFormat="1" ht="16.5" customHeight="1">
      <c r="A165" s="40"/>
      <c r="B165" s="41"/>
      <c r="C165" s="215" t="s">
        <v>120</v>
      </c>
      <c r="D165" s="215" t="s">
        <v>229</v>
      </c>
      <c r="E165" s="216" t="s">
        <v>1608</v>
      </c>
      <c r="F165" s="217" t="s">
        <v>1609</v>
      </c>
      <c r="G165" s="218" t="s">
        <v>232</v>
      </c>
      <c r="H165" s="219">
        <v>7.8899999999999997</v>
      </c>
      <c r="I165" s="220"/>
      <c r="J165" s="221">
        <f>ROUND(I165*H165,2)</f>
        <v>0</v>
      </c>
      <c r="K165" s="217" t="s">
        <v>517</v>
      </c>
      <c r="L165" s="46"/>
      <c r="M165" s="222" t="s">
        <v>19</v>
      </c>
      <c r="N165" s="223" t="s">
        <v>46</v>
      </c>
      <c r="O165" s="86"/>
      <c r="P165" s="224">
        <f>O165*H165</f>
        <v>0</v>
      </c>
      <c r="Q165" s="224">
        <v>2.75</v>
      </c>
      <c r="R165" s="224">
        <f>Q165*H165</f>
        <v>21.697499999999998</v>
      </c>
      <c r="S165" s="224">
        <v>0</v>
      </c>
      <c r="T165" s="224">
        <f>S165*H165</f>
        <v>0</v>
      </c>
      <c r="U165" s="225" t="s">
        <v>19</v>
      </c>
      <c r="V165" s="40"/>
      <c r="W165" s="40"/>
      <c r="X165" s="40"/>
      <c r="Y165" s="40"/>
      <c r="Z165" s="40"/>
      <c r="AA165" s="40"/>
      <c r="AB165" s="40"/>
      <c r="AC165" s="40"/>
      <c r="AD165" s="40"/>
      <c r="AE165" s="40"/>
      <c r="AR165" s="226" t="s">
        <v>234</v>
      </c>
      <c r="AT165" s="226" t="s">
        <v>229</v>
      </c>
      <c r="AU165" s="226" t="s">
        <v>84</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234</v>
      </c>
      <c r="BM165" s="226" t="s">
        <v>1610</v>
      </c>
    </row>
    <row r="166" s="2" customFormat="1">
      <c r="A166" s="40"/>
      <c r="B166" s="41"/>
      <c r="C166" s="42"/>
      <c r="D166" s="235" t="s">
        <v>519</v>
      </c>
      <c r="E166" s="42"/>
      <c r="F166" s="279" t="s">
        <v>1601</v>
      </c>
      <c r="G166" s="42"/>
      <c r="H166" s="42"/>
      <c r="I166" s="230"/>
      <c r="J166" s="42"/>
      <c r="K166" s="42"/>
      <c r="L166" s="46"/>
      <c r="M166" s="231"/>
      <c r="N166" s="232"/>
      <c r="O166" s="86"/>
      <c r="P166" s="86"/>
      <c r="Q166" s="86"/>
      <c r="R166" s="86"/>
      <c r="S166" s="86"/>
      <c r="T166" s="86"/>
      <c r="U166" s="87"/>
      <c r="V166" s="40"/>
      <c r="W166" s="40"/>
      <c r="X166" s="40"/>
      <c r="Y166" s="40"/>
      <c r="Z166" s="40"/>
      <c r="AA166" s="40"/>
      <c r="AB166" s="40"/>
      <c r="AC166" s="40"/>
      <c r="AD166" s="40"/>
      <c r="AE166" s="40"/>
      <c r="AT166" s="19" t="s">
        <v>519</v>
      </c>
      <c r="AU166" s="19" t="s">
        <v>84</v>
      </c>
    </row>
    <row r="167" s="13" customFormat="1">
      <c r="A167" s="13"/>
      <c r="B167" s="233"/>
      <c r="C167" s="234"/>
      <c r="D167" s="235" t="s">
        <v>238</v>
      </c>
      <c r="E167" s="236" t="s">
        <v>19</v>
      </c>
      <c r="F167" s="237" t="s">
        <v>1611</v>
      </c>
      <c r="G167" s="234"/>
      <c r="H167" s="238">
        <v>0.69999999999999996</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3" customFormat="1">
      <c r="A168" s="13"/>
      <c r="B168" s="233"/>
      <c r="C168" s="234"/>
      <c r="D168" s="235" t="s">
        <v>238</v>
      </c>
      <c r="E168" s="236" t="s">
        <v>19</v>
      </c>
      <c r="F168" s="237" t="s">
        <v>1612</v>
      </c>
      <c r="G168" s="234"/>
      <c r="H168" s="238">
        <v>1.05</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3" customFormat="1">
      <c r="A169" s="13"/>
      <c r="B169" s="233"/>
      <c r="C169" s="234"/>
      <c r="D169" s="235" t="s">
        <v>238</v>
      </c>
      <c r="E169" s="236" t="s">
        <v>19</v>
      </c>
      <c r="F169" s="237" t="s">
        <v>1613</v>
      </c>
      <c r="G169" s="234"/>
      <c r="H169" s="238">
        <v>2.02</v>
      </c>
      <c r="I169" s="239"/>
      <c r="J169" s="234"/>
      <c r="K169" s="234"/>
      <c r="L169" s="240"/>
      <c r="M169" s="241"/>
      <c r="N169" s="242"/>
      <c r="O169" s="242"/>
      <c r="P169" s="242"/>
      <c r="Q169" s="242"/>
      <c r="R169" s="242"/>
      <c r="S169" s="242"/>
      <c r="T169" s="242"/>
      <c r="U169" s="243"/>
      <c r="V169" s="13"/>
      <c r="W169" s="13"/>
      <c r="X169" s="13"/>
      <c r="Y169" s="13"/>
      <c r="Z169" s="13"/>
      <c r="AA169" s="13"/>
      <c r="AB169" s="13"/>
      <c r="AC169" s="13"/>
      <c r="AD169" s="13"/>
      <c r="AE169" s="13"/>
      <c r="AT169" s="244" t="s">
        <v>238</v>
      </c>
      <c r="AU169" s="244" t="s">
        <v>84</v>
      </c>
      <c r="AV169" s="13" t="s">
        <v>84</v>
      </c>
      <c r="AW169" s="13" t="s">
        <v>37</v>
      </c>
      <c r="AX169" s="13" t="s">
        <v>75</v>
      </c>
      <c r="AY169" s="244" t="s">
        <v>227</v>
      </c>
    </row>
    <row r="170" s="13" customFormat="1">
      <c r="A170" s="13"/>
      <c r="B170" s="233"/>
      <c r="C170" s="234"/>
      <c r="D170" s="235" t="s">
        <v>238</v>
      </c>
      <c r="E170" s="236" t="s">
        <v>19</v>
      </c>
      <c r="F170" s="237" t="s">
        <v>1614</v>
      </c>
      <c r="G170" s="234"/>
      <c r="H170" s="238">
        <v>2.1000000000000001</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84</v>
      </c>
      <c r="AV170" s="13" t="s">
        <v>84</v>
      </c>
      <c r="AW170" s="13" t="s">
        <v>37</v>
      </c>
      <c r="AX170" s="13" t="s">
        <v>75</v>
      </c>
      <c r="AY170" s="244" t="s">
        <v>227</v>
      </c>
    </row>
    <row r="171" s="13" customFormat="1">
      <c r="A171" s="13"/>
      <c r="B171" s="233"/>
      <c r="C171" s="234"/>
      <c r="D171" s="235" t="s">
        <v>238</v>
      </c>
      <c r="E171" s="236" t="s">
        <v>19</v>
      </c>
      <c r="F171" s="237" t="s">
        <v>1615</v>
      </c>
      <c r="G171" s="234"/>
      <c r="H171" s="238">
        <v>2.02</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7.8900000000000006</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12" customFormat="1" ht="22.8" customHeight="1">
      <c r="A173" s="12"/>
      <c r="B173" s="199"/>
      <c r="C173" s="200"/>
      <c r="D173" s="201" t="s">
        <v>74</v>
      </c>
      <c r="E173" s="213" t="s">
        <v>255</v>
      </c>
      <c r="F173" s="213" t="s">
        <v>256</v>
      </c>
      <c r="G173" s="200"/>
      <c r="H173" s="200"/>
      <c r="I173" s="203"/>
      <c r="J173" s="214">
        <f>BK173</f>
        <v>0</v>
      </c>
      <c r="K173" s="200"/>
      <c r="L173" s="205"/>
      <c r="M173" s="206"/>
      <c r="N173" s="207"/>
      <c r="O173" s="207"/>
      <c r="P173" s="208">
        <f>SUM(P174:P212)</f>
        <v>0</v>
      </c>
      <c r="Q173" s="207"/>
      <c r="R173" s="208">
        <f>SUM(R174:R212)</f>
        <v>29.701684</v>
      </c>
      <c r="S173" s="207"/>
      <c r="T173" s="208">
        <f>SUM(T174:T212)</f>
        <v>5.7599999999999998</v>
      </c>
      <c r="U173" s="209"/>
      <c r="V173" s="12"/>
      <c r="W173" s="12"/>
      <c r="X173" s="12"/>
      <c r="Y173" s="12"/>
      <c r="Z173" s="12"/>
      <c r="AA173" s="12"/>
      <c r="AB173" s="12"/>
      <c r="AC173" s="12"/>
      <c r="AD173" s="12"/>
      <c r="AE173" s="12"/>
      <c r="AR173" s="210" t="s">
        <v>82</v>
      </c>
      <c r="AT173" s="211" t="s">
        <v>74</v>
      </c>
      <c r="AU173" s="211" t="s">
        <v>82</v>
      </c>
      <c r="AY173" s="210" t="s">
        <v>227</v>
      </c>
      <c r="BK173" s="212">
        <f>SUM(BK174:BK212)</f>
        <v>0</v>
      </c>
    </row>
    <row r="174" s="2" customFormat="1" ht="24.15" customHeight="1">
      <c r="A174" s="40"/>
      <c r="B174" s="41"/>
      <c r="C174" s="215" t="s">
        <v>8</v>
      </c>
      <c r="D174" s="215" t="s">
        <v>229</v>
      </c>
      <c r="E174" s="216" t="s">
        <v>1616</v>
      </c>
      <c r="F174" s="217" t="s">
        <v>1617</v>
      </c>
      <c r="G174" s="218" t="s">
        <v>259</v>
      </c>
      <c r="H174" s="219">
        <v>300</v>
      </c>
      <c r="I174" s="220"/>
      <c r="J174" s="221">
        <f>ROUND(I174*H174,2)</f>
        <v>0</v>
      </c>
      <c r="K174" s="217" t="s">
        <v>233</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234</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234</v>
      </c>
      <c r="BM174" s="226" t="s">
        <v>1618</v>
      </c>
    </row>
    <row r="175" s="2" customFormat="1">
      <c r="A175" s="40"/>
      <c r="B175" s="41"/>
      <c r="C175" s="42"/>
      <c r="D175" s="228" t="s">
        <v>236</v>
      </c>
      <c r="E175" s="42"/>
      <c r="F175" s="229" t="s">
        <v>1619</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3" customFormat="1">
      <c r="A176" s="13"/>
      <c r="B176" s="233"/>
      <c r="C176" s="234"/>
      <c r="D176" s="235" t="s">
        <v>238</v>
      </c>
      <c r="E176" s="236" t="s">
        <v>19</v>
      </c>
      <c r="F176" s="237" t="s">
        <v>1620</v>
      </c>
      <c r="G176" s="234"/>
      <c r="H176" s="238">
        <v>300</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300</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24.15" customHeight="1">
      <c r="A178" s="40"/>
      <c r="B178" s="41"/>
      <c r="C178" s="215" t="s">
        <v>125</v>
      </c>
      <c r="D178" s="215" t="s">
        <v>229</v>
      </c>
      <c r="E178" s="216" t="s">
        <v>1621</v>
      </c>
      <c r="F178" s="217" t="s">
        <v>1622</v>
      </c>
      <c r="G178" s="218" t="s">
        <v>259</v>
      </c>
      <c r="H178" s="219">
        <v>24000</v>
      </c>
      <c r="I178" s="220"/>
      <c r="J178" s="221">
        <f>ROUND(I178*H178,2)</f>
        <v>0</v>
      </c>
      <c r="K178" s="217" t="s">
        <v>233</v>
      </c>
      <c r="L178" s="46"/>
      <c r="M178" s="222" t="s">
        <v>19</v>
      </c>
      <c r="N178" s="223"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234</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234</v>
      </c>
      <c r="BM178" s="226" t="s">
        <v>1623</v>
      </c>
    </row>
    <row r="179" s="2" customFormat="1">
      <c r="A179" s="40"/>
      <c r="B179" s="41"/>
      <c r="C179" s="42"/>
      <c r="D179" s="228" t="s">
        <v>236</v>
      </c>
      <c r="E179" s="42"/>
      <c r="F179" s="229" t="s">
        <v>1624</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3" customFormat="1">
      <c r="A180" s="13"/>
      <c r="B180" s="233"/>
      <c r="C180" s="234"/>
      <c r="D180" s="235" t="s">
        <v>238</v>
      </c>
      <c r="E180" s="236" t="s">
        <v>19</v>
      </c>
      <c r="F180" s="237" t="s">
        <v>1625</v>
      </c>
      <c r="G180" s="234"/>
      <c r="H180" s="238">
        <v>24000</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4" customFormat="1">
      <c r="A181" s="14"/>
      <c r="B181" s="245"/>
      <c r="C181" s="246"/>
      <c r="D181" s="235" t="s">
        <v>238</v>
      </c>
      <c r="E181" s="247" t="s">
        <v>19</v>
      </c>
      <c r="F181" s="248" t="s">
        <v>240</v>
      </c>
      <c r="G181" s="246"/>
      <c r="H181" s="249">
        <v>24000</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84</v>
      </c>
      <c r="AV181" s="14" t="s">
        <v>234</v>
      </c>
      <c r="AW181" s="14" t="s">
        <v>37</v>
      </c>
      <c r="AX181" s="14" t="s">
        <v>82</v>
      </c>
      <c r="AY181" s="255" t="s">
        <v>227</v>
      </c>
    </row>
    <row r="182" s="2" customFormat="1" ht="24.15" customHeight="1">
      <c r="A182" s="40"/>
      <c r="B182" s="41"/>
      <c r="C182" s="215" t="s">
        <v>323</v>
      </c>
      <c r="D182" s="215" t="s">
        <v>229</v>
      </c>
      <c r="E182" s="216" t="s">
        <v>1626</v>
      </c>
      <c r="F182" s="217" t="s">
        <v>1627</v>
      </c>
      <c r="G182" s="218" t="s">
        <v>259</v>
      </c>
      <c r="H182" s="219">
        <v>300</v>
      </c>
      <c r="I182" s="220"/>
      <c r="J182" s="221">
        <f>ROUND(I182*H182,2)</f>
        <v>0</v>
      </c>
      <c r="K182" s="217" t="s">
        <v>233</v>
      </c>
      <c r="L182" s="46"/>
      <c r="M182" s="222" t="s">
        <v>19</v>
      </c>
      <c r="N182" s="223" t="s">
        <v>46</v>
      </c>
      <c r="O182" s="86"/>
      <c r="P182" s="224">
        <f>O182*H182</f>
        <v>0</v>
      </c>
      <c r="Q182" s="224">
        <v>0</v>
      </c>
      <c r="R182" s="224">
        <f>Q182*H182</f>
        <v>0</v>
      </c>
      <c r="S182" s="224">
        <v>0</v>
      </c>
      <c r="T182" s="224">
        <f>S182*H182</f>
        <v>0</v>
      </c>
      <c r="U182" s="225" t="s">
        <v>19</v>
      </c>
      <c r="V182" s="40"/>
      <c r="W182" s="40"/>
      <c r="X182" s="40"/>
      <c r="Y182" s="40"/>
      <c r="Z182" s="40"/>
      <c r="AA182" s="40"/>
      <c r="AB182" s="40"/>
      <c r="AC182" s="40"/>
      <c r="AD182" s="40"/>
      <c r="AE182" s="40"/>
      <c r="AR182" s="226" t="s">
        <v>234</v>
      </c>
      <c r="AT182" s="226" t="s">
        <v>229</v>
      </c>
      <c r="AU182" s="226" t="s">
        <v>84</v>
      </c>
      <c r="AY182" s="19" t="s">
        <v>227</v>
      </c>
      <c r="BE182" s="227">
        <f>IF(N182="základní",J182,0)</f>
        <v>0</v>
      </c>
      <c r="BF182" s="227">
        <f>IF(N182="snížená",J182,0)</f>
        <v>0</v>
      </c>
      <c r="BG182" s="227">
        <f>IF(N182="zákl. přenesená",J182,0)</f>
        <v>0</v>
      </c>
      <c r="BH182" s="227">
        <f>IF(N182="sníž. přenesená",J182,0)</f>
        <v>0</v>
      </c>
      <c r="BI182" s="227">
        <f>IF(N182="nulová",J182,0)</f>
        <v>0</v>
      </c>
      <c r="BJ182" s="19" t="s">
        <v>82</v>
      </c>
      <c r="BK182" s="227">
        <f>ROUND(I182*H182,2)</f>
        <v>0</v>
      </c>
      <c r="BL182" s="19" t="s">
        <v>234</v>
      </c>
      <c r="BM182" s="226" t="s">
        <v>1628</v>
      </c>
    </row>
    <row r="183" s="2" customFormat="1">
      <c r="A183" s="40"/>
      <c r="B183" s="41"/>
      <c r="C183" s="42"/>
      <c r="D183" s="228" t="s">
        <v>236</v>
      </c>
      <c r="E183" s="42"/>
      <c r="F183" s="229" t="s">
        <v>1629</v>
      </c>
      <c r="G183" s="42"/>
      <c r="H183" s="42"/>
      <c r="I183" s="230"/>
      <c r="J183" s="42"/>
      <c r="K183" s="42"/>
      <c r="L183" s="46"/>
      <c r="M183" s="231"/>
      <c r="N183" s="232"/>
      <c r="O183" s="86"/>
      <c r="P183" s="86"/>
      <c r="Q183" s="86"/>
      <c r="R183" s="86"/>
      <c r="S183" s="86"/>
      <c r="T183" s="86"/>
      <c r="U183" s="87"/>
      <c r="V183" s="40"/>
      <c r="W183" s="40"/>
      <c r="X183" s="40"/>
      <c r="Y183" s="40"/>
      <c r="Z183" s="40"/>
      <c r="AA183" s="40"/>
      <c r="AB183" s="40"/>
      <c r="AC183" s="40"/>
      <c r="AD183" s="40"/>
      <c r="AE183" s="40"/>
      <c r="AT183" s="19" t="s">
        <v>236</v>
      </c>
      <c r="AU183" s="19" t="s">
        <v>84</v>
      </c>
    </row>
    <row r="184" s="13" customFormat="1">
      <c r="A184" s="13"/>
      <c r="B184" s="233"/>
      <c r="C184" s="234"/>
      <c r="D184" s="235" t="s">
        <v>238</v>
      </c>
      <c r="E184" s="236" t="s">
        <v>19</v>
      </c>
      <c r="F184" s="237" t="s">
        <v>1620</v>
      </c>
      <c r="G184" s="234"/>
      <c r="H184" s="238">
        <v>300</v>
      </c>
      <c r="I184" s="239"/>
      <c r="J184" s="234"/>
      <c r="K184" s="234"/>
      <c r="L184" s="240"/>
      <c r="M184" s="241"/>
      <c r="N184" s="242"/>
      <c r="O184" s="242"/>
      <c r="P184" s="242"/>
      <c r="Q184" s="242"/>
      <c r="R184" s="242"/>
      <c r="S184" s="242"/>
      <c r="T184" s="242"/>
      <c r="U184" s="243"/>
      <c r="V184" s="13"/>
      <c r="W184" s="13"/>
      <c r="X184" s="13"/>
      <c r="Y184" s="13"/>
      <c r="Z184" s="13"/>
      <c r="AA184" s="13"/>
      <c r="AB184" s="13"/>
      <c r="AC184" s="13"/>
      <c r="AD184" s="13"/>
      <c r="AE184" s="13"/>
      <c r="AT184" s="244" t="s">
        <v>238</v>
      </c>
      <c r="AU184" s="244" t="s">
        <v>84</v>
      </c>
      <c r="AV184" s="13" t="s">
        <v>84</v>
      </c>
      <c r="AW184" s="13" t="s">
        <v>37</v>
      </c>
      <c r="AX184" s="13" t="s">
        <v>75</v>
      </c>
      <c r="AY184" s="244" t="s">
        <v>227</v>
      </c>
    </row>
    <row r="185" s="14" customFormat="1">
      <c r="A185" s="14"/>
      <c r="B185" s="245"/>
      <c r="C185" s="246"/>
      <c r="D185" s="235" t="s">
        <v>238</v>
      </c>
      <c r="E185" s="247" t="s">
        <v>19</v>
      </c>
      <c r="F185" s="248" t="s">
        <v>240</v>
      </c>
      <c r="G185" s="246"/>
      <c r="H185" s="249">
        <v>300</v>
      </c>
      <c r="I185" s="250"/>
      <c r="J185" s="246"/>
      <c r="K185" s="246"/>
      <c r="L185" s="251"/>
      <c r="M185" s="252"/>
      <c r="N185" s="253"/>
      <c r="O185" s="253"/>
      <c r="P185" s="253"/>
      <c r="Q185" s="253"/>
      <c r="R185" s="253"/>
      <c r="S185" s="253"/>
      <c r="T185" s="253"/>
      <c r="U185" s="254"/>
      <c r="V185" s="14"/>
      <c r="W185" s="14"/>
      <c r="X185" s="14"/>
      <c r="Y185" s="14"/>
      <c r="Z185" s="14"/>
      <c r="AA185" s="14"/>
      <c r="AB185" s="14"/>
      <c r="AC185" s="14"/>
      <c r="AD185" s="14"/>
      <c r="AE185" s="14"/>
      <c r="AT185" s="255" t="s">
        <v>238</v>
      </c>
      <c r="AU185" s="255" t="s">
        <v>84</v>
      </c>
      <c r="AV185" s="14" t="s">
        <v>234</v>
      </c>
      <c r="AW185" s="14" t="s">
        <v>37</v>
      </c>
      <c r="AX185" s="14" t="s">
        <v>82</v>
      </c>
      <c r="AY185" s="255" t="s">
        <v>227</v>
      </c>
    </row>
    <row r="186" s="2" customFormat="1" ht="16.5" customHeight="1">
      <c r="A186" s="40"/>
      <c r="B186" s="41"/>
      <c r="C186" s="215" t="s">
        <v>329</v>
      </c>
      <c r="D186" s="215" t="s">
        <v>229</v>
      </c>
      <c r="E186" s="216" t="s">
        <v>1630</v>
      </c>
      <c r="F186" s="217" t="s">
        <v>1631</v>
      </c>
      <c r="G186" s="218" t="s">
        <v>1202</v>
      </c>
      <c r="H186" s="219">
        <v>1</v>
      </c>
      <c r="I186" s="220"/>
      <c r="J186" s="221">
        <f>ROUND(I186*H186,2)</f>
        <v>0</v>
      </c>
      <c r="K186" s="217" t="s">
        <v>517</v>
      </c>
      <c r="L186" s="46"/>
      <c r="M186" s="222" t="s">
        <v>19</v>
      </c>
      <c r="N186" s="223" t="s">
        <v>46</v>
      </c>
      <c r="O186" s="86"/>
      <c r="P186" s="224">
        <f>O186*H186</f>
        <v>0</v>
      </c>
      <c r="Q186" s="224">
        <v>21.835000000000001</v>
      </c>
      <c r="R186" s="224">
        <f>Q186*H186</f>
        <v>21.835000000000001</v>
      </c>
      <c r="S186" s="224">
        <v>0</v>
      </c>
      <c r="T186" s="224">
        <f>S186*H186</f>
        <v>0</v>
      </c>
      <c r="U186" s="225" t="s">
        <v>19</v>
      </c>
      <c r="V186" s="40"/>
      <c r="W186" s="40"/>
      <c r="X186" s="40"/>
      <c r="Y186" s="40"/>
      <c r="Z186" s="40"/>
      <c r="AA186" s="40"/>
      <c r="AB186" s="40"/>
      <c r="AC186" s="40"/>
      <c r="AD186" s="40"/>
      <c r="AE186" s="40"/>
      <c r="AR186" s="226" t="s">
        <v>234</v>
      </c>
      <c r="AT186" s="226" t="s">
        <v>229</v>
      </c>
      <c r="AU186" s="226" t="s">
        <v>84</v>
      </c>
      <c r="AY186" s="19" t="s">
        <v>227</v>
      </c>
      <c r="BE186" s="227">
        <f>IF(N186="základní",J186,0)</f>
        <v>0</v>
      </c>
      <c r="BF186" s="227">
        <f>IF(N186="snížená",J186,0)</f>
        <v>0</v>
      </c>
      <c r="BG186" s="227">
        <f>IF(N186="zákl. přenesená",J186,0)</f>
        <v>0</v>
      </c>
      <c r="BH186" s="227">
        <f>IF(N186="sníž. přenesená",J186,0)</f>
        <v>0</v>
      </c>
      <c r="BI186" s="227">
        <f>IF(N186="nulová",J186,0)</f>
        <v>0</v>
      </c>
      <c r="BJ186" s="19" t="s">
        <v>82</v>
      </c>
      <c r="BK186" s="227">
        <f>ROUND(I186*H186,2)</f>
        <v>0</v>
      </c>
      <c r="BL186" s="19" t="s">
        <v>234</v>
      </c>
      <c r="BM186" s="226" t="s">
        <v>1632</v>
      </c>
    </row>
    <row r="187" s="2" customFormat="1">
      <c r="A187" s="40"/>
      <c r="B187" s="41"/>
      <c r="C187" s="42"/>
      <c r="D187" s="235" t="s">
        <v>519</v>
      </c>
      <c r="E187" s="42"/>
      <c r="F187" s="279" t="s">
        <v>1633</v>
      </c>
      <c r="G187" s="42"/>
      <c r="H187" s="42"/>
      <c r="I187" s="230"/>
      <c r="J187" s="42"/>
      <c r="K187" s="42"/>
      <c r="L187" s="46"/>
      <c r="M187" s="231"/>
      <c r="N187" s="232"/>
      <c r="O187" s="86"/>
      <c r="P187" s="86"/>
      <c r="Q187" s="86"/>
      <c r="R187" s="86"/>
      <c r="S187" s="86"/>
      <c r="T187" s="86"/>
      <c r="U187" s="87"/>
      <c r="V187" s="40"/>
      <c r="W187" s="40"/>
      <c r="X187" s="40"/>
      <c r="Y187" s="40"/>
      <c r="Z187" s="40"/>
      <c r="AA187" s="40"/>
      <c r="AB187" s="40"/>
      <c r="AC187" s="40"/>
      <c r="AD187" s="40"/>
      <c r="AE187" s="40"/>
      <c r="AT187" s="19" t="s">
        <v>519</v>
      </c>
      <c r="AU187" s="19" t="s">
        <v>84</v>
      </c>
    </row>
    <row r="188" s="13" customFormat="1">
      <c r="A188" s="13"/>
      <c r="B188" s="233"/>
      <c r="C188" s="234"/>
      <c r="D188" s="235" t="s">
        <v>238</v>
      </c>
      <c r="E188" s="236" t="s">
        <v>19</v>
      </c>
      <c r="F188" s="237" t="s">
        <v>82</v>
      </c>
      <c r="G188" s="234"/>
      <c r="H188" s="238">
        <v>1</v>
      </c>
      <c r="I188" s="239"/>
      <c r="J188" s="234"/>
      <c r="K188" s="234"/>
      <c r="L188" s="240"/>
      <c r="M188" s="241"/>
      <c r="N188" s="242"/>
      <c r="O188" s="242"/>
      <c r="P188" s="242"/>
      <c r="Q188" s="242"/>
      <c r="R188" s="242"/>
      <c r="S188" s="242"/>
      <c r="T188" s="242"/>
      <c r="U188" s="243"/>
      <c r="V188" s="13"/>
      <c r="W188" s="13"/>
      <c r="X188" s="13"/>
      <c r="Y188" s="13"/>
      <c r="Z188" s="13"/>
      <c r="AA188" s="13"/>
      <c r="AB188" s="13"/>
      <c r="AC188" s="13"/>
      <c r="AD188" s="13"/>
      <c r="AE188" s="13"/>
      <c r="AT188" s="244" t="s">
        <v>238</v>
      </c>
      <c r="AU188" s="244" t="s">
        <v>84</v>
      </c>
      <c r="AV188" s="13" t="s">
        <v>84</v>
      </c>
      <c r="AW188" s="13" t="s">
        <v>37</v>
      </c>
      <c r="AX188" s="13" t="s">
        <v>75</v>
      </c>
      <c r="AY188" s="244" t="s">
        <v>227</v>
      </c>
    </row>
    <row r="189" s="14" customFormat="1">
      <c r="A189" s="14"/>
      <c r="B189" s="245"/>
      <c r="C189" s="246"/>
      <c r="D189" s="235" t="s">
        <v>238</v>
      </c>
      <c r="E189" s="247" t="s">
        <v>19</v>
      </c>
      <c r="F189" s="248" t="s">
        <v>240</v>
      </c>
      <c r="G189" s="246"/>
      <c r="H189" s="249">
        <v>1</v>
      </c>
      <c r="I189" s="250"/>
      <c r="J189" s="246"/>
      <c r="K189" s="246"/>
      <c r="L189" s="251"/>
      <c r="M189" s="252"/>
      <c r="N189" s="253"/>
      <c r="O189" s="253"/>
      <c r="P189" s="253"/>
      <c r="Q189" s="253"/>
      <c r="R189" s="253"/>
      <c r="S189" s="253"/>
      <c r="T189" s="253"/>
      <c r="U189" s="254"/>
      <c r="V189" s="14"/>
      <c r="W189" s="14"/>
      <c r="X189" s="14"/>
      <c r="Y189" s="14"/>
      <c r="Z189" s="14"/>
      <c r="AA189" s="14"/>
      <c r="AB189" s="14"/>
      <c r="AC189" s="14"/>
      <c r="AD189" s="14"/>
      <c r="AE189" s="14"/>
      <c r="AT189" s="255" t="s">
        <v>238</v>
      </c>
      <c r="AU189" s="255" t="s">
        <v>84</v>
      </c>
      <c r="AV189" s="14" t="s">
        <v>234</v>
      </c>
      <c r="AW189" s="14" t="s">
        <v>37</v>
      </c>
      <c r="AX189" s="14" t="s">
        <v>82</v>
      </c>
      <c r="AY189" s="255" t="s">
        <v>227</v>
      </c>
    </row>
    <row r="190" s="2" customFormat="1" ht="16.5" customHeight="1">
      <c r="A190" s="40"/>
      <c r="B190" s="41"/>
      <c r="C190" s="215" t="s">
        <v>336</v>
      </c>
      <c r="D190" s="215" t="s">
        <v>229</v>
      </c>
      <c r="E190" s="216" t="s">
        <v>1634</v>
      </c>
      <c r="F190" s="217" t="s">
        <v>1635</v>
      </c>
      <c r="G190" s="218" t="s">
        <v>1202</v>
      </c>
      <c r="H190" s="219">
        <v>1</v>
      </c>
      <c r="I190" s="220"/>
      <c r="J190" s="221">
        <f>ROUND(I190*H190,2)</f>
        <v>0</v>
      </c>
      <c r="K190" s="217" t="s">
        <v>517</v>
      </c>
      <c r="L190" s="46"/>
      <c r="M190" s="222" t="s">
        <v>19</v>
      </c>
      <c r="N190" s="223" t="s">
        <v>46</v>
      </c>
      <c r="O190" s="86"/>
      <c r="P190" s="224">
        <f>O190*H190</f>
        <v>0</v>
      </c>
      <c r="Q190" s="224">
        <v>5.5</v>
      </c>
      <c r="R190" s="224">
        <f>Q190*H190</f>
        <v>5.5</v>
      </c>
      <c r="S190" s="224">
        <v>0</v>
      </c>
      <c r="T190" s="224">
        <f>S190*H190</f>
        <v>0</v>
      </c>
      <c r="U190" s="225" t="s">
        <v>19</v>
      </c>
      <c r="V190" s="40"/>
      <c r="W190" s="40"/>
      <c r="X190" s="40"/>
      <c r="Y190" s="40"/>
      <c r="Z190" s="40"/>
      <c r="AA190" s="40"/>
      <c r="AB190" s="40"/>
      <c r="AC190" s="40"/>
      <c r="AD190" s="40"/>
      <c r="AE190" s="40"/>
      <c r="AR190" s="226" t="s">
        <v>234</v>
      </c>
      <c r="AT190" s="226" t="s">
        <v>229</v>
      </c>
      <c r="AU190" s="226" t="s">
        <v>84</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234</v>
      </c>
      <c r="BM190" s="226" t="s">
        <v>1636</v>
      </c>
    </row>
    <row r="191" s="2" customFormat="1">
      <c r="A191" s="40"/>
      <c r="B191" s="41"/>
      <c r="C191" s="42"/>
      <c r="D191" s="235" t="s">
        <v>519</v>
      </c>
      <c r="E191" s="42"/>
      <c r="F191" s="279" t="s">
        <v>1637</v>
      </c>
      <c r="G191" s="42"/>
      <c r="H191" s="42"/>
      <c r="I191" s="230"/>
      <c r="J191" s="42"/>
      <c r="K191" s="42"/>
      <c r="L191" s="46"/>
      <c r="M191" s="231"/>
      <c r="N191" s="232"/>
      <c r="O191" s="86"/>
      <c r="P191" s="86"/>
      <c r="Q191" s="86"/>
      <c r="R191" s="86"/>
      <c r="S191" s="86"/>
      <c r="T191" s="86"/>
      <c r="U191" s="87"/>
      <c r="V191" s="40"/>
      <c r="W191" s="40"/>
      <c r="X191" s="40"/>
      <c r="Y191" s="40"/>
      <c r="Z191" s="40"/>
      <c r="AA191" s="40"/>
      <c r="AB191" s="40"/>
      <c r="AC191" s="40"/>
      <c r="AD191" s="40"/>
      <c r="AE191" s="40"/>
      <c r="AT191" s="19" t="s">
        <v>519</v>
      </c>
      <c r="AU191" s="19" t="s">
        <v>84</v>
      </c>
    </row>
    <row r="192" s="13" customFormat="1">
      <c r="A192" s="13"/>
      <c r="B192" s="233"/>
      <c r="C192" s="234"/>
      <c r="D192" s="235" t="s">
        <v>238</v>
      </c>
      <c r="E192" s="236" t="s">
        <v>19</v>
      </c>
      <c r="F192" s="237" t="s">
        <v>82</v>
      </c>
      <c r="G192" s="234"/>
      <c r="H192" s="238">
        <v>1</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84</v>
      </c>
      <c r="AV192" s="13" t="s">
        <v>84</v>
      </c>
      <c r="AW192" s="13" t="s">
        <v>37</v>
      </c>
      <c r="AX192" s="13" t="s">
        <v>75</v>
      </c>
      <c r="AY192" s="244" t="s">
        <v>227</v>
      </c>
    </row>
    <row r="193" s="14" customFormat="1">
      <c r="A193" s="14"/>
      <c r="B193" s="245"/>
      <c r="C193" s="246"/>
      <c r="D193" s="235" t="s">
        <v>238</v>
      </c>
      <c r="E193" s="247" t="s">
        <v>19</v>
      </c>
      <c r="F193" s="248" t="s">
        <v>240</v>
      </c>
      <c r="G193" s="246"/>
      <c r="H193" s="249">
        <v>1</v>
      </c>
      <c r="I193" s="250"/>
      <c r="J193" s="246"/>
      <c r="K193" s="246"/>
      <c r="L193" s="251"/>
      <c r="M193" s="252"/>
      <c r="N193" s="253"/>
      <c r="O193" s="253"/>
      <c r="P193" s="253"/>
      <c r="Q193" s="253"/>
      <c r="R193" s="253"/>
      <c r="S193" s="253"/>
      <c r="T193" s="253"/>
      <c r="U193" s="254"/>
      <c r="V193" s="14"/>
      <c r="W193" s="14"/>
      <c r="X193" s="14"/>
      <c r="Y193" s="14"/>
      <c r="Z193" s="14"/>
      <c r="AA193" s="14"/>
      <c r="AB193" s="14"/>
      <c r="AC193" s="14"/>
      <c r="AD193" s="14"/>
      <c r="AE193" s="14"/>
      <c r="AT193" s="255" t="s">
        <v>238</v>
      </c>
      <c r="AU193" s="255" t="s">
        <v>84</v>
      </c>
      <c r="AV193" s="14" t="s">
        <v>234</v>
      </c>
      <c r="AW193" s="14" t="s">
        <v>37</v>
      </c>
      <c r="AX193" s="14" t="s">
        <v>82</v>
      </c>
      <c r="AY193" s="255" t="s">
        <v>227</v>
      </c>
    </row>
    <row r="194" s="2" customFormat="1" ht="21.75" customHeight="1">
      <c r="A194" s="40"/>
      <c r="B194" s="41"/>
      <c r="C194" s="215" t="s">
        <v>345</v>
      </c>
      <c r="D194" s="215" t="s">
        <v>229</v>
      </c>
      <c r="E194" s="216" t="s">
        <v>1638</v>
      </c>
      <c r="F194" s="217" t="s">
        <v>1639</v>
      </c>
      <c r="G194" s="218" t="s">
        <v>1202</v>
      </c>
      <c r="H194" s="219">
        <v>1</v>
      </c>
      <c r="I194" s="220"/>
      <c r="J194" s="221">
        <f>ROUND(I194*H194,2)</f>
        <v>0</v>
      </c>
      <c r="K194" s="217" t="s">
        <v>517</v>
      </c>
      <c r="L194" s="46"/>
      <c r="M194" s="222" t="s">
        <v>19</v>
      </c>
      <c r="N194" s="223" t="s">
        <v>46</v>
      </c>
      <c r="O194" s="86"/>
      <c r="P194" s="224">
        <f>O194*H194</f>
        <v>0</v>
      </c>
      <c r="Q194" s="224">
        <v>1</v>
      </c>
      <c r="R194" s="224">
        <f>Q194*H194</f>
        <v>1</v>
      </c>
      <c r="S194" s="224">
        <v>0</v>
      </c>
      <c r="T194" s="224">
        <f>S194*H194</f>
        <v>0</v>
      </c>
      <c r="U194" s="225" t="s">
        <v>19</v>
      </c>
      <c r="V194" s="40"/>
      <c r="W194" s="40"/>
      <c r="X194" s="40"/>
      <c r="Y194" s="40"/>
      <c r="Z194" s="40"/>
      <c r="AA194" s="40"/>
      <c r="AB194" s="40"/>
      <c r="AC194" s="40"/>
      <c r="AD194" s="40"/>
      <c r="AE194" s="40"/>
      <c r="AR194" s="226" t="s">
        <v>234</v>
      </c>
      <c r="AT194" s="226" t="s">
        <v>229</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234</v>
      </c>
      <c r="BM194" s="226" t="s">
        <v>1640</v>
      </c>
    </row>
    <row r="195" s="2" customFormat="1">
      <c r="A195" s="40"/>
      <c r="B195" s="41"/>
      <c r="C195" s="42"/>
      <c r="D195" s="235" t="s">
        <v>519</v>
      </c>
      <c r="E195" s="42"/>
      <c r="F195" s="279" t="s">
        <v>1641</v>
      </c>
      <c r="G195" s="42"/>
      <c r="H195" s="42"/>
      <c r="I195" s="230"/>
      <c r="J195" s="42"/>
      <c r="K195" s="42"/>
      <c r="L195" s="46"/>
      <c r="M195" s="231"/>
      <c r="N195" s="232"/>
      <c r="O195" s="86"/>
      <c r="P195" s="86"/>
      <c r="Q195" s="86"/>
      <c r="R195" s="86"/>
      <c r="S195" s="86"/>
      <c r="T195" s="86"/>
      <c r="U195" s="87"/>
      <c r="V195" s="40"/>
      <c r="W195" s="40"/>
      <c r="X195" s="40"/>
      <c r="Y195" s="40"/>
      <c r="Z195" s="40"/>
      <c r="AA195" s="40"/>
      <c r="AB195" s="40"/>
      <c r="AC195" s="40"/>
      <c r="AD195" s="40"/>
      <c r="AE195" s="40"/>
      <c r="AT195" s="19" t="s">
        <v>519</v>
      </c>
      <c r="AU195" s="19" t="s">
        <v>84</v>
      </c>
    </row>
    <row r="196" s="13" customFormat="1">
      <c r="A196" s="13"/>
      <c r="B196" s="233"/>
      <c r="C196" s="234"/>
      <c r="D196" s="235" t="s">
        <v>238</v>
      </c>
      <c r="E196" s="236" t="s">
        <v>19</v>
      </c>
      <c r="F196" s="237" t="s">
        <v>82</v>
      </c>
      <c r="G196" s="234"/>
      <c r="H196" s="238">
        <v>1</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84</v>
      </c>
      <c r="AV196" s="13" t="s">
        <v>84</v>
      </c>
      <c r="AW196" s="13" t="s">
        <v>37</v>
      </c>
      <c r="AX196" s="13" t="s">
        <v>75</v>
      </c>
      <c r="AY196" s="244" t="s">
        <v>227</v>
      </c>
    </row>
    <row r="197" s="14" customFormat="1">
      <c r="A197" s="14"/>
      <c r="B197" s="245"/>
      <c r="C197" s="246"/>
      <c r="D197" s="235" t="s">
        <v>238</v>
      </c>
      <c r="E197" s="247" t="s">
        <v>19</v>
      </c>
      <c r="F197" s="248" t="s">
        <v>240</v>
      </c>
      <c r="G197" s="246"/>
      <c r="H197" s="249">
        <v>1</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84</v>
      </c>
      <c r="AV197" s="14" t="s">
        <v>234</v>
      </c>
      <c r="AW197" s="14" t="s">
        <v>37</v>
      </c>
      <c r="AX197" s="14" t="s">
        <v>82</v>
      </c>
      <c r="AY197" s="255" t="s">
        <v>227</v>
      </c>
    </row>
    <row r="198" s="2" customFormat="1" ht="16.5" customHeight="1">
      <c r="A198" s="40"/>
      <c r="B198" s="41"/>
      <c r="C198" s="215" t="s">
        <v>352</v>
      </c>
      <c r="D198" s="215" t="s">
        <v>229</v>
      </c>
      <c r="E198" s="216" t="s">
        <v>1642</v>
      </c>
      <c r="F198" s="217" t="s">
        <v>1643</v>
      </c>
      <c r="G198" s="218" t="s">
        <v>1202</v>
      </c>
      <c r="H198" s="219">
        <v>1</v>
      </c>
      <c r="I198" s="220"/>
      <c r="J198" s="221">
        <f>ROUND(I198*H198,2)</f>
        <v>0</v>
      </c>
      <c r="K198" s="217" t="s">
        <v>517</v>
      </c>
      <c r="L198" s="46"/>
      <c r="M198" s="222" t="s">
        <v>19</v>
      </c>
      <c r="N198" s="223" t="s">
        <v>46</v>
      </c>
      <c r="O198" s="86"/>
      <c r="P198" s="224">
        <f>O198*H198</f>
        <v>0</v>
      </c>
      <c r="Q198" s="224">
        <v>1.361</v>
      </c>
      <c r="R198" s="224">
        <f>Q198*H198</f>
        <v>1.361</v>
      </c>
      <c r="S198" s="224">
        <v>0</v>
      </c>
      <c r="T198" s="224">
        <f>S198*H198</f>
        <v>0</v>
      </c>
      <c r="U198" s="225" t="s">
        <v>19</v>
      </c>
      <c r="V198" s="40"/>
      <c r="W198" s="40"/>
      <c r="X198" s="40"/>
      <c r="Y198" s="40"/>
      <c r="Z198" s="40"/>
      <c r="AA198" s="40"/>
      <c r="AB198" s="40"/>
      <c r="AC198" s="40"/>
      <c r="AD198" s="40"/>
      <c r="AE198" s="40"/>
      <c r="AR198" s="226" t="s">
        <v>234</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234</v>
      </c>
      <c r="BM198" s="226" t="s">
        <v>1644</v>
      </c>
    </row>
    <row r="199" s="2" customFormat="1">
      <c r="A199" s="40"/>
      <c r="B199" s="41"/>
      <c r="C199" s="42"/>
      <c r="D199" s="235" t="s">
        <v>519</v>
      </c>
      <c r="E199" s="42"/>
      <c r="F199" s="279" t="s">
        <v>1645</v>
      </c>
      <c r="G199" s="42"/>
      <c r="H199" s="42"/>
      <c r="I199" s="230"/>
      <c r="J199" s="42"/>
      <c r="K199" s="42"/>
      <c r="L199" s="46"/>
      <c r="M199" s="231"/>
      <c r="N199" s="232"/>
      <c r="O199" s="86"/>
      <c r="P199" s="86"/>
      <c r="Q199" s="86"/>
      <c r="R199" s="86"/>
      <c r="S199" s="86"/>
      <c r="T199" s="86"/>
      <c r="U199" s="87"/>
      <c r="V199" s="40"/>
      <c r="W199" s="40"/>
      <c r="X199" s="40"/>
      <c r="Y199" s="40"/>
      <c r="Z199" s="40"/>
      <c r="AA199" s="40"/>
      <c r="AB199" s="40"/>
      <c r="AC199" s="40"/>
      <c r="AD199" s="40"/>
      <c r="AE199" s="40"/>
      <c r="AT199" s="19" t="s">
        <v>519</v>
      </c>
      <c r="AU199" s="19" t="s">
        <v>84</v>
      </c>
    </row>
    <row r="200" s="13" customFormat="1">
      <c r="A200" s="13"/>
      <c r="B200" s="233"/>
      <c r="C200" s="234"/>
      <c r="D200" s="235" t="s">
        <v>238</v>
      </c>
      <c r="E200" s="236" t="s">
        <v>19</v>
      </c>
      <c r="F200" s="237" t="s">
        <v>82</v>
      </c>
      <c r="G200" s="234"/>
      <c r="H200" s="238">
        <v>1</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37</v>
      </c>
      <c r="AX200" s="13" t="s">
        <v>75</v>
      </c>
      <c r="AY200" s="244" t="s">
        <v>227</v>
      </c>
    </row>
    <row r="201" s="14" customFormat="1">
      <c r="A201" s="14"/>
      <c r="B201" s="245"/>
      <c r="C201" s="246"/>
      <c r="D201" s="235" t="s">
        <v>238</v>
      </c>
      <c r="E201" s="247" t="s">
        <v>19</v>
      </c>
      <c r="F201" s="248" t="s">
        <v>240</v>
      </c>
      <c r="G201" s="246"/>
      <c r="H201" s="249">
        <v>1</v>
      </c>
      <c r="I201" s="250"/>
      <c r="J201" s="246"/>
      <c r="K201" s="246"/>
      <c r="L201" s="251"/>
      <c r="M201" s="252"/>
      <c r="N201" s="253"/>
      <c r="O201" s="253"/>
      <c r="P201" s="253"/>
      <c r="Q201" s="253"/>
      <c r="R201" s="253"/>
      <c r="S201" s="253"/>
      <c r="T201" s="253"/>
      <c r="U201" s="254"/>
      <c r="V201" s="14"/>
      <c r="W201" s="14"/>
      <c r="X201" s="14"/>
      <c r="Y201" s="14"/>
      <c r="Z201" s="14"/>
      <c r="AA201" s="14"/>
      <c r="AB201" s="14"/>
      <c r="AC201" s="14"/>
      <c r="AD201" s="14"/>
      <c r="AE201" s="14"/>
      <c r="AT201" s="255" t="s">
        <v>238</v>
      </c>
      <c r="AU201" s="255" t="s">
        <v>84</v>
      </c>
      <c r="AV201" s="14" t="s">
        <v>234</v>
      </c>
      <c r="AW201" s="14" t="s">
        <v>37</v>
      </c>
      <c r="AX201" s="14" t="s">
        <v>82</v>
      </c>
      <c r="AY201" s="255" t="s">
        <v>227</v>
      </c>
    </row>
    <row r="202" s="2" customFormat="1" ht="16.5" customHeight="1">
      <c r="A202" s="40"/>
      <c r="B202" s="41"/>
      <c r="C202" s="215" t="s">
        <v>359</v>
      </c>
      <c r="D202" s="215" t="s">
        <v>229</v>
      </c>
      <c r="E202" s="216" t="s">
        <v>1646</v>
      </c>
      <c r="F202" s="217" t="s">
        <v>1647</v>
      </c>
      <c r="G202" s="218" t="s">
        <v>1202</v>
      </c>
      <c r="H202" s="219">
        <v>1</v>
      </c>
      <c r="I202" s="220"/>
      <c r="J202" s="221">
        <f>ROUND(I202*H202,2)</f>
        <v>0</v>
      </c>
      <c r="K202" s="217" t="s">
        <v>1219</v>
      </c>
      <c r="L202" s="46"/>
      <c r="M202" s="222" t="s">
        <v>19</v>
      </c>
      <c r="N202" s="223" t="s">
        <v>46</v>
      </c>
      <c r="O202" s="86"/>
      <c r="P202" s="224">
        <f>O202*H202</f>
        <v>0</v>
      </c>
      <c r="Q202" s="224">
        <v>0</v>
      </c>
      <c r="R202" s="224">
        <f>Q202*H202</f>
        <v>0</v>
      </c>
      <c r="S202" s="224">
        <v>0</v>
      </c>
      <c r="T202" s="224">
        <f>S202*H202</f>
        <v>0</v>
      </c>
      <c r="U202" s="225" t="s">
        <v>19</v>
      </c>
      <c r="V202" s="40"/>
      <c r="W202" s="40"/>
      <c r="X202" s="40"/>
      <c r="Y202" s="40"/>
      <c r="Z202" s="40"/>
      <c r="AA202" s="40"/>
      <c r="AB202" s="40"/>
      <c r="AC202" s="40"/>
      <c r="AD202" s="40"/>
      <c r="AE202" s="40"/>
      <c r="AR202" s="226" t="s">
        <v>234</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234</v>
      </c>
      <c r="BM202" s="226" t="s">
        <v>1648</v>
      </c>
    </row>
    <row r="203" s="13" customFormat="1">
      <c r="A203" s="13"/>
      <c r="B203" s="233"/>
      <c r="C203" s="234"/>
      <c r="D203" s="235" t="s">
        <v>238</v>
      </c>
      <c r="E203" s="236" t="s">
        <v>19</v>
      </c>
      <c r="F203" s="237" t="s">
        <v>82</v>
      </c>
      <c r="G203" s="234"/>
      <c r="H203" s="238">
        <v>1</v>
      </c>
      <c r="I203" s="239"/>
      <c r="J203" s="234"/>
      <c r="K203" s="234"/>
      <c r="L203" s="240"/>
      <c r="M203" s="241"/>
      <c r="N203" s="242"/>
      <c r="O203" s="242"/>
      <c r="P203" s="242"/>
      <c r="Q203" s="242"/>
      <c r="R203" s="242"/>
      <c r="S203" s="242"/>
      <c r="T203" s="242"/>
      <c r="U203" s="243"/>
      <c r="V203" s="13"/>
      <c r="W203" s="13"/>
      <c r="X203" s="13"/>
      <c r="Y203" s="13"/>
      <c r="Z203" s="13"/>
      <c r="AA203" s="13"/>
      <c r="AB203" s="13"/>
      <c r="AC203" s="13"/>
      <c r="AD203" s="13"/>
      <c r="AE203" s="13"/>
      <c r="AT203" s="244" t="s">
        <v>238</v>
      </c>
      <c r="AU203" s="244" t="s">
        <v>84</v>
      </c>
      <c r="AV203" s="13" t="s">
        <v>84</v>
      </c>
      <c r="AW203" s="13" t="s">
        <v>37</v>
      </c>
      <c r="AX203" s="13" t="s">
        <v>75</v>
      </c>
      <c r="AY203" s="244" t="s">
        <v>227</v>
      </c>
    </row>
    <row r="204" s="14" customFormat="1">
      <c r="A204" s="14"/>
      <c r="B204" s="245"/>
      <c r="C204" s="246"/>
      <c r="D204" s="235" t="s">
        <v>238</v>
      </c>
      <c r="E204" s="247" t="s">
        <v>19</v>
      </c>
      <c r="F204" s="248" t="s">
        <v>240</v>
      </c>
      <c r="G204" s="246"/>
      <c r="H204" s="249">
        <v>1</v>
      </c>
      <c r="I204" s="250"/>
      <c r="J204" s="246"/>
      <c r="K204" s="246"/>
      <c r="L204" s="251"/>
      <c r="M204" s="252"/>
      <c r="N204" s="253"/>
      <c r="O204" s="253"/>
      <c r="P204" s="253"/>
      <c r="Q204" s="253"/>
      <c r="R204" s="253"/>
      <c r="S204" s="253"/>
      <c r="T204" s="253"/>
      <c r="U204" s="254"/>
      <c r="V204" s="14"/>
      <c r="W204" s="14"/>
      <c r="X204" s="14"/>
      <c r="Y204" s="14"/>
      <c r="Z204" s="14"/>
      <c r="AA204" s="14"/>
      <c r="AB204" s="14"/>
      <c r="AC204" s="14"/>
      <c r="AD204" s="14"/>
      <c r="AE204" s="14"/>
      <c r="AT204" s="255" t="s">
        <v>238</v>
      </c>
      <c r="AU204" s="255" t="s">
        <v>84</v>
      </c>
      <c r="AV204" s="14" t="s">
        <v>234</v>
      </c>
      <c r="AW204" s="14" t="s">
        <v>37</v>
      </c>
      <c r="AX204" s="14" t="s">
        <v>82</v>
      </c>
      <c r="AY204" s="255" t="s">
        <v>227</v>
      </c>
    </row>
    <row r="205" s="2" customFormat="1" ht="16.5" customHeight="1">
      <c r="A205" s="40"/>
      <c r="B205" s="41"/>
      <c r="C205" s="215" t="s">
        <v>367</v>
      </c>
      <c r="D205" s="215" t="s">
        <v>229</v>
      </c>
      <c r="E205" s="216" t="s">
        <v>786</v>
      </c>
      <c r="F205" s="217" t="s">
        <v>787</v>
      </c>
      <c r="G205" s="218" t="s">
        <v>232</v>
      </c>
      <c r="H205" s="219">
        <v>2.3999999999999999</v>
      </c>
      <c r="I205" s="220"/>
      <c r="J205" s="221">
        <f>ROUND(I205*H205,2)</f>
        <v>0</v>
      </c>
      <c r="K205" s="217" t="s">
        <v>233</v>
      </c>
      <c r="L205" s="46"/>
      <c r="M205" s="222" t="s">
        <v>19</v>
      </c>
      <c r="N205" s="223" t="s">
        <v>46</v>
      </c>
      <c r="O205" s="86"/>
      <c r="P205" s="224">
        <f>O205*H205</f>
        <v>0</v>
      </c>
      <c r="Q205" s="224">
        <v>0</v>
      </c>
      <c r="R205" s="224">
        <f>Q205*H205</f>
        <v>0</v>
      </c>
      <c r="S205" s="224">
        <v>2.3999999999999999</v>
      </c>
      <c r="T205" s="224">
        <f>S205*H205</f>
        <v>5.7599999999999998</v>
      </c>
      <c r="U205" s="225" t="s">
        <v>19</v>
      </c>
      <c r="V205" s="40"/>
      <c r="W205" s="40"/>
      <c r="X205" s="40"/>
      <c r="Y205" s="40"/>
      <c r="Z205" s="40"/>
      <c r="AA205" s="40"/>
      <c r="AB205" s="40"/>
      <c r="AC205" s="40"/>
      <c r="AD205" s="40"/>
      <c r="AE205" s="40"/>
      <c r="AR205" s="226" t="s">
        <v>234</v>
      </c>
      <c r="AT205" s="226" t="s">
        <v>229</v>
      </c>
      <c r="AU205" s="226" t="s">
        <v>84</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234</v>
      </c>
      <c r="BM205" s="226" t="s">
        <v>1649</v>
      </c>
    </row>
    <row r="206" s="2" customFormat="1">
      <c r="A206" s="40"/>
      <c r="B206" s="41"/>
      <c r="C206" s="42"/>
      <c r="D206" s="228" t="s">
        <v>236</v>
      </c>
      <c r="E206" s="42"/>
      <c r="F206" s="229" t="s">
        <v>789</v>
      </c>
      <c r="G206" s="42"/>
      <c r="H206" s="42"/>
      <c r="I206" s="230"/>
      <c r="J206" s="42"/>
      <c r="K206" s="42"/>
      <c r="L206" s="46"/>
      <c r="M206" s="231"/>
      <c r="N206" s="232"/>
      <c r="O206" s="86"/>
      <c r="P206" s="86"/>
      <c r="Q206" s="86"/>
      <c r="R206" s="86"/>
      <c r="S206" s="86"/>
      <c r="T206" s="86"/>
      <c r="U206" s="87"/>
      <c r="V206" s="40"/>
      <c r="W206" s="40"/>
      <c r="X206" s="40"/>
      <c r="Y206" s="40"/>
      <c r="Z206" s="40"/>
      <c r="AA206" s="40"/>
      <c r="AB206" s="40"/>
      <c r="AC206" s="40"/>
      <c r="AD206" s="40"/>
      <c r="AE206" s="40"/>
      <c r="AT206" s="19" t="s">
        <v>236</v>
      </c>
      <c r="AU206" s="19" t="s">
        <v>84</v>
      </c>
    </row>
    <row r="207" s="13" customFormat="1">
      <c r="A207" s="13"/>
      <c r="B207" s="233"/>
      <c r="C207" s="234"/>
      <c r="D207" s="235" t="s">
        <v>238</v>
      </c>
      <c r="E207" s="236" t="s">
        <v>19</v>
      </c>
      <c r="F207" s="237" t="s">
        <v>1650</v>
      </c>
      <c r="G207" s="234"/>
      <c r="H207" s="238">
        <v>2.3999999999999999</v>
      </c>
      <c r="I207" s="239"/>
      <c r="J207" s="234"/>
      <c r="K207" s="234"/>
      <c r="L207" s="240"/>
      <c r="M207" s="241"/>
      <c r="N207" s="242"/>
      <c r="O207" s="242"/>
      <c r="P207" s="242"/>
      <c r="Q207" s="242"/>
      <c r="R207" s="242"/>
      <c r="S207" s="242"/>
      <c r="T207" s="242"/>
      <c r="U207" s="243"/>
      <c r="V207" s="13"/>
      <c r="W207" s="13"/>
      <c r="X207" s="13"/>
      <c r="Y207" s="13"/>
      <c r="Z207" s="13"/>
      <c r="AA207" s="13"/>
      <c r="AB207" s="13"/>
      <c r="AC207" s="13"/>
      <c r="AD207" s="13"/>
      <c r="AE207" s="13"/>
      <c r="AT207" s="244" t="s">
        <v>238</v>
      </c>
      <c r="AU207" s="244" t="s">
        <v>84</v>
      </c>
      <c r="AV207" s="13" t="s">
        <v>84</v>
      </c>
      <c r="AW207" s="13" t="s">
        <v>37</v>
      </c>
      <c r="AX207" s="13" t="s">
        <v>75</v>
      </c>
      <c r="AY207" s="244" t="s">
        <v>227</v>
      </c>
    </row>
    <row r="208" s="14" customFormat="1">
      <c r="A208" s="14"/>
      <c r="B208" s="245"/>
      <c r="C208" s="246"/>
      <c r="D208" s="235" t="s">
        <v>238</v>
      </c>
      <c r="E208" s="247" t="s">
        <v>19</v>
      </c>
      <c r="F208" s="248" t="s">
        <v>240</v>
      </c>
      <c r="G208" s="246"/>
      <c r="H208" s="249">
        <v>2.3999999999999999</v>
      </c>
      <c r="I208" s="250"/>
      <c r="J208" s="246"/>
      <c r="K208" s="246"/>
      <c r="L208" s="251"/>
      <c r="M208" s="252"/>
      <c r="N208" s="253"/>
      <c r="O208" s="253"/>
      <c r="P208" s="253"/>
      <c r="Q208" s="253"/>
      <c r="R208" s="253"/>
      <c r="S208" s="253"/>
      <c r="T208" s="253"/>
      <c r="U208" s="254"/>
      <c r="V208" s="14"/>
      <c r="W208" s="14"/>
      <c r="X208" s="14"/>
      <c r="Y208" s="14"/>
      <c r="Z208" s="14"/>
      <c r="AA208" s="14"/>
      <c r="AB208" s="14"/>
      <c r="AC208" s="14"/>
      <c r="AD208" s="14"/>
      <c r="AE208" s="14"/>
      <c r="AT208" s="255" t="s">
        <v>238</v>
      </c>
      <c r="AU208" s="255" t="s">
        <v>84</v>
      </c>
      <c r="AV208" s="14" t="s">
        <v>234</v>
      </c>
      <c r="AW208" s="14" t="s">
        <v>37</v>
      </c>
      <c r="AX208" s="14" t="s">
        <v>82</v>
      </c>
      <c r="AY208" s="255" t="s">
        <v>227</v>
      </c>
    </row>
    <row r="209" s="2" customFormat="1" ht="24.15" customHeight="1">
      <c r="A209" s="40"/>
      <c r="B209" s="41"/>
      <c r="C209" s="215" t="s">
        <v>7</v>
      </c>
      <c r="D209" s="215" t="s">
        <v>229</v>
      </c>
      <c r="E209" s="216" t="s">
        <v>804</v>
      </c>
      <c r="F209" s="217" t="s">
        <v>805</v>
      </c>
      <c r="G209" s="218" t="s">
        <v>309</v>
      </c>
      <c r="H209" s="219">
        <v>19.600000000000001</v>
      </c>
      <c r="I209" s="220"/>
      <c r="J209" s="221">
        <f>ROUND(I209*H209,2)</f>
        <v>0</v>
      </c>
      <c r="K209" s="217" t="s">
        <v>233</v>
      </c>
      <c r="L209" s="46"/>
      <c r="M209" s="222" t="s">
        <v>19</v>
      </c>
      <c r="N209" s="223" t="s">
        <v>46</v>
      </c>
      <c r="O209" s="86"/>
      <c r="P209" s="224">
        <f>O209*H209</f>
        <v>0</v>
      </c>
      <c r="Q209" s="224">
        <v>0.00029</v>
      </c>
      <c r="R209" s="224">
        <f>Q209*H209</f>
        <v>0.0056840000000000007</v>
      </c>
      <c r="S209" s="224">
        <v>0</v>
      </c>
      <c r="T209" s="224">
        <f>S209*H209</f>
        <v>0</v>
      </c>
      <c r="U209" s="225" t="s">
        <v>19</v>
      </c>
      <c r="V209" s="40"/>
      <c r="W209" s="40"/>
      <c r="X209" s="40"/>
      <c r="Y209" s="40"/>
      <c r="Z209" s="40"/>
      <c r="AA209" s="40"/>
      <c r="AB209" s="40"/>
      <c r="AC209" s="40"/>
      <c r="AD209" s="40"/>
      <c r="AE209" s="40"/>
      <c r="AR209" s="226" t="s">
        <v>234</v>
      </c>
      <c r="AT209" s="226" t="s">
        <v>229</v>
      </c>
      <c r="AU209" s="226" t="s">
        <v>84</v>
      </c>
      <c r="AY209" s="19" t="s">
        <v>227</v>
      </c>
      <c r="BE209" s="227">
        <f>IF(N209="základní",J209,0)</f>
        <v>0</v>
      </c>
      <c r="BF209" s="227">
        <f>IF(N209="snížená",J209,0)</f>
        <v>0</v>
      </c>
      <c r="BG209" s="227">
        <f>IF(N209="zákl. přenesená",J209,0)</f>
        <v>0</v>
      </c>
      <c r="BH209" s="227">
        <f>IF(N209="sníž. přenesená",J209,0)</f>
        <v>0</v>
      </c>
      <c r="BI209" s="227">
        <f>IF(N209="nulová",J209,0)</f>
        <v>0</v>
      </c>
      <c r="BJ209" s="19" t="s">
        <v>82</v>
      </c>
      <c r="BK209" s="227">
        <f>ROUND(I209*H209,2)</f>
        <v>0</v>
      </c>
      <c r="BL209" s="19" t="s">
        <v>234</v>
      </c>
      <c r="BM209" s="226" t="s">
        <v>1651</v>
      </c>
    </row>
    <row r="210" s="2" customFormat="1">
      <c r="A210" s="40"/>
      <c r="B210" s="41"/>
      <c r="C210" s="42"/>
      <c r="D210" s="228" t="s">
        <v>236</v>
      </c>
      <c r="E210" s="42"/>
      <c r="F210" s="229" t="s">
        <v>807</v>
      </c>
      <c r="G210" s="42"/>
      <c r="H210" s="42"/>
      <c r="I210" s="230"/>
      <c r="J210" s="42"/>
      <c r="K210" s="42"/>
      <c r="L210" s="46"/>
      <c r="M210" s="231"/>
      <c r="N210" s="232"/>
      <c r="O210" s="86"/>
      <c r="P210" s="86"/>
      <c r="Q210" s="86"/>
      <c r="R210" s="86"/>
      <c r="S210" s="86"/>
      <c r="T210" s="86"/>
      <c r="U210" s="87"/>
      <c r="V210" s="40"/>
      <c r="W210" s="40"/>
      <c r="X210" s="40"/>
      <c r="Y210" s="40"/>
      <c r="Z210" s="40"/>
      <c r="AA210" s="40"/>
      <c r="AB210" s="40"/>
      <c r="AC210" s="40"/>
      <c r="AD210" s="40"/>
      <c r="AE210" s="40"/>
      <c r="AT210" s="19" t="s">
        <v>236</v>
      </c>
      <c r="AU210" s="19" t="s">
        <v>84</v>
      </c>
    </row>
    <row r="211" s="13" customFormat="1">
      <c r="A211" s="13"/>
      <c r="B211" s="233"/>
      <c r="C211" s="234"/>
      <c r="D211" s="235" t="s">
        <v>238</v>
      </c>
      <c r="E211" s="236" t="s">
        <v>19</v>
      </c>
      <c r="F211" s="237" t="s">
        <v>1652</v>
      </c>
      <c r="G211" s="234"/>
      <c r="H211" s="238">
        <v>19.600000000000001</v>
      </c>
      <c r="I211" s="239"/>
      <c r="J211" s="234"/>
      <c r="K211" s="234"/>
      <c r="L211" s="240"/>
      <c r="M211" s="241"/>
      <c r="N211" s="242"/>
      <c r="O211" s="242"/>
      <c r="P211" s="242"/>
      <c r="Q211" s="242"/>
      <c r="R211" s="242"/>
      <c r="S211" s="242"/>
      <c r="T211" s="242"/>
      <c r="U211" s="243"/>
      <c r="V211" s="13"/>
      <c r="W211" s="13"/>
      <c r="X211" s="13"/>
      <c r="Y211" s="13"/>
      <c r="Z211" s="13"/>
      <c r="AA211" s="13"/>
      <c r="AB211" s="13"/>
      <c r="AC211" s="13"/>
      <c r="AD211" s="13"/>
      <c r="AE211" s="13"/>
      <c r="AT211" s="244" t="s">
        <v>238</v>
      </c>
      <c r="AU211" s="244" t="s">
        <v>84</v>
      </c>
      <c r="AV211" s="13" t="s">
        <v>84</v>
      </c>
      <c r="AW211" s="13" t="s">
        <v>37</v>
      </c>
      <c r="AX211" s="13" t="s">
        <v>75</v>
      </c>
      <c r="AY211" s="244" t="s">
        <v>227</v>
      </c>
    </row>
    <row r="212" s="14" customFormat="1">
      <c r="A212" s="14"/>
      <c r="B212" s="245"/>
      <c r="C212" s="246"/>
      <c r="D212" s="235" t="s">
        <v>238</v>
      </c>
      <c r="E212" s="247" t="s">
        <v>19</v>
      </c>
      <c r="F212" s="248" t="s">
        <v>240</v>
      </c>
      <c r="G212" s="246"/>
      <c r="H212" s="249">
        <v>19.600000000000001</v>
      </c>
      <c r="I212" s="250"/>
      <c r="J212" s="246"/>
      <c r="K212" s="246"/>
      <c r="L212" s="251"/>
      <c r="M212" s="252"/>
      <c r="N212" s="253"/>
      <c r="O212" s="253"/>
      <c r="P212" s="253"/>
      <c r="Q212" s="253"/>
      <c r="R212" s="253"/>
      <c r="S212" s="253"/>
      <c r="T212" s="253"/>
      <c r="U212" s="254"/>
      <c r="V212" s="14"/>
      <c r="W212" s="14"/>
      <c r="X212" s="14"/>
      <c r="Y212" s="14"/>
      <c r="Z212" s="14"/>
      <c r="AA212" s="14"/>
      <c r="AB212" s="14"/>
      <c r="AC212" s="14"/>
      <c r="AD212" s="14"/>
      <c r="AE212" s="14"/>
      <c r="AT212" s="255" t="s">
        <v>238</v>
      </c>
      <c r="AU212" s="255" t="s">
        <v>84</v>
      </c>
      <c r="AV212" s="14" t="s">
        <v>234</v>
      </c>
      <c r="AW212" s="14" t="s">
        <v>37</v>
      </c>
      <c r="AX212" s="14" t="s">
        <v>82</v>
      </c>
      <c r="AY212" s="255" t="s">
        <v>227</v>
      </c>
    </row>
    <row r="213" s="12" customFormat="1" ht="22.8" customHeight="1">
      <c r="A213" s="12"/>
      <c r="B213" s="199"/>
      <c r="C213" s="200"/>
      <c r="D213" s="201" t="s">
        <v>74</v>
      </c>
      <c r="E213" s="213" t="s">
        <v>313</v>
      </c>
      <c r="F213" s="213" t="s">
        <v>314</v>
      </c>
      <c r="G213" s="200"/>
      <c r="H213" s="200"/>
      <c r="I213" s="203"/>
      <c r="J213" s="214">
        <f>BK213</f>
        <v>0</v>
      </c>
      <c r="K213" s="200"/>
      <c r="L213" s="205"/>
      <c r="M213" s="206"/>
      <c r="N213" s="207"/>
      <c r="O213" s="207"/>
      <c r="P213" s="208">
        <f>SUM(P214:P227)</f>
        <v>0</v>
      </c>
      <c r="Q213" s="207"/>
      <c r="R213" s="208">
        <f>SUM(R214:R227)</f>
        <v>0</v>
      </c>
      <c r="S213" s="207"/>
      <c r="T213" s="208">
        <f>SUM(T214:T227)</f>
        <v>0</v>
      </c>
      <c r="U213" s="209"/>
      <c r="V213" s="12"/>
      <c r="W213" s="12"/>
      <c r="X213" s="12"/>
      <c r="Y213" s="12"/>
      <c r="Z213" s="12"/>
      <c r="AA213" s="12"/>
      <c r="AB213" s="12"/>
      <c r="AC213" s="12"/>
      <c r="AD213" s="12"/>
      <c r="AE213" s="12"/>
      <c r="AR213" s="210" t="s">
        <v>82</v>
      </c>
      <c r="AT213" s="211" t="s">
        <v>74</v>
      </c>
      <c r="AU213" s="211" t="s">
        <v>82</v>
      </c>
      <c r="AY213" s="210" t="s">
        <v>227</v>
      </c>
      <c r="BK213" s="212">
        <f>SUM(BK214:BK227)</f>
        <v>0</v>
      </c>
    </row>
    <row r="214" s="2" customFormat="1" ht="24.15" customHeight="1">
      <c r="A214" s="40"/>
      <c r="B214" s="41"/>
      <c r="C214" s="215" t="s">
        <v>494</v>
      </c>
      <c r="D214" s="215" t="s">
        <v>229</v>
      </c>
      <c r="E214" s="216" t="s">
        <v>1432</v>
      </c>
      <c r="F214" s="217" t="s">
        <v>1433</v>
      </c>
      <c r="G214" s="218" t="s">
        <v>244</v>
      </c>
      <c r="H214" s="219">
        <v>5.7599999999999998</v>
      </c>
      <c r="I214" s="220"/>
      <c r="J214" s="221">
        <f>ROUND(I214*H214,2)</f>
        <v>0</v>
      </c>
      <c r="K214" s="217" t="s">
        <v>233</v>
      </c>
      <c r="L214" s="46"/>
      <c r="M214" s="222" t="s">
        <v>19</v>
      </c>
      <c r="N214" s="223" t="s">
        <v>46</v>
      </c>
      <c r="O214" s="86"/>
      <c r="P214" s="224">
        <f>O214*H214</f>
        <v>0</v>
      </c>
      <c r="Q214" s="224">
        <v>0</v>
      </c>
      <c r="R214" s="224">
        <f>Q214*H214</f>
        <v>0</v>
      </c>
      <c r="S214" s="224">
        <v>0</v>
      </c>
      <c r="T214" s="224">
        <f>S214*H214</f>
        <v>0</v>
      </c>
      <c r="U214" s="225" t="s">
        <v>19</v>
      </c>
      <c r="V214" s="40"/>
      <c r="W214" s="40"/>
      <c r="X214" s="40"/>
      <c r="Y214" s="40"/>
      <c r="Z214" s="40"/>
      <c r="AA214" s="40"/>
      <c r="AB214" s="40"/>
      <c r="AC214" s="40"/>
      <c r="AD214" s="40"/>
      <c r="AE214" s="40"/>
      <c r="AR214" s="226" t="s">
        <v>234</v>
      </c>
      <c r="AT214" s="226" t="s">
        <v>229</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234</v>
      </c>
      <c r="BM214" s="226" t="s">
        <v>1653</v>
      </c>
    </row>
    <row r="215" s="2" customFormat="1">
      <c r="A215" s="40"/>
      <c r="B215" s="41"/>
      <c r="C215" s="42"/>
      <c r="D215" s="228" t="s">
        <v>236</v>
      </c>
      <c r="E215" s="42"/>
      <c r="F215" s="229" t="s">
        <v>1435</v>
      </c>
      <c r="G215" s="42"/>
      <c r="H215" s="42"/>
      <c r="I215" s="230"/>
      <c r="J215" s="42"/>
      <c r="K215" s="42"/>
      <c r="L215" s="46"/>
      <c r="M215" s="231"/>
      <c r="N215" s="232"/>
      <c r="O215" s="86"/>
      <c r="P215" s="86"/>
      <c r="Q215" s="86"/>
      <c r="R215" s="86"/>
      <c r="S215" s="86"/>
      <c r="T215" s="86"/>
      <c r="U215" s="87"/>
      <c r="V215" s="40"/>
      <c r="W215" s="40"/>
      <c r="X215" s="40"/>
      <c r="Y215" s="40"/>
      <c r="Z215" s="40"/>
      <c r="AA215" s="40"/>
      <c r="AB215" s="40"/>
      <c r="AC215" s="40"/>
      <c r="AD215" s="40"/>
      <c r="AE215" s="40"/>
      <c r="AT215" s="19" t="s">
        <v>236</v>
      </c>
      <c r="AU215" s="19" t="s">
        <v>84</v>
      </c>
    </row>
    <row r="216" s="2" customFormat="1" ht="33" customHeight="1">
      <c r="A216" s="40"/>
      <c r="B216" s="41"/>
      <c r="C216" s="215" t="s">
        <v>499</v>
      </c>
      <c r="D216" s="215" t="s">
        <v>229</v>
      </c>
      <c r="E216" s="216" t="s">
        <v>1041</v>
      </c>
      <c r="F216" s="217" t="s">
        <v>1042</v>
      </c>
      <c r="G216" s="218" t="s">
        <v>244</v>
      </c>
      <c r="H216" s="219">
        <v>17.280000000000001</v>
      </c>
      <c r="I216" s="220"/>
      <c r="J216" s="221">
        <f>ROUND(I216*H216,2)</f>
        <v>0</v>
      </c>
      <c r="K216" s="217" t="s">
        <v>233</v>
      </c>
      <c r="L216" s="46"/>
      <c r="M216" s="222" t="s">
        <v>19</v>
      </c>
      <c r="N216" s="223" t="s">
        <v>46</v>
      </c>
      <c r="O216" s="86"/>
      <c r="P216" s="224">
        <f>O216*H216</f>
        <v>0</v>
      </c>
      <c r="Q216" s="224">
        <v>0</v>
      </c>
      <c r="R216" s="224">
        <f>Q216*H216</f>
        <v>0</v>
      </c>
      <c r="S216" s="224">
        <v>0</v>
      </c>
      <c r="T216" s="224">
        <f>S216*H216</f>
        <v>0</v>
      </c>
      <c r="U216" s="225" t="s">
        <v>19</v>
      </c>
      <c r="V216" s="40"/>
      <c r="W216" s="40"/>
      <c r="X216" s="40"/>
      <c r="Y216" s="40"/>
      <c r="Z216" s="40"/>
      <c r="AA216" s="40"/>
      <c r="AB216" s="40"/>
      <c r="AC216" s="40"/>
      <c r="AD216" s="40"/>
      <c r="AE216" s="40"/>
      <c r="AR216" s="226" t="s">
        <v>234</v>
      </c>
      <c r="AT216" s="226" t="s">
        <v>229</v>
      </c>
      <c r="AU216" s="226" t="s">
        <v>84</v>
      </c>
      <c r="AY216" s="19" t="s">
        <v>227</v>
      </c>
      <c r="BE216" s="227">
        <f>IF(N216="základní",J216,0)</f>
        <v>0</v>
      </c>
      <c r="BF216" s="227">
        <f>IF(N216="snížená",J216,0)</f>
        <v>0</v>
      </c>
      <c r="BG216" s="227">
        <f>IF(N216="zákl. přenesená",J216,0)</f>
        <v>0</v>
      </c>
      <c r="BH216" s="227">
        <f>IF(N216="sníž. přenesená",J216,0)</f>
        <v>0</v>
      </c>
      <c r="BI216" s="227">
        <f>IF(N216="nulová",J216,0)</f>
        <v>0</v>
      </c>
      <c r="BJ216" s="19" t="s">
        <v>82</v>
      </c>
      <c r="BK216" s="227">
        <f>ROUND(I216*H216,2)</f>
        <v>0</v>
      </c>
      <c r="BL216" s="19" t="s">
        <v>234</v>
      </c>
      <c r="BM216" s="226" t="s">
        <v>1654</v>
      </c>
    </row>
    <row r="217" s="2" customFormat="1">
      <c r="A217" s="40"/>
      <c r="B217" s="41"/>
      <c r="C217" s="42"/>
      <c r="D217" s="228" t="s">
        <v>236</v>
      </c>
      <c r="E217" s="42"/>
      <c r="F217" s="229" t="s">
        <v>1044</v>
      </c>
      <c r="G217" s="42"/>
      <c r="H217" s="42"/>
      <c r="I217" s="230"/>
      <c r="J217" s="42"/>
      <c r="K217" s="42"/>
      <c r="L217" s="46"/>
      <c r="M217" s="231"/>
      <c r="N217" s="232"/>
      <c r="O217" s="86"/>
      <c r="P217" s="86"/>
      <c r="Q217" s="86"/>
      <c r="R217" s="86"/>
      <c r="S217" s="86"/>
      <c r="T217" s="86"/>
      <c r="U217" s="87"/>
      <c r="V217" s="40"/>
      <c r="W217" s="40"/>
      <c r="X217" s="40"/>
      <c r="Y217" s="40"/>
      <c r="Z217" s="40"/>
      <c r="AA217" s="40"/>
      <c r="AB217" s="40"/>
      <c r="AC217" s="40"/>
      <c r="AD217" s="40"/>
      <c r="AE217" s="40"/>
      <c r="AT217" s="19" t="s">
        <v>236</v>
      </c>
      <c r="AU217" s="19" t="s">
        <v>84</v>
      </c>
    </row>
    <row r="218" s="13" customFormat="1">
      <c r="A218" s="13"/>
      <c r="B218" s="233"/>
      <c r="C218" s="234"/>
      <c r="D218" s="235" t="s">
        <v>238</v>
      </c>
      <c r="E218" s="236" t="s">
        <v>19</v>
      </c>
      <c r="F218" s="237" t="s">
        <v>1655</v>
      </c>
      <c r="G218" s="234"/>
      <c r="H218" s="238">
        <v>17.280000000000001</v>
      </c>
      <c r="I218" s="239"/>
      <c r="J218" s="234"/>
      <c r="K218" s="234"/>
      <c r="L218" s="240"/>
      <c r="M218" s="241"/>
      <c r="N218" s="242"/>
      <c r="O218" s="242"/>
      <c r="P218" s="242"/>
      <c r="Q218" s="242"/>
      <c r="R218" s="242"/>
      <c r="S218" s="242"/>
      <c r="T218" s="242"/>
      <c r="U218" s="243"/>
      <c r="V218" s="13"/>
      <c r="W218" s="13"/>
      <c r="X218" s="13"/>
      <c r="Y218" s="13"/>
      <c r="Z218" s="13"/>
      <c r="AA218" s="13"/>
      <c r="AB218" s="13"/>
      <c r="AC218" s="13"/>
      <c r="AD218" s="13"/>
      <c r="AE218" s="13"/>
      <c r="AT218" s="244" t="s">
        <v>238</v>
      </c>
      <c r="AU218" s="244" t="s">
        <v>84</v>
      </c>
      <c r="AV218" s="13" t="s">
        <v>84</v>
      </c>
      <c r="AW218" s="13" t="s">
        <v>37</v>
      </c>
      <c r="AX218" s="13" t="s">
        <v>75</v>
      </c>
      <c r="AY218" s="244" t="s">
        <v>227</v>
      </c>
    </row>
    <row r="219" s="14" customFormat="1">
      <c r="A219" s="14"/>
      <c r="B219" s="245"/>
      <c r="C219" s="246"/>
      <c r="D219" s="235" t="s">
        <v>238</v>
      </c>
      <c r="E219" s="247" t="s">
        <v>19</v>
      </c>
      <c r="F219" s="248" t="s">
        <v>240</v>
      </c>
      <c r="G219" s="246"/>
      <c r="H219" s="249">
        <v>17.280000000000001</v>
      </c>
      <c r="I219" s="250"/>
      <c r="J219" s="246"/>
      <c r="K219" s="246"/>
      <c r="L219" s="251"/>
      <c r="M219" s="252"/>
      <c r="N219" s="253"/>
      <c r="O219" s="253"/>
      <c r="P219" s="253"/>
      <c r="Q219" s="253"/>
      <c r="R219" s="253"/>
      <c r="S219" s="253"/>
      <c r="T219" s="253"/>
      <c r="U219" s="254"/>
      <c r="V219" s="14"/>
      <c r="W219" s="14"/>
      <c r="X219" s="14"/>
      <c r="Y219" s="14"/>
      <c r="Z219" s="14"/>
      <c r="AA219" s="14"/>
      <c r="AB219" s="14"/>
      <c r="AC219" s="14"/>
      <c r="AD219" s="14"/>
      <c r="AE219" s="14"/>
      <c r="AT219" s="255" t="s">
        <v>238</v>
      </c>
      <c r="AU219" s="255" t="s">
        <v>84</v>
      </c>
      <c r="AV219" s="14" t="s">
        <v>234</v>
      </c>
      <c r="AW219" s="14" t="s">
        <v>37</v>
      </c>
      <c r="AX219" s="14" t="s">
        <v>82</v>
      </c>
      <c r="AY219" s="255" t="s">
        <v>227</v>
      </c>
    </row>
    <row r="220" s="2" customFormat="1" ht="21.75" customHeight="1">
      <c r="A220" s="40"/>
      <c r="B220" s="41"/>
      <c r="C220" s="215" t="s">
        <v>312</v>
      </c>
      <c r="D220" s="215" t="s">
        <v>229</v>
      </c>
      <c r="E220" s="216" t="s">
        <v>319</v>
      </c>
      <c r="F220" s="217" t="s">
        <v>320</v>
      </c>
      <c r="G220" s="218" t="s">
        <v>244</v>
      </c>
      <c r="H220" s="219">
        <v>5.7599999999999998</v>
      </c>
      <c r="I220" s="220"/>
      <c r="J220" s="221">
        <f>ROUND(I220*H220,2)</f>
        <v>0</v>
      </c>
      <c r="K220" s="217" t="s">
        <v>233</v>
      </c>
      <c r="L220" s="46"/>
      <c r="M220" s="222" t="s">
        <v>19</v>
      </c>
      <c r="N220" s="223" t="s">
        <v>46</v>
      </c>
      <c r="O220" s="86"/>
      <c r="P220" s="224">
        <f>O220*H220</f>
        <v>0</v>
      </c>
      <c r="Q220" s="224">
        <v>0</v>
      </c>
      <c r="R220" s="224">
        <f>Q220*H220</f>
        <v>0</v>
      </c>
      <c r="S220" s="224">
        <v>0</v>
      </c>
      <c r="T220" s="224">
        <f>S220*H220</f>
        <v>0</v>
      </c>
      <c r="U220" s="225" t="s">
        <v>19</v>
      </c>
      <c r="V220" s="40"/>
      <c r="W220" s="40"/>
      <c r="X220" s="40"/>
      <c r="Y220" s="40"/>
      <c r="Z220" s="40"/>
      <c r="AA220" s="40"/>
      <c r="AB220" s="40"/>
      <c r="AC220" s="40"/>
      <c r="AD220" s="40"/>
      <c r="AE220" s="40"/>
      <c r="AR220" s="226" t="s">
        <v>234</v>
      </c>
      <c r="AT220" s="226" t="s">
        <v>229</v>
      </c>
      <c r="AU220" s="226" t="s">
        <v>84</v>
      </c>
      <c r="AY220" s="19" t="s">
        <v>227</v>
      </c>
      <c r="BE220" s="227">
        <f>IF(N220="základní",J220,0)</f>
        <v>0</v>
      </c>
      <c r="BF220" s="227">
        <f>IF(N220="snížená",J220,0)</f>
        <v>0</v>
      </c>
      <c r="BG220" s="227">
        <f>IF(N220="zákl. přenesená",J220,0)</f>
        <v>0</v>
      </c>
      <c r="BH220" s="227">
        <f>IF(N220="sníž. přenesená",J220,0)</f>
        <v>0</v>
      </c>
      <c r="BI220" s="227">
        <f>IF(N220="nulová",J220,0)</f>
        <v>0</v>
      </c>
      <c r="BJ220" s="19" t="s">
        <v>82</v>
      </c>
      <c r="BK220" s="227">
        <f>ROUND(I220*H220,2)</f>
        <v>0</v>
      </c>
      <c r="BL220" s="19" t="s">
        <v>234</v>
      </c>
      <c r="BM220" s="226" t="s">
        <v>1656</v>
      </c>
    </row>
    <row r="221" s="2" customFormat="1">
      <c r="A221" s="40"/>
      <c r="B221" s="41"/>
      <c r="C221" s="42"/>
      <c r="D221" s="228" t="s">
        <v>236</v>
      </c>
      <c r="E221" s="42"/>
      <c r="F221" s="229" t="s">
        <v>322</v>
      </c>
      <c r="G221" s="42"/>
      <c r="H221" s="42"/>
      <c r="I221" s="230"/>
      <c r="J221" s="42"/>
      <c r="K221" s="42"/>
      <c r="L221" s="46"/>
      <c r="M221" s="231"/>
      <c r="N221" s="232"/>
      <c r="O221" s="86"/>
      <c r="P221" s="86"/>
      <c r="Q221" s="86"/>
      <c r="R221" s="86"/>
      <c r="S221" s="86"/>
      <c r="T221" s="86"/>
      <c r="U221" s="87"/>
      <c r="V221" s="40"/>
      <c r="W221" s="40"/>
      <c r="X221" s="40"/>
      <c r="Y221" s="40"/>
      <c r="Z221" s="40"/>
      <c r="AA221" s="40"/>
      <c r="AB221" s="40"/>
      <c r="AC221" s="40"/>
      <c r="AD221" s="40"/>
      <c r="AE221" s="40"/>
      <c r="AT221" s="19" t="s">
        <v>236</v>
      </c>
      <c r="AU221" s="19" t="s">
        <v>84</v>
      </c>
    </row>
    <row r="222" s="2" customFormat="1" ht="24.15" customHeight="1">
      <c r="A222" s="40"/>
      <c r="B222" s="41"/>
      <c r="C222" s="215" t="s">
        <v>508</v>
      </c>
      <c r="D222" s="215" t="s">
        <v>229</v>
      </c>
      <c r="E222" s="216" t="s">
        <v>324</v>
      </c>
      <c r="F222" s="217" t="s">
        <v>325</v>
      </c>
      <c r="G222" s="218" t="s">
        <v>244</v>
      </c>
      <c r="H222" s="219">
        <v>23.039999999999999</v>
      </c>
      <c r="I222" s="220"/>
      <c r="J222" s="221">
        <f>ROUND(I222*H222,2)</f>
        <v>0</v>
      </c>
      <c r="K222" s="217" t="s">
        <v>233</v>
      </c>
      <c r="L222" s="46"/>
      <c r="M222" s="222" t="s">
        <v>19</v>
      </c>
      <c r="N222" s="223" t="s">
        <v>46</v>
      </c>
      <c r="O222" s="86"/>
      <c r="P222" s="224">
        <f>O222*H222</f>
        <v>0</v>
      </c>
      <c r="Q222" s="224">
        <v>0</v>
      </c>
      <c r="R222" s="224">
        <f>Q222*H222</f>
        <v>0</v>
      </c>
      <c r="S222" s="224">
        <v>0</v>
      </c>
      <c r="T222" s="224">
        <f>S222*H222</f>
        <v>0</v>
      </c>
      <c r="U222" s="225" t="s">
        <v>19</v>
      </c>
      <c r="V222" s="40"/>
      <c r="W222" s="40"/>
      <c r="X222" s="40"/>
      <c r="Y222" s="40"/>
      <c r="Z222" s="40"/>
      <c r="AA222" s="40"/>
      <c r="AB222" s="40"/>
      <c r="AC222" s="40"/>
      <c r="AD222" s="40"/>
      <c r="AE222" s="40"/>
      <c r="AR222" s="226" t="s">
        <v>234</v>
      </c>
      <c r="AT222" s="226" t="s">
        <v>229</v>
      </c>
      <c r="AU222" s="226" t="s">
        <v>84</v>
      </c>
      <c r="AY222" s="19" t="s">
        <v>227</v>
      </c>
      <c r="BE222" s="227">
        <f>IF(N222="základní",J222,0)</f>
        <v>0</v>
      </c>
      <c r="BF222" s="227">
        <f>IF(N222="snížená",J222,0)</f>
        <v>0</v>
      </c>
      <c r="BG222" s="227">
        <f>IF(N222="zákl. přenesená",J222,0)</f>
        <v>0</v>
      </c>
      <c r="BH222" s="227">
        <f>IF(N222="sníž. přenesená",J222,0)</f>
        <v>0</v>
      </c>
      <c r="BI222" s="227">
        <f>IF(N222="nulová",J222,0)</f>
        <v>0</v>
      </c>
      <c r="BJ222" s="19" t="s">
        <v>82</v>
      </c>
      <c r="BK222" s="227">
        <f>ROUND(I222*H222,2)</f>
        <v>0</v>
      </c>
      <c r="BL222" s="19" t="s">
        <v>234</v>
      </c>
      <c r="BM222" s="226" t="s">
        <v>1657</v>
      </c>
    </row>
    <row r="223" s="2" customFormat="1">
      <c r="A223" s="40"/>
      <c r="B223" s="41"/>
      <c r="C223" s="42"/>
      <c r="D223" s="228" t="s">
        <v>236</v>
      </c>
      <c r="E223" s="42"/>
      <c r="F223" s="229" t="s">
        <v>327</v>
      </c>
      <c r="G223" s="42"/>
      <c r="H223" s="42"/>
      <c r="I223" s="230"/>
      <c r="J223" s="42"/>
      <c r="K223" s="42"/>
      <c r="L223" s="46"/>
      <c r="M223" s="231"/>
      <c r="N223" s="232"/>
      <c r="O223" s="86"/>
      <c r="P223" s="86"/>
      <c r="Q223" s="86"/>
      <c r="R223" s="86"/>
      <c r="S223" s="86"/>
      <c r="T223" s="86"/>
      <c r="U223" s="87"/>
      <c r="V223" s="40"/>
      <c r="W223" s="40"/>
      <c r="X223" s="40"/>
      <c r="Y223" s="40"/>
      <c r="Z223" s="40"/>
      <c r="AA223" s="40"/>
      <c r="AB223" s="40"/>
      <c r="AC223" s="40"/>
      <c r="AD223" s="40"/>
      <c r="AE223" s="40"/>
      <c r="AT223" s="19" t="s">
        <v>236</v>
      </c>
      <c r="AU223" s="19" t="s">
        <v>84</v>
      </c>
    </row>
    <row r="224" s="13" customFormat="1">
      <c r="A224" s="13"/>
      <c r="B224" s="233"/>
      <c r="C224" s="234"/>
      <c r="D224" s="235" t="s">
        <v>238</v>
      </c>
      <c r="E224" s="236" t="s">
        <v>19</v>
      </c>
      <c r="F224" s="237" t="s">
        <v>1658</v>
      </c>
      <c r="G224" s="234"/>
      <c r="H224" s="238">
        <v>23.039999999999999</v>
      </c>
      <c r="I224" s="239"/>
      <c r="J224" s="234"/>
      <c r="K224" s="234"/>
      <c r="L224" s="240"/>
      <c r="M224" s="241"/>
      <c r="N224" s="242"/>
      <c r="O224" s="242"/>
      <c r="P224" s="242"/>
      <c r="Q224" s="242"/>
      <c r="R224" s="242"/>
      <c r="S224" s="242"/>
      <c r="T224" s="242"/>
      <c r="U224" s="243"/>
      <c r="V224" s="13"/>
      <c r="W224" s="13"/>
      <c r="X224" s="13"/>
      <c r="Y224" s="13"/>
      <c r="Z224" s="13"/>
      <c r="AA224" s="13"/>
      <c r="AB224" s="13"/>
      <c r="AC224" s="13"/>
      <c r="AD224" s="13"/>
      <c r="AE224" s="13"/>
      <c r="AT224" s="244" t="s">
        <v>238</v>
      </c>
      <c r="AU224" s="244" t="s">
        <v>84</v>
      </c>
      <c r="AV224" s="13" t="s">
        <v>84</v>
      </c>
      <c r="AW224" s="13" t="s">
        <v>37</v>
      </c>
      <c r="AX224" s="13" t="s">
        <v>75</v>
      </c>
      <c r="AY224" s="244" t="s">
        <v>227</v>
      </c>
    </row>
    <row r="225" s="14" customFormat="1">
      <c r="A225" s="14"/>
      <c r="B225" s="245"/>
      <c r="C225" s="246"/>
      <c r="D225" s="235" t="s">
        <v>238</v>
      </c>
      <c r="E225" s="247" t="s">
        <v>19</v>
      </c>
      <c r="F225" s="248" t="s">
        <v>240</v>
      </c>
      <c r="G225" s="246"/>
      <c r="H225" s="249">
        <v>23.039999999999999</v>
      </c>
      <c r="I225" s="250"/>
      <c r="J225" s="246"/>
      <c r="K225" s="246"/>
      <c r="L225" s="251"/>
      <c r="M225" s="252"/>
      <c r="N225" s="253"/>
      <c r="O225" s="253"/>
      <c r="P225" s="253"/>
      <c r="Q225" s="253"/>
      <c r="R225" s="253"/>
      <c r="S225" s="253"/>
      <c r="T225" s="253"/>
      <c r="U225" s="254"/>
      <c r="V225" s="14"/>
      <c r="W225" s="14"/>
      <c r="X225" s="14"/>
      <c r="Y225" s="14"/>
      <c r="Z225" s="14"/>
      <c r="AA225" s="14"/>
      <c r="AB225" s="14"/>
      <c r="AC225" s="14"/>
      <c r="AD225" s="14"/>
      <c r="AE225" s="14"/>
      <c r="AT225" s="255" t="s">
        <v>238</v>
      </c>
      <c r="AU225" s="255" t="s">
        <v>84</v>
      </c>
      <c r="AV225" s="14" t="s">
        <v>234</v>
      </c>
      <c r="AW225" s="14" t="s">
        <v>37</v>
      </c>
      <c r="AX225" s="14" t="s">
        <v>82</v>
      </c>
      <c r="AY225" s="255" t="s">
        <v>227</v>
      </c>
    </row>
    <row r="226" s="2" customFormat="1" ht="24.15" customHeight="1">
      <c r="A226" s="40"/>
      <c r="B226" s="41"/>
      <c r="C226" s="215" t="s">
        <v>514</v>
      </c>
      <c r="D226" s="215" t="s">
        <v>229</v>
      </c>
      <c r="E226" s="216" t="s">
        <v>330</v>
      </c>
      <c r="F226" s="217" t="s">
        <v>331</v>
      </c>
      <c r="G226" s="218" t="s">
        <v>244</v>
      </c>
      <c r="H226" s="219">
        <v>5.7599999999999998</v>
      </c>
      <c r="I226" s="220"/>
      <c r="J226" s="221">
        <f>ROUND(I226*H226,2)</f>
        <v>0</v>
      </c>
      <c r="K226" s="217" t="s">
        <v>233</v>
      </c>
      <c r="L226" s="46"/>
      <c r="M226" s="222" t="s">
        <v>19</v>
      </c>
      <c r="N226" s="223" t="s">
        <v>46</v>
      </c>
      <c r="O226" s="86"/>
      <c r="P226" s="224">
        <f>O226*H226</f>
        <v>0</v>
      </c>
      <c r="Q226" s="224">
        <v>0</v>
      </c>
      <c r="R226" s="224">
        <f>Q226*H226</f>
        <v>0</v>
      </c>
      <c r="S226" s="224">
        <v>0</v>
      </c>
      <c r="T226" s="224">
        <f>S226*H226</f>
        <v>0</v>
      </c>
      <c r="U226" s="225" t="s">
        <v>19</v>
      </c>
      <c r="V226" s="40"/>
      <c r="W226" s="40"/>
      <c r="X226" s="40"/>
      <c r="Y226" s="40"/>
      <c r="Z226" s="40"/>
      <c r="AA226" s="40"/>
      <c r="AB226" s="40"/>
      <c r="AC226" s="40"/>
      <c r="AD226" s="40"/>
      <c r="AE226" s="40"/>
      <c r="AR226" s="226" t="s">
        <v>234</v>
      </c>
      <c r="AT226" s="226" t="s">
        <v>229</v>
      </c>
      <c r="AU226" s="226" t="s">
        <v>84</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234</v>
      </c>
      <c r="BM226" s="226" t="s">
        <v>1659</v>
      </c>
    </row>
    <row r="227" s="2" customFormat="1">
      <c r="A227" s="40"/>
      <c r="B227" s="41"/>
      <c r="C227" s="42"/>
      <c r="D227" s="228" t="s">
        <v>236</v>
      </c>
      <c r="E227" s="42"/>
      <c r="F227" s="229" t="s">
        <v>333</v>
      </c>
      <c r="G227" s="42"/>
      <c r="H227" s="42"/>
      <c r="I227" s="230"/>
      <c r="J227" s="42"/>
      <c r="K227" s="42"/>
      <c r="L227" s="46"/>
      <c r="M227" s="231"/>
      <c r="N227" s="232"/>
      <c r="O227" s="86"/>
      <c r="P227" s="86"/>
      <c r="Q227" s="86"/>
      <c r="R227" s="86"/>
      <c r="S227" s="86"/>
      <c r="T227" s="86"/>
      <c r="U227" s="87"/>
      <c r="V227" s="40"/>
      <c r="W227" s="40"/>
      <c r="X227" s="40"/>
      <c r="Y227" s="40"/>
      <c r="Z227" s="40"/>
      <c r="AA227" s="40"/>
      <c r="AB227" s="40"/>
      <c r="AC227" s="40"/>
      <c r="AD227" s="40"/>
      <c r="AE227" s="40"/>
      <c r="AT227" s="19" t="s">
        <v>236</v>
      </c>
      <c r="AU227" s="19" t="s">
        <v>84</v>
      </c>
    </row>
    <row r="228" s="12" customFormat="1" ht="22.8" customHeight="1">
      <c r="A228" s="12"/>
      <c r="B228" s="199"/>
      <c r="C228" s="200"/>
      <c r="D228" s="201" t="s">
        <v>74</v>
      </c>
      <c r="E228" s="213" t="s">
        <v>334</v>
      </c>
      <c r="F228" s="213" t="s">
        <v>335</v>
      </c>
      <c r="G228" s="200"/>
      <c r="H228" s="200"/>
      <c r="I228" s="203"/>
      <c r="J228" s="214">
        <f>BK228</f>
        <v>0</v>
      </c>
      <c r="K228" s="200"/>
      <c r="L228" s="205"/>
      <c r="M228" s="206"/>
      <c r="N228" s="207"/>
      <c r="O228" s="207"/>
      <c r="P228" s="208">
        <f>SUM(P229:P230)</f>
        <v>0</v>
      </c>
      <c r="Q228" s="207"/>
      <c r="R228" s="208">
        <f>SUM(R229:R230)</f>
        <v>0</v>
      </c>
      <c r="S228" s="207"/>
      <c r="T228" s="208">
        <f>SUM(T229:T230)</f>
        <v>0</v>
      </c>
      <c r="U228" s="209"/>
      <c r="V228" s="12"/>
      <c r="W228" s="12"/>
      <c r="X228" s="12"/>
      <c r="Y228" s="12"/>
      <c r="Z228" s="12"/>
      <c r="AA228" s="12"/>
      <c r="AB228" s="12"/>
      <c r="AC228" s="12"/>
      <c r="AD228" s="12"/>
      <c r="AE228" s="12"/>
      <c r="AR228" s="210" t="s">
        <v>82</v>
      </c>
      <c r="AT228" s="211" t="s">
        <v>74</v>
      </c>
      <c r="AU228" s="211" t="s">
        <v>82</v>
      </c>
      <c r="AY228" s="210" t="s">
        <v>227</v>
      </c>
      <c r="BK228" s="212">
        <f>SUM(BK229:BK230)</f>
        <v>0</v>
      </c>
    </row>
    <row r="229" s="2" customFormat="1" ht="44.25" customHeight="1">
      <c r="A229" s="40"/>
      <c r="B229" s="41"/>
      <c r="C229" s="215" t="s">
        <v>521</v>
      </c>
      <c r="D229" s="215" t="s">
        <v>229</v>
      </c>
      <c r="E229" s="216" t="s">
        <v>1660</v>
      </c>
      <c r="F229" s="217" t="s">
        <v>1661</v>
      </c>
      <c r="G229" s="218" t="s">
        <v>244</v>
      </c>
      <c r="H229" s="219">
        <v>100.96599999999999</v>
      </c>
      <c r="I229" s="220"/>
      <c r="J229" s="221">
        <f>ROUND(I229*H229,2)</f>
        <v>0</v>
      </c>
      <c r="K229" s="217" t="s">
        <v>233</v>
      </c>
      <c r="L229" s="46"/>
      <c r="M229" s="222" t="s">
        <v>19</v>
      </c>
      <c r="N229" s="223" t="s">
        <v>46</v>
      </c>
      <c r="O229" s="86"/>
      <c r="P229" s="224">
        <f>O229*H229</f>
        <v>0</v>
      </c>
      <c r="Q229" s="224">
        <v>0</v>
      </c>
      <c r="R229" s="224">
        <f>Q229*H229</f>
        <v>0</v>
      </c>
      <c r="S229" s="224">
        <v>0</v>
      </c>
      <c r="T229" s="224">
        <f>S229*H229</f>
        <v>0</v>
      </c>
      <c r="U229" s="225" t="s">
        <v>19</v>
      </c>
      <c r="V229" s="40"/>
      <c r="W229" s="40"/>
      <c r="X229" s="40"/>
      <c r="Y229" s="40"/>
      <c r="Z229" s="40"/>
      <c r="AA229" s="40"/>
      <c r="AB229" s="40"/>
      <c r="AC229" s="40"/>
      <c r="AD229" s="40"/>
      <c r="AE229" s="40"/>
      <c r="AR229" s="226" t="s">
        <v>234</v>
      </c>
      <c r="AT229" s="226" t="s">
        <v>229</v>
      </c>
      <c r="AU229" s="226" t="s">
        <v>84</v>
      </c>
      <c r="AY229" s="19" t="s">
        <v>227</v>
      </c>
      <c r="BE229" s="227">
        <f>IF(N229="základní",J229,0)</f>
        <v>0</v>
      </c>
      <c r="BF229" s="227">
        <f>IF(N229="snížená",J229,0)</f>
        <v>0</v>
      </c>
      <c r="BG229" s="227">
        <f>IF(N229="zákl. přenesená",J229,0)</f>
        <v>0</v>
      </c>
      <c r="BH229" s="227">
        <f>IF(N229="sníž. přenesená",J229,0)</f>
        <v>0</v>
      </c>
      <c r="BI229" s="227">
        <f>IF(N229="nulová",J229,0)</f>
        <v>0</v>
      </c>
      <c r="BJ229" s="19" t="s">
        <v>82</v>
      </c>
      <c r="BK229" s="227">
        <f>ROUND(I229*H229,2)</f>
        <v>0</v>
      </c>
      <c r="BL229" s="19" t="s">
        <v>234</v>
      </c>
      <c r="BM229" s="226" t="s">
        <v>1662</v>
      </c>
    </row>
    <row r="230" s="2" customFormat="1">
      <c r="A230" s="40"/>
      <c r="B230" s="41"/>
      <c r="C230" s="42"/>
      <c r="D230" s="228" t="s">
        <v>236</v>
      </c>
      <c r="E230" s="42"/>
      <c r="F230" s="229" t="s">
        <v>1663</v>
      </c>
      <c r="G230" s="42"/>
      <c r="H230" s="42"/>
      <c r="I230" s="230"/>
      <c r="J230" s="42"/>
      <c r="K230" s="42"/>
      <c r="L230" s="46"/>
      <c r="M230" s="231"/>
      <c r="N230" s="232"/>
      <c r="O230" s="86"/>
      <c r="P230" s="86"/>
      <c r="Q230" s="86"/>
      <c r="R230" s="86"/>
      <c r="S230" s="86"/>
      <c r="T230" s="86"/>
      <c r="U230" s="87"/>
      <c r="V230" s="40"/>
      <c r="W230" s="40"/>
      <c r="X230" s="40"/>
      <c r="Y230" s="40"/>
      <c r="Z230" s="40"/>
      <c r="AA230" s="40"/>
      <c r="AB230" s="40"/>
      <c r="AC230" s="40"/>
      <c r="AD230" s="40"/>
      <c r="AE230" s="40"/>
      <c r="AT230" s="19" t="s">
        <v>236</v>
      </c>
      <c r="AU230" s="19" t="s">
        <v>84</v>
      </c>
    </row>
    <row r="231" s="12" customFormat="1" ht="25.92" customHeight="1">
      <c r="A231" s="12"/>
      <c r="B231" s="199"/>
      <c r="C231" s="200"/>
      <c r="D231" s="201" t="s">
        <v>74</v>
      </c>
      <c r="E231" s="202" t="s">
        <v>341</v>
      </c>
      <c r="F231" s="202" t="s">
        <v>342</v>
      </c>
      <c r="G231" s="200"/>
      <c r="H231" s="200"/>
      <c r="I231" s="203"/>
      <c r="J231" s="204">
        <f>BK231</f>
        <v>0</v>
      </c>
      <c r="K231" s="200"/>
      <c r="L231" s="205"/>
      <c r="M231" s="206"/>
      <c r="N231" s="207"/>
      <c r="O231" s="207"/>
      <c r="P231" s="208">
        <f>P232+P241+P247</f>
        <v>0</v>
      </c>
      <c r="Q231" s="207"/>
      <c r="R231" s="208">
        <f>R232+R241+R247</f>
        <v>0.0421237</v>
      </c>
      <c r="S231" s="207"/>
      <c r="T231" s="208">
        <f>T232+T241+T247</f>
        <v>0</v>
      </c>
      <c r="U231" s="209"/>
      <c r="V231" s="12"/>
      <c r="W231" s="12"/>
      <c r="X231" s="12"/>
      <c r="Y231" s="12"/>
      <c r="Z231" s="12"/>
      <c r="AA231" s="12"/>
      <c r="AB231" s="12"/>
      <c r="AC231" s="12"/>
      <c r="AD231" s="12"/>
      <c r="AE231" s="12"/>
      <c r="AR231" s="210" t="s">
        <v>84</v>
      </c>
      <c r="AT231" s="211" t="s">
        <v>74</v>
      </c>
      <c r="AU231" s="211" t="s">
        <v>75</v>
      </c>
      <c r="AY231" s="210" t="s">
        <v>227</v>
      </c>
      <c r="BK231" s="212">
        <f>BK232+BK241+BK247</f>
        <v>0</v>
      </c>
    </row>
    <row r="232" s="12" customFormat="1" ht="22.8" customHeight="1">
      <c r="A232" s="12"/>
      <c r="B232" s="199"/>
      <c r="C232" s="200"/>
      <c r="D232" s="201" t="s">
        <v>74</v>
      </c>
      <c r="E232" s="213" t="s">
        <v>1664</v>
      </c>
      <c r="F232" s="213" t="s">
        <v>1665</v>
      </c>
      <c r="G232" s="200"/>
      <c r="H232" s="200"/>
      <c r="I232" s="203"/>
      <c r="J232" s="214">
        <f>BK232</f>
        <v>0</v>
      </c>
      <c r="K232" s="200"/>
      <c r="L232" s="205"/>
      <c r="M232" s="206"/>
      <c r="N232" s="207"/>
      <c r="O232" s="207"/>
      <c r="P232" s="208">
        <f>SUM(P233:P240)</f>
        <v>0</v>
      </c>
      <c r="Q232" s="207"/>
      <c r="R232" s="208">
        <f>SUM(R233:R240)</f>
        <v>0.028613699999999995</v>
      </c>
      <c r="S232" s="207"/>
      <c r="T232" s="208">
        <f>SUM(T233:T240)</f>
        <v>0</v>
      </c>
      <c r="U232" s="209"/>
      <c r="V232" s="12"/>
      <c r="W232" s="12"/>
      <c r="X232" s="12"/>
      <c r="Y232" s="12"/>
      <c r="Z232" s="12"/>
      <c r="AA232" s="12"/>
      <c r="AB232" s="12"/>
      <c r="AC232" s="12"/>
      <c r="AD232" s="12"/>
      <c r="AE232" s="12"/>
      <c r="AR232" s="210" t="s">
        <v>84</v>
      </c>
      <c r="AT232" s="211" t="s">
        <v>74</v>
      </c>
      <c r="AU232" s="211" t="s">
        <v>82</v>
      </c>
      <c r="AY232" s="210" t="s">
        <v>227</v>
      </c>
      <c r="BK232" s="212">
        <f>SUM(BK233:BK240)</f>
        <v>0</v>
      </c>
    </row>
    <row r="233" s="2" customFormat="1" ht="24.15" customHeight="1">
      <c r="A233" s="40"/>
      <c r="B233" s="41"/>
      <c r="C233" s="215" t="s">
        <v>526</v>
      </c>
      <c r="D233" s="215" t="s">
        <v>229</v>
      </c>
      <c r="E233" s="216" t="s">
        <v>1666</v>
      </c>
      <c r="F233" s="217" t="s">
        <v>1667</v>
      </c>
      <c r="G233" s="218" t="s">
        <v>259</v>
      </c>
      <c r="H233" s="219">
        <v>4.0499999999999998</v>
      </c>
      <c r="I233" s="220"/>
      <c r="J233" s="221">
        <f>ROUND(I233*H233,2)</f>
        <v>0</v>
      </c>
      <c r="K233" s="217" t="s">
        <v>233</v>
      </c>
      <c r="L233" s="46"/>
      <c r="M233" s="222" t="s">
        <v>19</v>
      </c>
      <c r="N233" s="223" t="s">
        <v>46</v>
      </c>
      <c r="O233" s="86"/>
      <c r="P233" s="224">
        <f>O233*H233</f>
        <v>0</v>
      </c>
      <c r="Q233" s="224">
        <v>0.0061199999999999996</v>
      </c>
      <c r="R233" s="224">
        <f>Q233*H233</f>
        <v>0.024785999999999996</v>
      </c>
      <c r="S233" s="224">
        <v>0</v>
      </c>
      <c r="T233" s="224">
        <f>S233*H233</f>
        <v>0</v>
      </c>
      <c r="U233" s="225" t="s">
        <v>19</v>
      </c>
      <c r="V233" s="40"/>
      <c r="W233" s="40"/>
      <c r="X233" s="40"/>
      <c r="Y233" s="40"/>
      <c r="Z233" s="40"/>
      <c r="AA233" s="40"/>
      <c r="AB233" s="40"/>
      <c r="AC233" s="40"/>
      <c r="AD233" s="40"/>
      <c r="AE233" s="40"/>
      <c r="AR233" s="226" t="s">
        <v>336</v>
      </c>
      <c r="AT233" s="226" t="s">
        <v>229</v>
      </c>
      <c r="AU233" s="226" t="s">
        <v>84</v>
      </c>
      <c r="AY233" s="19" t="s">
        <v>227</v>
      </c>
      <c r="BE233" s="227">
        <f>IF(N233="základní",J233,0)</f>
        <v>0</v>
      </c>
      <c r="BF233" s="227">
        <f>IF(N233="snížená",J233,0)</f>
        <v>0</v>
      </c>
      <c r="BG233" s="227">
        <f>IF(N233="zákl. přenesená",J233,0)</f>
        <v>0</v>
      </c>
      <c r="BH233" s="227">
        <f>IF(N233="sníž. přenesená",J233,0)</f>
        <v>0</v>
      </c>
      <c r="BI233" s="227">
        <f>IF(N233="nulová",J233,0)</f>
        <v>0</v>
      </c>
      <c r="BJ233" s="19" t="s">
        <v>82</v>
      </c>
      <c r="BK233" s="227">
        <f>ROUND(I233*H233,2)</f>
        <v>0</v>
      </c>
      <c r="BL233" s="19" t="s">
        <v>336</v>
      </c>
      <c r="BM233" s="226" t="s">
        <v>1668</v>
      </c>
    </row>
    <row r="234" s="2" customFormat="1">
      <c r="A234" s="40"/>
      <c r="B234" s="41"/>
      <c r="C234" s="42"/>
      <c r="D234" s="228" t="s">
        <v>236</v>
      </c>
      <c r="E234" s="42"/>
      <c r="F234" s="229" t="s">
        <v>1669</v>
      </c>
      <c r="G234" s="42"/>
      <c r="H234" s="42"/>
      <c r="I234" s="230"/>
      <c r="J234" s="42"/>
      <c r="K234" s="42"/>
      <c r="L234" s="46"/>
      <c r="M234" s="231"/>
      <c r="N234" s="232"/>
      <c r="O234" s="86"/>
      <c r="P234" s="86"/>
      <c r="Q234" s="86"/>
      <c r="R234" s="86"/>
      <c r="S234" s="86"/>
      <c r="T234" s="86"/>
      <c r="U234" s="87"/>
      <c r="V234" s="40"/>
      <c r="W234" s="40"/>
      <c r="X234" s="40"/>
      <c r="Y234" s="40"/>
      <c r="Z234" s="40"/>
      <c r="AA234" s="40"/>
      <c r="AB234" s="40"/>
      <c r="AC234" s="40"/>
      <c r="AD234" s="40"/>
      <c r="AE234" s="40"/>
      <c r="AT234" s="19" t="s">
        <v>236</v>
      </c>
      <c r="AU234" s="19" t="s">
        <v>84</v>
      </c>
    </row>
    <row r="235" s="13" customFormat="1">
      <c r="A235" s="13"/>
      <c r="B235" s="233"/>
      <c r="C235" s="234"/>
      <c r="D235" s="235" t="s">
        <v>238</v>
      </c>
      <c r="E235" s="236" t="s">
        <v>19</v>
      </c>
      <c r="F235" s="237" t="s">
        <v>1670</v>
      </c>
      <c r="G235" s="234"/>
      <c r="H235" s="238">
        <v>4.0499999999999998</v>
      </c>
      <c r="I235" s="239"/>
      <c r="J235" s="234"/>
      <c r="K235" s="234"/>
      <c r="L235" s="240"/>
      <c r="M235" s="241"/>
      <c r="N235" s="242"/>
      <c r="O235" s="242"/>
      <c r="P235" s="242"/>
      <c r="Q235" s="242"/>
      <c r="R235" s="242"/>
      <c r="S235" s="242"/>
      <c r="T235" s="242"/>
      <c r="U235" s="243"/>
      <c r="V235" s="13"/>
      <c r="W235" s="13"/>
      <c r="X235" s="13"/>
      <c r="Y235" s="13"/>
      <c r="Z235" s="13"/>
      <c r="AA235" s="13"/>
      <c r="AB235" s="13"/>
      <c r="AC235" s="13"/>
      <c r="AD235" s="13"/>
      <c r="AE235" s="13"/>
      <c r="AT235" s="244" t="s">
        <v>238</v>
      </c>
      <c r="AU235" s="244" t="s">
        <v>84</v>
      </c>
      <c r="AV235" s="13" t="s">
        <v>84</v>
      </c>
      <c r="AW235" s="13" t="s">
        <v>37</v>
      </c>
      <c r="AX235" s="13" t="s">
        <v>75</v>
      </c>
      <c r="AY235" s="244" t="s">
        <v>227</v>
      </c>
    </row>
    <row r="236" s="14" customFormat="1">
      <c r="A236" s="14"/>
      <c r="B236" s="245"/>
      <c r="C236" s="246"/>
      <c r="D236" s="235" t="s">
        <v>238</v>
      </c>
      <c r="E236" s="247" t="s">
        <v>19</v>
      </c>
      <c r="F236" s="248" t="s">
        <v>240</v>
      </c>
      <c r="G236" s="246"/>
      <c r="H236" s="249">
        <v>4.0499999999999998</v>
      </c>
      <c r="I236" s="250"/>
      <c r="J236" s="246"/>
      <c r="K236" s="246"/>
      <c r="L236" s="251"/>
      <c r="M236" s="252"/>
      <c r="N236" s="253"/>
      <c r="O236" s="253"/>
      <c r="P236" s="253"/>
      <c r="Q236" s="253"/>
      <c r="R236" s="253"/>
      <c r="S236" s="253"/>
      <c r="T236" s="253"/>
      <c r="U236" s="254"/>
      <c r="V236" s="14"/>
      <c r="W236" s="14"/>
      <c r="X236" s="14"/>
      <c r="Y236" s="14"/>
      <c r="Z236" s="14"/>
      <c r="AA236" s="14"/>
      <c r="AB236" s="14"/>
      <c r="AC236" s="14"/>
      <c r="AD236" s="14"/>
      <c r="AE236" s="14"/>
      <c r="AT236" s="255" t="s">
        <v>238</v>
      </c>
      <c r="AU236" s="255" t="s">
        <v>84</v>
      </c>
      <c r="AV236" s="14" t="s">
        <v>234</v>
      </c>
      <c r="AW236" s="14" t="s">
        <v>37</v>
      </c>
      <c r="AX236" s="14" t="s">
        <v>82</v>
      </c>
      <c r="AY236" s="255" t="s">
        <v>227</v>
      </c>
    </row>
    <row r="237" s="2" customFormat="1" ht="16.5" customHeight="1">
      <c r="A237" s="40"/>
      <c r="B237" s="41"/>
      <c r="C237" s="256" t="s">
        <v>531</v>
      </c>
      <c r="D237" s="256" t="s">
        <v>241</v>
      </c>
      <c r="E237" s="257" t="s">
        <v>1671</v>
      </c>
      <c r="F237" s="258" t="s">
        <v>1672</v>
      </c>
      <c r="G237" s="259" t="s">
        <v>259</v>
      </c>
      <c r="H237" s="260">
        <v>4.2530000000000001</v>
      </c>
      <c r="I237" s="261"/>
      <c r="J237" s="262">
        <f>ROUND(I237*H237,2)</f>
        <v>0</v>
      </c>
      <c r="K237" s="258" t="s">
        <v>233</v>
      </c>
      <c r="L237" s="263"/>
      <c r="M237" s="264" t="s">
        <v>19</v>
      </c>
      <c r="N237" s="265" t="s">
        <v>46</v>
      </c>
      <c r="O237" s="86"/>
      <c r="P237" s="224">
        <f>O237*H237</f>
        <v>0</v>
      </c>
      <c r="Q237" s="224">
        <v>0.00089999999999999998</v>
      </c>
      <c r="R237" s="224">
        <f>Q237*H237</f>
        <v>0.0038276999999999999</v>
      </c>
      <c r="S237" s="224">
        <v>0</v>
      </c>
      <c r="T237" s="224">
        <f>S237*H237</f>
        <v>0</v>
      </c>
      <c r="U237" s="225" t="s">
        <v>19</v>
      </c>
      <c r="V237" s="40"/>
      <c r="W237" s="40"/>
      <c r="X237" s="40"/>
      <c r="Y237" s="40"/>
      <c r="Z237" s="40"/>
      <c r="AA237" s="40"/>
      <c r="AB237" s="40"/>
      <c r="AC237" s="40"/>
      <c r="AD237" s="40"/>
      <c r="AE237" s="40"/>
      <c r="AR237" s="226" t="s">
        <v>491</v>
      </c>
      <c r="AT237" s="226" t="s">
        <v>241</v>
      </c>
      <c r="AU237" s="226" t="s">
        <v>84</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336</v>
      </c>
      <c r="BM237" s="226" t="s">
        <v>1673</v>
      </c>
    </row>
    <row r="238" s="13" customFormat="1">
      <c r="A238" s="13"/>
      <c r="B238" s="233"/>
      <c r="C238" s="234"/>
      <c r="D238" s="235" t="s">
        <v>238</v>
      </c>
      <c r="E238" s="234"/>
      <c r="F238" s="237" t="s">
        <v>1674</v>
      </c>
      <c r="G238" s="234"/>
      <c r="H238" s="238">
        <v>4.2530000000000001</v>
      </c>
      <c r="I238" s="239"/>
      <c r="J238" s="234"/>
      <c r="K238" s="234"/>
      <c r="L238" s="240"/>
      <c r="M238" s="241"/>
      <c r="N238" s="242"/>
      <c r="O238" s="242"/>
      <c r="P238" s="242"/>
      <c r="Q238" s="242"/>
      <c r="R238" s="242"/>
      <c r="S238" s="242"/>
      <c r="T238" s="242"/>
      <c r="U238" s="243"/>
      <c r="V238" s="13"/>
      <c r="W238" s="13"/>
      <c r="X238" s="13"/>
      <c r="Y238" s="13"/>
      <c r="Z238" s="13"/>
      <c r="AA238" s="13"/>
      <c r="AB238" s="13"/>
      <c r="AC238" s="13"/>
      <c r="AD238" s="13"/>
      <c r="AE238" s="13"/>
      <c r="AT238" s="244" t="s">
        <v>238</v>
      </c>
      <c r="AU238" s="244" t="s">
        <v>84</v>
      </c>
      <c r="AV238" s="13" t="s">
        <v>84</v>
      </c>
      <c r="AW238" s="13" t="s">
        <v>4</v>
      </c>
      <c r="AX238" s="13" t="s">
        <v>82</v>
      </c>
      <c r="AY238" s="244" t="s">
        <v>227</v>
      </c>
    </row>
    <row r="239" s="2" customFormat="1" ht="24.15" customHeight="1">
      <c r="A239" s="40"/>
      <c r="B239" s="41"/>
      <c r="C239" s="215" t="s">
        <v>538</v>
      </c>
      <c r="D239" s="215" t="s">
        <v>229</v>
      </c>
      <c r="E239" s="216" t="s">
        <v>1675</v>
      </c>
      <c r="F239" s="217" t="s">
        <v>1676</v>
      </c>
      <c r="G239" s="218" t="s">
        <v>244</v>
      </c>
      <c r="H239" s="219">
        <v>0.029000000000000001</v>
      </c>
      <c r="I239" s="220"/>
      <c r="J239" s="221">
        <f>ROUND(I239*H239,2)</f>
        <v>0</v>
      </c>
      <c r="K239" s="217" t="s">
        <v>233</v>
      </c>
      <c r="L239" s="46"/>
      <c r="M239" s="222" t="s">
        <v>19</v>
      </c>
      <c r="N239" s="223" t="s">
        <v>46</v>
      </c>
      <c r="O239" s="86"/>
      <c r="P239" s="224">
        <f>O239*H239</f>
        <v>0</v>
      </c>
      <c r="Q239" s="224">
        <v>0</v>
      </c>
      <c r="R239" s="224">
        <f>Q239*H239</f>
        <v>0</v>
      </c>
      <c r="S239" s="224">
        <v>0</v>
      </c>
      <c r="T239" s="224">
        <f>S239*H239</f>
        <v>0</v>
      </c>
      <c r="U239" s="225" t="s">
        <v>19</v>
      </c>
      <c r="V239" s="40"/>
      <c r="W239" s="40"/>
      <c r="X239" s="40"/>
      <c r="Y239" s="40"/>
      <c r="Z239" s="40"/>
      <c r="AA239" s="40"/>
      <c r="AB239" s="40"/>
      <c r="AC239" s="40"/>
      <c r="AD239" s="40"/>
      <c r="AE239" s="40"/>
      <c r="AR239" s="226" t="s">
        <v>336</v>
      </c>
      <c r="AT239" s="226" t="s">
        <v>229</v>
      </c>
      <c r="AU239" s="226" t="s">
        <v>84</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336</v>
      </c>
      <c r="BM239" s="226" t="s">
        <v>1677</v>
      </c>
    </row>
    <row r="240" s="2" customFormat="1">
      <c r="A240" s="40"/>
      <c r="B240" s="41"/>
      <c r="C240" s="42"/>
      <c r="D240" s="228" t="s">
        <v>236</v>
      </c>
      <c r="E240" s="42"/>
      <c r="F240" s="229" t="s">
        <v>1678</v>
      </c>
      <c r="G240" s="42"/>
      <c r="H240" s="42"/>
      <c r="I240" s="230"/>
      <c r="J240" s="42"/>
      <c r="K240" s="42"/>
      <c r="L240" s="46"/>
      <c r="M240" s="231"/>
      <c r="N240" s="232"/>
      <c r="O240" s="86"/>
      <c r="P240" s="86"/>
      <c r="Q240" s="86"/>
      <c r="R240" s="86"/>
      <c r="S240" s="86"/>
      <c r="T240" s="86"/>
      <c r="U240" s="87"/>
      <c r="V240" s="40"/>
      <c r="W240" s="40"/>
      <c r="X240" s="40"/>
      <c r="Y240" s="40"/>
      <c r="Z240" s="40"/>
      <c r="AA240" s="40"/>
      <c r="AB240" s="40"/>
      <c r="AC240" s="40"/>
      <c r="AD240" s="40"/>
      <c r="AE240" s="40"/>
      <c r="AT240" s="19" t="s">
        <v>236</v>
      </c>
      <c r="AU240" s="19" t="s">
        <v>84</v>
      </c>
    </row>
    <row r="241" s="12" customFormat="1" ht="22.8" customHeight="1">
      <c r="A241" s="12"/>
      <c r="B241" s="199"/>
      <c r="C241" s="200"/>
      <c r="D241" s="201" t="s">
        <v>74</v>
      </c>
      <c r="E241" s="213" t="s">
        <v>1679</v>
      </c>
      <c r="F241" s="213" t="s">
        <v>1680</v>
      </c>
      <c r="G241" s="200"/>
      <c r="H241" s="200"/>
      <c r="I241" s="203"/>
      <c r="J241" s="214">
        <f>BK241</f>
        <v>0</v>
      </c>
      <c r="K241" s="200"/>
      <c r="L241" s="205"/>
      <c r="M241" s="206"/>
      <c r="N241" s="207"/>
      <c r="O241" s="207"/>
      <c r="P241" s="208">
        <f>SUM(P242:P246)</f>
        <v>0</v>
      </c>
      <c r="Q241" s="207"/>
      <c r="R241" s="208">
        <f>SUM(R242:R246)</f>
        <v>0.013510000000000001</v>
      </c>
      <c r="S241" s="207"/>
      <c r="T241" s="208">
        <f>SUM(T242:T246)</f>
        <v>0</v>
      </c>
      <c r="U241" s="209"/>
      <c r="V241" s="12"/>
      <c r="W241" s="12"/>
      <c r="X241" s="12"/>
      <c r="Y241" s="12"/>
      <c r="Z241" s="12"/>
      <c r="AA241" s="12"/>
      <c r="AB241" s="12"/>
      <c r="AC241" s="12"/>
      <c r="AD241" s="12"/>
      <c r="AE241" s="12"/>
      <c r="AR241" s="210" t="s">
        <v>84</v>
      </c>
      <c r="AT241" s="211" t="s">
        <v>74</v>
      </c>
      <c r="AU241" s="211" t="s">
        <v>82</v>
      </c>
      <c r="AY241" s="210" t="s">
        <v>227</v>
      </c>
      <c r="BK241" s="212">
        <f>SUM(BK242:BK246)</f>
        <v>0</v>
      </c>
    </row>
    <row r="242" s="2" customFormat="1" ht="16.5" customHeight="1">
      <c r="A242" s="40"/>
      <c r="B242" s="41"/>
      <c r="C242" s="215" t="s">
        <v>545</v>
      </c>
      <c r="D242" s="215" t="s">
        <v>229</v>
      </c>
      <c r="E242" s="216" t="s">
        <v>1681</v>
      </c>
      <c r="F242" s="217" t="s">
        <v>1682</v>
      </c>
      <c r="G242" s="218" t="s">
        <v>309</v>
      </c>
      <c r="H242" s="219">
        <v>7</v>
      </c>
      <c r="I242" s="220"/>
      <c r="J242" s="221">
        <f>ROUND(I242*H242,2)</f>
        <v>0</v>
      </c>
      <c r="K242" s="217" t="s">
        <v>233</v>
      </c>
      <c r="L242" s="46"/>
      <c r="M242" s="222" t="s">
        <v>19</v>
      </c>
      <c r="N242" s="223" t="s">
        <v>46</v>
      </c>
      <c r="O242" s="86"/>
      <c r="P242" s="224">
        <f>O242*H242</f>
        <v>0</v>
      </c>
      <c r="Q242" s="224">
        <v>0.0019300000000000001</v>
      </c>
      <c r="R242" s="224">
        <f>Q242*H242</f>
        <v>0.013510000000000001</v>
      </c>
      <c r="S242" s="224">
        <v>0</v>
      </c>
      <c r="T242" s="224">
        <f>S242*H242</f>
        <v>0</v>
      </c>
      <c r="U242" s="225" t="s">
        <v>19</v>
      </c>
      <c r="V242" s="40"/>
      <c r="W242" s="40"/>
      <c r="X242" s="40"/>
      <c r="Y242" s="40"/>
      <c r="Z242" s="40"/>
      <c r="AA242" s="40"/>
      <c r="AB242" s="40"/>
      <c r="AC242" s="40"/>
      <c r="AD242" s="40"/>
      <c r="AE242" s="40"/>
      <c r="AR242" s="226" t="s">
        <v>336</v>
      </c>
      <c r="AT242" s="226" t="s">
        <v>229</v>
      </c>
      <c r="AU242" s="226" t="s">
        <v>84</v>
      </c>
      <c r="AY242" s="19" t="s">
        <v>227</v>
      </c>
      <c r="BE242" s="227">
        <f>IF(N242="základní",J242,0)</f>
        <v>0</v>
      </c>
      <c r="BF242" s="227">
        <f>IF(N242="snížená",J242,0)</f>
        <v>0</v>
      </c>
      <c r="BG242" s="227">
        <f>IF(N242="zákl. přenesená",J242,0)</f>
        <v>0</v>
      </c>
      <c r="BH242" s="227">
        <f>IF(N242="sníž. přenesená",J242,0)</f>
        <v>0</v>
      </c>
      <c r="BI242" s="227">
        <f>IF(N242="nulová",J242,0)</f>
        <v>0</v>
      </c>
      <c r="BJ242" s="19" t="s">
        <v>82</v>
      </c>
      <c r="BK242" s="227">
        <f>ROUND(I242*H242,2)</f>
        <v>0</v>
      </c>
      <c r="BL242" s="19" t="s">
        <v>336</v>
      </c>
      <c r="BM242" s="226" t="s">
        <v>1683</v>
      </c>
    </row>
    <row r="243" s="2" customFormat="1">
      <c r="A243" s="40"/>
      <c r="B243" s="41"/>
      <c r="C243" s="42"/>
      <c r="D243" s="228" t="s">
        <v>236</v>
      </c>
      <c r="E243" s="42"/>
      <c r="F243" s="229" t="s">
        <v>1684</v>
      </c>
      <c r="G243" s="42"/>
      <c r="H243" s="42"/>
      <c r="I243" s="230"/>
      <c r="J243" s="42"/>
      <c r="K243" s="42"/>
      <c r="L243" s="46"/>
      <c r="M243" s="231"/>
      <c r="N243" s="232"/>
      <c r="O243" s="86"/>
      <c r="P243" s="86"/>
      <c r="Q243" s="86"/>
      <c r="R243" s="86"/>
      <c r="S243" s="86"/>
      <c r="T243" s="86"/>
      <c r="U243" s="87"/>
      <c r="V243" s="40"/>
      <c r="W243" s="40"/>
      <c r="X243" s="40"/>
      <c r="Y243" s="40"/>
      <c r="Z243" s="40"/>
      <c r="AA243" s="40"/>
      <c r="AB243" s="40"/>
      <c r="AC243" s="40"/>
      <c r="AD243" s="40"/>
      <c r="AE243" s="40"/>
      <c r="AT243" s="19" t="s">
        <v>236</v>
      </c>
      <c r="AU243" s="19" t="s">
        <v>84</v>
      </c>
    </row>
    <row r="244" s="15" customFormat="1">
      <c r="A244" s="15"/>
      <c r="B244" s="266"/>
      <c r="C244" s="267"/>
      <c r="D244" s="235" t="s">
        <v>238</v>
      </c>
      <c r="E244" s="268" t="s">
        <v>19</v>
      </c>
      <c r="F244" s="269" t="s">
        <v>1685</v>
      </c>
      <c r="G244" s="267"/>
      <c r="H244" s="268" t="s">
        <v>19</v>
      </c>
      <c r="I244" s="270"/>
      <c r="J244" s="267"/>
      <c r="K244" s="267"/>
      <c r="L244" s="271"/>
      <c r="M244" s="272"/>
      <c r="N244" s="273"/>
      <c r="O244" s="273"/>
      <c r="P244" s="273"/>
      <c r="Q244" s="273"/>
      <c r="R244" s="273"/>
      <c r="S244" s="273"/>
      <c r="T244" s="273"/>
      <c r="U244" s="274"/>
      <c r="V244" s="15"/>
      <c r="W244" s="15"/>
      <c r="X244" s="15"/>
      <c r="Y244" s="15"/>
      <c r="Z244" s="15"/>
      <c r="AA244" s="15"/>
      <c r="AB244" s="15"/>
      <c r="AC244" s="15"/>
      <c r="AD244" s="15"/>
      <c r="AE244" s="15"/>
      <c r="AT244" s="275" t="s">
        <v>238</v>
      </c>
      <c r="AU244" s="275" t="s">
        <v>84</v>
      </c>
      <c r="AV244" s="15" t="s">
        <v>82</v>
      </c>
      <c r="AW244" s="15" t="s">
        <v>37</v>
      </c>
      <c r="AX244" s="15" t="s">
        <v>75</v>
      </c>
      <c r="AY244" s="275" t="s">
        <v>227</v>
      </c>
    </row>
    <row r="245" s="13" customFormat="1">
      <c r="A245" s="13"/>
      <c r="B245" s="233"/>
      <c r="C245" s="234"/>
      <c r="D245" s="235" t="s">
        <v>238</v>
      </c>
      <c r="E245" s="236" t="s">
        <v>19</v>
      </c>
      <c r="F245" s="237" t="s">
        <v>285</v>
      </c>
      <c r="G245" s="234"/>
      <c r="H245" s="238">
        <v>7</v>
      </c>
      <c r="I245" s="239"/>
      <c r="J245" s="234"/>
      <c r="K245" s="234"/>
      <c r="L245" s="240"/>
      <c r="M245" s="241"/>
      <c r="N245" s="242"/>
      <c r="O245" s="242"/>
      <c r="P245" s="242"/>
      <c r="Q245" s="242"/>
      <c r="R245" s="242"/>
      <c r="S245" s="242"/>
      <c r="T245" s="242"/>
      <c r="U245" s="243"/>
      <c r="V245" s="13"/>
      <c r="W245" s="13"/>
      <c r="X245" s="13"/>
      <c r="Y245" s="13"/>
      <c r="Z245" s="13"/>
      <c r="AA245" s="13"/>
      <c r="AB245" s="13"/>
      <c r="AC245" s="13"/>
      <c r="AD245" s="13"/>
      <c r="AE245" s="13"/>
      <c r="AT245" s="244" t="s">
        <v>238</v>
      </c>
      <c r="AU245" s="244" t="s">
        <v>84</v>
      </c>
      <c r="AV245" s="13" t="s">
        <v>84</v>
      </c>
      <c r="AW245" s="13" t="s">
        <v>37</v>
      </c>
      <c r="AX245" s="13" t="s">
        <v>75</v>
      </c>
      <c r="AY245" s="244" t="s">
        <v>227</v>
      </c>
    </row>
    <row r="246" s="14" customFormat="1">
      <c r="A246" s="14"/>
      <c r="B246" s="245"/>
      <c r="C246" s="246"/>
      <c r="D246" s="235" t="s">
        <v>238</v>
      </c>
      <c r="E246" s="247" t="s">
        <v>19</v>
      </c>
      <c r="F246" s="248" t="s">
        <v>240</v>
      </c>
      <c r="G246" s="246"/>
      <c r="H246" s="249">
        <v>7</v>
      </c>
      <c r="I246" s="250"/>
      <c r="J246" s="246"/>
      <c r="K246" s="246"/>
      <c r="L246" s="251"/>
      <c r="M246" s="252"/>
      <c r="N246" s="253"/>
      <c r="O246" s="253"/>
      <c r="P246" s="253"/>
      <c r="Q246" s="253"/>
      <c r="R246" s="253"/>
      <c r="S246" s="253"/>
      <c r="T246" s="253"/>
      <c r="U246" s="254"/>
      <c r="V246" s="14"/>
      <c r="W246" s="14"/>
      <c r="X246" s="14"/>
      <c r="Y246" s="14"/>
      <c r="Z246" s="14"/>
      <c r="AA246" s="14"/>
      <c r="AB246" s="14"/>
      <c r="AC246" s="14"/>
      <c r="AD246" s="14"/>
      <c r="AE246" s="14"/>
      <c r="AT246" s="255" t="s">
        <v>238</v>
      </c>
      <c r="AU246" s="255" t="s">
        <v>84</v>
      </c>
      <c r="AV246" s="14" t="s">
        <v>234</v>
      </c>
      <c r="AW246" s="14" t="s">
        <v>37</v>
      </c>
      <c r="AX246" s="14" t="s">
        <v>82</v>
      </c>
      <c r="AY246" s="255" t="s">
        <v>227</v>
      </c>
    </row>
    <row r="247" s="12" customFormat="1" ht="22.8" customHeight="1">
      <c r="A247" s="12"/>
      <c r="B247" s="199"/>
      <c r="C247" s="200"/>
      <c r="D247" s="201" t="s">
        <v>74</v>
      </c>
      <c r="E247" s="213" t="s">
        <v>536</v>
      </c>
      <c r="F247" s="213" t="s">
        <v>537</v>
      </c>
      <c r="G247" s="200"/>
      <c r="H247" s="200"/>
      <c r="I247" s="203"/>
      <c r="J247" s="214">
        <f>BK247</f>
        <v>0</v>
      </c>
      <c r="K247" s="200"/>
      <c r="L247" s="205"/>
      <c r="M247" s="206"/>
      <c r="N247" s="207"/>
      <c r="O247" s="207"/>
      <c r="P247" s="208">
        <f>SUM(P248:P257)</f>
        <v>0</v>
      </c>
      <c r="Q247" s="207"/>
      <c r="R247" s="208">
        <f>SUM(R248:R257)</f>
        <v>0</v>
      </c>
      <c r="S247" s="207"/>
      <c r="T247" s="208">
        <f>SUM(T248:T257)</f>
        <v>0</v>
      </c>
      <c r="U247" s="209"/>
      <c r="V247" s="12"/>
      <c r="W247" s="12"/>
      <c r="X247" s="12"/>
      <c r="Y247" s="12"/>
      <c r="Z247" s="12"/>
      <c r="AA247" s="12"/>
      <c r="AB247" s="12"/>
      <c r="AC247" s="12"/>
      <c r="AD247" s="12"/>
      <c r="AE247" s="12"/>
      <c r="AR247" s="210" t="s">
        <v>84</v>
      </c>
      <c r="AT247" s="211" t="s">
        <v>74</v>
      </c>
      <c r="AU247" s="211" t="s">
        <v>82</v>
      </c>
      <c r="AY247" s="210" t="s">
        <v>227</v>
      </c>
      <c r="BK247" s="212">
        <f>SUM(BK248:BK257)</f>
        <v>0</v>
      </c>
    </row>
    <row r="248" s="2" customFormat="1" ht="24.15" customHeight="1">
      <c r="A248" s="40"/>
      <c r="B248" s="41"/>
      <c r="C248" s="215" t="s">
        <v>491</v>
      </c>
      <c r="D248" s="215" t="s">
        <v>229</v>
      </c>
      <c r="E248" s="216" t="s">
        <v>1686</v>
      </c>
      <c r="F248" s="217" t="s">
        <v>1687</v>
      </c>
      <c r="G248" s="218" t="s">
        <v>1202</v>
      </c>
      <c r="H248" s="219">
        <v>1</v>
      </c>
      <c r="I248" s="220"/>
      <c r="J248" s="221">
        <f>ROUND(I248*H248,2)</f>
        <v>0</v>
      </c>
      <c r="K248" s="217" t="s">
        <v>517</v>
      </c>
      <c r="L248" s="46"/>
      <c r="M248" s="222" t="s">
        <v>19</v>
      </c>
      <c r="N248" s="223" t="s">
        <v>46</v>
      </c>
      <c r="O248" s="86"/>
      <c r="P248" s="224">
        <f>O248*H248</f>
        <v>0</v>
      </c>
      <c r="Q248" s="224">
        <v>0</v>
      </c>
      <c r="R248" s="224">
        <f>Q248*H248</f>
        <v>0</v>
      </c>
      <c r="S248" s="224">
        <v>0</v>
      </c>
      <c r="T248" s="224">
        <f>S248*H248</f>
        <v>0</v>
      </c>
      <c r="U248" s="225" t="s">
        <v>19</v>
      </c>
      <c r="V248" s="40"/>
      <c r="W248" s="40"/>
      <c r="X248" s="40"/>
      <c r="Y248" s="40"/>
      <c r="Z248" s="40"/>
      <c r="AA248" s="40"/>
      <c r="AB248" s="40"/>
      <c r="AC248" s="40"/>
      <c r="AD248" s="40"/>
      <c r="AE248" s="40"/>
      <c r="AR248" s="226" t="s">
        <v>336</v>
      </c>
      <c r="AT248" s="226" t="s">
        <v>229</v>
      </c>
      <c r="AU248" s="226" t="s">
        <v>84</v>
      </c>
      <c r="AY248" s="19" t="s">
        <v>227</v>
      </c>
      <c r="BE248" s="227">
        <f>IF(N248="základní",J248,0)</f>
        <v>0</v>
      </c>
      <c r="BF248" s="227">
        <f>IF(N248="snížená",J248,0)</f>
        <v>0</v>
      </c>
      <c r="BG248" s="227">
        <f>IF(N248="zákl. přenesená",J248,0)</f>
        <v>0</v>
      </c>
      <c r="BH248" s="227">
        <f>IF(N248="sníž. přenesená",J248,0)</f>
        <v>0</v>
      </c>
      <c r="BI248" s="227">
        <f>IF(N248="nulová",J248,0)</f>
        <v>0</v>
      </c>
      <c r="BJ248" s="19" t="s">
        <v>82</v>
      </c>
      <c r="BK248" s="227">
        <f>ROUND(I248*H248,2)</f>
        <v>0</v>
      </c>
      <c r="BL248" s="19" t="s">
        <v>336</v>
      </c>
      <c r="BM248" s="226" t="s">
        <v>1688</v>
      </c>
    </row>
    <row r="249" s="2" customFormat="1">
      <c r="A249" s="40"/>
      <c r="B249" s="41"/>
      <c r="C249" s="42"/>
      <c r="D249" s="235" t="s">
        <v>519</v>
      </c>
      <c r="E249" s="42"/>
      <c r="F249" s="279" t="s">
        <v>1514</v>
      </c>
      <c r="G249" s="42"/>
      <c r="H249" s="42"/>
      <c r="I249" s="230"/>
      <c r="J249" s="42"/>
      <c r="K249" s="42"/>
      <c r="L249" s="46"/>
      <c r="M249" s="231"/>
      <c r="N249" s="232"/>
      <c r="O249" s="86"/>
      <c r="P249" s="86"/>
      <c r="Q249" s="86"/>
      <c r="R249" s="86"/>
      <c r="S249" s="86"/>
      <c r="T249" s="86"/>
      <c r="U249" s="87"/>
      <c r="V249" s="40"/>
      <c r="W249" s="40"/>
      <c r="X249" s="40"/>
      <c r="Y249" s="40"/>
      <c r="Z249" s="40"/>
      <c r="AA249" s="40"/>
      <c r="AB249" s="40"/>
      <c r="AC249" s="40"/>
      <c r="AD249" s="40"/>
      <c r="AE249" s="40"/>
      <c r="AT249" s="19" t="s">
        <v>519</v>
      </c>
      <c r="AU249" s="19" t="s">
        <v>84</v>
      </c>
    </row>
    <row r="250" s="13" customFormat="1">
      <c r="A250" s="13"/>
      <c r="B250" s="233"/>
      <c r="C250" s="234"/>
      <c r="D250" s="235" t="s">
        <v>238</v>
      </c>
      <c r="E250" s="236" t="s">
        <v>19</v>
      </c>
      <c r="F250" s="237" t="s">
        <v>82</v>
      </c>
      <c r="G250" s="234"/>
      <c r="H250" s="238">
        <v>1</v>
      </c>
      <c r="I250" s="239"/>
      <c r="J250" s="234"/>
      <c r="K250" s="234"/>
      <c r="L250" s="240"/>
      <c r="M250" s="241"/>
      <c r="N250" s="242"/>
      <c r="O250" s="242"/>
      <c r="P250" s="242"/>
      <c r="Q250" s="242"/>
      <c r="R250" s="242"/>
      <c r="S250" s="242"/>
      <c r="T250" s="242"/>
      <c r="U250" s="243"/>
      <c r="V250" s="13"/>
      <c r="W250" s="13"/>
      <c r="X250" s="13"/>
      <c r="Y250" s="13"/>
      <c r="Z250" s="13"/>
      <c r="AA250" s="13"/>
      <c r="AB250" s="13"/>
      <c r="AC250" s="13"/>
      <c r="AD250" s="13"/>
      <c r="AE250" s="13"/>
      <c r="AT250" s="244" t="s">
        <v>238</v>
      </c>
      <c r="AU250" s="244" t="s">
        <v>84</v>
      </c>
      <c r="AV250" s="13" t="s">
        <v>84</v>
      </c>
      <c r="AW250" s="13" t="s">
        <v>37</v>
      </c>
      <c r="AX250" s="13" t="s">
        <v>75</v>
      </c>
      <c r="AY250" s="244" t="s">
        <v>227</v>
      </c>
    </row>
    <row r="251" s="14" customFormat="1">
      <c r="A251" s="14"/>
      <c r="B251" s="245"/>
      <c r="C251" s="246"/>
      <c r="D251" s="235" t="s">
        <v>238</v>
      </c>
      <c r="E251" s="247" t="s">
        <v>19</v>
      </c>
      <c r="F251" s="248" t="s">
        <v>240</v>
      </c>
      <c r="G251" s="246"/>
      <c r="H251" s="249">
        <v>1</v>
      </c>
      <c r="I251" s="250"/>
      <c r="J251" s="246"/>
      <c r="K251" s="246"/>
      <c r="L251" s="251"/>
      <c r="M251" s="252"/>
      <c r="N251" s="253"/>
      <c r="O251" s="253"/>
      <c r="P251" s="253"/>
      <c r="Q251" s="253"/>
      <c r="R251" s="253"/>
      <c r="S251" s="253"/>
      <c r="T251" s="253"/>
      <c r="U251" s="254"/>
      <c r="V251" s="14"/>
      <c r="W251" s="14"/>
      <c r="X251" s="14"/>
      <c r="Y251" s="14"/>
      <c r="Z251" s="14"/>
      <c r="AA251" s="14"/>
      <c r="AB251" s="14"/>
      <c r="AC251" s="14"/>
      <c r="AD251" s="14"/>
      <c r="AE251" s="14"/>
      <c r="AT251" s="255" t="s">
        <v>238</v>
      </c>
      <c r="AU251" s="255" t="s">
        <v>84</v>
      </c>
      <c r="AV251" s="14" t="s">
        <v>234</v>
      </c>
      <c r="AW251" s="14" t="s">
        <v>37</v>
      </c>
      <c r="AX251" s="14" t="s">
        <v>82</v>
      </c>
      <c r="AY251" s="255" t="s">
        <v>227</v>
      </c>
    </row>
    <row r="252" s="2" customFormat="1" ht="24.15" customHeight="1">
      <c r="A252" s="40"/>
      <c r="B252" s="41"/>
      <c r="C252" s="215" t="s">
        <v>556</v>
      </c>
      <c r="D252" s="215" t="s">
        <v>229</v>
      </c>
      <c r="E252" s="216" t="s">
        <v>1689</v>
      </c>
      <c r="F252" s="217" t="s">
        <v>1690</v>
      </c>
      <c r="G252" s="218" t="s">
        <v>1202</v>
      </c>
      <c r="H252" s="219">
        <v>1</v>
      </c>
      <c r="I252" s="220"/>
      <c r="J252" s="221">
        <f>ROUND(I252*H252,2)</f>
        <v>0</v>
      </c>
      <c r="K252" s="217" t="s">
        <v>517</v>
      </c>
      <c r="L252" s="46"/>
      <c r="M252" s="222" t="s">
        <v>19</v>
      </c>
      <c r="N252" s="223" t="s">
        <v>46</v>
      </c>
      <c r="O252" s="86"/>
      <c r="P252" s="224">
        <f>O252*H252</f>
        <v>0</v>
      </c>
      <c r="Q252" s="224">
        <v>0</v>
      </c>
      <c r="R252" s="224">
        <f>Q252*H252</f>
        <v>0</v>
      </c>
      <c r="S252" s="224">
        <v>0</v>
      </c>
      <c r="T252" s="224">
        <f>S252*H252</f>
        <v>0</v>
      </c>
      <c r="U252" s="225" t="s">
        <v>19</v>
      </c>
      <c r="V252" s="40"/>
      <c r="W252" s="40"/>
      <c r="X252" s="40"/>
      <c r="Y252" s="40"/>
      <c r="Z252" s="40"/>
      <c r="AA252" s="40"/>
      <c r="AB252" s="40"/>
      <c r="AC252" s="40"/>
      <c r="AD252" s="40"/>
      <c r="AE252" s="40"/>
      <c r="AR252" s="226" t="s">
        <v>336</v>
      </c>
      <c r="AT252" s="226" t="s">
        <v>229</v>
      </c>
      <c r="AU252" s="226" t="s">
        <v>84</v>
      </c>
      <c r="AY252" s="19" t="s">
        <v>227</v>
      </c>
      <c r="BE252" s="227">
        <f>IF(N252="základní",J252,0)</f>
        <v>0</v>
      </c>
      <c r="BF252" s="227">
        <f>IF(N252="snížená",J252,0)</f>
        <v>0</v>
      </c>
      <c r="BG252" s="227">
        <f>IF(N252="zákl. přenesená",J252,0)</f>
        <v>0</v>
      </c>
      <c r="BH252" s="227">
        <f>IF(N252="sníž. přenesená",J252,0)</f>
        <v>0</v>
      </c>
      <c r="BI252" s="227">
        <f>IF(N252="nulová",J252,0)</f>
        <v>0</v>
      </c>
      <c r="BJ252" s="19" t="s">
        <v>82</v>
      </c>
      <c r="BK252" s="227">
        <f>ROUND(I252*H252,2)</f>
        <v>0</v>
      </c>
      <c r="BL252" s="19" t="s">
        <v>336</v>
      </c>
      <c r="BM252" s="226" t="s">
        <v>1691</v>
      </c>
    </row>
    <row r="253" s="13" customFormat="1">
      <c r="A253" s="13"/>
      <c r="B253" s="233"/>
      <c r="C253" s="234"/>
      <c r="D253" s="235" t="s">
        <v>238</v>
      </c>
      <c r="E253" s="236" t="s">
        <v>19</v>
      </c>
      <c r="F253" s="237" t="s">
        <v>82</v>
      </c>
      <c r="G253" s="234"/>
      <c r="H253" s="238">
        <v>1</v>
      </c>
      <c r="I253" s="239"/>
      <c r="J253" s="234"/>
      <c r="K253" s="234"/>
      <c r="L253" s="240"/>
      <c r="M253" s="241"/>
      <c r="N253" s="242"/>
      <c r="O253" s="242"/>
      <c r="P253" s="242"/>
      <c r="Q253" s="242"/>
      <c r="R253" s="242"/>
      <c r="S253" s="242"/>
      <c r="T253" s="242"/>
      <c r="U253" s="243"/>
      <c r="V253" s="13"/>
      <c r="W253" s="13"/>
      <c r="X253" s="13"/>
      <c r="Y253" s="13"/>
      <c r="Z253" s="13"/>
      <c r="AA253" s="13"/>
      <c r="AB253" s="13"/>
      <c r="AC253" s="13"/>
      <c r="AD253" s="13"/>
      <c r="AE253" s="13"/>
      <c r="AT253" s="244" t="s">
        <v>238</v>
      </c>
      <c r="AU253" s="244" t="s">
        <v>84</v>
      </c>
      <c r="AV253" s="13" t="s">
        <v>84</v>
      </c>
      <c r="AW253" s="13" t="s">
        <v>37</v>
      </c>
      <c r="AX253" s="13" t="s">
        <v>75</v>
      </c>
      <c r="AY253" s="244" t="s">
        <v>227</v>
      </c>
    </row>
    <row r="254" s="14" customFormat="1">
      <c r="A254" s="14"/>
      <c r="B254" s="245"/>
      <c r="C254" s="246"/>
      <c r="D254" s="235" t="s">
        <v>238</v>
      </c>
      <c r="E254" s="247" t="s">
        <v>19</v>
      </c>
      <c r="F254" s="248" t="s">
        <v>240</v>
      </c>
      <c r="G254" s="246"/>
      <c r="H254" s="249">
        <v>1</v>
      </c>
      <c r="I254" s="250"/>
      <c r="J254" s="246"/>
      <c r="K254" s="246"/>
      <c r="L254" s="251"/>
      <c r="M254" s="252"/>
      <c r="N254" s="253"/>
      <c r="O254" s="253"/>
      <c r="P254" s="253"/>
      <c r="Q254" s="253"/>
      <c r="R254" s="253"/>
      <c r="S254" s="253"/>
      <c r="T254" s="253"/>
      <c r="U254" s="254"/>
      <c r="V254" s="14"/>
      <c r="W254" s="14"/>
      <c r="X254" s="14"/>
      <c r="Y254" s="14"/>
      <c r="Z254" s="14"/>
      <c r="AA254" s="14"/>
      <c r="AB254" s="14"/>
      <c r="AC254" s="14"/>
      <c r="AD254" s="14"/>
      <c r="AE254" s="14"/>
      <c r="AT254" s="255" t="s">
        <v>238</v>
      </c>
      <c r="AU254" s="255" t="s">
        <v>84</v>
      </c>
      <c r="AV254" s="14" t="s">
        <v>234</v>
      </c>
      <c r="AW254" s="14" t="s">
        <v>37</v>
      </c>
      <c r="AX254" s="14" t="s">
        <v>82</v>
      </c>
      <c r="AY254" s="255" t="s">
        <v>227</v>
      </c>
    </row>
    <row r="255" s="2" customFormat="1" ht="24.15" customHeight="1">
      <c r="A255" s="40"/>
      <c r="B255" s="41"/>
      <c r="C255" s="215" t="s">
        <v>561</v>
      </c>
      <c r="D255" s="215" t="s">
        <v>229</v>
      </c>
      <c r="E255" s="216" t="s">
        <v>1692</v>
      </c>
      <c r="F255" s="217" t="s">
        <v>1512</v>
      </c>
      <c r="G255" s="218" t="s">
        <v>1202</v>
      </c>
      <c r="H255" s="219">
        <v>1</v>
      </c>
      <c r="I255" s="220"/>
      <c r="J255" s="221">
        <f>ROUND(I255*H255,2)</f>
        <v>0</v>
      </c>
      <c r="K255" s="217" t="s">
        <v>517</v>
      </c>
      <c r="L255" s="46"/>
      <c r="M255" s="222" t="s">
        <v>19</v>
      </c>
      <c r="N255" s="223" t="s">
        <v>46</v>
      </c>
      <c r="O255" s="86"/>
      <c r="P255" s="224">
        <f>O255*H255</f>
        <v>0</v>
      </c>
      <c r="Q255" s="224">
        <v>0</v>
      </c>
      <c r="R255" s="224">
        <f>Q255*H255</f>
        <v>0</v>
      </c>
      <c r="S255" s="224">
        <v>0</v>
      </c>
      <c r="T255" s="224">
        <f>S255*H255</f>
        <v>0</v>
      </c>
      <c r="U255" s="225" t="s">
        <v>19</v>
      </c>
      <c r="V255" s="40"/>
      <c r="W255" s="40"/>
      <c r="X255" s="40"/>
      <c r="Y255" s="40"/>
      <c r="Z255" s="40"/>
      <c r="AA255" s="40"/>
      <c r="AB255" s="40"/>
      <c r="AC255" s="40"/>
      <c r="AD255" s="40"/>
      <c r="AE255" s="40"/>
      <c r="AR255" s="226" t="s">
        <v>336</v>
      </c>
      <c r="AT255" s="226" t="s">
        <v>229</v>
      </c>
      <c r="AU255" s="226" t="s">
        <v>84</v>
      </c>
      <c r="AY255" s="19" t="s">
        <v>227</v>
      </c>
      <c r="BE255" s="227">
        <f>IF(N255="základní",J255,0)</f>
        <v>0</v>
      </c>
      <c r="BF255" s="227">
        <f>IF(N255="snížená",J255,0)</f>
        <v>0</v>
      </c>
      <c r="BG255" s="227">
        <f>IF(N255="zákl. přenesená",J255,0)</f>
        <v>0</v>
      </c>
      <c r="BH255" s="227">
        <f>IF(N255="sníž. přenesená",J255,0)</f>
        <v>0</v>
      </c>
      <c r="BI255" s="227">
        <f>IF(N255="nulová",J255,0)</f>
        <v>0</v>
      </c>
      <c r="BJ255" s="19" t="s">
        <v>82</v>
      </c>
      <c r="BK255" s="227">
        <f>ROUND(I255*H255,2)</f>
        <v>0</v>
      </c>
      <c r="BL255" s="19" t="s">
        <v>336</v>
      </c>
      <c r="BM255" s="226" t="s">
        <v>1693</v>
      </c>
    </row>
    <row r="256" s="13" customFormat="1">
      <c r="A256" s="13"/>
      <c r="B256" s="233"/>
      <c r="C256" s="234"/>
      <c r="D256" s="235" t="s">
        <v>238</v>
      </c>
      <c r="E256" s="236" t="s">
        <v>19</v>
      </c>
      <c r="F256" s="237" t="s">
        <v>82</v>
      </c>
      <c r="G256" s="234"/>
      <c r="H256" s="238">
        <v>1</v>
      </c>
      <c r="I256" s="239"/>
      <c r="J256" s="234"/>
      <c r="K256" s="234"/>
      <c r="L256" s="240"/>
      <c r="M256" s="241"/>
      <c r="N256" s="242"/>
      <c r="O256" s="242"/>
      <c r="P256" s="242"/>
      <c r="Q256" s="242"/>
      <c r="R256" s="242"/>
      <c r="S256" s="242"/>
      <c r="T256" s="242"/>
      <c r="U256" s="243"/>
      <c r="V256" s="13"/>
      <c r="W256" s="13"/>
      <c r="X256" s="13"/>
      <c r="Y256" s="13"/>
      <c r="Z256" s="13"/>
      <c r="AA256" s="13"/>
      <c r="AB256" s="13"/>
      <c r="AC256" s="13"/>
      <c r="AD256" s="13"/>
      <c r="AE256" s="13"/>
      <c r="AT256" s="244" t="s">
        <v>238</v>
      </c>
      <c r="AU256" s="244" t="s">
        <v>84</v>
      </c>
      <c r="AV256" s="13" t="s">
        <v>84</v>
      </c>
      <c r="AW256" s="13" t="s">
        <v>37</v>
      </c>
      <c r="AX256" s="13" t="s">
        <v>75</v>
      </c>
      <c r="AY256" s="244" t="s">
        <v>227</v>
      </c>
    </row>
    <row r="257" s="14" customFormat="1">
      <c r="A257" s="14"/>
      <c r="B257" s="245"/>
      <c r="C257" s="246"/>
      <c r="D257" s="235" t="s">
        <v>238</v>
      </c>
      <c r="E257" s="247" t="s">
        <v>19</v>
      </c>
      <c r="F257" s="248" t="s">
        <v>240</v>
      </c>
      <c r="G257" s="246"/>
      <c r="H257" s="249">
        <v>1</v>
      </c>
      <c r="I257" s="250"/>
      <c r="J257" s="246"/>
      <c r="K257" s="246"/>
      <c r="L257" s="251"/>
      <c r="M257" s="252"/>
      <c r="N257" s="253"/>
      <c r="O257" s="253"/>
      <c r="P257" s="253"/>
      <c r="Q257" s="253"/>
      <c r="R257" s="253"/>
      <c r="S257" s="253"/>
      <c r="T257" s="253"/>
      <c r="U257" s="254"/>
      <c r="V257" s="14"/>
      <c r="W257" s="14"/>
      <c r="X257" s="14"/>
      <c r="Y257" s="14"/>
      <c r="Z257" s="14"/>
      <c r="AA257" s="14"/>
      <c r="AB257" s="14"/>
      <c r="AC257" s="14"/>
      <c r="AD257" s="14"/>
      <c r="AE257" s="14"/>
      <c r="AT257" s="255" t="s">
        <v>238</v>
      </c>
      <c r="AU257" s="255" t="s">
        <v>84</v>
      </c>
      <c r="AV257" s="14" t="s">
        <v>234</v>
      </c>
      <c r="AW257" s="14" t="s">
        <v>37</v>
      </c>
      <c r="AX257" s="14" t="s">
        <v>82</v>
      </c>
      <c r="AY257" s="255" t="s">
        <v>227</v>
      </c>
    </row>
    <row r="258" s="12" customFormat="1" ht="25.92" customHeight="1">
      <c r="A258" s="12"/>
      <c r="B258" s="199"/>
      <c r="C258" s="200"/>
      <c r="D258" s="201" t="s">
        <v>74</v>
      </c>
      <c r="E258" s="202" t="s">
        <v>365</v>
      </c>
      <c r="F258" s="202" t="s">
        <v>366</v>
      </c>
      <c r="G258" s="200"/>
      <c r="H258" s="200"/>
      <c r="I258" s="203"/>
      <c r="J258" s="204">
        <f>BK258</f>
        <v>0</v>
      </c>
      <c r="K258" s="200"/>
      <c r="L258" s="205"/>
      <c r="M258" s="206"/>
      <c r="N258" s="207"/>
      <c r="O258" s="207"/>
      <c r="P258" s="208">
        <f>SUM(P259:P263)</f>
        <v>0</v>
      </c>
      <c r="Q258" s="207"/>
      <c r="R258" s="208">
        <f>SUM(R259:R263)</f>
        <v>0</v>
      </c>
      <c r="S258" s="207"/>
      <c r="T258" s="208">
        <f>SUM(T259:T263)</f>
        <v>0</v>
      </c>
      <c r="U258" s="209"/>
      <c r="V258" s="12"/>
      <c r="W258" s="12"/>
      <c r="X258" s="12"/>
      <c r="Y258" s="12"/>
      <c r="Z258" s="12"/>
      <c r="AA258" s="12"/>
      <c r="AB258" s="12"/>
      <c r="AC258" s="12"/>
      <c r="AD258" s="12"/>
      <c r="AE258" s="12"/>
      <c r="AR258" s="210" t="s">
        <v>234</v>
      </c>
      <c r="AT258" s="211" t="s">
        <v>74</v>
      </c>
      <c r="AU258" s="211" t="s">
        <v>75</v>
      </c>
      <c r="AY258" s="210" t="s">
        <v>227</v>
      </c>
      <c r="BK258" s="212">
        <f>SUM(BK259:BK263)</f>
        <v>0</v>
      </c>
    </row>
    <row r="259" s="2" customFormat="1" ht="16.5" customHeight="1">
      <c r="A259" s="40"/>
      <c r="B259" s="41"/>
      <c r="C259" s="215" t="s">
        <v>566</v>
      </c>
      <c r="D259" s="215" t="s">
        <v>229</v>
      </c>
      <c r="E259" s="216" t="s">
        <v>368</v>
      </c>
      <c r="F259" s="217" t="s">
        <v>369</v>
      </c>
      <c r="G259" s="218" t="s">
        <v>370</v>
      </c>
      <c r="H259" s="219">
        <v>8</v>
      </c>
      <c r="I259" s="220"/>
      <c r="J259" s="221">
        <f>ROUND(I259*H259,2)</f>
        <v>0</v>
      </c>
      <c r="K259" s="217" t="s">
        <v>233</v>
      </c>
      <c r="L259" s="46"/>
      <c r="M259" s="222" t="s">
        <v>19</v>
      </c>
      <c r="N259" s="223" t="s">
        <v>46</v>
      </c>
      <c r="O259" s="86"/>
      <c r="P259" s="224">
        <f>O259*H259</f>
        <v>0</v>
      </c>
      <c r="Q259" s="224">
        <v>0</v>
      </c>
      <c r="R259" s="224">
        <f>Q259*H259</f>
        <v>0</v>
      </c>
      <c r="S259" s="224">
        <v>0</v>
      </c>
      <c r="T259" s="224">
        <f>S259*H259</f>
        <v>0</v>
      </c>
      <c r="U259" s="225" t="s">
        <v>19</v>
      </c>
      <c r="V259" s="40"/>
      <c r="W259" s="40"/>
      <c r="X259" s="40"/>
      <c r="Y259" s="40"/>
      <c r="Z259" s="40"/>
      <c r="AA259" s="40"/>
      <c r="AB259" s="40"/>
      <c r="AC259" s="40"/>
      <c r="AD259" s="40"/>
      <c r="AE259" s="40"/>
      <c r="AR259" s="226" t="s">
        <v>371</v>
      </c>
      <c r="AT259" s="226" t="s">
        <v>229</v>
      </c>
      <c r="AU259" s="226" t="s">
        <v>82</v>
      </c>
      <c r="AY259" s="19" t="s">
        <v>227</v>
      </c>
      <c r="BE259" s="227">
        <f>IF(N259="základní",J259,0)</f>
        <v>0</v>
      </c>
      <c r="BF259" s="227">
        <f>IF(N259="snížená",J259,0)</f>
        <v>0</v>
      </c>
      <c r="BG259" s="227">
        <f>IF(N259="zákl. přenesená",J259,0)</f>
        <v>0</v>
      </c>
      <c r="BH259" s="227">
        <f>IF(N259="sníž. přenesená",J259,0)</f>
        <v>0</v>
      </c>
      <c r="BI259" s="227">
        <f>IF(N259="nulová",J259,0)</f>
        <v>0</v>
      </c>
      <c r="BJ259" s="19" t="s">
        <v>82</v>
      </c>
      <c r="BK259" s="227">
        <f>ROUND(I259*H259,2)</f>
        <v>0</v>
      </c>
      <c r="BL259" s="19" t="s">
        <v>371</v>
      </c>
      <c r="BM259" s="226" t="s">
        <v>1694</v>
      </c>
    </row>
    <row r="260" s="2" customFormat="1">
      <c r="A260" s="40"/>
      <c r="B260" s="41"/>
      <c r="C260" s="42"/>
      <c r="D260" s="228" t="s">
        <v>236</v>
      </c>
      <c r="E260" s="42"/>
      <c r="F260" s="229" t="s">
        <v>373</v>
      </c>
      <c r="G260" s="42"/>
      <c r="H260" s="42"/>
      <c r="I260" s="230"/>
      <c r="J260" s="42"/>
      <c r="K260" s="42"/>
      <c r="L260" s="46"/>
      <c r="M260" s="231"/>
      <c r="N260" s="232"/>
      <c r="O260" s="86"/>
      <c r="P260" s="86"/>
      <c r="Q260" s="86"/>
      <c r="R260" s="86"/>
      <c r="S260" s="86"/>
      <c r="T260" s="86"/>
      <c r="U260" s="87"/>
      <c r="V260" s="40"/>
      <c r="W260" s="40"/>
      <c r="X260" s="40"/>
      <c r="Y260" s="40"/>
      <c r="Z260" s="40"/>
      <c r="AA260" s="40"/>
      <c r="AB260" s="40"/>
      <c r="AC260" s="40"/>
      <c r="AD260" s="40"/>
      <c r="AE260" s="40"/>
      <c r="AT260" s="19" t="s">
        <v>236</v>
      </c>
      <c r="AU260" s="19" t="s">
        <v>82</v>
      </c>
    </row>
    <row r="261" s="15" customFormat="1">
      <c r="A261" s="15"/>
      <c r="B261" s="266"/>
      <c r="C261" s="267"/>
      <c r="D261" s="235" t="s">
        <v>238</v>
      </c>
      <c r="E261" s="268" t="s">
        <v>19</v>
      </c>
      <c r="F261" s="269" t="s">
        <v>1695</v>
      </c>
      <c r="G261" s="267"/>
      <c r="H261" s="268" t="s">
        <v>19</v>
      </c>
      <c r="I261" s="270"/>
      <c r="J261" s="267"/>
      <c r="K261" s="267"/>
      <c r="L261" s="271"/>
      <c r="M261" s="272"/>
      <c r="N261" s="273"/>
      <c r="O261" s="273"/>
      <c r="P261" s="273"/>
      <c r="Q261" s="273"/>
      <c r="R261" s="273"/>
      <c r="S261" s="273"/>
      <c r="T261" s="273"/>
      <c r="U261" s="274"/>
      <c r="V261" s="15"/>
      <c r="W261" s="15"/>
      <c r="X261" s="15"/>
      <c r="Y261" s="15"/>
      <c r="Z261" s="15"/>
      <c r="AA261" s="15"/>
      <c r="AB261" s="15"/>
      <c r="AC261" s="15"/>
      <c r="AD261" s="15"/>
      <c r="AE261" s="15"/>
      <c r="AT261" s="275" t="s">
        <v>238</v>
      </c>
      <c r="AU261" s="275" t="s">
        <v>82</v>
      </c>
      <c r="AV261" s="15" t="s">
        <v>82</v>
      </c>
      <c r="AW261" s="15" t="s">
        <v>37</v>
      </c>
      <c r="AX261" s="15" t="s">
        <v>75</v>
      </c>
      <c r="AY261" s="275" t="s">
        <v>227</v>
      </c>
    </row>
    <row r="262" s="13" customFormat="1">
      <c r="A262" s="13"/>
      <c r="B262" s="233"/>
      <c r="C262" s="234"/>
      <c r="D262" s="235" t="s">
        <v>238</v>
      </c>
      <c r="E262" s="236" t="s">
        <v>19</v>
      </c>
      <c r="F262" s="237" t="s">
        <v>245</v>
      </c>
      <c r="G262" s="234"/>
      <c r="H262" s="238">
        <v>8</v>
      </c>
      <c r="I262" s="239"/>
      <c r="J262" s="234"/>
      <c r="K262" s="234"/>
      <c r="L262" s="240"/>
      <c r="M262" s="241"/>
      <c r="N262" s="242"/>
      <c r="O262" s="242"/>
      <c r="P262" s="242"/>
      <c r="Q262" s="242"/>
      <c r="R262" s="242"/>
      <c r="S262" s="242"/>
      <c r="T262" s="242"/>
      <c r="U262" s="243"/>
      <c r="V262" s="13"/>
      <c r="W262" s="13"/>
      <c r="X262" s="13"/>
      <c r="Y262" s="13"/>
      <c r="Z262" s="13"/>
      <c r="AA262" s="13"/>
      <c r="AB262" s="13"/>
      <c r="AC262" s="13"/>
      <c r="AD262" s="13"/>
      <c r="AE262" s="13"/>
      <c r="AT262" s="244" t="s">
        <v>238</v>
      </c>
      <c r="AU262" s="244" t="s">
        <v>82</v>
      </c>
      <c r="AV262" s="13" t="s">
        <v>84</v>
      </c>
      <c r="AW262" s="13" t="s">
        <v>37</v>
      </c>
      <c r="AX262" s="13" t="s">
        <v>75</v>
      </c>
      <c r="AY262" s="244" t="s">
        <v>227</v>
      </c>
    </row>
    <row r="263" s="14" customFormat="1">
      <c r="A263" s="14"/>
      <c r="B263" s="245"/>
      <c r="C263" s="246"/>
      <c r="D263" s="235" t="s">
        <v>238</v>
      </c>
      <c r="E263" s="247" t="s">
        <v>19</v>
      </c>
      <c r="F263" s="248" t="s">
        <v>240</v>
      </c>
      <c r="G263" s="246"/>
      <c r="H263" s="249">
        <v>8</v>
      </c>
      <c r="I263" s="250"/>
      <c r="J263" s="246"/>
      <c r="K263" s="246"/>
      <c r="L263" s="251"/>
      <c r="M263" s="276"/>
      <c r="N263" s="277"/>
      <c r="O263" s="277"/>
      <c r="P263" s="277"/>
      <c r="Q263" s="277"/>
      <c r="R263" s="277"/>
      <c r="S263" s="277"/>
      <c r="T263" s="277"/>
      <c r="U263" s="278"/>
      <c r="V263" s="14"/>
      <c r="W263" s="14"/>
      <c r="X263" s="14"/>
      <c r="Y263" s="14"/>
      <c r="Z263" s="14"/>
      <c r="AA263" s="14"/>
      <c r="AB263" s="14"/>
      <c r="AC263" s="14"/>
      <c r="AD263" s="14"/>
      <c r="AE263" s="14"/>
      <c r="AT263" s="255" t="s">
        <v>238</v>
      </c>
      <c r="AU263" s="255" t="s">
        <v>82</v>
      </c>
      <c r="AV263" s="14" t="s">
        <v>234</v>
      </c>
      <c r="AW263" s="14" t="s">
        <v>37</v>
      </c>
      <c r="AX263" s="14" t="s">
        <v>82</v>
      </c>
      <c r="AY263" s="255" t="s">
        <v>227</v>
      </c>
    </row>
    <row r="264" s="2" customFormat="1" ht="6.96" customHeight="1">
      <c r="A264" s="40"/>
      <c r="B264" s="61"/>
      <c r="C264" s="62"/>
      <c r="D264" s="62"/>
      <c r="E264" s="62"/>
      <c r="F264" s="62"/>
      <c r="G264" s="62"/>
      <c r="H264" s="62"/>
      <c r="I264" s="62"/>
      <c r="J264" s="62"/>
      <c r="K264" s="62"/>
      <c r="L264" s="46"/>
      <c r="M264" s="40"/>
      <c r="O264" s="40"/>
      <c r="P264" s="40"/>
      <c r="Q264" s="40"/>
      <c r="R264" s="40"/>
      <c r="S264" s="40"/>
      <c r="T264" s="40"/>
      <c r="U264" s="40"/>
      <c r="V264" s="40"/>
      <c r="W264" s="40"/>
      <c r="X264" s="40"/>
      <c r="Y264" s="40"/>
      <c r="Z264" s="40"/>
      <c r="AA264" s="40"/>
      <c r="AB264" s="40"/>
      <c r="AC264" s="40"/>
      <c r="AD264" s="40"/>
      <c r="AE264" s="40"/>
    </row>
  </sheetData>
  <sheetProtection sheet="1" autoFilter="0" formatColumns="0" formatRows="0" objects="1" scenarios="1" spinCount="100000" saltValue="xaEW6bQOC9Fn8eFU9bLVkvK1TEct0Rkby/+7TNJnl2l56nk7ofekBksX7f9JkgibkpnXjgLA7D9qkvKVQz/yiw==" hashValue="YJpnyoeDKLsMFa9gyunuHVy7PD2O4RnEcUTN1bapVCmH4pJ4+XLI+nNR1POP+jAfI0HsJe/TkqySn+nAIq0nWw==" algorithmName="SHA-512" password="CC35"/>
  <autoFilter ref="C102:K263"/>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hyperlinks>
    <hyperlink ref="F107" r:id="rId1" display="https://podminky.urs.cz/item/CS_URS_2023_02/121151103"/>
    <hyperlink ref="F113" r:id="rId2" display="https://podminky.urs.cz/item/CS_URS_2023_02/131213701"/>
    <hyperlink ref="F122" r:id="rId3" display="https://podminky.urs.cz/item/CS_URS_2023_02/162751117"/>
    <hyperlink ref="F126" r:id="rId4" display="https://podminky.urs.cz/item/CS_URS_2023_02/171201221"/>
    <hyperlink ref="F130" r:id="rId5" display="https://podminky.urs.cz/item/CS_URS_2023_02/171251201"/>
    <hyperlink ref="F134" r:id="rId6" display="https://podminky.urs.cz/item/CS_URS_2023_02/174111101"/>
    <hyperlink ref="F140" r:id="rId7" display="https://podminky.urs.cz/item/CS_URS_2023_02/273313611"/>
    <hyperlink ref="F147" r:id="rId8" display="https://podminky.urs.cz/item/CS_URS_2023_02/275322511"/>
    <hyperlink ref="F152" r:id="rId9" display="https://podminky.urs.cz/item/CS_URS_2023_02/275361821"/>
    <hyperlink ref="F175" r:id="rId10" display="https://podminky.urs.cz/item/CS_URS_2023_02/941111112"/>
    <hyperlink ref="F179" r:id="rId11" display="https://podminky.urs.cz/item/CS_URS_2023_02/941111212"/>
    <hyperlink ref="F183" r:id="rId12" display="https://podminky.urs.cz/item/CS_URS_2023_02/941111812"/>
    <hyperlink ref="F206" r:id="rId13" display="https://podminky.urs.cz/item/CS_URS_2023_02/962052210"/>
    <hyperlink ref="F210" r:id="rId14" display="https://podminky.urs.cz/item/CS_URS_2023_02/977211113"/>
    <hyperlink ref="F215" r:id="rId15" display="https://podminky.urs.cz/item/CS_URS_2023_02/997013156"/>
    <hyperlink ref="F217" r:id="rId16" display="https://podminky.urs.cz/item/CS_URS_2023_02/997013219"/>
    <hyperlink ref="F221" r:id="rId17" display="https://podminky.urs.cz/item/CS_URS_2023_02/997013501"/>
    <hyperlink ref="F223" r:id="rId18" display="https://podminky.urs.cz/item/CS_URS_2023_02/997013509"/>
    <hyperlink ref="F227" r:id="rId19" display="https://podminky.urs.cz/item/CS_URS_2023_02/997013631"/>
    <hyperlink ref="F230" r:id="rId20" display="https://podminky.urs.cz/item/CS_URS_2023_02/998014021"/>
    <hyperlink ref="F234" r:id="rId21" display="https://podminky.urs.cz/item/CS_URS_2023_02/713131241"/>
    <hyperlink ref="F240" r:id="rId22" display="https://podminky.urs.cz/item/CS_URS_2023_02/998713103"/>
    <hyperlink ref="F243" r:id="rId23" display="https://podminky.urs.cz/item/CS_URS_2023_02/721174055"/>
    <hyperlink ref="F260" r:id="rId24" display="https://podminky.urs.cz/item/CS_URS_2023_02/HZS129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124</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1696</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ROUND(J104,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ROUND((SUM(BE104:BE414)),  2)</f>
        <v>0</v>
      </c>
      <c r="G37" s="40"/>
      <c r="H37" s="40"/>
      <c r="I37" s="160">
        <v>0.20999999999999999</v>
      </c>
      <c r="J37" s="159">
        <f>ROUND(((SUM(BE104:BE414))*I37),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ROUND((SUM(BF104:BF414)),  2)</f>
        <v>0</v>
      </c>
      <c r="G38" s="40"/>
      <c r="H38" s="40"/>
      <c r="I38" s="160">
        <v>0.12</v>
      </c>
      <c r="J38" s="159">
        <f>ROUND(((SUM(BF104:BF414))*I38),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ROUND((SUM(BG104:BG414)),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ROUND((SUM(BH104:BH414)),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ROUND((SUM(BI104:BI414)),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12 - Společné úpravy 1.PP - 4.NP</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J104</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J105</f>
        <v>0</v>
      </c>
      <c r="K68" s="179"/>
      <c r="L68" s="183"/>
      <c r="S68" s="9"/>
      <c r="T68" s="9"/>
      <c r="U68" s="9"/>
      <c r="V68" s="9"/>
      <c r="W68" s="9"/>
      <c r="X68" s="9"/>
      <c r="Y68" s="9"/>
      <c r="Z68" s="9"/>
      <c r="AA68" s="9"/>
      <c r="AB68" s="9"/>
      <c r="AC68" s="9"/>
      <c r="AD68" s="9"/>
      <c r="AE68" s="9"/>
    </row>
    <row r="69" s="10" customFormat="1" ht="19.92" customHeight="1">
      <c r="A69" s="10"/>
      <c r="B69" s="184"/>
      <c r="C69" s="126"/>
      <c r="D69" s="185" t="s">
        <v>376</v>
      </c>
      <c r="E69" s="186"/>
      <c r="F69" s="186"/>
      <c r="G69" s="186"/>
      <c r="H69" s="186"/>
      <c r="I69" s="186"/>
      <c r="J69" s="187">
        <f>J106</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203</v>
      </c>
      <c r="E70" s="186"/>
      <c r="F70" s="186"/>
      <c r="G70" s="186"/>
      <c r="H70" s="186"/>
      <c r="I70" s="186"/>
      <c r="J70" s="187">
        <f>J128</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204</v>
      </c>
      <c r="E71" s="186"/>
      <c r="F71" s="186"/>
      <c r="G71" s="186"/>
      <c r="H71" s="186"/>
      <c r="I71" s="186"/>
      <c r="J71" s="187">
        <f>J146</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205</v>
      </c>
      <c r="E72" s="186"/>
      <c r="F72" s="186"/>
      <c r="G72" s="186"/>
      <c r="H72" s="186"/>
      <c r="I72" s="186"/>
      <c r="J72" s="187">
        <f>J195</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206</v>
      </c>
      <c r="E73" s="186"/>
      <c r="F73" s="186"/>
      <c r="G73" s="186"/>
      <c r="H73" s="186"/>
      <c r="I73" s="186"/>
      <c r="J73" s="187">
        <f>J210</f>
        <v>0</v>
      </c>
      <c r="K73" s="126"/>
      <c r="L73" s="188"/>
      <c r="S73" s="10"/>
      <c r="T73" s="10"/>
      <c r="U73" s="10"/>
      <c r="V73" s="10"/>
      <c r="W73" s="10"/>
      <c r="X73" s="10"/>
      <c r="Y73" s="10"/>
      <c r="Z73" s="10"/>
      <c r="AA73" s="10"/>
      <c r="AB73" s="10"/>
      <c r="AC73" s="10"/>
      <c r="AD73" s="10"/>
      <c r="AE73" s="10"/>
    </row>
    <row r="74" s="9" customFormat="1" ht="24.96" customHeight="1">
      <c r="A74" s="9"/>
      <c r="B74" s="178"/>
      <c r="C74" s="179"/>
      <c r="D74" s="180" t="s">
        <v>207</v>
      </c>
      <c r="E74" s="181"/>
      <c r="F74" s="181"/>
      <c r="G74" s="181"/>
      <c r="H74" s="181"/>
      <c r="I74" s="181"/>
      <c r="J74" s="182">
        <f>J213</f>
        <v>0</v>
      </c>
      <c r="K74" s="179"/>
      <c r="L74" s="183"/>
      <c r="S74" s="9"/>
      <c r="T74" s="9"/>
      <c r="U74" s="9"/>
      <c r="V74" s="9"/>
      <c r="W74" s="9"/>
      <c r="X74" s="9"/>
      <c r="Y74" s="9"/>
      <c r="Z74" s="9"/>
      <c r="AA74" s="9"/>
      <c r="AB74" s="9"/>
      <c r="AC74" s="9"/>
      <c r="AD74" s="9"/>
      <c r="AE74" s="9"/>
    </row>
    <row r="75" s="10" customFormat="1" ht="19.92" customHeight="1">
      <c r="A75" s="10"/>
      <c r="B75" s="184"/>
      <c r="C75" s="126"/>
      <c r="D75" s="185" t="s">
        <v>1329</v>
      </c>
      <c r="E75" s="186"/>
      <c r="F75" s="186"/>
      <c r="G75" s="186"/>
      <c r="H75" s="186"/>
      <c r="I75" s="186"/>
      <c r="J75" s="187">
        <f>J214</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785</v>
      </c>
      <c r="E76" s="186"/>
      <c r="F76" s="186"/>
      <c r="G76" s="186"/>
      <c r="H76" s="186"/>
      <c r="I76" s="186"/>
      <c r="J76" s="187">
        <f>J250</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208</v>
      </c>
      <c r="E77" s="186"/>
      <c r="F77" s="186"/>
      <c r="G77" s="186"/>
      <c r="H77" s="186"/>
      <c r="I77" s="186"/>
      <c r="J77" s="187">
        <f>J264</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378</v>
      </c>
      <c r="E78" s="186"/>
      <c r="F78" s="186"/>
      <c r="G78" s="186"/>
      <c r="H78" s="186"/>
      <c r="I78" s="186"/>
      <c r="J78" s="187">
        <f>J338</f>
        <v>0</v>
      </c>
      <c r="K78" s="126"/>
      <c r="L78" s="188"/>
      <c r="S78" s="10"/>
      <c r="T78" s="10"/>
      <c r="U78" s="10"/>
      <c r="V78" s="10"/>
      <c r="W78" s="10"/>
      <c r="X78" s="10"/>
      <c r="Y78" s="10"/>
      <c r="Z78" s="10"/>
      <c r="AA78" s="10"/>
      <c r="AB78" s="10"/>
      <c r="AC78" s="10"/>
      <c r="AD78" s="10"/>
      <c r="AE78" s="10"/>
    </row>
    <row r="79" s="10" customFormat="1" ht="19.92" customHeight="1">
      <c r="A79" s="10"/>
      <c r="B79" s="184"/>
      <c r="C79" s="126"/>
      <c r="D79" s="185" t="s">
        <v>209</v>
      </c>
      <c r="E79" s="186"/>
      <c r="F79" s="186"/>
      <c r="G79" s="186"/>
      <c r="H79" s="186"/>
      <c r="I79" s="186"/>
      <c r="J79" s="187">
        <f>J396</f>
        <v>0</v>
      </c>
      <c r="K79" s="126"/>
      <c r="L79" s="188"/>
      <c r="S79" s="10"/>
      <c r="T79" s="10"/>
      <c r="U79" s="10"/>
      <c r="V79" s="10"/>
      <c r="W79" s="10"/>
      <c r="X79" s="10"/>
      <c r="Y79" s="10"/>
      <c r="Z79" s="10"/>
      <c r="AA79" s="10"/>
      <c r="AB79" s="10"/>
      <c r="AC79" s="10"/>
      <c r="AD79" s="10"/>
      <c r="AE79" s="10"/>
    </row>
    <row r="80" s="9" customFormat="1" ht="24.96" customHeight="1">
      <c r="A80" s="9"/>
      <c r="B80" s="178"/>
      <c r="C80" s="179"/>
      <c r="D80" s="180" t="s">
        <v>210</v>
      </c>
      <c r="E80" s="181"/>
      <c r="F80" s="181"/>
      <c r="G80" s="181"/>
      <c r="H80" s="181"/>
      <c r="I80" s="181"/>
      <c r="J80" s="182">
        <f>J405</f>
        <v>0</v>
      </c>
      <c r="K80" s="179"/>
      <c r="L80" s="183"/>
      <c r="S80" s="9"/>
      <c r="T80" s="9"/>
      <c r="U80" s="9"/>
      <c r="V80" s="9"/>
      <c r="W80" s="9"/>
      <c r="X80" s="9"/>
      <c r="Y80" s="9"/>
      <c r="Z80" s="9"/>
      <c r="AA80" s="9"/>
      <c r="AB80" s="9"/>
      <c r="AC80" s="9"/>
      <c r="AD80" s="9"/>
      <c r="AE80" s="9"/>
    </row>
    <row r="81" s="2" customFormat="1" ht="21.84" customHeight="1">
      <c r="A81" s="40"/>
      <c r="B81" s="41"/>
      <c r="C81" s="42"/>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6.96" customHeight="1">
      <c r="A82" s="40"/>
      <c r="B82" s="61"/>
      <c r="C82" s="62"/>
      <c r="D82" s="62"/>
      <c r="E82" s="62"/>
      <c r="F82" s="62"/>
      <c r="G82" s="62"/>
      <c r="H82" s="62"/>
      <c r="I82" s="62"/>
      <c r="J82" s="62"/>
      <c r="K82" s="62"/>
      <c r="L82" s="148"/>
      <c r="S82" s="40"/>
      <c r="T82" s="40"/>
      <c r="U82" s="40"/>
      <c r="V82" s="40"/>
      <c r="W82" s="40"/>
      <c r="X82" s="40"/>
      <c r="Y82" s="40"/>
      <c r="Z82" s="40"/>
      <c r="AA82" s="40"/>
      <c r="AB82" s="40"/>
      <c r="AC82" s="40"/>
      <c r="AD82" s="40"/>
      <c r="AE82" s="40"/>
    </row>
    <row r="86" s="2" customFormat="1" ht="6.96" customHeight="1">
      <c r="A86" s="40"/>
      <c r="B86" s="63"/>
      <c r="C86" s="64"/>
      <c r="D86" s="64"/>
      <c r="E86" s="64"/>
      <c r="F86" s="64"/>
      <c r="G86" s="64"/>
      <c r="H86" s="64"/>
      <c r="I86" s="64"/>
      <c r="J86" s="64"/>
      <c r="K86" s="64"/>
      <c r="L86" s="148"/>
      <c r="S86" s="40"/>
      <c r="T86" s="40"/>
      <c r="U86" s="40"/>
      <c r="V86" s="40"/>
      <c r="W86" s="40"/>
      <c r="X86" s="40"/>
      <c r="Y86" s="40"/>
      <c r="Z86" s="40"/>
      <c r="AA86" s="40"/>
      <c r="AB86" s="40"/>
      <c r="AC86" s="40"/>
      <c r="AD86" s="40"/>
      <c r="AE86" s="40"/>
    </row>
    <row r="87" s="2" customFormat="1" ht="24.96" customHeight="1">
      <c r="A87" s="40"/>
      <c r="B87" s="41"/>
      <c r="C87" s="25" t="s">
        <v>211</v>
      </c>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12" customHeight="1">
      <c r="A89" s="40"/>
      <c r="B89" s="41"/>
      <c r="C89" s="34" t="s">
        <v>16</v>
      </c>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16.5" customHeight="1">
      <c r="A90" s="40"/>
      <c r="B90" s="41"/>
      <c r="C90" s="42"/>
      <c r="D90" s="42"/>
      <c r="E90" s="172" t="str">
        <f>E7</f>
        <v>PF UPOL, Změna užívání vnitřních prostor budovy B</v>
      </c>
      <c r="F90" s="34"/>
      <c r="G90" s="34"/>
      <c r="H90" s="34"/>
      <c r="I90" s="42"/>
      <c r="J90" s="42"/>
      <c r="K90" s="42"/>
      <c r="L90" s="148"/>
      <c r="S90" s="40"/>
      <c r="T90" s="40"/>
      <c r="U90" s="40"/>
      <c r="V90" s="40"/>
      <c r="W90" s="40"/>
      <c r="X90" s="40"/>
      <c r="Y90" s="40"/>
      <c r="Z90" s="40"/>
      <c r="AA90" s="40"/>
      <c r="AB90" s="40"/>
      <c r="AC90" s="40"/>
      <c r="AD90" s="40"/>
      <c r="AE90" s="40"/>
    </row>
    <row r="91" s="1" customFormat="1" ht="12" customHeight="1">
      <c r="B91" s="23"/>
      <c r="C91" s="34" t="s">
        <v>191</v>
      </c>
      <c r="D91" s="24"/>
      <c r="E91" s="24"/>
      <c r="F91" s="24"/>
      <c r="G91" s="24"/>
      <c r="H91" s="24"/>
      <c r="I91" s="24"/>
      <c r="J91" s="24"/>
      <c r="K91" s="24"/>
      <c r="L91" s="22"/>
    </row>
    <row r="92" s="1" customFormat="1" ht="16.5" customHeight="1">
      <c r="B92" s="23"/>
      <c r="C92" s="24"/>
      <c r="D92" s="24"/>
      <c r="E92" s="172" t="s">
        <v>192</v>
      </c>
      <c r="F92" s="24"/>
      <c r="G92" s="24"/>
      <c r="H92" s="24"/>
      <c r="I92" s="24"/>
      <c r="J92" s="24"/>
      <c r="K92" s="24"/>
      <c r="L92" s="22"/>
    </row>
    <row r="93" s="1" customFormat="1" ht="12" customHeight="1">
      <c r="B93" s="23"/>
      <c r="C93" s="34" t="s">
        <v>193</v>
      </c>
      <c r="D93" s="24"/>
      <c r="E93" s="24"/>
      <c r="F93" s="24"/>
      <c r="G93" s="24"/>
      <c r="H93" s="24"/>
      <c r="I93" s="24"/>
      <c r="J93" s="24"/>
      <c r="K93" s="24"/>
      <c r="L93" s="22"/>
    </row>
    <row r="94" s="2" customFormat="1" ht="16.5" customHeight="1">
      <c r="A94" s="40"/>
      <c r="B94" s="41"/>
      <c r="C94" s="42"/>
      <c r="D94" s="42"/>
      <c r="E94" s="173" t="s">
        <v>194</v>
      </c>
      <c r="F94" s="42"/>
      <c r="G94" s="42"/>
      <c r="H94" s="42"/>
      <c r="I94" s="42"/>
      <c r="J94" s="42"/>
      <c r="K94" s="42"/>
      <c r="L94" s="148"/>
      <c r="S94" s="40"/>
      <c r="T94" s="40"/>
      <c r="U94" s="40"/>
      <c r="V94" s="40"/>
      <c r="W94" s="40"/>
      <c r="X94" s="40"/>
      <c r="Y94" s="40"/>
      <c r="Z94" s="40"/>
      <c r="AA94" s="40"/>
      <c r="AB94" s="40"/>
      <c r="AC94" s="40"/>
      <c r="AD94" s="40"/>
      <c r="AE94" s="40"/>
    </row>
    <row r="95" s="2" customFormat="1" ht="12" customHeight="1">
      <c r="A95" s="40"/>
      <c r="B95" s="41"/>
      <c r="C95" s="34" t="s">
        <v>195</v>
      </c>
      <c r="D95" s="42"/>
      <c r="E95" s="42"/>
      <c r="F95" s="42"/>
      <c r="G95" s="42"/>
      <c r="H95" s="42"/>
      <c r="I95" s="42"/>
      <c r="J95" s="42"/>
      <c r="K95" s="42"/>
      <c r="L95" s="148"/>
      <c r="S95" s="40"/>
      <c r="T95" s="40"/>
      <c r="U95" s="40"/>
      <c r="V95" s="40"/>
      <c r="W95" s="40"/>
      <c r="X95" s="40"/>
      <c r="Y95" s="40"/>
      <c r="Z95" s="40"/>
      <c r="AA95" s="40"/>
      <c r="AB95" s="40"/>
      <c r="AC95" s="40"/>
      <c r="AD95" s="40"/>
      <c r="AE95" s="40"/>
    </row>
    <row r="96" s="2" customFormat="1" ht="16.5" customHeight="1">
      <c r="A96" s="40"/>
      <c r="B96" s="41"/>
      <c r="C96" s="42"/>
      <c r="D96" s="42"/>
      <c r="E96" s="71" t="str">
        <f>E13</f>
        <v>12 - Společné úpravy 1.PP - 4.NP</v>
      </c>
      <c r="F96" s="42"/>
      <c r="G96" s="42"/>
      <c r="H96" s="42"/>
      <c r="I96" s="42"/>
      <c r="J96" s="42"/>
      <c r="K96" s="42"/>
      <c r="L96" s="148"/>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8"/>
      <c r="S97" s="40"/>
      <c r="T97" s="40"/>
      <c r="U97" s="40"/>
      <c r="V97" s="40"/>
      <c r="W97" s="40"/>
      <c r="X97" s="40"/>
      <c r="Y97" s="40"/>
      <c r="Z97" s="40"/>
      <c r="AA97" s="40"/>
      <c r="AB97" s="40"/>
      <c r="AC97" s="40"/>
      <c r="AD97" s="40"/>
      <c r="AE97" s="40"/>
    </row>
    <row r="98" s="2" customFormat="1" ht="12" customHeight="1">
      <c r="A98" s="40"/>
      <c r="B98" s="41"/>
      <c r="C98" s="34" t="s">
        <v>21</v>
      </c>
      <c r="D98" s="42"/>
      <c r="E98" s="42"/>
      <c r="F98" s="29" t="str">
        <f>F16</f>
        <v xml:space="preserve"> </v>
      </c>
      <c r="G98" s="42"/>
      <c r="H98" s="42"/>
      <c r="I98" s="34" t="s">
        <v>23</v>
      </c>
      <c r="J98" s="74" t="str">
        <f>IF(J16="","",J16)</f>
        <v>3. 4. 2025</v>
      </c>
      <c r="K98" s="42"/>
      <c r="L98" s="148"/>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8"/>
      <c r="S99" s="40"/>
      <c r="T99" s="40"/>
      <c r="U99" s="40"/>
      <c r="V99" s="40"/>
      <c r="W99" s="40"/>
      <c r="X99" s="40"/>
      <c r="Y99" s="40"/>
      <c r="Z99" s="40"/>
      <c r="AA99" s="40"/>
      <c r="AB99" s="40"/>
      <c r="AC99" s="40"/>
      <c r="AD99" s="40"/>
      <c r="AE99" s="40"/>
    </row>
    <row r="100" s="2" customFormat="1" ht="40.05" customHeight="1">
      <c r="A100" s="40"/>
      <c r="B100" s="41"/>
      <c r="C100" s="34" t="s">
        <v>25</v>
      </c>
      <c r="D100" s="42"/>
      <c r="E100" s="42"/>
      <c r="F100" s="29" t="str">
        <f>E19</f>
        <v>UP v Olomouci, Křížkovského 511/8, Olomouc 779 00</v>
      </c>
      <c r="G100" s="42"/>
      <c r="H100" s="42"/>
      <c r="I100" s="34" t="s">
        <v>33</v>
      </c>
      <c r="J100" s="38" t="str">
        <f>E25</f>
        <v xml:space="preserve">RV Projekt s.r.o., Poláškova 1535, Val. Meziříčí </v>
      </c>
      <c r="K100" s="42"/>
      <c r="L100" s="148"/>
      <c r="S100" s="40"/>
      <c r="T100" s="40"/>
      <c r="U100" s="40"/>
      <c r="V100" s="40"/>
      <c r="W100" s="40"/>
      <c r="X100" s="40"/>
      <c r="Y100" s="40"/>
      <c r="Z100" s="40"/>
      <c r="AA100" s="40"/>
      <c r="AB100" s="40"/>
      <c r="AC100" s="40"/>
      <c r="AD100" s="40"/>
      <c r="AE100" s="40"/>
    </row>
    <row r="101" s="2" customFormat="1" ht="40.05" customHeight="1">
      <c r="A101" s="40"/>
      <c r="B101" s="41"/>
      <c r="C101" s="34" t="s">
        <v>31</v>
      </c>
      <c r="D101" s="42"/>
      <c r="E101" s="42"/>
      <c r="F101" s="29" t="str">
        <f>IF(E22="","",E22)</f>
        <v>Vyplň údaj</v>
      </c>
      <c r="G101" s="42"/>
      <c r="H101" s="42"/>
      <c r="I101" s="34" t="s">
        <v>38</v>
      </c>
      <c r="J101" s="38" t="str">
        <f>E28</f>
        <v xml:space="preserve">RV Projekt s.r.o., Poláškova 1535, Val. Meziříčí </v>
      </c>
      <c r="K101" s="42"/>
      <c r="L101" s="148"/>
      <c r="S101" s="40"/>
      <c r="T101" s="40"/>
      <c r="U101" s="40"/>
      <c r="V101" s="40"/>
      <c r="W101" s="40"/>
      <c r="X101" s="40"/>
      <c r="Y101" s="40"/>
      <c r="Z101" s="40"/>
      <c r="AA101" s="40"/>
      <c r="AB101" s="40"/>
      <c r="AC101" s="40"/>
      <c r="AD101" s="40"/>
      <c r="AE101" s="40"/>
    </row>
    <row r="102" s="2" customFormat="1" ht="10.32" customHeight="1">
      <c r="A102" s="40"/>
      <c r="B102" s="41"/>
      <c r="C102" s="42"/>
      <c r="D102" s="42"/>
      <c r="E102" s="42"/>
      <c r="F102" s="42"/>
      <c r="G102" s="42"/>
      <c r="H102" s="42"/>
      <c r="I102" s="42"/>
      <c r="J102" s="42"/>
      <c r="K102" s="42"/>
      <c r="L102" s="148"/>
      <c r="S102" s="40"/>
      <c r="T102" s="40"/>
      <c r="U102" s="40"/>
      <c r="V102" s="40"/>
      <c r="W102" s="40"/>
      <c r="X102" s="40"/>
      <c r="Y102" s="40"/>
      <c r="Z102" s="40"/>
      <c r="AA102" s="40"/>
      <c r="AB102" s="40"/>
      <c r="AC102" s="40"/>
      <c r="AD102" s="40"/>
      <c r="AE102" s="40"/>
    </row>
    <row r="103" s="11" customFormat="1" ht="29.28" customHeight="1">
      <c r="A103" s="189"/>
      <c r="B103" s="190"/>
      <c r="C103" s="191" t="s">
        <v>212</v>
      </c>
      <c r="D103" s="192" t="s">
        <v>60</v>
      </c>
      <c r="E103" s="192" t="s">
        <v>56</v>
      </c>
      <c r="F103" s="192" t="s">
        <v>57</v>
      </c>
      <c r="G103" s="192" t="s">
        <v>213</v>
      </c>
      <c r="H103" s="192" t="s">
        <v>214</v>
      </c>
      <c r="I103" s="192" t="s">
        <v>215</v>
      </c>
      <c r="J103" s="192" t="s">
        <v>199</v>
      </c>
      <c r="K103" s="193" t="s">
        <v>216</v>
      </c>
      <c r="L103" s="194"/>
      <c r="M103" s="94" t="s">
        <v>19</v>
      </c>
      <c r="N103" s="95" t="s">
        <v>45</v>
      </c>
      <c r="O103" s="95" t="s">
        <v>217</v>
      </c>
      <c r="P103" s="95" t="s">
        <v>218</v>
      </c>
      <c r="Q103" s="95" t="s">
        <v>219</v>
      </c>
      <c r="R103" s="95" t="s">
        <v>220</v>
      </c>
      <c r="S103" s="95" t="s">
        <v>221</v>
      </c>
      <c r="T103" s="95" t="s">
        <v>222</v>
      </c>
      <c r="U103" s="96" t="s">
        <v>223</v>
      </c>
      <c r="V103" s="189"/>
      <c r="W103" s="189"/>
      <c r="X103" s="189"/>
      <c r="Y103" s="189"/>
      <c r="Z103" s="189"/>
      <c r="AA103" s="189"/>
      <c r="AB103" s="189"/>
      <c r="AC103" s="189"/>
      <c r="AD103" s="189"/>
      <c r="AE103" s="189"/>
    </row>
    <row r="104" s="2" customFormat="1" ht="22.8" customHeight="1">
      <c r="A104" s="40"/>
      <c r="B104" s="41"/>
      <c r="C104" s="101" t="s">
        <v>224</v>
      </c>
      <c r="D104" s="42"/>
      <c r="E104" s="42"/>
      <c r="F104" s="42"/>
      <c r="G104" s="42"/>
      <c r="H104" s="42"/>
      <c r="I104" s="42"/>
      <c r="J104" s="195">
        <f>BK104</f>
        <v>0</v>
      </c>
      <c r="K104" s="42"/>
      <c r="L104" s="46"/>
      <c r="M104" s="97"/>
      <c r="N104" s="196"/>
      <c r="O104" s="98"/>
      <c r="P104" s="197">
        <f>P105+P213+P405</f>
        <v>0</v>
      </c>
      <c r="Q104" s="98"/>
      <c r="R104" s="197">
        <f>R105+R213+R405</f>
        <v>11.958582140000001</v>
      </c>
      <c r="S104" s="98"/>
      <c r="T104" s="197">
        <f>T105+T213+T405</f>
        <v>15.218549000000003</v>
      </c>
      <c r="U104" s="99"/>
      <c r="V104" s="40"/>
      <c r="W104" s="40"/>
      <c r="X104" s="40"/>
      <c r="Y104" s="40"/>
      <c r="Z104" s="40"/>
      <c r="AA104" s="40"/>
      <c r="AB104" s="40"/>
      <c r="AC104" s="40"/>
      <c r="AD104" s="40"/>
      <c r="AE104" s="40"/>
      <c r="AT104" s="19" t="s">
        <v>74</v>
      </c>
      <c r="AU104" s="19" t="s">
        <v>200</v>
      </c>
      <c r="BK104" s="198">
        <f>BK105+BK213+BK405</f>
        <v>0</v>
      </c>
    </row>
    <row r="105" s="12" customFormat="1" ht="25.92" customHeight="1">
      <c r="A105" s="12"/>
      <c r="B105" s="199"/>
      <c r="C105" s="200"/>
      <c r="D105" s="201" t="s">
        <v>74</v>
      </c>
      <c r="E105" s="202" t="s">
        <v>225</v>
      </c>
      <c r="F105" s="202" t="s">
        <v>226</v>
      </c>
      <c r="G105" s="200"/>
      <c r="H105" s="200"/>
      <c r="I105" s="203"/>
      <c r="J105" s="204">
        <f>BK105</f>
        <v>0</v>
      </c>
      <c r="K105" s="200"/>
      <c r="L105" s="205"/>
      <c r="M105" s="206"/>
      <c r="N105" s="207"/>
      <c r="O105" s="207"/>
      <c r="P105" s="208">
        <f>P106+P128+P146+P195+P210</f>
        <v>0</v>
      </c>
      <c r="Q105" s="207"/>
      <c r="R105" s="208">
        <f>R106+R128+R146+R195+R210</f>
        <v>3.6201541399999999</v>
      </c>
      <c r="S105" s="207"/>
      <c r="T105" s="208">
        <f>T106+T128+T146+T195+T210</f>
        <v>13.102195000000002</v>
      </c>
      <c r="U105" s="209"/>
      <c r="V105" s="12"/>
      <c r="W105" s="12"/>
      <c r="X105" s="12"/>
      <c r="Y105" s="12"/>
      <c r="Z105" s="12"/>
      <c r="AA105" s="12"/>
      <c r="AB105" s="12"/>
      <c r="AC105" s="12"/>
      <c r="AD105" s="12"/>
      <c r="AE105" s="12"/>
      <c r="AR105" s="210" t="s">
        <v>82</v>
      </c>
      <c r="AT105" s="211" t="s">
        <v>74</v>
      </c>
      <c r="AU105" s="211" t="s">
        <v>75</v>
      </c>
      <c r="AY105" s="210" t="s">
        <v>227</v>
      </c>
      <c r="BK105" s="212">
        <f>BK106+BK128+BK146+BK195+BK210</f>
        <v>0</v>
      </c>
    </row>
    <row r="106" s="12" customFormat="1" ht="22.8" customHeight="1">
      <c r="A106" s="12"/>
      <c r="B106" s="199"/>
      <c r="C106" s="200"/>
      <c r="D106" s="201" t="s">
        <v>74</v>
      </c>
      <c r="E106" s="213" t="s">
        <v>91</v>
      </c>
      <c r="F106" s="213" t="s">
        <v>382</v>
      </c>
      <c r="G106" s="200"/>
      <c r="H106" s="200"/>
      <c r="I106" s="203"/>
      <c r="J106" s="214">
        <f>BK106</f>
        <v>0</v>
      </c>
      <c r="K106" s="200"/>
      <c r="L106" s="205"/>
      <c r="M106" s="206"/>
      <c r="N106" s="207"/>
      <c r="O106" s="207"/>
      <c r="P106" s="208">
        <f>SUM(P107:P127)</f>
        <v>0</v>
      </c>
      <c r="Q106" s="207"/>
      <c r="R106" s="208">
        <f>SUM(R107:R127)</f>
        <v>1.6372301399999998</v>
      </c>
      <c r="S106" s="207"/>
      <c r="T106" s="208">
        <f>SUM(T107:T127)</f>
        <v>0</v>
      </c>
      <c r="U106" s="209"/>
      <c r="V106" s="12"/>
      <c r="W106" s="12"/>
      <c r="X106" s="12"/>
      <c r="Y106" s="12"/>
      <c r="Z106" s="12"/>
      <c r="AA106" s="12"/>
      <c r="AB106" s="12"/>
      <c r="AC106" s="12"/>
      <c r="AD106" s="12"/>
      <c r="AE106" s="12"/>
      <c r="AR106" s="210" t="s">
        <v>82</v>
      </c>
      <c r="AT106" s="211" t="s">
        <v>74</v>
      </c>
      <c r="AU106" s="211" t="s">
        <v>82</v>
      </c>
      <c r="AY106" s="210" t="s">
        <v>227</v>
      </c>
      <c r="BK106" s="212">
        <f>SUM(BK107:BK127)</f>
        <v>0</v>
      </c>
    </row>
    <row r="107" s="2" customFormat="1" ht="24.15" customHeight="1">
      <c r="A107" s="40"/>
      <c r="B107" s="41"/>
      <c r="C107" s="215" t="s">
        <v>82</v>
      </c>
      <c r="D107" s="215" t="s">
        <v>229</v>
      </c>
      <c r="E107" s="216" t="s">
        <v>1697</v>
      </c>
      <c r="F107" s="217" t="s">
        <v>1698</v>
      </c>
      <c r="G107" s="218" t="s">
        <v>259</v>
      </c>
      <c r="H107" s="219">
        <v>0.80000000000000004</v>
      </c>
      <c r="I107" s="220"/>
      <c r="J107" s="221">
        <f>ROUND(I107*H107,2)</f>
        <v>0</v>
      </c>
      <c r="K107" s="217" t="s">
        <v>233</v>
      </c>
      <c r="L107" s="46"/>
      <c r="M107" s="222" t="s">
        <v>19</v>
      </c>
      <c r="N107" s="223" t="s">
        <v>46</v>
      </c>
      <c r="O107" s="86"/>
      <c r="P107" s="224">
        <f>O107*H107</f>
        <v>0</v>
      </c>
      <c r="Q107" s="224">
        <v>0.18415000000000001</v>
      </c>
      <c r="R107" s="224">
        <f>Q107*H107</f>
        <v>0.14732000000000001</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1699</v>
      </c>
    </row>
    <row r="108" s="2" customFormat="1">
      <c r="A108" s="40"/>
      <c r="B108" s="41"/>
      <c r="C108" s="42"/>
      <c r="D108" s="228" t="s">
        <v>236</v>
      </c>
      <c r="E108" s="42"/>
      <c r="F108" s="229" t="s">
        <v>1700</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13" customFormat="1">
      <c r="A109" s="13"/>
      <c r="B109" s="233"/>
      <c r="C109" s="234"/>
      <c r="D109" s="235" t="s">
        <v>238</v>
      </c>
      <c r="E109" s="236" t="s">
        <v>19</v>
      </c>
      <c r="F109" s="237" t="s">
        <v>1701</v>
      </c>
      <c r="G109" s="234"/>
      <c r="H109" s="238">
        <v>0.80000000000000004</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4" customFormat="1">
      <c r="A110" s="14"/>
      <c r="B110" s="245"/>
      <c r="C110" s="246"/>
      <c r="D110" s="235" t="s">
        <v>238</v>
      </c>
      <c r="E110" s="247" t="s">
        <v>19</v>
      </c>
      <c r="F110" s="248" t="s">
        <v>240</v>
      </c>
      <c r="G110" s="246"/>
      <c r="H110" s="249">
        <v>0.80000000000000004</v>
      </c>
      <c r="I110" s="250"/>
      <c r="J110" s="246"/>
      <c r="K110" s="246"/>
      <c r="L110" s="251"/>
      <c r="M110" s="252"/>
      <c r="N110" s="253"/>
      <c r="O110" s="253"/>
      <c r="P110" s="253"/>
      <c r="Q110" s="253"/>
      <c r="R110" s="253"/>
      <c r="S110" s="253"/>
      <c r="T110" s="253"/>
      <c r="U110" s="254"/>
      <c r="V110" s="14"/>
      <c r="W110" s="14"/>
      <c r="X110" s="14"/>
      <c r="Y110" s="14"/>
      <c r="Z110" s="14"/>
      <c r="AA110" s="14"/>
      <c r="AB110" s="14"/>
      <c r="AC110" s="14"/>
      <c r="AD110" s="14"/>
      <c r="AE110" s="14"/>
      <c r="AT110" s="255" t="s">
        <v>238</v>
      </c>
      <c r="AU110" s="255" t="s">
        <v>84</v>
      </c>
      <c r="AV110" s="14" t="s">
        <v>234</v>
      </c>
      <c r="AW110" s="14" t="s">
        <v>37</v>
      </c>
      <c r="AX110" s="14" t="s">
        <v>82</v>
      </c>
      <c r="AY110" s="255" t="s">
        <v>227</v>
      </c>
    </row>
    <row r="111" s="2" customFormat="1" ht="24.15" customHeight="1">
      <c r="A111" s="40"/>
      <c r="B111" s="41"/>
      <c r="C111" s="215" t="s">
        <v>84</v>
      </c>
      <c r="D111" s="215" t="s">
        <v>229</v>
      </c>
      <c r="E111" s="216" t="s">
        <v>383</v>
      </c>
      <c r="F111" s="217" t="s">
        <v>384</v>
      </c>
      <c r="G111" s="218" t="s">
        <v>244</v>
      </c>
      <c r="H111" s="219">
        <v>0.16600000000000001</v>
      </c>
      <c r="I111" s="220"/>
      <c r="J111" s="221">
        <f>ROUND(I111*H111,2)</f>
        <v>0</v>
      </c>
      <c r="K111" s="217" t="s">
        <v>233</v>
      </c>
      <c r="L111" s="46"/>
      <c r="M111" s="222" t="s">
        <v>19</v>
      </c>
      <c r="N111" s="223" t="s">
        <v>46</v>
      </c>
      <c r="O111" s="86"/>
      <c r="P111" s="224">
        <f>O111*H111</f>
        <v>0</v>
      </c>
      <c r="Q111" s="224">
        <v>0.019539999999999998</v>
      </c>
      <c r="R111" s="224">
        <f>Q111*H111</f>
        <v>0.0032436399999999999</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1702</v>
      </c>
    </row>
    <row r="112" s="2" customFormat="1">
      <c r="A112" s="40"/>
      <c r="B112" s="41"/>
      <c r="C112" s="42"/>
      <c r="D112" s="228" t="s">
        <v>236</v>
      </c>
      <c r="E112" s="42"/>
      <c r="F112" s="229" t="s">
        <v>386</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236</v>
      </c>
      <c r="AU112" s="19" t="s">
        <v>84</v>
      </c>
    </row>
    <row r="113" s="15" customFormat="1">
      <c r="A113" s="15"/>
      <c r="B113" s="266"/>
      <c r="C113" s="267"/>
      <c r="D113" s="235" t="s">
        <v>238</v>
      </c>
      <c r="E113" s="268" t="s">
        <v>19</v>
      </c>
      <c r="F113" s="269" t="s">
        <v>387</v>
      </c>
      <c r="G113" s="267"/>
      <c r="H113" s="268" t="s">
        <v>19</v>
      </c>
      <c r="I113" s="270"/>
      <c r="J113" s="267"/>
      <c r="K113" s="267"/>
      <c r="L113" s="271"/>
      <c r="M113" s="272"/>
      <c r="N113" s="273"/>
      <c r="O113" s="273"/>
      <c r="P113" s="273"/>
      <c r="Q113" s="273"/>
      <c r="R113" s="273"/>
      <c r="S113" s="273"/>
      <c r="T113" s="273"/>
      <c r="U113" s="274"/>
      <c r="V113" s="15"/>
      <c r="W113" s="15"/>
      <c r="X113" s="15"/>
      <c r="Y113" s="15"/>
      <c r="Z113" s="15"/>
      <c r="AA113" s="15"/>
      <c r="AB113" s="15"/>
      <c r="AC113" s="15"/>
      <c r="AD113" s="15"/>
      <c r="AE113" s="15"/>
      <c r="AT113" s="275" t="s">
        <v>238</v>
      </c>
      <c r="AU113" s="275" t="s">
        <v>84</v>
      </c>
      <c r="AV113" s="15" t="s">
        <v>82</v>
      </c>
      <c r="AW113" s="15" t="s">
        <v>37</v>
      </c>
      <c r="AX113" s="15" t="s">
        <v>75</v>
      </c>
      <c r="AY113" s="275" t="s">
        <v>227</v>
      </c>
    </row>
    <row r="114" s="13" customFormat="1">
      <c r="A114" s="13"/>
      <c r="B114" s="233"/>
      <c r="C114" s="234"/>
      <c r="D114" s="235" t="s">
        <v>238</v>
      </c>
      <c r="E114" s="236" t="s">
        <v>19</v>
      </c>
      <c r="F114" s="237" t="s">
        <v>1362</v>
      </c>
      <c r="G114" s="234"/>
      <c r="H114" s="238">
        <v>0.014</v>
      </c>
      <c r="I114" s="239"/>
      <c r="J114" s="234"/>
      <c r="K114" s="234"/>
      <c r="L114" s="240"/>
      <c r="M114" s="241"/>
      <c r="N114" s="242"/>
      <c r="O114" s="242"/>
      <c r="P114" s="242"/>
      <c r="Q114" s="242"/>
      <c r="R114" s="242"/>
      <c r="S114" s="242"/>
      <c r="T114" s="242"/>
      <c r="U114" s="243"/>
      <c r="V114" s="13"/>
      <c r="W114" s="13"/>
      <c r="X114" s="13"/>
      <c r="Y114" s="13"/>
      <c r="Z114" s="13"/>
      <c r="AA114" s="13"/>
      <c r="AB114" s="13"/>
      <c r="AC114" s="13"/>
      <c r="AD114" s="13"/>
      <c r="AE114" s="13"/>
      <c r="AT114" s="244" t="s">
        <v>238</v>
      </c>
      <c r="AU114" s="244" t="s">
        <v>84</v>
      </c>
      <c r="AV114" s="13" t="s">
        <v>84</v>
      </c>
      <c r="AW114" s="13" t="s">
        <v>37</v>
      </c>
      <c r="AX114" s="13" t="s">
        <v>75</v>
      </c>
      <c r="AY114" s="244" t="s">
        <v>227</v>
      </c>
    </row>
    <row r="115" s="13" customFormat="1">
      <c r="A115" s="13"/>
      <c r="B115" s="233"/>
      <c r="C115" s="234"/>
      <c r="D115" s="235" t="s">
        <v>238</v>
      </c>
      <c r="E115" s="236" t="s">
        <v>19</v>
      </c>
      <c r="F115" s="237" t="s">
        <v>1703</v>
      </c>
      <c r="G115" s="234"/>
      <c r="H115" s="238">
        <v>0.152</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4" customFormat="1">
      <c r="A116" s="14"/>
      <c r="B116" s="245"/>
      <c r="C116" s="246"/>
      <c r="D116" s="235" t="s">
        <v>238</v>
      </c>
      <c r="E116" s="247" t="s">
        <v>19</v>
      </c>
      <c r="F116" s="248" t="s">
        <v>240</v>
      </c>
      <c r="G116" s="246"/>
      <c r="H116" s="249">
        <v>0.16600000000000001</v>
      </c>
      <c r="I116" s="250"/>
      <c r="J116" s="246"/>
      <c r="K116" s="246"/>
      <c r="L116" s="251"/>
      <c r="M116" s="252"/>
      <c r="N116" s="253"/>
      <c r="O116" s="253"/>
      <c r="P116" s="253"/>
      <c r="Q116" s="253"/>
      <c r="R116" s="253"/>
      <c r="S116" s="253"/>
      <c r="T116" s="253"/>
      <c r="U116" s="254"/>
      <c r="V116" s="14"/>
      <c r="W116" s="14"/>
      <c r="X116" s="14"/>
      <c r="Y116" s="14"/>
      <c r="Z116" s="14"/>
      <c r="AA116" s="14"/>
      <c r="AB116" s="14"/>
      <c r="AC116" s="14"/>
      <c r="AD116" s="14"/>
      <c r="AE116" s="14"/>
      <c r="AT116" s="255" t="s">
        <v>238</v>
      </c>
      <c r="AU116" s="255" t="s">
        <v>84</v>
      </c>
      <c r="AV116" s="14" t="s">
        <v>234</v>
      </c>
      <c r="AW116" s="14" t="s">
        <v>37</v>
      </c>
      <c r="AX116" s="14" t="s">
        <v>82</v>
      </c>
      <c r="AY116" s="255" t="s">
        <v>227</v>
      </c>
    </row>
    <row r="117" s="2" customFormat="1" ht="16.5" customHeight="1">
      <c r="A117" s="40"/>
      <c r="B117" s="41"/>
      <c r="C117" s="256" t="s">
        <v>91</v>
      </c>
      <c r="D117" s="256" t="s">
        <v>241</v>
      </c>
      <c r="E117" s="257" t="s">
        <v>391</v>
      </c>
      <c r="F117" s="258" t="s">
        <v>392</v>
      </c>
      <c r="G117" s="259" t="s">
        <v>244</v>
      </c>
      <c r="H117" s="260">
        <v>0.16600000000000001</v>
      </c>
      <c r="I117" s="261"/>
      <c r="J117" s="262">
        <f>ROUND(I117*H117,2)</f>
        <v>0</v>
      </c>
      <c r="K117" s="258" t="s">
        <v>233</v>
      </c>
      <c r="L117" s="263"/>
      <c r="M117" s="264" t="s">
        <v>19</v>
      </c>
      <c r="N117" s="265" t="s">
        <v>46</v>
      </c>
      <c r="O117" s="86"/>
      <c r="P117" s="224">
        <f>O117*H117</f>
        <v>0</v>
      </c>
      <c r="Q117" s="224">
        <v>1</v>
      </c>
      <c r="R117" s="224">
        <f>Q117*H117</f>
        <v>0.16600000000000001</v>
      </c>
      <c r="S117" s="224">
        <v>0</v>
      </c>
      <c r="T117" s="224">
        <f>S117*H117</f>
        <v>0</v>
      </c>
      <c r="U117" s="225" t="s">
        <v>19</v>
      </c>
      <c r="V117" s="40"/>
      <c r="W117" s="40"/>
      <c r="X117" s="40"/>
      <c r="Y117" s="40"/>
      <c r="Z117" s="40"/>
      <c r="AA117" s="40"/>
      <c r="AB117" s="40"/>
      <c r="AC117" s="40"/>
      <c r="AD117" s="40"/>
      <c r="AE117" s="40"/>
      <c r="AR117" s="226" t="s">
        <v>245</v>
      </c>
      <c r="AT117" s="226" t="s">
        <v>241</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234</v>
      </c>
      <c r="BM117" s="226" t="s">
        <v>1704</v>
      </c>
    </row>
    <row r="118" s="2" customFormat="1" ht="24.15" customHeight="1">
      <c r="A118" s="40"/>
      <c r="B118" s="41"/>
      <c r="C118" s="215" t="s">
        <v>234</v>
      </c>
      <c r="D118" s="215" t="s">
        <v>229</v>
      </c>
      <c r="E118" s="216" t="s">
        <v>394</v>
      </c>
      <c r="F118" s="217" t="s">
        <v>395</v>
      </c>
      <c r="G118" s="218" t="s">
        <v>259</v>
      </c>
      <c r="H118" s="219">
        <v>16.649999999999999</v>
      </c>
      <c r="I118" s="220"/>
      <c r="J118" s="221">
        <f>ROUND(I118*H118,2)</f>
        <v>0</v>
      </c>
      <c r="K118" s="217" t="s">
        <v>233</v>
      </c>
      <c r="L118" s="46"/>
      <c r="M118" s="222" t="s">
        <v>19</v>
      </c>
      <c r="N118" s="223" t="s">
        <v>46</v>
      </c>
      <c r="O118" s="86"/>
      <c r="P118" s="224">
        <f>O118*H118</f>
        <v>0</v>
      </c>
      <c r="Q118" s="224">
        <v>0.079210000000000003</v>
      </c>
      <c r="R118" s="224">
        <f>Q118*H118</f>
        <v>1.3188465</v>
      </c>
      <c r="S118" s="224">
        <v>0</v>
      </c>
      <c r="T118" s="224">
        <f>S118*H118</f>
        <v>0</v>
      </c>
      <c r="U118" s="225" t="s">
        <v>19</v>
      </c>
      <c r="V118" s="40"/>
      <c r="W118" s="40"/>
      <c r="X118" s="40"/>
      <c r="Y118" s="40"/>
      <c r="Z118" s="40"/>
      <c r="AA118" s="40"/>
      <c r="AB118" s="40"/>
      <c r="AC118" s="40"/>
      <c r="AD118" s="40"/>
      <c r="AE118" s="40"/>
      <c r="AR118" s="226" t="s">
        <v>234</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1705</v>
      </c>
    </row>
    <row r="119" s="2" customFormat="1">
      <c r="A119" s="40"/>
      <c r="B119" s="41"/>
      <c r="C119" s="42"/>
      <c r="D119" s="228" t="s">
        <v>236</v>
      </c>
      <c r="E119" s="42"/>
      <c r="F119" s="229" t="s">
        <v>397</v>
      </c>
      <c r="G119" s="42"/>
      <c r="H119" s="42"/>
      <c r="I119" s="230"/>
      <c r="J119" s="42"/>
      <c r="K119" s="42"/>
      <c r="L119" s="46"/>
      <c r="M119" s="231"/>
      <c r="N119" s="232"/>
      <c r="O119" s="86"/>
      <c r="P119" s="86"/>
      <c r="Q119" s="86"/>
      <c r="R119" s="86"/>
      <c r="S119" s="86"/>
      <c r="T119" s="86"/>
      <c r="U119" s="87"/>
      <c r="V119" s="40"/>
      <c r="W119" s="40"/>
      <c r="X119" s="40"/>
      <c r="Y119" s="40"/>
      <c r="Z119" s="40"/>
      <c r="AA119" s="40"/>
      <c r="AB119" s="40"/>
      <c r="AC119" s="40"/>
      <c r="AD119" s="40"/>
      <c r="AE119" s="40"/>
      <c r="AT119" s="19" t="s">
        <v>236</v>
      </c>
      <c r="AU119" s="19" t="s">
        <v>84</v>
      </c>
    </row>
    <row r="120" s="13" customFormat="1">
      <c r="A120" s="13"/>
      <c r="B120" s="233"/>
      <c r="C120" s="234"/>
      <c r="D120" s="235" t="s">
        <v>238</v>
      </c>
      <c r="E120" s="236" t="s">
        <v>19</v>
      </c>
      <c r="F120" s="237" t="s">
        <v>1706</v>
      </c>
      <c r="G120" s="234"/>
      <c r="H120" s="238">
        <v>13.050000000000001</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3" customFormat="1">
      <c r="A121" s="13"/>
      <c r="B121" s="233"/>
      <c r="C121" s="234"/>
      <c r="D121" s="235" t="s">
        <v>238</v>
      </c>
      <c r="E121" s="236" t="s">
        <v>19</v>
      </c>
      <c r="F121" s="237" t="s">
        <v>1105</v>
      </c>
      <c r="G121" s="234"/>
      <c r="H121" s="238">
        <v>3.6000000000000001</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16.650000000000002</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16.5" customHeight="1">
      <c r="A123" s="40"/>
      <c r="B123" s="41"/>
      <c r="C123" s="215" t="s">
        <v>267</v>
      </c>
      <c r="D123" s="215" t="s">
        <v>229</v>
      </c>
      <c r="E123" s="216" t="s">
        <v>408</v>
      </c>
      <c r="F123" s="217" t="s">
        <v>409</v>
      </c>
      <c r="G123" s="218" t="s">
        <v>309</v>
      </c>
      <c r="H123" s="219">
        <v>14</v>
      </c>
      <c r="I123" s="220"/>
      <c r="J123" s="221">
        <f>ROUND(I123*H123,2)</f>
        <v>0</v>
      </c>
      <c r="K123" s="217" t="s">
        <v>233</v>
      </c>
      <c r="L123" s="46"/>
      <c r="M123" s="222" t="s">
        <v>19</v>
      </c>
      <c r="N123" s="223" t="s">
        <v>46</v>
      </c>
      <c r="O123" s="86"/>
      <c r="P123" s="224">
        <f>O123*H123</f>
        <v>0</v>
      </c>
      <c r="Q123" s="224">
        <v>0.00012999999999999999</v>
      </c>
      <c r="R123" s="224">
        <f>Q123*H123</f>
        <v>0.0018199999999999998</v>
      </c>
      <c r="S123" s="224">
        <v>0</v>
      </c>
      <c r="T123" s="224">
        <f>S123*H123</f>
        <v>0</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1707</v>
      </c>
    </row>
    <row r="124" s="2" customFormat="1">
      <c r="A124" s="40"/>
      <c r="B124" s="41"/>
      <c r="C124" s="42"/>
      <c r="D124" s="228" t="s">
        <v>236</v>
      </c>
      <c r="E124" s="42"/>
      <c r="F124" s="229" t="s">
        <v>411</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1708</v>
      </c>
      <c r="G125" s="234"/>
      <c r="H125" s="238">
        <v>6</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3" customFormat="1">
      <c r="A126" s="13"/>
      <c r="B126" s="233"/>
      <c r="C126" s="234"/>
      <c r="D126" s="235" t="s">
        <v>238</v>
      </c>
      <c r="E126" s="236" t="s">
        <v>19</v>
      </c>
      <c r="F126" s="237" t="s">
        <v>1709</v>
      </c>
      <c r="G126" s="234"/>
      <c r="H126" s="238">
        <v>8</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14</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12" customFormat="1" ht="22.8" customHeight="1">
      <c r="A128" s="12"/>
      <c r="B128" s="199"/>
      <c r="C128" s="200"/>
      <c r="D128" s="201" t="s">
        <v>74</v>
      </c>
      <c r="E128" s="213" t="s">
        <v>248</v>
      </c>
      <c r="F128" s="213" t="s">
        <v>249</v>
      </c>
      <c r="G128" s="200"/>
      <c r="H128" s="200"/>
      <c r="I128" s="203"/>
      <c r="J128" s="214">
        <f>BK128</f>
        <v>0</v>
      </c>
      <c r="K128" s="200"/>
      <c r="L128" s="205"/>
      <c r="M128" s="206"/>
      <c r="N128" s="207"/>
      <c r="O128" s="207"/>
      <c r="P128" s="208">
        <f>SUM(P129:P145)</f>
        <v>0</v>
      </c>
      <c r="Q128" s="207"/>
      <c r="R128" s="208">
        <f>SUM(R129:R145)</f>
        <v>1.9826339999999998</v>
      </c>
      <c r="S128" s="207"/>
      <c r="T128" s="208">
        <f>SUM(T129:T145)</f>
        <v>0</v>
      </c>
      <c r="U128" s="209"/>
      <c r="V128" s="12"/>
      <c r="W128" s="12"/>
      <c r="X128" s="12"/>
      <c r="Y128" s="12"/>
      <c r="Z128" s="12"/>
      <c r="AA128" s="12"/>
      <c r="AB128" s="12"/>
      <c r="AC128" s="12"/>
      <c r="AD128" s="12"/>
      <c r="AE128" s="12"/>
      <c r="AR128" s="210" t="s">
        <v>82</v>
      </c>
      <c r="AT128" s="211" t="s">
        <v>74</v>
      </c>
      <c r="AU128" s="211" t="s">
        <v>82</v>
      </c>
      <c r="AY128" s="210" t="s">
        <v>227</v>
      </c>
      <c r="BK128" s="212">
        <f>SUM(BK129:BK145)</f>
        <v>0</v>
      </c>
    </row>
    <row r="129" s="2" customFormat="1" ht="24.15" customHeight="1">
      <c r="A129" s="40"/>
      <c r="B129" s="41"/>
      <c r="C129" s="215" t="s">
        <v>248</v>
      </c>
      <c r="D129" s="215" t="s">
        <v>229</v>
      </c>
      <c r="E129" s="216" t="s">
        <v>417</v>
      </c>
      <c r="F129" s="217" t="s">
        <v>418</v>
      </c>
      <c r="G129" s="218" t="s">
        <v>259</v>
      </c>
      <c r="H129" s="219">
        <v>33.299999999999997</v>
      </c>
      <c r="I129" s="220"/>
      <c r="J129" s="221">
        <f>ROUND(I129*H129,2)</f>
        <v>0</v>
      </c>
      <c r="K129" s="217" t="s">
        <v>233</v>
      </c>
      <c r="L129" s="46"/>
      <c r="M129" s="222" t="s">
        <v>19</v>
      </c>
      <c r="N129" s="223" t="s">
        <v>46</v>
      </c>
      <c r="O129" s="86"/>
      <c r="P129" s="224">
        <f>O129*H129</f>
        <v>0</v>
      </c>
      <c r="Q129" s="224">
        <v>0.0014</v>
      </c>
      <c r="R129" s="224">
        <f>Q129*H129</f>
        <v>0.046619999999999995</v>
      </c>
      <c r="S129" s="224">
        <v>0</v>
      </c>
      <c r="T129" s="224">
        <f>S129*H129</f>
        <v>0</v>
      </c>
      <c r="U129" s="225" t="s">
        <v>19</v>
      </c>
      <c r="V129" s="40"/>
      <c r="W129" s="40"/>
      <c r="X129" s="40"/>
      <c r="Y129" s="40"/>
      <c r="Z129" s="40"/>
      <c r="AA129" s="40"/>
      <c r="AB129" s="40"/>
      <c r="AC129" s="40"/>
      <c r="AD129" s="40"/>
      <c r="AE129" s="40"/>
      <c r="AR129" s="226" t="s">
        <v>234</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1710</v>
      </c>
    </row>
    <row r="130" s="2" customFormat="1">
      <c r="A130" s="40"/>
      <c r="B130" s="41"/>
      <c r="C130" s="42"/>
      <c r="D130" s="228" t="s">
        <v>236</v>
      </c>
      <c r="E130" s="42"/>
      <c r="F130" s="229" t="s">
        <v>420</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236</v>
      </c>
      <c r="AU130" s="19" t="s">
        <v>84</v>
      </c>
    </row>
    <row r="131" s="13" customFormat="1">
      <c r="A131" s="13"/>
      <c r="B131" s="233"/>
      <c r="C131" s="234"/>
      <c r="D131" s="235" t="s">
        <v>238</v>
      </c>
      <c r="E131" s="236" t="s">
        <v>19</v>
      </c>
      <c r="F131" s="237" t="s">
        <v>1711</v>
      </c>
      <c r="G131" s="234"/>
      <c r="H131" s="238">
        <v>26.100000000000001</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3" customFormat="1">
      <c r="A132" s="13"/>
      <c r="B132" s="233"/>
      <c r="C132" s="234"/>
      <c r="D132" s="235" t="s">
        <v>238</v>
      </c>
      <c r="E132" s="236" t="s">
        <v>19</v>
      </c>
      <c r="F132" s="237" t="s">
        <v>1712</v>
      </c>
      <c r="G132" s="234"/>
      <c r="H132" s="238">
        <v>7.2000000000000002</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33.300000000000004</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24.15" customHeight="1">
      <c r="A134" s="40"/>
      <c r="B134" s="41"/>
      <c r="C134" s="215" t="s">
        <v>285</v>
      </c>
      <c r="D134" s="215" t="s">
        <v>229</v>
      </c>
      <c r="E134" s="216" t="s">
        <v>424</v>
      </c>
      <c r="F134" s="217" t="s">
        <v>425</v>
      </c>
      <c r="G134" s="218" t="s">
        <v>259</v>
      </c>
      <c r="H134" s="219">
        <v>33.299999999999997</v>
      </c>
      <c r="I134" s="220"/>
      <c r="J134" s="221">
        <f>ROUND(I134*H134,2)</f>
        <v>0</v>
      </c>
      <c r="K134" s="217" t="s">
        <v>233</v>
      </c>
      <c r="L134" s="46"/>
      <c r="M134" s="222" t="s">
        <v>19</v>
      </c>
      <c r="N134" s="223" t="s">
        <v>46</v>
      </c>
      <c r="O134" s="86"/>
      <c r="P134" s="224">
        <f>O134*H134</f>
        <v>0</v>
      </c>
      <c r="Q134" s="224">
        <v>0.0043800000000000002</v>
      </c>
      <c r="R134" s="224">
        <f>Q134*H134</f>
        <v>0.14585399999999998</v>
      </c>
      <c r="S134" s="224">
        <v>0</v>
      </c>
      <c r="T134" s="224">
        <f>S134*H134</f>
        <v>0</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1713</v>
      </c>
    </row>
    <row r="135" s="2" customFormat="1">
      <c r="A135" s="40"/>
      <c r="B135" s="41"/>
      <c r="C135" s="42"/>
      <c r="D135" s="228" t="s">
        <v>236</v>
      </c>
      <c r="E135" s="42"/>
      <c r="F135" s="229" t="s">
        <v>427</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13" customFormat="1">
      <c r="A136" s="13"/>
      <c r="B136" s="233"/>
      <c r="C136" s="234"/>
      <c r="D136" s="235" t="s">
        <v>238</v>
      </c>
      <c r="E136" s="236" t="s">
        <v>19</v>
      </c>
      <c r="F136" s="237" t="s">
        <v>1714</v>
      </c>
      <c r="G136" s="234"/>
      <c r="H136" s="238">
        <v>33.299999999999997</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33.299999999999997</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16.5" customHeight="1">
      <c r="A138" s="40"/>
      <c r="B138" s="41"/>
      <c r="C138" s="215" t="s">
        <v>245</v>
      </c>
      <c r="D138" s="215" t="s">
        <v>229</v>
      </c>
      <c r="E138" s="216" t="s">
        <v>429</v>
      </c>
      <c r="F138" s="217" t="s">
        <v>430</v>
      </c>
      <c r="G138" s="218" t="s">
        <v>259</v>
      </c>
      <c r="H138" s="219">
        <v>33.299999999999997</v>
      </c>
      <c r="I138" s="220"/>
      <c r="J138" s="221">
        <f>ROUND(I138*H138,2)</f>
        <v>0</v>
      </c>
      <c r="K138" s="217" t="s">
        <v>233</v>
      </c>
      <c r="L138" s="46"/>
      <c r="M138" s="222" t="s">
        <v>19</v>
      </c>
      <c r="N138" s="223" t="s">
        <v>46</v>
      </c>
      <c r="O138" s="86"/>
      <c r="P138" s="224">
        <f>O138*H138</f>
        <v>0</v>
      </c>
      <c r="Q138" s="224">
        <v>0.0030000000000000001</v>
      </c>
      <c r="R138" s="224">
        <f>Q138*H138</f>
        <v>0.099899999999999989</v>
      </c>
      <c r="S138" s="224">
        <v>0</v>
      </c>
      <c r="T138" s="224">
        <f>S138*H138</f>
        <v>0</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1715</v>
      </c>
    </row>
    <row r="139" s="2" customFormat="1">
      <c r="A139" s="40"/>
      <c r="B139" s="41"/>
      <c r="C139" s="42"/>
      <c r="D139" s="228" t="s">
        <v>236</v>
      </c>
      <c r="E139" s="42"/>
      <c r="F139" s="229" t="s">
        <v>432</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1714</v>
      </c>
      <c r="G140" s="234"/>
      <c r="H140" s="238">
        <v>33.299999999999997</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33.299999999999997</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2" customFormat="1" ht="24.15" customHeight="1">
      <c r="A142" s="40"/>
      <c r="B142" s="41"/>
      <c r="C142" s="215" t="s">
        <v>255</v>
      </c>
      <c r="D142" s="215" t="s">
        <v>229</v>
      </c>
      <c r="E142" s="216" t="s">
        <v>434</v>
      </c>
      <c r="F142" s="217" t="s">
        <v>435</v>
      </c>
      <c r="G142" s="218" t="s">
        <v>259</v>
      </c>
      <c r="H142" s="219">
        <v>85.799999999999997</v>
      </c>
      <c r="I142" s="220"/>
      <c r="J142" s="221">
        <f>ROUND(I142*H142,2)</f>
        <v>0</v>
      </c>
      <c r="K142" s="217" t="s">
        <v>233</v>
      </c>
      <c r="L142" s="46"/>
      <c r="M142" s="222" t="s">
        <v>19</v>
      </c>
      <c r="N142" s="223" t="s">
        <v>46</v>
      </c>
      <c r="O142" s="86"/>
      <c r="P142" s="224">
        <f>O142*H142</f>
        <v>0</v>
      </c>
      <c r="Q142" s="224">
        <v>0.019699999999999999</v>
      </c>
      <c r="R142" s="224">
        <f>Q142*H142</f>
        <v>1.6902599999999999</v>
      </c>
      <c r="S142" s="224">
        <v>0</v>
      </c>
      <c r="T142" s="224">
        <f>S142*H142</f>
        <v>0</v>
      </c>
      <c r="U142" s="225" t="s">
        <v>19</v>
      </c>
      <c r="V142" s="40"/>
      <c r="W142" s="40"/>
      <c r="X142" s="40"/>
      <c r="Y142" s="40"/>
      <c r="Z142" s="40"/>
      <c r="AA142" s="40"/>
      <c r="AB142" s="40"/>
      <c r="AC142" s="40"/>
      <c r="AD142" s="40"/>
      <c r="AE142" s="40"/>
      <c r="AR142" s="226" t="s">
        <v>234</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1716</v>
      </c>
    </row>
    <row r="143" s="2" customFormat="1">
      <c r="A143" s="40"/>
      <c r="B143" s="41"/>
      <c r="C143" s="42"/>
      <c r="D143" s="228" t="s">
        <v>236</v>
      </c>
      <c r="E143" s="42"/>
      <c r="F143" s="229" t="s">
        <v>437</v>
      </c>
      <c r="G143" s="42"/>
      <c r="H143" s="42"/>
      <c r="I143" s="230"/>
      <c r="J143" s="42"/>
      <c r="K143" s="42"/>
      <c r="L143" s="46"/>
      <c r="M143" s="231"/>
      <c r="N143" s="232"/>
      <c r="O143" s="86"/>
      <c r="P143" s="86"/>
      <c r="Q143" s="86"/>
      <c r="R143" s="86"/>
      <c r="S143" s="86"/>
      <c r="T143" s="86"/>
      <c r="U143" s="87"/>
      <c r="V143" s="40"/>
      <c r="W143" s="40"/>
      <c r="X143" s="40"/>
      <c r="Y143" s="40"/>
      <c r="Z143" s="40"/>
      <c r="AA143" s="40"/>
      <c r="AB143" s="40"/>
      <c r="AC143" s="40"/>
      <c r="AD143" s="40"/>
      <c r="AE143" s="40"/>
      <c r="AT143" s="19" t="s">
        <v>236</v>
      </c>
      <c r="AU143" s="19" t="s">
        <v>84</v>
      </c>
    </row>
    <row r="144" s="13" customFormat="1">
      <c r="A144" s="13"/>
      <c r="B144" s="233"/>
      <c r="C144" s="234"/>
      <c r="D144" s="235" t="s">
        <v>238</v>
      </c>
      <c r="E144" s="236" t="s">
        <v>19</v>
      </c>
      <c r="F144" s="237" t="s">
        <v>1717</v>
      </c>
      <c r="G144" s="234"/>
      <c r="H144" s="238">
        <v>85.799999999999997</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85.799999999999997</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12" customFormat="1" ht="22.8" customHeight="1">
      <c r="A146" s="12"/>
      <c r="B146" s="199"/>
      <c r="C146" s="200"/>
      <c r="D146" s="201" t="s">
        <v>74</v>
      </c>
      <c r="E146" s="213" t="s">
        <v>255</v>
      </c>
      <c r="F146" s="213" t="s">
        <v>256</v>
      </c>
      <c r="G146" s="200"/>
      <c r="H146" s="200"/>
      <c r="I146" s="203"/>
      <c r="J146" s="214">
        <f>BK146</f>
        <v>0</v>
      </c>
      <c r="K146" s="200"/>
      <c r="L146" s="205"/>
      <c r="M146" s="206"/>
      <c r="N146" s="207"/>
      <c r="O146" s="207"/>
      <c r="P146" s="208">
        <f>SUM(P147:P194)</f>
        <v>0</v>
      </c>
      <c r="Q146" s="207"/>
      <c r="R146" s="208">
        <f>SUM(R147:R194)</f>
        <v>0.00029</v>
      </c>
      <c r="S146" s="207"/>
      <c r="T146" s="208">
        <f>SUM(T147:T194)</f>
        <v>13.102195000000002</v>
      </c>
      <c r="U146" s="209"/>
      <c r="V146" s="12"/>
      <c r="W146" s="12"/>
      <c r="X146" s="12"/>
      <c r="Y146" s="12"/>
      <c r="Z146" s="12"/>
      <c r="AA146" s="12"/>
      <c r="AB146" s="12"/>
      <c r="AC146" s="12"/>
      <c r="AD146" s="12"/>
      <c r="AE146" s="12"/>
      <c r="AR146" s="210" t="s">
        <v>82</v>
      </c>
      <c r="AT146" s="211" t="s">
        <v>74</v>
      </c>
      <c r="AU146" s="211" t="s">
        <v>82</v>
      </c>
      <c r="AY146" s="210" t="s">
        <v>227</v>
      </c>
      <c r="BK146" s="212">
        <f>SUM(BK147:BK194)</f>
        <v>0</v>
      </c>
    </row>
    <row r="147" s="2" customFormat="1" ht="24.15" customHeight="1">
      <c r="A147" s="40"/>
      <c r="B147" s="41"/>
      <c r="C147" s="215" t="s">
        <v>117</v>
      </c>
      <c r="D147" s="215" t="s">
        <v>229</v>
      </c>
      <c r="E147" s="216" t="s">
        <v>268</v>
      </c>
      <c r="F147" s="217" t="s">
        <v>269</v>
      </c>
      <c r="G147" s="218" t="s">
        <v>259</v>
      </c>
      <c r="H147" s="219">
        <v>28.050000000000001</v>
      </c>
      <c r="I147" s="220"/>
      <c r="J147" s="221">
        <f>ROUND(I147*H147,2)</f>
        <v>0</v>
      </c>
      <c r="K147" s="217" t="s">
        <v>233</v>
      </c>
      <c r="L147" s="46"/>
      <c r="M147" s="222" t="s">
        <v>19</v>
      </c>
      <c r="N147" s="223" t="s">
        <v>46</v>
      </c>
      <c r="O147" s="86"/>
      <c r="P147" s="224">
        <f>O147*H147</f>
        <v>0</v>
      </c>
      <c r="Q147" s="224">
        <v>0</v>
      </c>
      <c r="R147" s="224">
        <f>Q147*H147</f>
        <v>0</v>
      </c>
      <c r="S147" s="224">
        <v>0.26100000000000001</v>
      </c>
      <c r="T147" s="224">
        <f>S147*H147</f>
        <v>7.3210500000000005</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1718</v>
      </c>
    </row>
    <row r="148" s="2" customFormat="1">
      <c r="A148" s="40"/>
      <c r="B148" s="41"/>
      <c r="C148" s="42"/>
      <c r="D148" s="228" t="s">
        <v>236</v>
      </c>
      <c r="E148" s="42"/>
      <c r="F148" s="229" t="s">
        <v>271</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13" customFormat="1">
      <c r="A149" s="13"/>
      <c r="B149" s="233"/>
      <c r="C149" s="234"/>
      <c r="D149" s="235" t="s">
        <v>238</v>
      </c>
      <c r="E149" s="236" t="s">
        <v>19</v>
      </c>
      <c r="F149" s="237" t="s">
        <v>1719</v>
      </c>
      <c r="G149" s="234"/>
      <c r="H149" s="238">
        <v>28.050000000000001</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28.050000000000001</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16.5" customHeight="1">
      <c r="A151" s="40"/>
      <c r="B151" s="41"/>
      <c r="C151" s="215" t="s">
        <v>120</v>
      </c>
      <c r="D151" s="215" t="s">
        <v>229</v>
      </c>
      <c r="E151" s="216" t="s">
        <v>786</v>
      </c>
      <c r="F151" s="217" t="s">
        <v>787</v>
      </c>
      <c r="G151" s="218" t="s">
        <v>232</v>
      </c>
      <c r="H151" s="219">
        <v>0.40000000000000002</v>
      </c>
      <c r="I151" s="220"/>
      <c r="J151" s="221">
        <f>ROUND(I151*H151,2)</f>
        <v>0</v>
      </c>
      <c r="K151" s="217" t="s">
        <v>233</v>
      </c>
      <c r="L151" s="46"/>
      <c r="M151" s="222" t="s">
        <v>19</v>
      </c>
      <c r="N151" s="223" t="s">
        <v>46</v>
      </c>
      <c r="O151" s="86"/>
      <c r="P151" s="224">
        <f>O151*H151</f>
        <v>0</v>
      </c>
      <c r="Q151" s="224">
        <v>0</v>
      </c>
      <c r="R151" s="224">
        <f>Q151*H151</f>
        <v>0</v>
      </c>
      <c r="S151" s="224">
        <v>2.3999999999999999</v>
      </c>
      <c r="T151" s="224">
        <f>S151*H151</f>
        <v>0.95999999999999996</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1720</v>
      </c>
    </row>
    <row r="152" s="2" customFormat="1">
      <c r="A152" s="40"/>
      <c r="B152" s="41"/>
      <c r="C152" s="42"/>
      <c r="D152" s="228" t="s">
        <v>236</v>
      </c>
      <c r="E152" s="42"/>
      <c r="F152" s="229" t="s">
        <v>789</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1721</v>
      </c>
      <c r="G153" s="234"/>
      <c r="H153" s="238">
        <v>0.40000000000000002</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0.40000000000000002</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24.15" customHeight="1">
      <c r="A155" s="40"/>
      <c r="B155" s="41"/>
      <c r="C155" s="215" t="s">
        <v>8</v>
      </c>
      <c r="D155" s="215" t="s">
        <v>229</v>
      </c>
      <c r="E155" s="216" t="s">
        <v>1722</v>
      </c>
      <c r="F155" s="217" t="s">
        <v>1723</v>
      </c>
      <c r="G155" s="218" t="s">
        <v>259</v>
      </c>
      <c r="H155" s="219">
        <v>2.6400000000000001</v>
      </c>
      <c r="I155" s="220"/>
      <c r="J155" s="221">
        <f>ROUND(I155*H155,2)</f>
        <v>0</v>
      </c>
      <c r="K155" s="217" t="s">
        <v>233</v>
      </c>
      <c r="L155" s="46"/>
      <c r="M155" s="222" t="s">
        <v>19</v>
      </c>
      <c r="N155" s="223" t="s">
        <v>46</v>
      </c>
      <c r="O155" s="86"/>
      <c r="P155" s="224">
        <f>O155*H155</f>
        <v>0</v>
      </c>
      <c r="Q155" s="224">
        <v>0</v>
      </c>
      <c r="R155" s="224">
        <f>Q155*H155</f>
        <v>0</v>
      </c>
      <c r="S155" s="224">
        <v>0.034000000000000002</v>
      </c>
      <c r="T155" s="224">
        <f>S155*H155</f>
        <v>0.089760000000000006</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1724</v>
      </c>
    </row>
    <row r="156" s="2" customFormat="1">
      <c r="A156" s="40"/>
      <c r="B156" s="41"/>
      <c r="C156" s="42"/>
      <c r="D156" s="228" t="s">
        <v>236</v>
      </c>
      <c r="E156" s="42"/>
      <c r="F156" s="229" t="s">
        <v>1725</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236</v>
      </c>
      <c r="AU156" s="19" t="s">
        <v>84</v>
      </c>
    </row>
    <row r="157" s="15" customFormat="1">
      <c r="A157" s="15"/>
      <c r="B157" s="266"/>
      <c r="C157" s="267"/>
      <c r="D157" s="235" t="s">
        <v>238</v>
      </c>
      <c r="E157" s="268" t="s">
        <v>19</v>
      </c>
      <c r="F157" s="269" t="s">
        <v>1726</v>
      </c>
      <c r="G157" s="267"/>
      <c r="H157" s="268" t="s">
        <v>19</v>
      </c>
      <c r="I157" s="270"/>
      <c r="J157" s="267"/>
      <c r="K157" s="267"/>
      <c r="L157" s="271"/>
      <c r="M157" s="272"/>
      <c r="N157" s="273"/>
      <c r="O157" s="273"/>
      <c r="P157" s="273"/>
      <c r="Q157" s="273"/>
      <c r="R157" s="273"/>
      <c r="S157" s="273"/>
      <c r="T157" s="273"/>
      <c r="U157" s="274"/>
      <c r="V157" s="15"/>
      <c r="W157" s="15"/>
      <c r="X157" s="15"/>
      <c r="Y157" s="15"/>
      <c r="Z157" s="15"/>
      <c r="AA157" s="15"/>
      <c r="AB157" s="15"/>
      <c r="AC157" s="15"/>
      <c r="AD157" s="15"/>
      <c r="AE157" s="15"/>
      <c r="AT157" s="275" t="s">
        <v>238</v>
      </c>
      <c r="AU157" s="275" t="s">
        <v>84</v>
      </c>
      <c r="AV157" s="15" t="s">
        <v>82</v>
      </c>
      <c r="AW157" s="15" t="s">
        <v>37</v>
      </c>
      <c r="AX157" s="15" t="s">
        <v>75</v>
      </c>
      <c r="AY157" s="275" t="s">
        <v>227</v>
      </c>
    </row>
    <row r="158" s="13" customFormat="1">
      <c r="A158" s="13"/>
      <c r="B158" s="233"/>
      <c r="C158" s="234"/>
      <c r="D158" s="235" t="s">
        <v>238</v>
      </c>
      <c r="E158" s="236" t="s">
        <v>19</v>
      </c>
      <c r="F158" s="237" t="s">
        <v>1727</v>
      </c>
      <c r="G158" s="234"/>
      <c r="H158" s="238">
        <v>2.6400000000000001</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84</v>
      </c>
      <c r="AV158" s="13" t="s">
        <v>84</v>
      </c>
      <c r="AW158" s="13" t="s">
        <v>37</v>
      </c>
      <c r="AX158" s="13" t="s">
        <v>75</v>
      </c>
      <c r="AY158" s="244" t="s">
        <v>227</v>
      </c>
    </row>
    <row r="159" s="14" customFormat="1">
      <c r="A159" s="14"/>
      <c r="B159" s="245"/>
      <c r="C159" s="246"/>
      <c r="D159" s="235" t="s">
        <v>238</v>
      </c>
      <c r="E159" s="247" t="s">
        <v>19</v>
      </c>
      <c r="F159" s="248" t="s">
        <v>240</v>
      </c>
      <c r="G159" s="246"/>
      <c r="H159" s="249">
        <v>2.6400000000000001</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84</v>
      </c>
      <c r="AV159" s="14" t="s">
        <v>234</v>
      </c>
      <c r="AW159" s="14" t="s">
        <v>37</v>
      </c>
      <c r="AX159" s="14" t="s">
        <v>82</v>
      </c>
      <c r="AY159" s="255" t="s">
        <v>227</v>
      </c>
    </row>
    <row r="160" s="2" customFormat="1" ht="24.15" customHeight="1">
      <c r="A160" s="40"/>
      <c r="B160" s="41"/>
      <c r="C160" s="215" t="s">
        <v>125</v>
      </c>
      <c r="D160" s="215" t="s">
        <v>229</v>
      </c>
      <c r="E160" s="216" t="s">
        <v>297</v>
      </c>
      <c r="F160" s="217" t="s">
        <v>298</v>
      </c>
      <c r="G160" s="218" t="s">
        <v>259</v>
      </c>
      <c r="H160" s="219">
        <v>26.800000000000001</v>
      </c>
      <c r="I160" s="220"/>
      <c r="J160" s="221">
        <f>ROUND(I160*H160,2)</f>
        <v>0</v>
      </c>
      <c r="K160" s="217" t="s">
        <v>233</v>
      </c>
      <c r="L160" s="46"/>
      <c r="M160" s="222" t="s">
        <v>19</v>
      </c>
      <c r="N160" s="223" t="s">
        <v>46</v>
      </c>
      <c r="O160" s="86"/>
      <c r="P160" s="224">
        <f>O160*H160</f>
        <v>0</v>
      </c>
      <c r="Q160" s="224">
        <v>0</v>
      </c>
      <c r="R160" s="224">
        <f>Q160*H160</f>
        <v>0</v>
      </c>
      <c r="S160" s="224">
        <v>0.075999999999999998</v>
      </c>
      <c r="T160" s="224">
        <f>S160*H160</f>
        <v>2.0367999999999999</v>
      </c>
      <c r="U160" s="225" t="s">
        <v>19</v>
      </c>
      <c r="V160" s="40"/>
      <c r="W160" s="40"/>
      <c r="X160" s="40"/>
      <c r="Y160" s="40"/>
      <c r="Z160" s="40"/>
      <c r="AA160" s="40"/>
      <c r="AB160" s="40"/>
      <c r="AC160" s="40"/>
      <c r="AD160" s="40"/>
      <c r="AE160" s="40"/>
      <c r="AR160" s="226" t="s">
        <v>234</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1728</v>
      </c>
    </row>
    <row r="161" s="2" customFormat="1">
      <c r="A161" s="40"/>
      <c r="B161" s="41"/>
      <c r="C161" s="42"/>
      <c r="D161" s="228" t="s">
        <v>236</v>
      </c>
      <c r="E161" s="42"/>
      <c r="F161" s="229" t="s">
        <v>300</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236</v>
      </c>
      <c r="AU161" s="19" t="s">
        <v>84</v>
      </c>
    </row>
    <row r="162" s="15" customFormat="1">
      <c r="A162" s="15"/>
      <c r="B162" s="266"/>
      <c r="C162" s="267"/>
      <c r="D162" s="235" t="s">
        <v>238</v>
      </c>
      <c r="E162" s="268" t="s">
        <v>19</v>
      </c>
      <c r="F162" s="269" t="s">
        <v>1729</v>
      </c>
      <c r="G162" s="267"/>
      <c r="H162" s="268" t="s">
        <v>19</v>
      </c>
      <c r="I162" s="270"/>
      <c r="J162" s="267"/>
      <c r="K162" s="267"/>
      <c r="L162" s="271"/>
      <c r="M162" s="272"/>
      <c r="N162" s="273"/>
      <c r="O162" s="273"/>
      <c r="P162" s="273"/>
      <c r="Q162" s="273"/>
      <c r="R162" s="273"/>
      <c r="S162" s="273"/>
      <c r="T162" s="273"/>
      <c r="U162" s="274"/>
      <c r="V162" s="15"/>
      <c r="W162" s="15"/>
      <c r="X162" s="15"/>
      <c r="Y162" s="15"/>
      <c r="Z162" s="15"/>
      <c r="AA162" s="15"/>
      <c r="AB162" s="15"/>
      <c r="AC162" s="15"/>
      <c r="AD162" s="15"/>
      <c r="AE162" s="15"/>
      <c r="AT162" s="275" t="s">
        <v>238</v>
      </c>
      <c r="AU162" s="275" t="s">
        <v>84</v>
      </c>
      <c r="AV162" s="15" t="s">
        <v>82</v>
      </c>
      <c r="AW162" s="15" t="s">
        <v>37</v>
      </c>
      <c r="AX162" s="15" t="s">
        <v>75</v>
      </c>
      <c r="AY162" s="275" t="s">
        <v>227</v>
      </c>
    </row>
    <row r="163" s="13" customFormat="1">
      <c r="A163" s="13"/>
      <c r="B163" s="233"/>
      <c r="C163" s="234"/>
      <c r="D163" s="235" t="s">
        <v>238</v>
      </c>
      <c r="E163" s="236" t="s">
        <v>19</v>
      </c>
      <c r="F163" s="237" t="s">
        <v>1730</v>
      </c>
      <c r="G163" s="234"/>
      <c r="H163" s="238">
        <v>2.3999999999999999</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3" customFormat="1">
      <c r="A164" s="13"/>
      <c r="B164" s="233"/>
      <c r="C164" s="234"/>
      <c r="D164" s="235" t="s">
        <v>238</v>
      </c>
      <c r="E164" s="236" t="s">
        <v>19</v>
      </c>
      <c r="F164" s="237" t="s">
        <v>1026</v>
      </c>
      <c r="G164" s="234"/>
      <c r="H164" s="238">
        <v>4.7999999999999998</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84</v>
      </c>
      <c r="AV164" s="13" t="s">
        <v>84</v>
      </c>
      <c r="AW164" s="13" t="s">
        <v>37</v>
      </c>
      <c r="AX164" s="13" t="s">
        <v>75</v>
      </c>
      <c r="AY164" s="244" t="s">
        <v>227</v>
      </c>
    </row>
    <row r="165" s="13" customFormat="1">
      <c r="A165" s="13"/>
      <c r="B165" s="233"/>
      <c r="C165" s="234"/>
      <c r="D165" s="235" t="s">
        <v>238</v>
      </c>
      <c r="E165" s="236" t="s">
        <v>19</v>
      </c>
      <c r="F165" s="237" t="s">
        <v>1731</v>
      </c>
      <c r="G165" s="234"/>
      <c r="H165" s="238">
        <v>5.4000000000000004</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5" customFormat="1">
      <c r="A166" s="15"/>
      <c r="B166" s="266"/>
      <c r="C166" s="267"/>
      <c r="D166" s="235" t="s">
        <v>238</v>
      </c>
      <c r="E166" s="268" t="s">
        <v>19</v>
      </c>
      <c r="F166" s="269" t="s">
        <v>1732</v>
      </c>
      <c r="G166" s="267"/>
      <c r="H166" s="268" t="s">
        <v>19</v>
      </c>
      <c r="I166" s="270"/>
      <c r="J166" s="267"/>
      <c r="K166" s="267"/>
      <c r="L166" s="271"/>
      <c r="M166" s="272"/>
      <c r="N166" s="273"/>
      <c r="O166" s="273"/>
      <c r="P166" s="273"/>
      <c r="Q166" s="273"/>
      <c r="R166" s="273"/>
      <c r="S166" s="273"/>
      <c r="T166" s="273"/>
      <c r="U166" s="274"/>
      <c r="V166" s="15"/>
      <c r="W166" s="15"/>
      <c r="X166" s="15"/>
      <c r="Y166" s="15"/>
      <c r="Z166" s="15"/>
      <c r="AA166" s="15"/>
      <c r="AB166" s="15"/>
      <c r="AC166" s="15"/>
      <c r="AD166" s="15"/>
      <c r="AE166" s="15"/>
      <c r="AT166" s="275" t="s">
        <v>238</v>
      </c>
      <c r="AU166" s="275" t="s">
        <v>84</v>
      </c>
      <c r="AV166" s="15" t="s">
        <v>82</v>
      </c>
      <c r="AW166" s="15" t="s">
        <v>37</v>
      </c>
      <c r="AX166" s="15" t="s">
        <v>75</v>
      </c>
      <c r="AY166" s="275" t="s">
        <v>227</v>
      </c>
    </row>
    <row r="167" s="13" customFormat="1">
      <c r="A167" s="13"/>
      <c r="B167" s="233"/>
      <c r="C167" s="234"/>
      <c r="D167" s="235" t="s">
        <v>238</v>
      </c>
      <c r="E167" s="236" t="s">
        <v>19</v>
      </c>
      <c r="F167" s="237" t="s">
        <v>1733</v>
      </c>
      <c r="G167" s="234"/>
      <c r="H167" s="238">
        <v>1.6000000000000001</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3" customFormat="1">
      <c r="A168" s="13"/>
      <c r="B168" s="233"/>
      <c r="C168" s="234"/>
      <c r="D168" s="235" t="s">
        <v>238</v>
      </c>
      <c r="E168" s="236" t="s">
        <v>19</v>
      </c>
      <c r="F168" s="237" t="s">
        <v>1731</v>
      </c>
      <c r="G168" s="234"/>
      <c r="H168" s="238">
        <v>5.4000000000000004</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5" customFormat="1">
      <c r="A169" s="15"/>
      <c r="B169" s="266"/>
      <c r="C169" s="267"/>
      <c r="D169" s="235" t="s">
        <v>238</v>
      </c>
      <c r="E169" s="268" t="s">
        <v>19</v>
      </c>
      <c r="F169" s="269" t="s">
        <v>1726</v>
      </c>
      <c r="G169" s="267"/>
      <c r="H169" s="268" t="s">
        <v>19</v>
      </c>
      <c r="I169" s="270"/>
      <c r="J169" s="267"/>
      <c r="K169" s="267"/>
      <c r="L169" s="271"/>
      <c r="M169" s="272"/>
      <c r="N169" s="273"/>
      <c r="O169" s="273"/>
      <c r="P169" s="273"/>
      <c r="Q169" s="273"/>
      <c r="R169" s="273"/>
      <c r="S169" s="273"/>
      <c r="T169" s="273"/>
      <c r="U169" s="274"/>
      <c r="V169" s="15"/>
      <c r="W169" s="15"/>
      <c r="X169" s="15"/>
      <c r="Y169" s="15"/>
      <c r="Z169" s="15"/>
      <c r="AA169" s="15"/>
      <c r="AB169" s="15"/>
      <c r="AC169" s="15"/>
      <c r="AD169" s="15"/>
      <c r="AE169" s="15"/>
      <c r="AT169" s="275" t="s">
        <v>238</v>
      </c>
      <c r="AU169" s="275" t="s">
        <v>84</v>
      </c>
      <c r="AV169" s="15" t="s">
        <v>82</v>
      </c>
      <c r="AW169" s="15" t="s">
        <v>37</v>
      </c>
      <c r="AX169" s="15" t="s">
        <v>75</v>
      </c>
      <c r="AY169" s="275" t="s">
        <v>227</v>
      </c>
    </row>
    <row r="170" s="13" customFormat="1">
      <c r="A170" s="13"/>
      <c r="B170" s="233"/>
      <c r="C170" s="234"/>
      <c r="D170" s="235" t="s">
        <v>238</v>
      </c>
      <c r="E170" s="236" t="s">
        <v>19</v>
      </c>
      <c r="F170" s="237" t="s">
        <v>1734</v>
      </c>
      <c r="G170" s="234"/>
      <c r="H170" s="238">
        <v>1.8</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84</v>
      </c>
      <c r="AV170" s="13" t="s">
        <v>84</v>
      </c>
      <c r="AW170" s="13" t="s">
        <v>37</v>
      </c>
      <c r="AX170" s="13" t="s">
        <v>75</v>
      </c>
      <c r="AY170" s="244" t="s">
        <v>227</v>
      </c>
    </row>
    <row r="171" s="15" customFormat="1">
      <c r="A171" s="15"/>
      <c r="B171" s="266"/>
      <c r="C171" s="267"/>
      <c r="D171" s="235" t="s">
        <v>238</v>
      </c>
      <c r="E171" s="268" t="s">
        <v>19</v>
      </c>
      <c r="F171" s="269" t="s">
        <v>1735</v>
      </c>
      <c r="G171" s="267"/>
      <c r="H171" s="268" t="s">
        <v>19</v>
      </c>
      <c r="I171" s="270"/>
      <c r="J171" s="267"/>
      <c r="K171" s="267"/>
      <c r="L171" s="271"/>
      <c r="M171" s="272"/>
      <c r="N171" s="273"/>
      <c r="O171" s="273"/>
      <c r="P171" s="273"/>
      <c r="Q171" s="273"/>
      <c r="R171" s="273"/>
      <c r="S171" s="273"/>
      <c r="T171" s="273"/>
      <c r="U171" s="274"/>
      <c r="V171" s="15"/>
      <c r="W171" s="15"/>
      <c r="X171" s="15"/>
      <c r="Y171" s="15"/>
      <c r="Z171" s="15"/>
      <c r="AA171" s="15"/>
      <c r="AB171" s="15"/>
      <c r="AC171" s="15"/>
      <c r="AD171" s="15"/>
      <c r="AE171" s="15"/>
      <c r="AT171" s="275" t="s">
        <v>238</v>
      </c>
      <c r="AU171" s="275" t="s">
        <v>84</v>
      </c>
      <c r="AV171" s="15" t="s">
        <v>82</v>
      </c>
      <c r="AW171" s="15" t="s">
        <v>37</v>
      </c>
      <c r="AX171" s="15" t="s">
        <v>75</v>
      </c>
      <c r="AY171" s="275" t="s">
        <v>227</v>
      </c>
    </row>
    <row r="172" s="13" customFormat="1">
      <c r="A172" s="13"/>
      <c r="B172" s="233"/>
      <c r="C172" s="234"/>
      <c r="D172" s="235" t="s">
        <v>238</v>
      </c>
      <c r="E172" s="236" t="s">
        <v>19</v>
      </c>
      <c r="F172" s="237" t="s">
        <v>1734</v>
      </c>
      <c r="G172" s="234"/>
      <c r="H172" s="238">
        <v>1.8</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5" customFormat="1">
      <c r="A173" s="15"/>
      <c r="B173" s="266"/>
      <c r="C173" s="267"/>
      <c r="D173" s="235" t="s">
        <v>238</v>
      </c>
      <c r="E173" s="268" t="s">
        <v>19</v>
      </c>
      <c r="F173" s="269" t="s">
        <v>1736</v>
      </c>
      <c r="G173" s="267"/>
      <c r="H173" s="268" t="s">
        <v>19</v>
      </c>
      <c r="I173" s="270"/>
      <c r="J173" s="267"/>
      <c r="K173" s="267"/>
      <c r="L173" s="271"/>
      <c r="M173" s="272"/>
      <c r="N173" s="273"/>
      <c r="O173" s="273"/>
      <c r="P173" s="273"/>
      <c r="Q173" s="273"/>
      <c r="R173" s="273"/>
      <c r="S173" s="273"/>
      <c r="T173" s="273"/>
      <c r="U173" s="274"/>
      <c r="V173" s="15"/>
      <c r="W173" s="15"/>
      <c r="X173" s="15"/>
      <c r="Y173" s="15"/>
      <c r="Z173" s="15"/>
      <c r="AA173" s="15"/>
      <c r="AB173" s="15"/>
      <c r="AC173" s="15"/>
      <c r="AD173" s="15"/>
      <c r="AE173" s="15"/>
      <c r="AT173" s="275" t="s">
        <v>238</v>
      </c>
      <c r="AU173" s="275" t="s">
        <v>84</v>
      </c>
      <c r="AV173" s="15" t="s">
        <v>82</v>
      </c>
      <c r="AW173" s="15" t="s">
        <v>37</v>
      </c>
      <c r="AX173" s="15" t="s">
        <v>75</v>
      </c>
      <c r="AY173" s="275" t="s">
        <v>227</v>
      </c>
    </row>
    <row r="174" s="13" customFormat="1">
      <c r="A174" s="13"/>
      <c r="B174" s="233"/>
      <c r="C174" s="234"/>
      <c r="D174" s="235" t="s">
        <v>238</v>
      </c>
      <c r="E174" s="236" t="s">
        <v>19</v>
      </c>
      <c r="F174" s="237" t="s">
        <v>1105</v>
      </c>
      <c r="G174" s="234"/>
      <c r="H174" s="238">
        <v>3.6000000000000001</v>
      </c>
      <c r="I174" s="239"/>
      <c r="J174" s="234"/>
      <c r="K174" s="234"/>
      <c r="L174" s="240"/>
      <c r="M174" s="241"/>
      <c r="N174" s="242"/>
      <c r="O174" s="242"/>
      <c r="P174" s="242"/>
      <c r="Q174" s="242"/>
      <c r="R174" s="242"/>
      <c r="S174" s="242"/>
      <c r="T174" s="242"/>
      <c r="U174" s="243"/>
      <c r="V174" s="13"/>
      <c r="W174" s="13"/>
      <c r="X174" s="13"/>
      <c r="Y174" s="13"/>
      <c r="Z174" s="13"/>
      <c r="AA174" s="13"/>
      <c r="AB174" s="13"/>
      <c r="AC174" s="13"/>
      <c r="AD174" s="13"/>
      <c r="AE174" s="13"/>
      <c r="AT174" s="244" t="s">
        <v>238</v>
      </c>
      <c r="AU174" s="244" t="s">
        <v>84</v>
      </c>
      <c r="AV174" s="13" t="s">
        <v>84</v>
      </c>
      <c r="AW174" s="13" t="s">
        <v>37</v>
      </c>
      <c r="AX174" s="13" t="s">
        <v>75</v>
      </c>
      <c r="AY174" s="244" t="s">
        <v>227</v>
      </c>
    </row>
    <row r="175" s="14" customFormat="1">
      <c r="A175" s="14"/>
      <c r="B175" s="245"/>
      <c r="C175" s="246"/>
      <c r="D175" s="235" t="s">
        <v>238</v>
      </c>
      <c r="E175" s="247" t="s">
        <v>19</v>
      </c>
      <c r="F175" s="248" t="s">
        <v>240</v>
      </c>
      <c r="G175" s="246"/>
      <c r="H175" s="249">
        <v>26.800000000000004</v>
      </c>
      <c r="I175" s="250"/>
      <c r="J175" s="246"/>
      <c r="K175" s="246"/>
      <c r="L175" s="251"/>
      <c r="M175" s="252"/>
      <c r="N175" s="253"/>
      <c r="O175" s="253"/>
      <c r="P175" s="253"/>
      <c r="Q175" s="253"/>
      <c r="R175" s="253"/>
      <c r="S175" s="253"/>
      <c r="T175" s="253"/>
      <c r="U175" s="254"/>
      <c r="V175" s="14"/>
      <c r="W175" s="14"/>
      <c r="X175" s="14"/>
      <c r="Y175" s="14"/>
      <c r="Z175" s="14"/>
      <c r="AA175" s="14"/>
      <c r="AB175" s="14"/>
      <c r="AC175" s="14"/>
      <c r="AD175" s="14"/>
      <c r="AE175" s="14"/>
      <c r="AT175" s="255" t="s">
        <v>238</v>
      </c>
      <c r="AU175" s="255" t="s">
        <v>84</v>
      </c>
      <c r="AV175" s="14" t="s">
        <v>234</v>
      </c>
      <c r="AW175" s="14" t="s">
        <v>37</v>
      </c>
      <c r="AX175" s="14" t="s">
        <v>82</v>
      </c>
      <c r="AY175" s="255" t="s">
        <v>227</v>
      </c>
    </row>
    <row r="176" s="2" customFormat="1" ht="21.75" customHeight="1">
      <c r="A176" s="40"/>
      <c r="B176" s="41"/>
      <c r="C176" s="215" t="s">
        <v>323</v>
      </c>
      <c r="D176" s="215" t="s">
        <v>229</v>
      </c>
      <c r="E176" s="216" t="s">
        <v>1737</v>
      </c>
      <c r="F176" s="217" t="s">
        <v>1738</v>
      </c>
      <c r="G176" s="218" t="s">
        <v>259</v>
      </c>
      <c r="H176" s="219">
        <v>52.835000000000001</v>
      </c>
      <c r="I176" s="220"/>
      <c r="J176" s="221">
        <f>ROUND(I176*H176,2)</f>
        <v>0</v>
      </c>
      <c r="K176" s="217" t="s">
        <v>233</v>
      </c>
      <c r="L176" s="46"/>
      <c r="M176" s="222" t="s">
        <v>19</v>
      </c>
      <c r="N176" s="223" t="s">
        <v>46</v>
      </c>
      <c r="O176" s="86"/>
      <c r="P176" s="224">
        <f>O176*H176</f>
        <v>0</v>
      </c>
      <c r="Q176" s="224">
        <v>0</v>
      </c>
      <c r="R176" s="224">
        <f>Q176*H176</f>
        <v>0</v>
      </c>
      <c r="S176" s="224">
        <v>0.050999999999999997</v>
      </c>
      <c r="T176" s="224">
        <f>S176*H176</f>
        <v>2.694585</v>
      </c>
      <c r="U176" s="225" t="s">
        <v>19</v>
      </c>
      <c r="V176" s="40"/>
      <c r="W176" s="40"/>
      <c r="X176" s="40"/>
      <c r="Y176" s="40"/>
      <c r="Z176" s="40"/>
      <c r="AA176" s="40"/>
      <c r="AB176" s="40"/>
      <c r="AC176" s="40"/>
      <c r="AD176" s="40"/>
      <c r="AE176" s="40"/>
      <c r="AR176" s="226" t="s">
        <v>234</v>
      </c>
      <c r="AT176" s="226" t="s">
        <v>229</v>
      </c>
      <c r="AU176" s="226" t="s">
        <v>84</v>
      </c>
      <c r="AY176" s="19" t="s">
        <v>227</v>
      </c>
      <c r="BE176" s="227">
        <f>IF(N176="základní",J176,0)</f>
        <v>0</v>
      </c>
      <c r="BF176" s="227">
        <f>IF(N176="snížená",J176,0)</f>
        <v>0</v>
      </c>
      <c r="BG176" s="227">
        <f>IF(N176="zákl. přenesená",J176,0)</f>
        <v>0</v>
      </c>
      <c r="BH176" s="227">
        <f>IF(N176="sníž. přenesená",J176,0)</f>
        <v>0</v>
      </c>
      <c r="BI176" s="227">
        <f>IF(N176="nulová",J176,0)</f>
        <v>0</v>
      </c>
      <c r="BJ176" s="19" t="s">
        <v>82</v>
      </c>
      <c r="BK176" s="227">
        <f>ROUND(I176*H176,2)</f>
        <v>0</v>
      </c>
      <c r="BL176" s="19" t="s">
        <v>234</v>
      </c>
      <c r="BM176" s="226" t="s">
        <v>1739</v>
      </c>
    </row>
    <row r="177" s="2" customFormat="1">
      <c r="A177" s="40"/>
      <c r="B177" s="41"/>
      <c r="C177" s="42"/>
      <c r="D177" s="228" t="s">
        <v>236</v>
      </c>
      <c r="E177" s="42"/>
      <c r="F177" s="229" t="s">
        <v>1740</v>
      </c>
      <c r="G177" s="42"/>
      <c r="H177" s="42"/>
      <c r="I177" s="230"/>
      <c r="J177" s="42"/>
      <c r="K177" s="42"/>
      <c r="L177" s="46"/>
      <c r="M177" s="231"/>
      <c r="N177" s="232"/>
      <c r="O177" s="86"/>
      <c r="P177" s="86"/>
      <c r="Q177" s="86"/>
      <c r="R177" s="86"/>
      <c r="S177" s="86"/>
      <c r="T177" s="86"/>
      <c r="U177" s="87"/>
      <c r="V177" s="40"/>
      <c r="W177" s="40"/>
      <c r="X177" s="40"/>
      <c r="Y177" s="40"/>
      <c r="Z177" s="40"/>
      <c r="AA177" s="40"/>
      <c r="AB177" s="40"/>
      <c r="AC177" s="40"/>
      <c r="AD177" s="40"/>
      <c r="AE177" s="40"/>
      <c r="AT177" s="19" t="s">
        <v>236</v>
      </c>
      <c r="AU177" s="19" t="s">
        <v>84</v>
      </c>
    </row>
    <row r="178" s="15" customFormat="1">
      <c r="A178" s="15"/>
      <c r="B178" s="266"/>
      <c r="C178" s="267"/>
      <c r="D178" s="235" t="s">
        <v>238</v>
      </c>
      <c r="E178" s="268" t="s">
        <v>19</v>
      </c>
      <c r="F178" s="269" t="s">
        <v>1729</v>
      </c>
      <c r="G178" s="267"/>
      <c r="H178" s="268" t="s">
        <v>19</v>
      </c>
      <c r="I178" s="270"/>
      <c r="J178" s="267"/>
      <c r="K178" s="267"/>
      <c r="L178" s="271"/>
      <c r="M178" s="272"/>
      <c r="N178" s="273"/>
      <c r="O178" s="273"/>
      <c r="P178" s="273"/>
      <c r="Q178" s="273"/>
      <c r="R178" s="273"/>
      <c r="S178" s="273"/>
      <c r="T178" s="273"/>
      <c r="U178" s="274"/>
      <c r="V178" s="15"/>
      <c r="W178" s="15"/>
      <c r="X178" s="15"/>
      <c r="Y178" s="15"/>
      <c r="Z178" s="15"/>
      <c r="AA178" s="15"/>
      <c r="AB178" s="15"/>
      <c r="AC178" s="15"/>
      <c r="AD178" s="15"/>
      <c r="AE178" s="15"/>
      <c r="AT178" s="275" t="s">
        <v>238</v>
      </c>
      <c r="AU178" s="275" t="s">
        <v>84</v>
      </c>
      <c r="AV178" s="15" t="s">
        <v>82</v>
      </c>
      <c r="AW178" s="15" t="s">
        <v>37</v>
      </c>
      <c r="AX178" s="15" t="s">
        <v>75</v>
      </c>
      <c r="AY178" s="275" t="s">
        <v>227</v>
      </c>
    </row>
    <row r="179" s="13" customFormat="1">
      <c r="A179" s="13"/>
      <c r="B179" s="233"/>
      <c r="C179" s="234"/>
      <c r="D179" s="235" t="s">
        <v>238</v>
      </c>
      <c r="E179" s="236" t="s">
        <v>19</v>
      </c>
      <c r="F179" s="237" t="s">
        <v>1741</v>
      </c>
      <c r="G179" s="234"/>
      <c r="H179" s="238">
        <v>12.300000000000001</v>
      </c>
      <c r="I179" s="239"/>
      <c r="J179" s="234"/>
      <c r="K179" s="234"/>
      <c r="L179" s="240"/>
      <c r="M179" s="241"/>
      <c r="N179" s="242"/>
      <c r="O179" s="242"/>
      <c r="P179" s="242"/>
      <c r="Q179" s="242"/>
      <c r="R179" s="242"/>
      <c r="S179" s="242"/>
      <c r="T179" s="242"/>
      <c r="U179" s="243"/>
      <c r="V179" s="13"/>
      <c r="W179" s="13"/>
      <c r="X179" s="13"/>
      <c r="Y179" s="13"/>
      <c r="Z179" s="13"/>
      <c r="AA179" s="13"/>
      <c r="AB179" s="13"/>
      <c r="AC179" s="13"/>
      <c r="AD179" s="13"/>
      <c r="AE179" s="13"/>
      <c r="AT179" s="244" t="s">
        <v>238</v>
      </c>
      <c r="AU179" s="244" t="s">
        <v>84</v>
      </c>
      <c r="AV179" s="13" t="s">
        <v>84</v>
      </c>
      <c r="AW179" s="13" t="s">
        <v>37</v>
      </c>
      <c r="AX179" s="13" t="s">
        <v>75</v>
      </c>
      <c r="AY179" s="244" t="s">
        <v>227</v>
      </c>
    </row>
    <row r="180" s="13" customFormat="1">
      <c r="A180" s="13"/>
      <c r="B180" s="233"/>
      <c r="C180" s="234"/>
      <c r="D180" s="235" t="s">
        <v>238</v>
      </c>
      <c r="E180" s="236" t="s">
        <v>19</v>
      </c>
      <c r="F180" s="237" t="s">
        <v>1742</v>
      </c>
      <c r="G180" s="234"/>
      <c r="H180" s="238">
        <v>11.880000000000001</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3" customFormat="1">
      <c r="A181" s="13"/>
      <c r="B181" s="233"/>
      <c r="C181" s="234"/>
      <c r="D181" s="235" t="s">
        <v>238</v>
      </c>
      <c r="E181" s="236" t="s">
        <v>19</v>
      </c>
      <c r="F181" s="237" t="s">
        <v>1743</v>
      </c>
      <c r="G181" s="234"/>
      <c r="H181" s="238">
        <v>1.575</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84</v>
      </c>
      <c r="AV181" s="13" t="s">
        <v>84</v>
      </c>
      <c r="AW181" s="13" t="s">
        <v>37</v>
      </c>
      <c r="AX181" s="13" t="s">
        <v>75</v>
      </c>
      <c r="AY181" s="244" t="s">
        <v>227</v>
      </c>
    </row>
    <row r="182" s="13" customFormat="1">
      <c r="A182" s="13"/>
      <c r="B182" s="233"/>
      <c r="C182" s="234"/>
      <c r="D182" s="235" t="s">
        <v>238</v>
      </c>
      <c r="E182" s="236" t="s">
        <v>19</v>
      </c>
      <c r="F182" s="237" t="s">
        <v>1744</v>
      </c>
      <c r="G182" s="234"/>
      <c r="H182" s="238">
        <v>5.8799999999999999</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3" customFormat="1">
      <c r="A183" s="13"/>
      <c r="B183" s="233"/>
      <c r="C183" s="234"/>
      <c r="D183" s="235" t="s">
        <v>238</v>
      </c>
      <c r="E183" s="236" t="s">
        <v>19</v>
      </c>
      <c r="F183" s="237" t="s">
        <v>1745</v>
      </c>
      <c r="G183" s="234"/>
      <c r="H183" s="238">
        <v>4</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5" customFormat="1">
      <c r="A184" s="15"/>
      <c r="B184" s="266"/>
      <c r="C184" s="267"/>
      <c r="D184" s="235" t="s">
        <v>238</v>
      </c>
      <c r="E184" s="268" t="s">
        <v>19</v>
      </c>
      <c r="F184" s="269" t="s">
        <v>1732</v>
      </c>
      <c r="G184" s="267"/>
      <c r="H184" s="268" t="s">
        <v>19</v>
      </c>
      <c r="I184" s="270"/>
      <c r="J184" s="267"/>
      <c r="K184" s="267"/>
      <c r="L184" s="271"/>
      <c r="M184" s="272"/>
      <c r="N184" s="273"/>
      <c r="O184" s="273"/>
      <c r="P184" s="273"/>
      <c r="Q184" s="273"/>
      <c r="R184" s="273"/>
      <c r="S184" s="273"/>
      <c r="T184" s="273"/>
      <c r="U184" s="274"/>
      <c r="V184" s="15"/>
      <c r="W184" s="15"/>
      <c r="X184" s="15"/>
      <c r="Y184" s="15"/>
      <c r="Z184" s="15"/>
      <c r="AA184" s="15"/>
      <c r="AB184" s="15"/>
      <c r="AC184" s="15"/>
      <c r="AD184" s="15"/>
      <c r="AE184" s="15"/>
      <c r="AT184" s="275" t="s">
        <v>238</v>
      </c>
      <c r="AU184" s="275" t="s">
        <v>84</v>
      </c>
      <c r="AV184" s="15" t="s">
        <v>82</v>
      </c>
      <c r="AW184" s="15" t="s">
        <v>37</v>
      </c>
      <c r="AX184" s="15" t="s">
        <v>75</v>
      </c>
      <c r="AY184" s="275" t="s">
        <v>227</v>
      </c>
    </row>
    <row r="185" s="13" customFormat="1">
      <c r="A185" s="13"/>
      <c r="B185" s="233"/>
      <c r="C185" s="234"/>
      <c r="D185" s="235" t="s">
        <v>238</v>
      </c>
      <c r="E185" s="236" t="s">
        <v>19</v>
      </c>
      <c r="F185" s="237" t="s">
        <v>1746</v>
      </c>
      <c r="G185" s="234"/>
      <c r="H185" s="238">
        <v>5.5999999999999996</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84</v>
      </c>
      <c r="AV185" s="13" t="s">
        <v>84</v>
      </c>
      <c r="AW185" s="13" t="s">
        <v>37</v>
      </c>
      <c r="AX185" s="13" t="s">
        <v>75</v>
      </c>
      <c r="AY185" s="244" t="s">
        <v>227</v>
      </c>
    </row>
    <row r="186" s="15" customFormat="1">
      <c r="A186" s="15"/>
      <c r="B186" s="266"/>
      <c r="C186" s="267"/>
      <c r="D186" s="235" t="s">
        <v>238</v>
      </c>
      <c r="E186" s="268" t="s">
        <v>19</v>
      </c>
      <c r="F186" s="269" t="s">
        <v>1726</v>
      </c>
      <c r="G186" s="267"/>
      <c r="H186" s="268" t="s">
        <v>19</v>
      </c>
      <c r="I186" s="270"/>
      <c r="J186" s="267"/>
      <c r="K186" s="267"/>
      <c r="L186" s="271"/>
      <c r="M186" s="272"/>
      <c r="N186" s="273"/>
      <c r="O186" s="273"/>
      <c r="P186" s="273"/>
      <c r="Q186" s="273"/>
      <c r="R186" s="273"/>
      <c r="S186" s="273"/>
      <c r="T186" s="273"/>
      <c r="U186" s="274"/>
      <c r="V186" s="15"/>
      <c r="W186" s="15"/>
      <c r="X186" s="15"/>
      <c r="Y186" s="15"/>
      <c r="Z186" s="15"/>
      <c r="AA186" s="15"/>
      <c r="AB186" s="15"/>
      <c r="AC186" s="15"/>
      <c r="AD186" s="15"/>
      <c r="AE186" s="15"/>
      <c r="AT186" s="275" t="s">
        <v>238</v>
      </c>
      <c r="AU186" s="275" t="s">
        <v>84</v>
      </c>
      <c r="AV186" s="15" t="s">
        <v>82</v>
      </c>
      <c r="AW186" s="15" t="s">
        <v>37</v>
      </c>
      <c r="AX186" s="15" t="s">
        <v>75</v>
      </c>
      <c r="AY186" s="275" t="s">
        <v>227</v>
      </c>
    </row>
    <row r="187" s="13" customFormat="1">
      <c r="A187" s="13"/>
      <c r="B187" s="233"/>
      <c r="C187" s="234"/>
      <c r="D187" s="235" t="s">
        <v>238</v>
      </c>
      <c r="E187" s="236" t="s">
        <v>19</v>
      </c>
      <c r="F187" s="237" t="s">
        <v>1747</v>
      </c>
      <c r="G187" s="234"/>
      <c r="H187" s="238">
        <v>5.7999999999999998</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5" customFormat="1">
      <c r="A188" s="15"/>
      <c r="B188" s="266"/>
      <c r="C188" s="267"/>
      <c r="D188" s="235" t="s">
        <v>238</v>
      </c>
      <c r="E188" s="268" t="s">
        <v>19</v>
      </c>
      <c r="F188" s="269" t="s">
        <v>1735</v>
      </c>
      <c r="G188" s="267"/>
      <c r="H188" s="268" t="s">
        <v>19</v>
      </c>
      <c r="I188" s="270"/>
      <c r="J188" s="267"/>
      <c r="K188" s="267"/>
      <c r="L188" s="271"/>
      <c r="M188" s="272"/>
      <c r="N188" s="273"/>
      <c r="O188" s="273"/>
      <c r="P188" s="273"/>
      <c r="Q188" s="273"/>
      <c r="R188" s="273"/>
      <c r="S188" s="273"/>
      <c r="T188" s="273"/>
      <c r="U188" s="274"/>
      <c r="V188" s="15"/>
      <c r="W188" s="15"/>
      <c r="X188" s="15"/>
      <c r="Y188" s="15"/>
      <c r="Z188" s="15"/>
      <c r="AA188" s="15"/>
      <c r="AB188" s="15"/>
      <c r="AC188" s="15"/>
      <c r="AD188" s="15"/>
      <c r="AE188" s="15"/>
      <c r="AT188" s="275" t="s">
        <v>238</v>
      </c>
      <c r="AU188" s="275" t="s">
        <v>84</v>
      </c>
      <c r="AV188" s="15" t="s">
        <v>82</v>
      </c>
      <c r="AW188" s="15" t="s">
        <v>37</v>
      </c>
      <c r="AX188" s="15" t="s">
        <v>75</v>
      </c>
      <c r="AY188" s="275" t="s">
        <v>227</v>
      </c>
    </row>
    <row r="189" s="13" customFormat="1">
      <c r="A189" s="13"/>
      <c r="B189" s="233"/>
      <c r="C189" s="234"/>
      <c r="D189" s="235" t="s">
        <v>238</v>
      </c>
      <c r="E189" s="236" t="s">
        <v>19</v>
      </c>
      <c r="F189" s="237" t="s">
        <v>1747</v>
      </c>
      <c r="G189" s="234"/>
      <c r="H189" s="238">
        <v>5.7999999999999998</v>
      </c>
      <c r="I189" s="239"/>
      <c r="J189" s="234"/>
      <c r="K189" s="234"/>
      <c r="L189" s="240"/>
      <c r="M189" s="241"/>
      <c r="N189" s="242"/>
      <c r="O189" s="242"/>
      <c r="P189" s="242"/>
      <c r="Q189" s="242"/>
      <c r="R189" s="242"/>
      <c r="S189" s="242"/>
      <c r="T189" s="242"/>
      <c r="U189" s="243"/>
      <c r="V189" s="13"/>
      <c r="W189" s="13"/>
      <c r="X189" s="13"/>
      <c r="Y189" s="13"/>
      <c r="Z189" s="13"/>
      <c r="AA189" s="13"/>
      <c r="AB189" s="13"/>
      <c r="AC189" s="13"/>
      <c r="AD189" s="13"/>
      <c r="AE189" s="13"/>
      <c r="AT189" s="244" t="s">
        <v>238</v>
      </c>
      <c r="AU189" s="244" t="s">
        <v>84</v>
      </c>
      <c r="AV189" s="13" t="s">
        <v>84</v>
      </c>
      <c r="AW189" s="13" t="s">
        <v>37</v>
      </c>
      <c r="AX189" s="13" t="s">
        <v>75</v>
      </c>
      <c r="AY189" s="244" t="s">
        <v>227</v>
      </c>
    </row>
    <row r="190" s="14" customFormat="1">
      <c r="A190" s="14"/>
      <c r="B190" s="245"/>
      <c r="C190" s="246"/>
      <c r="D190" s="235" t="s">
        <v>238</v>
      </c>
      <c r="E190" s="247" t="s">
        <v>19</v>
      </c>
      <c r="F190" s="248" t="s">
        <v>240</v>
      </c>
      <c r="G190" s="246"/>
      <c r="H190" s="249">
        <v>52.834999999999994</v>
      </c>
      <c r="I190" s="250"/>
      <c r="J190" s="246"/>
      <c r="K190" s="246"/>
      <c r="L190" s="251"/>
      <c r="M190" s="252"/>
      <c r="N190" s="253"/>
      <c r="O190" s="253"/>
      <c r="P190" s="253"/>
      <c r="Q190" s="253"/>
      <c r="R190" s="253"/>
      <c r="S190" s="253"/>
      <c r="T190" s="253"/>
      <c r="U190" s="254"/>
      <c r="V190" s="14"/>
      <c r="W190" s="14"/>
      <c r="X190" s="14"/>
      <c r="Y190" s="14"/>
      <c r="Z190" s="14"/>
      <c r="AA190" s="14"/>
      <c r="AB190" s="14"/>
      <c r="AC190" s="14"/>
      <c r="AD190" s="14"/>
      <c r="AE190" s="14"/>
      <c r="AT190" s="255" t="s">
        <v>238</v>
      </c>
      <c r="AU190" s="255" t="s">
        <v>84</v>
      </c>
      <c r="AV190" s="14" t="s">
        <v>234</v>
      </c>
      <c r="AW190" s="14" t="s">
        <v>37</v>
      </c>
      <c r="AX190" s="14" t="s">
        <v>82</v>
      </c>
      <c r="AY190" s="255" t="s">
        <v>227</v>
      </c>
    </row>
    <row r="191" s="2" customFormat="1" ht="24.15" customHeight="1">
      <c r="A191" s="40"/>
      <c r="B191" s="41"/>
      <c r="C191" s="215" t="s">
        <v>329</v>
      </c>
      <c r="D191" s="215" t="s">
        <v>229</v>
      </c>
      <c r="E191" s="216" t="s">
        <v>804</v>
      </c>
      <c r="F191" s="217" t="s">
        <v>805</v>
      </c>
      <c r="G191" s="218" t="s">
        <v>309</v>
      </c>
      <c r="H191" s="219">
        <v>1</v>
      </c>
      <c r="I191" s="220"/>
      <c r="J191" s="221">
        <f>ROUND(I191*H191,2)</f>
        <v>0</v>
      </c>
      <c r="K191" s="217" t="s">
        <v>233</v>
      </c>
      <c r="L191" s="46"/>
      <c r="M191" s="222" t="s">
        <v>19</v>
      </c>
      <c r="N191" s="223" t="s">
        <v>46</v>
      </c>
      <c r="O191" s="86"/>
      <c r="P191" s="224">
        <f>O191*H191</f>
        <v>0</v>
      </c>
      <c r="Q191" s="224">
        <v>0.00029</v>
      </c>
      <c r="R191" s="224">
        <f>Q191*H191</f>
        <v>0.00029</v>
      </c>
      <c r="S191" s="224">
        <v>0</v>
      </c>
      <c r="T191" s="224">
        <f>S191*H191</f>
        <v>0</v>
      </c>
      <c r="U191" s="225" t="s">
        <v>19</v>
      </c>
      <c r="V191" s="40"/>
      <c r="W191" s="40"/>
      <c r="X191" s="40"/>
      <c r="Y191" s="40"/>
      <c r="Z191" s="40"/>
      <c r="AA191" s="40"/>
      <c r="AB191" s="40"/>
      <c r="AC191" s="40"/>
      <c r="AD191" s="40"/>
      <c r="AE191" s="40"/>
      <c r="AR191" s="226" t="s">
        <v>234</v>
      </c>
      <c r="AT191" s="226" t="s">
        <v>229</v>
      </c>
      <c r="AU191" s="226" t="s">
        <v>84</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234</v>
      </c>
      <c r="BM191" s="226" t="s">
        <v>1748</v>
      </c>
    </row>
    <row r="192" s="2" customFormat="1">
      <c r="A192" s="40"/>
      <c r="B192" s="41"/>
      <c r="C192" s="42"/>
      <c r="D192" s="228" t="s">
        <v>236</v>
      </c>
      <c r="E192" s="42"/>
      <c r="F192" s="229" t="s">
        <v>807</v>
      </c>
      <c r="G192" s="42"/>
      <c r="H192" s="42"/>
      <c r="I192" s="230"/>
      <c r="J192" s="42"/>
      <c r="K192" s="42"/>
      <c r="L192" s="46"/>
      <c r="M192" s="231"/>
      <c r="N192" s="232"/>
      <c r="O192" s="86"/>
      <c r="P192" s="86"/>
      <c r="Q192" s="86"/>
      <c r="R192" s="86"/>
      <c r="S192" s="86"/>
      <c r="T192" s="86"/>
      <c r="U192" s="87"/>
      <c r="V192" s="40"/>
      <c r="W192" s="40"/>
      <c r="X192" s="40"/>
      <c r="Y192" s="40"/>
      <c r="Z192" s="40"/>
      <c r="AA192" s="40"/>
      <c r="AB192" s="40"/>
      <c r="AC192" s="40"/>
      <c r="AD192" s="40"/>
      <c r="AE192" s="40"/>
      <c r="AT192" s="19" t="s">
        <v>236</v>
      </c>
      <c r="AU192" s="19" t="s">
        <v>84</v>
      </c>
    </row>
    <row r="193" s="13" customFormat="1">
      <c r="A193" s="13"/>
      <c r="B193" s="233"/>
      <c r="C193" s="234"/>
      <c r="D193" s="235" t="s">
        <v>238</v>
      </c>
      <c r="E193" s="236" t="s">
        <v>19</v>
      </c>
      <c r="F193" s="237" t="s">
        <v>1749</v>
      </c>
      <c r="G193" s="234"/>
      <c r="H193" s="238">
        <v>1</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84</v>
      </c>
      <c r="AV193" s="13" t="s">
        <v>84</v>
      </c>
      <c r="AW193" s="13" t="s">
        <v>37</v>
      </c>
      <c r="AX193" s="13" t="s">
        <v>75</v>
      </c>
      <c r="AY193" s="244" t="s">
        <v>227</v>
      </c>
    </row>
    <row r="194" s="14" customFormat="1">
      <c r="A194" s="14"/>
      <c r="B194" s="245"/>
      <c r="C194" s="246"/>
      <c r="D194" s="235" t="s">
        <v>238</v>
      </c>
      <c r="E194" s="247" t="s">
        <v>19</v>
      </c>
      <c r="F194" s="248" t="s">
        <v>240</v>
      </c>
      <c r="G194" s="246"/>
      <c r="H194" s="249">
        <v>1</v>
      </c>
      <c r="I194" s="250"/>
      <c r="J194" s="246"/>
      <c r="K194" s="246"/>
      <c r="L194" s="251"/>
      <c r="M194" s="252"/>
      <c r="N194" s="253"/>
      <c r="O194" s="253"/>
      <c r="P194" s="253"/>
      <c r="Q194" s="253"/>
      <c r="R194" s="253"/>
      <c r="S194" s="253"/>
      <c r="T194" s="253"/>
      <c r="U194" s="254"/>
      <c r="V194" s="14"/>
      <c r="W194" s="14"/>
      <c r="X194" s="14"/>
      <c r="Y194" s="14"/>
      <c r="Z194" s="14"/>
      <c r="AA194" s="14"/>
      <c r="AB194" s="14"/>
      <c r="AC194" s="14"/>
      <c r="AD194" s="14"/>
      <c r="AE194" s="14"/>
      <c r="AT194" s="255" t="s">
        <v>238</v>
      </c>
      <c r="AU194" s="255" t="s">
        <v>84</v>
      </c>
      <c r="AV194" s="14" t="s">
        <v>234</v>
      </c>
      <c r="AW194" s="14" t="s">
        <v>37</v>
      </c>
      <c r="AX194" s="14" t="s">
        <v>82</v>
      </c>
      <c r="AY194" s="255" t="s">
        <v>227</v>
      </c>
    </row>
    <row r="195" s="12" customFormat="1" ht="22.8" customHeight="1">
      <c r="A195" s="12"/>
      <c r="B195" s="199"/>
      <c r="C195" s="200"/>
      <c r="D195" s="201" t="s">
        <v>74</v>
      </c>
      <c r="E195" s="213" t="s">
        <v>313</v>
      </c>
      <c r="F195" s="213" t="s">
        <v>314</v>
      </c>
      <c r="G195" s="200"/>
      <c r="H195" s="200"/>
      <c r="I195" s="203"/>
      <c r="J195" s="214">
        <f>BK195</f>
        <v>0</v>
      </c>
      <c r="K195" s="200"/>
      <c r="L195" s="205"/>
      <c r="M195" s="206"/>
      <c r="N195" s="207"/>
      <c r="O195" s="207"/>
      <c r="P195" s="208">
        <f>SUM(P196:P209)</f>
        <v>0</v>
      </c>
      <c r="Q195" s="207"/>
      <c r="R195" s="208">
        <f>SUM(R196:R209)</f>
        <v>0</v>
      </c>
      <c r="S195" s="207"/>
      <c r="T195" s="208">
        <f>SUM(T196:T209)</f>
        <v>0</v>
      </c>
      <c r="U195" s="209"/>
      <c r="V195" s="12"/>
      <c r="W195" s="12"/>
      <c r="X195" s="12"/>
      <c r="Y195" s="12"/>
      <c r="Z195" s="12"/>
      <c r="AA195" s="12"/>
      <c r="AB195" s="12"/>
      <c r="AC195" s="12"/>
      <c r="AD195" s="12"/>
      <c r="AE195" s="12"/>
      <c r="AR195" s="210" t="s">
        <v>82</v>
      </c>
      <c r="AT195" s="211" t="s">
        <v>74</v>
      </c>
      <c r="AU195" s="211" t="s">
        <v>82</v>
      </c>
      <c r="AY195" s="210" t="s">
        <v>227</v>
      </c>
      <c r="BK195" s="212">
        <f>SUM(BK196:BK209)</f>
        <v>0</v>
      </c>
    </row>
    <row r="196" s="2" customFormat="1" ht="24.15" customHeight="1">
      <c r="A196" s="40"/>
      <c r="B196" s="41"/>
      <c r="C196" s="215" t="s">
        <v>336</v>
      </c>
      <c r="D196" s="215" t="s">
        <v>229</v>
      </c>
      <c r="E196" s="216" t="s">
        <v>1432</v>
      </c>
      <c r="F196" s="217" t="s">
        <v>1433</v>
      </c>
      <c r="G196" s="218" t="s">
        <v>244</v>
      </c>
      <c r="H196" s="219">
        <v>15.218999999999999</v>
      </c>
      <c r="I196" s="220"/>
      <c r="J196" s="221">
        <f>ROUND(I196*H196,2)</f>
        <v>0</v>
      </c>
      <c r="K196" s="217" t="s">
        <v>233</v>
      </c>
      <c r="L196" s="46"/>
      <c r="M196" s="222" t="s">
        <v>19</v>
      </c>
      <c r="N196" s="223" t="s">
        <v>46</v>
      </c>
      <c r="O196" s="86"/>
      <c r="P196" s="224">
        <f>O196*H196</f>
        <v>0</v>
      </c>
      <c r="Q196" s="224">
        <v>0</v>
      </c>
      <c r="R196" s="224">
        <f>Q196*H196</f>
        <v>0</v>
      </c>
      <c r="S196" s="224">
        <v>0</v>
      </c>
      <c r="T196" s="224">
        <f>S196*H196</f>
        <v>0</v>
      </c>
      <c r="U196" s="225" t="s">
        <v>19</v>
      </c>
      <c r="V196" s="40"/>
      <c r="W196" s="40"/>
      <c r="X196" s="40"/>
      <c r="Y196" s="40"/>
      <c r="Z196" s="40"/>
      <c r="AA196" s="40"/>
      <c r="AB196" s="40"/>
      <c r="AC196" s="40"/>
      <c r="AD196" s="40"/>
      <c r="AE196" s="40"/>
      <c r="AR196" s="226" t="s">
        <v>234</v>
      </c>
      <c r="AT196" s="226" t="s">
        <v>229</v>
      </c>
      <c r="AU196" s="226" t="s">
        <v>84</v>
      </c>
      <c r="AY196" s="19" t="s">
        <v>227</v>
      </c>
      <c r="BE196" s="227">
        <f>IF(N196="základní",J196,0)</f>
        <v>0</v>
      </c>
      <c r="BF196" s="227">
        <f>IF(N196="snížená",J196,0)</f>
        <v>0</v>
      </c>
      <c r="BG196" s="227">
        <f>IF(N196="zákl. přenesená",J196,0)</f>
        <v>0</v>
      </c>
      <c r="BH196" s="227">
        <f>IF(N196="sníž. přenesená",J196,0)</f>
        <v>0</v>
      </c>
      <c r="BI196" s="227">
        <f>IF(N196="nulová",J196,0)</f>
        <v>0</v>
      </c>
      <c r="BJ196" s="19" t="s">
        <v>82</v>
      </c>
      <c r="BK196" s="227">
        <f>ROUND(I196*H196,2)</f>
        <v>0</v>
      </c>
      <c r="BL196" s="19" t="s">
        <v>234</v>
      </c>
      <c r="BM196" s="226" t="s">
        <v>1750</v>
      </c>
    </row>
    <row r="197" s="2" customFormat="1">
      <c r="A197" s="40"/>
      <c r="B197" s="41"/>
      <c r="C197" s="42"/>
      <c r="D197" s="228" t="s">
        <v>236</v>
      </c>
      <c r="E197" s="42"/>
      <c r="F197" s="229" t="s">
        <v>1435</v>
      </c>
      <c r="G197" s="42"/>
      <c r="H197" s="42"/>
      <c r="I197" s="230"/>
      <c r="J197" s="42"/>
      <c r="K197" s="42"/>
      <c r="L197" s="46"/>
      <c r="M197" s="231"/>
      <c r="N197" s="232"/>
      <c r="O197" s="86"/>
      <c r="P197" s="86"/>
      <c r="Q197" s="86"/>
      <c r="R197" s="86"/>
      <c r="S197" s="86"/>
      <c r="T197" s="86"/>
      <c r="U197" s="87"/>
      <c r="V197" s="40"/>
      <c r="W197" s="40"/>
      <c r="X197" s="40"/>
      <c r="Y197" s="40"/>
      <c r="Z197" s="40"/>
      <c r="AA197" s="40"/>
      <c r="AB197" s="40"/>
      <c r="AC197" s="40"/>
      <c r="AD197" s="40"/>
      <c r="AE197" s="40"/>
      <c r="AT197" s="19" t="s">
        <v>236</v>
      </c>
      <c r="AU197" s="19" t="s">
        <v>84</v>
      </c>
    </row>
    <row r="198" s="2" customFormat="1" ht="33" customHeight="1">
      <c r="A198" s="40"/>
      <c r="B198" s="41"/>
      <c r="C198" s="215" t="s">
        <v>345</v>
      </c>
      <c r="D198" s="215" t="s">
        <v>229</v>
      </c>
      <c r="E198" s="216" t="s">
        <v>1041</v>
      </c>
      <c r="F198" s="217" t="s">
        <v>1042</v>
      </c>
      <c r="G198" s="218" t="s">
        <v>244</v>
      </c>
      <c r="H198" s="219">
        <v>45.656999999999996</v>
      </c>
      <c r="I198" s="220"/>
      <c r="J198" s="221">
        <f>ROUND(I198*H198,2)</f>
        <v>0</v>
      </c>
      <c r="K198" s="217" t="s">
        <v>233</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234</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234</v>
      </c>
      <c r="BM198" s="226" t="s">
        <v>1751</v>
      </c>
    </row>
    <row r="199" s="2" customFormat="1">
      <c r="A199" s="40"/>
      <c r="B199" s="41"/>
      <c r="C199" s="42"/>
      <c r="D199" s="228" t="s">
        <v>236</v>
      </c>
      <c r="E199" s="42"/>
      <c r="F199" s="229" t="s">
        <v>1044</v>
      </c>
      <c r="G199" s="42"/>
      <c r="H199" s="42"/>
      <c r="I199" s="230"/>
      <c r="J199" s="42"/>
      <c r="K199" s="42"/>
      <c r="L199" s="46"/>
      <c r="M199" s="231"/>
      <c r="N199" s="232"/>
      <c r="O199" s="86"/>
      <c r="P199" s="86"/>
      <c r="Q199" s="86"/>
      <c r="R199" s="86"/>
      <c r="S199" s="86"/>
      <c r="T199" s="86"/>
      <c r="U199" s="87"/>
      <c r="V199" s="40"/>
      <c r="W199" s="40"/>
      <c r="X199" s="40"/>
      <c r="Y199" s="40"/>
      <c r="Z199" s="40"/>
      <c r="AA199" s="40"/>
      <c r="AB199" s="40"/>
      <c r="AC199" s="40"/>
      <c r="AD199" s="40"/>
      <c r="AE199" s="40"/>
      <c r="AT199" s="19" t="s">
        <v>236</v>
      </c>
      <c r="AU199" s="19" t="s">
        <v>84</v>
      </c>
    </row>
    <row r="200" s="13" customFormat="1">
      <c r="A200" s="13"/>
      <c r="B200" s="233"/>
      <c r="C200" s="234"/>
      <c r="D200" s="235" t="s">
        <v>238</v>
      </c>
      <c r="E200" s="236" t="s">
        <v>19</v>
      </c>
      <c r="F200" s="237" t="s">
        <v>1752</v>
      </c>
      <c r="G200" s="234"/>
      <c r="H200" s="238">
        <v>45.656999999999996</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37</v>
      </c>
      <c r="AX200" s="13" t="s">
        <v>75</v>
      </c>
      <c r="AY200" s="244" t="s">
        <v>227</v>
      </c>
    </row>
    <row r="201" s="14" customFormat="1">
      <c r="A201" s="14"/>
      <c r="B201" s="245"/>
      <c r="C201" s="246"/>
      <c r="D201" s="235" t="s">
        <v>238</v>
      </c>
      <c r="E201" s="247" t="s">
        <v>19</v>
      </c>
      <c r="F201" s="248" t="s">
        <v>240</v>
      </c>
      <c r="G201" s="246"/>
      <c r="H201" s="249">
        <v>45.656999999999996</v>
      </c>
      <c r="I201" s="250"/>
      <c r="J201" s="246"/>
      <c r="K201" s="246"/>
      <c r="L201" s="251"/>
      <c r="M201" s="252"/>
      <c r="N201" s="253"/>
      <c r="O201" s="253"/>
      <c r="P201" s="253"/>
      <c r="Q201" s="253"/>
      <c r="R201" s="253"/>
      <c r="S201" s="253"/>
      <c r="T201" s="253"/>
      <c r="U201" s="254"/>
      <c r="V201" s="14"/>
      <c r="W201" s="14"/>
      <c r="X201" s="14"/>
      <c r="Y201" s="14"/>
      <c r="Z201" s="14"/>
      <c r="AA201" s="14"/>
      <c r="AB201" s="14"/>
      <c r="AC201" s="14"/>
      <c r="AD201" s="14"/>
      <c r="AE201" s="14"/>
      <c r="AT201" s="255" t="s">
        <v>238</v>
      </c>
      <c r="AU201" s="255" t="s">
        <v>84</v>
      </c>
      <c r="AV201" s="14" t="s">
        <v>234</v>
      </c>
      <c r="AW201" s="14" t="s">
        <v>37</v>
      </c>
      <c r="AX201" s="14" t="s">
        <v>82</v>
      </c>
      <c r="AY201" s="255" t="s">
        <v>227</v>
      </c>
    </row>
    <row r="202" s="2" customFormat="1" ht="21.75" customHeight="1">
      <c r="A202" s="40"/>
      <c r="B202" s="41"/>
      <c r="C202" s="215" t="s">
        <v>352</v>
      </c>
      <c r="D202" s="215" t="s">
        <v>229</v>
      </c>
      <c r="E202" s="216" t="s">
        <v>319</v>
      </c>
      <c r="F202" s="217" t="s">
        <v>320</v>
      </c>
      <c r="G202" s="218" t="s">
        <v>244</v>
      </c>
      <c r="H202" s="219">
        <v>15.218999999999999</v>
      </c>
      <c r="I202" s="220"/>
      <c r="J202" s="221">
        <f>ROUND(I202*H202,2)</f>
        <v>0</v>
      </c>
      <c r="K202" s="217" t="s">
        <v>233</v>
      </c>
      <c r="L202" s="46"/>
      <c r="M202" s="222" t="s">
        <v>19</v>
      </c>
      <c r="N202" s="223" t="s">
        <v>46</v>
      </c>
      <c r="O202" s="86"/>
      <c r="P202" s="224">
        <f>O202*H202</f>
        <v>0</v>
      </c>
      <c r="Q202" s="224">
        <v>0</v>
      </c>
      <c r="R202" s="224">
        <f>Q202*H202</f>
        <v>0</v>
      </c>
      <c r="S202" s="224">
        <v>0</v>
      </c>
      <c r="T202" s="224">
        <f>S202*H202</f>
        <v>0</v>
      </c>
      <c r="U202" s="225" t="s">
        <v>19</v>
      </c>
      <c r="V202" s="40"/>
      <c r="W202" s="40"/>
      <c r="X202" s="40"/>
      <c r="Y202" s="40"/>
      <c r="Z202" s="40"/>
      <c r="AA202" s="40"/>
      <c r="AB202" s="40"/>
      <c r="AC202" s="40"/>
      <c r="AD202" s="40"/>
      <c r="AE202" s="40"/>
      <c r="AR202" s="226" t="s">
        <v>234</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234</v>
      </c>
      <c r="BM202" s="226" t="s">
        <v>1753</v>
      </c>
    </row>
    <row r="203" s="2" customFormat="1">
      <c r="A203" s="40"/>
      <c r="B203" s="41"/>
      <c r="C203" s="42"/>
      <c r="D203" s="228" t="s">
        <v>236</v>
      </c>
      <c r="E203" s="42"/>
      <c r="F203" s="229" t="s">
        <v>322</v>
      </c>
      <c r="G203" s="42"/>
      <c r="H203" s="42"/>
      <c r="I203" s="230"/>
      <c r="J203" s="42"/>
      <c r="K203" s="42"/>
      <c r="L203" s="46"/>
      <c r="M203" s="231"/>
      <c r="N203" s="232"/>
      <c r="O203" s="86"/>
      <c r="P203" s="86"/>
      <c r="Q203" s="86"/>
      <c r="R203" s="86"/>
      <c r="S203" s="86"/>
      <c r="T203" s="86"/>
      <c r="U203" s="87"/>
      <c r="V203" s="40"/>
      <c r="W203" s="40"/>
      <c r="X203" s="40"/>
      <c r="Y203" s="40"/>
      <c r="Z203" s="40"/>
      <c r="AA203" s="40"/>
      <c r="AB203" s="40"/>
      <c r="AC203" s="40"/>
      <c r="AD203" s="40"/>
      <c r="AE203" s="40"/>
      <c r="AT203" s="19" t="s">
        <v>236</v>
      </c>
      <c r="AU203" s="19" t="s">
        <v>84</v>
      </c>
    </row>
    <row r="204" s="2" customFormat="1" ht="24.15" customHeight="1">
      <c r="A204" s="40"/>
      <c r="B204" s="41"/>
      <c r="C204" s="215" t="s">
        <v>359</v>
      </c>
      <c r="D204" s="215" t="s">
        <v>229</v>
      </c>
      <c r="E204" s="216" t="s">
        <v>324</v>
      </c>
      <c r="F204" s="217" t="s">
        <v>325</v>
      </c>
      <c r="G204" s="218" t="s">
        <v>244</v>
      </c>
      <c r="H204" s="219">
        <v>60.875999999999998</v>
      </c>
      <c r="I204" s="220"/>
      <c r="J204" s="221">
        <f>ROUND(I204*H204,2)</f>
        <v>0</v>
      </c>
      <c r="K204" s="217" t="s">
        <v>233</v>
      </c>
      <c r="L204" s="46"/>
      <c r="M204" s="222" t="s">
        <v>19</v>
      </c>
      <c r="N204" s="223" t="s">
        <v>46</v>
      </c>
      <c r="O204" s="86"/>
      <c r="P204" s="224">
        <f>O204*H204</f>
        <v>0</v>
      </c>
      <c r="Q204" s="224">
        <v>0</v>
      </c>
      <c r="R204" s="224">
        <f>Q204*H204</f>
        <v>0</v>
      </c>
      <c r="S204" s="224">
        <v>0</v>
      </c>
      <c r="T204" s="224">
        <f>S204*H204</f>
        <v>0</v>
      </c>
      <c r="U204" s="225" t="s">
        <v>19</v>
      </c>
      <c r="V204" s="40"/>
      <c r="W204" s="40"/>
      <c r="X204" s="40"/>
      <c r="Y204" s="40"/>
      <c r="Z204" s="40"/>
      <c r="AA204" s="40"/>
      <c r="AB204" s="40"/>
      <c r="AC204" s="40"/>
      <c r="AD204" s="40"/>
      <c r="AE204" s="40"/>
      <c r="AR204" s="226" t="s">
        <v>234</v>
      </c>
      <c r="AT204" s="226" t="s">
        <v>229</v>
      </c>
      <c r="AU204" s="226" t="s">
        <v>84</v>
      </c>
      <c r="AY204" s="19" t="s">
        <v>227</v>
      </c>
      <c r="BE204" s="227">
        <f>IF(N204="základní",J204,0)</f>
        <v>0</v>
      </c>
      <c r="BF204" s="227">
        <f>IF(N204="snížená",J204,0)</f>
        <v>0</v>
      </c>
      <c r="BG204" s="227">
        <f>IF(N204="zákl. přenesená",J204,0)</f>
        <v>0</v>
      </c>
      <c r="BH204" s="227">
        <f>IF(N204="sníž. přenesená",J204,0)</f>
        <v>0</v>
      </c>
      <c r="BI204" s="227">
        <f>IF(N204="nulová",J204,0)</f>
        <v>0</v>
      </c>
      <c r="BJ204" s="19" t="s">
        <v>82</v>
      </c>
      <c r="BK204" s="227">
        <f>ROUND(I204*H204,2)</f>
        <v>0</v>
      </c>
      <c r="BL204" s="19" t="s">
        <v>234</v>
      </c>
      <c r="BM204" s="226" t="s">
        <v>1754</v>
      </c>
    </row>
    <row r="205" s="2" customFormat="1">
      <c r="A205" s="40"/>
      <c r="B205" s="41"/>
      <c r="C205" s="42"/>
      <c r="D205" s="228" t="s">
        <v>236</v>
      </c>
      <c r="E205" s="42"/>
      <c r="F205" s="229" t="s">
        <v>327</v>
      </c>
      <c r="G205" s="42"/>
      <c r="H205" s="42"/>
      <c r="I205" s="230"/>
      <c r="J205" s="42"/>
      <c r="K205" s="42"/>
      <c r="L205" s="46"/>
      <c r="M205" s="231"/>
      <c r="N205" s="232"/>
      <c r="O205" s="86"/>
      <c r="P205" s="86"/>
      <c r="Q205" s="86"/>
      <c r="R205" s="86"/>
      <c r="S205" s="86"/>
      <c r="T205" s="86"/>
      <c r="U205" s="87"/>
      <c r="V205" s="40"/>
      <c r="W205" s="40"/>
      <c r="X205" s="40"/>
      <c r="Y205" s="40"/>
      <c r="Z205" s="40"/>
      <c r="AA205" s="40"/>
      <c r="AB205" s="40"/>
      <c r="AC205" s="40"/>
      <c r="AD205" s="40"/>
      <c r="AE205" s="40"/>
      <c r="AT205" s="19" t="s">
        <v>236</v>
      </c>
      <c r="AU205" s="19" t="s">
        <v>84</v>
      </c>
    </row>
    <row r="206" s="13" customFormat="1">
      <c r="A206" s="13"/>
      <c r="B206" s="233"/>
      <c r="C206" s="234"/>
      <c r="D206" s="235" t="s">
        <v>238</v>
      </c>
      <c r="E206" s="236" t="s">
        <v>19</v>
      </c>
      <c r="F206" s="237" t="s">
        <v>1755</v>
      </c>
      <c r="G206" s="234"/>
      <c r="H206" s="238">
        <v>60.875999999999998</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84</v>
      </c>
      <c r="AV206" s="13" t="s">
        <v>84</v>
      </c>
      <c r="AW206" s="13" t="s">
        <v>37</v>
      </c>
      <c r="AX206" s="13" t="s">
        <v>75</v>
      </c>
      <c r="AY206" s="244" t="s">
        <v>227</v>
      </c>
    </row>
    <row r="207" s="14" customFormat="1">
      <c r="A207" s="14"/>
      <c r="B207" s="245"/>
      <c r="C207" s="246"/>
      <c r="D207" s="235" t="s">
        <v>238</v>
      </c>
      <c r="E207" s="247" t="s">
        <v>19</v>
      </c>
      <c r="F207" s="248" t="s">
        <v>240</v>
      </c>
      <c r="G207" s="246"/>
      <c r="H207" s="249">
        <v>60.875999999999998</v>
      </c>
      <c r="I207" s="250"/>
      <c r="J207" s="246"/>
      <c r="K207" s="246"/>
      <c r="L207" s="251"/>
      <c r="M207" s="252"/>
      <c r="N207" s="253"/>
      <c r="O207" s="253"/>
      <c r="P207" s="253"/>
      <c r="Q207" s="253"/>
      <c r="R207" s="253"/>
      <c r="S207" s="253"/>
      <c r="T207" s="253"/>
      <c r="U207" s="254"/>
      <c r="V207" s="14"/>
      <c r="W207" s="14"/>
      <c r="X207" s="14"/>
      <c r="Y207" s="14"/>
      <c r="Z207" s="14"/>
      <c r="AA207" s="14"/>
      <c r="AB207" s="14"/>
      <c r="AC207" s="14"/>
      <c r="AD207" s="14"/>
      <c r="AE207" s="14"/>
      <c r="AT207" s="255" t="s">
        <v>238</v>
      </c>
      <c r="AU207" s="255" t="s">
        <v>84</v>
      </c>
      <c r="AV207" s="14" t="s">
        <v>234</v>
      </c>
      <c r="AW207" s="14" t="s">
        <v>37</v>
      </c>
      <c r="AX207" s="14" t="s">
        <v>82</v>
      </c>
      <c r="AY207" s="255" t="s">
        <v>227</v>
      </c>
    </row>
    <row r="208" s="2" customFormat="1" ht="24.15" customHeight="1">
      <c r="A208" s="40"/>
      <c r="B208" s="41"/>
      <c r="C208" s="215" t="s">
        <v>367</v>
      </c>
      <c r="D208" s="215" t="s">
        <v>229</v>
      </c>
      <c r="E208" s="216" t="s">
        <v>330</v>
      </c>
      <c r="F208" s="217" t="s">
        <v>331</v>
      </c>
      <c r="G208" s="218" t="s">
        <v>244</v>
      </c>
      <c r="H208" s="219">
        <v>15.218999999999999</v>
      </c>
      <c r="I208" s="220"/>
      <c r="J208" s="221">
        <f>ROUND(I208*H208,2)</f>
        <v>0</v>
      </c>
      <c r="K208" s="217" t="s">
        <v>233</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234</v>
      </c>
      <c r="AT208" s="226" t="s">
        <v>229</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234</v>
      </c>
      <c r="BM208" s="226" t="s">
        <v>1756</v>
      </c>
    </row>
    <row r="209" s="2" customFormat="1">
      <c r="A209" s="40"/>
      <c r="B209" s="41"/>
      <c r="C209" s="42"/>
      <c r="D209" s="228" t="s">
        <v>236</v>
      </c>
      <c r="E209" s="42"/>
      <c r="F209" s="229" t="s">
        <v>333</v>
      </c>
      <c r="G209" s="42"/>
      <c r="H209" s="42"/>
      <c r="I209" s="230"/>
      <c r="J209" s="42"/>
      <c r="K209" s="42"/>
      <c r="L209" s="46"/>
      <c r="M209" s="231"/>
      <c r="N209" s="232"/>
      <c r="O209" s="86"/>
      <c r="P209" s="86"/>
      <c r="Q209" s="86"/>
      <c r="R209" s="86"/>
      <c r="S209" s="86"/>
      <c r="T209" s="86"/>
      <c r="U209" s="87"/>
      <c r="V209" s="40"/>
      <c r="W209" s="40"/>
      <c r="X209" s="40"/>
      <c r="Y209" s="40"/>
      <c r="Z209" s="40"/>
      <c r="AA209" s="40"/>
      <c r="AB209" s="40"/>
      <c r="AC209" s="40"/>
      <c r="AD209" s="40"/>
      <c r="AE209" s="40"/>
      <c r="AT209" s="19" t="s">
        <v>236</v>
      </c>
      <c r="AU209" s="19" t="s">
        <v>84</v>
      </c>
    </row>
    <row r="210" s="12" customFormat="1" ht="22.8" customHeight="1">
      <c r="A210" s="12"/>
      <c r="B210" s="199"/>
      <c r="C210" s="200"/>
      <c r="D210" s="201" t="s">
        <v>74</v>
      </c>
      <c r="E210" s="213" t="s">
        <v>334</v>
      </c>
      <c r="F210" s="213" t="s">
        <v>335</v>
      </c>
      <c r="G210" s="200"/>
      <c r="H210" s="200"/>
      <c r="I210" s="203"/>
      <c r="J210" s="214">
        <f>BK210</f>
        <v>0</v>
      </c>
      <c r="K210" s="200"/>
      <c r="L210" s="205"/>
      <c r="M210" s="206"/>
      <c r="N210" s="207"/>
      <c r="O210" s="207"/>
      <c r="P210" s="208">
        <f>SUM(P211:P212)</f>
        <v>0</v>
      </c>
      <c r="Q210" s="207"/>
      <c r="R210" s="208">
        <f>SUM(R211:R212)</f>
        <v>0</v>
      </c>
      <c r="S210" s="207"/>
      <c r="T210" s="208">
        <f>SUM(T211:T212)</f>
        <v>0</v>
      </c>
      <c r="U210" s="209"/>
      <c r="V210" s="12"/>
      <c r="W210" s="12"/>
      <c r="X210" s="12"/>
      <c r="Y210" s="12"/>
      <c r="Z210" s="12"/>
      <c r="AA210" s="12"/>
      <c r="AB210" s="12"/>
      <c r="AC210" s="12"/>
      <c r="AD210" s="12"/>
      <c r="AE210" s="12"/>
      <c r="AR210" s="210" t="s">
        <v>82</v>
      </c>
      <c r="AT210" s="211" t="s">
        <v>74</v>
      </c>
      <c r="AU210" s="211" t="s">
        <v>82</v>
      </c>
      <c r="AY210" s="210" t="s">
        <v>227</v>
      </c>
      <c r="BK210" s="212">
        <f>SUM(BK211:BK212)</f>
        <v>0</v>
      </c>
    </row>
    <row r="211" s="2" customFormat="1" ht="33" customHeight="1">
      <c r="A211" s="40"/>
      <c r="B211" s="41"/>
      <c r="C211" s="215" t="s">
        <v>7</v>
      </c>
      <c r="D211" s="215" t="s">
        <v>229</v>
      </c>
      <c r="E211" s="216" t="s">
        <v>1757</v>
      </c>
      <c r="F211" s="217" t="s">
        <v>1758</v>
      </c>
      <c r="G211" s="218" t="s">
        <v>244</v>
      </c>
      <c r="H211" s="219">
        <v>3.6200000000000001</v>
      </c>
      <c r="I211" s="220"/>
      <c r="J211" s="221">
        <f>ROUND(I211*H211,2)</f>
        <v>0</v>
      </c>
      <c r="K211" s="217" t="s">
        <v>233</v>
      </c>
      <c r="L211" s="46"/>
      <c r="M211" s="222" t="s">
        <v>19</v>
      </c>
      <c r="N211" s="223" t="s">
        <v>46</v>
      </c>
      <c r="O211" s="86"/>
      <c r="P211" s="224">
        <f>O211*H211</f>
        <v>0</v>
      </c>
      <c r="Q211" s="224">
        <v>0</v>
      </c>
      <c r="R211" s="224">
        <f>Q211*H211</f>
        <v>0</v>
      </c>
      <c r="S211" s="224">
        <v>0</v>
      </c>
      <c r="T211" s="224">
        <f>S211*H211</f>
        <v>0</v>
      </c>
      <c r="U211" s="225" t="s">
        <v>19</v>
      </c>
      <c r="V211" s="40"/>
      <c r="W211" s="40"/>
      <c r="X211" s="40"/>
      <c r="Y211" s="40"/>
      <c r="Z211" s="40"/>
      <c r="AA211" s="40"/>
      <c r="AB211" s="40"/>
      <c r="AC211" s="40"/>
      <c r="AD211" s="40"/>
      <c r="AE211" s="40"/>
      <c r="AR211" s="226" t="s">
        <v>234</v>
      </c>
      <c r="AT211" s="226" t="s">
        <v>229</v>
      </c>
      <c r="AU211" s="226" t="s">
        <v>84</v>
      </c>
      <c r="AY211" s="19" t="s">
        <v>227</v>
      </c>
      <c r="BE211" s="227">
        <f>IF(N211="základní",J211,0)</f>
        <v>0</v>
      </c>
      <c r="BF211" s="227">
        <f>IF(N211="snížená",J211,0)</f>
        <v>0</v>
      </c>
      <c r="BG211" s="227">
        <f>IF(N211="zákl. přenesená",J211,0)</f>
        <v>0</v>
      </c>
      <c r="BH211" s="227">
        <f>IF(N211="sníž. přenesená",J211,0)</f>
        <v>0</v>
      </c>
      <c r="BI211" s="227">
        <f>IF(N211="nulová",J211,0)</f>
        <v>0</v>
      </c>
      <c r="BJ211" s="19" t="s">
        <v>82</v>
      </c>
      <c r="BK211" s="227">
        <f>ROUND(I211*H211,2)</f>
        <v>0</v>
      </c>
      <c r="BL211" s="19" t="s">
        <v>234</v>
      </c>
      <c r="BM211" s="226" t="s">
        <v>1759</v>
      </c>
    </row>
    <row r="212" s="2" customFormat="1">
      <c r="A212" s="40"/>
      <c r="B212" s="41"/>
      <c r="C212" s="42"/>
      <c r="D212" s="228" t="s">
        <v>236</v>
      </c>
      <c r="E212" s="42"/>
      <c r="F212" s="229" t="s">
        <v>1760</v>
      </c>
      <c r="G212" s="42"/>
      <c r="H212" s="42"/>
      <c r="I212" s="230"/>
      <c r="J212" s="42"/>
      <c r="K212" s="42"/>
      <c r="L212" s="46"/>
      <c r="M212" s="231"/>
      <c r="N212" s="232"/>
      <c r="O212" s="86"/>
      <c r="P212" s="86"/>
      <c r="Q212" s="86"/>
      <c r="R212" s="86"/>
      <c r="S212" s="86"/>
      <c r="T212" s="86"/>
      <c r="U212" s="87"/>
      <c r="V212" s="40"/>
      <c r="W212" s="40"/>
      <c r="X212" s="40"/>
      <c r="Y212" s="40"/>
      <c r="Z212" s="40"/>
      <c r="AA212" s="40"/>
      <c r="AB212" s="40"/>
      <c r="AC212" s="40"/>
      <c r="AD212" s="40"/>
      <c r="AE212" s="40"/>
      <c r="AT212" s="19" t="s">
        <v>236</v>
      </c>
      <c r="AU212" s="19" t="s">
        <v>84</v>
      </c>
    </row>
    <row r="213" s="12" customFormat="1" ht="25.92" customHeight="1">
      <c r="A213" s="12"/>
      <c r="B213" s="199"/>
      <c r="C213" s="200"/>
      <c r="D213" s="201" t="s">
        <v>74</v>
      </c>
      <c r="E213" s="202" t="s">
        <v>341</v>
      </c>
      <c r="F213" s="202" t="s">
        <v>342</v>
      </c>
      <c r="G213" s="200"/>
      <c r="H213" s="200"/>
      <c r="I213" s="203"/>
      <c r="J213" s="204">
        <f>BK213</f>
        <v>0</v>
      </c>
      <c r="K213" s="200"/>
      <c r="L213" s="205"/>
      <c r="M213" s="206"/>
      <c r="N213" s="207"/>
      <c r="O213" s="207"/>
      <c r="P213" s="208">
        <f>P214+P250+P264+P338+P396</f>
        <v>0</v>
      </c>
      <c r="Q213" s="207"/>
      <c r="R213" s="208">
        <f>R214+R250+R264+R338+R396</f>
        <v>8.3384280000000004</v>
      </c>
      <c r="S213" s="207"/>
      <c r="T213" s="208">
        <f>T214+T250+T264+T338+T396</f>
        <v>2.1163540000000003</v>
      </c>
      <c r="U213" s="209"/>
      <c r="V213" s="12"/>
      <c r="W213" s="12"/>
      <c r="X213" s="12"/>
      <c r="Y213" s="12"/>
      <c r="Z213" s="12"/>
      <c r="AA213" s="12"/>
      <c r="AB213" s="12"/>
      <c r="AC213" s="12"/>
      <c r="AD213" s="12"/>
      <c r="AE213" s="12"/>
      <c r="AR213" s="210" t="s">
        <v>84</v>
      </c>
      <c r="AT213" s="211" t="s">
        <v>74</v>
      </c>
      <c r="AU213" s="211" t="s">
        <v>75</v>
      </c>
      <c r="AY213" s="210" t="s">
        <v>227</v>
      </c>
      <c r="BK213" s="212">
        <f>BK214+BK250+BK264+BK338+BK396</f>
        <v>0</v>
      </c>
    </row>
    <row r="214" s="12" customFormat="1" ht="22.8" customHeight="1">
      <c r="A214" s="12"/>
      <c r="B214" s="199"/>
      <c r="C214" s="200"/>
      <c r="D214" s="201" t="s">
        <v>74</v>
      </c>
      <c r="E214" s="213" t="s">
        <v>1347</v>
      </c>
      <c r="F214" s="213" t="s">
        <v>1348</v>
      </c>
      <c r="G214" s="200"/>
      <c r="H214" s="200"/>
      <c r="I214" s="203"/>
      <c r="J214" s="214">
        <f>BK214</f>
        <v>0</v>
      </c>
      <c r="K214" s="200"/>
      <c r="L214" s="205"/>
      <c r="M214" s="206"/>
      <c r="N214" s="207"/>
      <c r="O214" s="207"/>
      <c r="P214" s="208">
        <f>SUM(P215:P249)</f>
        <v>0</v>
      </c>
      <c r="Q214" s="207"/>
      <c r="R214" s="208">
        <f>SUM(R215:R249)</f>
        <v>4.3530299999999995</v>
      </c>
      <c r="S214" s="207"/>
      <c r="T214" s="208">
        <f>SUM(T215:T249)</f>
        <v>1.206645</v>
      </c>
      <c r="U214" s="209"/>
      <c r="V214" s="12"/>
      <c r="W214" s="12"/>
      <c r="X214" s="12"/>
      <c r="Y214" s="12"/>
      <c r="Z214" s="12"/>
      <c r="AA214" s="12"/>
      <c r="AB214" s="12"/>
      <c r="AC214" s="12"/>
      <c r="AD214" s="12"/>
      <c r="AE214" s="12"/>
      <c r="AR214" s="210" t="s">
        <v>84</v>
      </c>
      <c r="AT214" s="211" t="s">
        <v>74</v>
      </c>
      <c r="AU214" s="211" t="s">
        <v>82</v>
      </c>
      <c r="AY214" s="210" t="s">
        <v>227</v>
      </c>
      <c r="BK214" s="212">
        <f>SUM(BK215:BK249)</f>
        <v>0</v>
      </c>
    </row>
    <row r="215" s="2" customFormat="1" ht="33" customHeight="1">
      <c r="A215" s="40"/>
      <c r="B215" s="41"/>
      <c r="C215" s="215" t="s">
        <v>494</v>
      </c>
      <c r="D215" s="215" t="s">
        <v>229</v>
      </c>
      <c r="E215" s="216" t="s">
        <v>1761</v>
      </c>
      <c r="F215" s="217" t="s">
        <v>1762</v>
      </c>
      <c r="G215" s="218" t="s">
        <v>259</v>
      </c>
      <c r="H215" s="219">
        <v>6</v>
      </c>
      <c r="I215" s="220"/>
      <c r="J215" s="221">
        <f>ROUND(I215*H215,2)</f>
        <v>0</v>
      </c>
      <c r="K215" s="217" t="s">
        <v>233</v>
      </c>
      <c r="L215" s="46"/>
      <c r="M215" s="222" t="s">
        <v>19</v>
      </c>
      <c r="N215" s="223" t="s">
        <v>46</v>
      </c>
      <c r="O215" s="86"/>
      <c r="P215" s="224">
        <f>O215*H215</f>
        <v>0</v>
      </c>
      <c r="Q215" s="224">
        <v>0.030079999999999999</v>
      </c>
      <c r="R215" s="224">
        <f>Q215*H215</f>
        <v>0.18048</v>
      </c>
      <c r="S215" s="224">
        <v>0</v>
      </c>
      <c r="T215" s="224">
        <f>S215*H215</f>
        <v>0</v>
      </c>
      <c r="U215" s="225" t="s">
        <v>19</v>
      </c>
      <c r="V215" s="40"/>
      <c r="W215" s="40"/>
      <c r="X215" s="40"/>
      <c r="Y215" s="40"/>
      <c r="Z215" s="40"/>
      <c r="AA215" s="40"/>
      <c r="AB215" s="40"/>
      <c r="AC215" s="40"/>
      <c r="AD215" s="40"/>
      <c r="AE215" s="40"/>
      <c r="AR215" s="226" t="s">
        <v>336</v>
      </c>
      <c r="AT215" s="226" t="s">
        <v>229</v>
      </c>
      <c r="AU215" s="226" t="s">
        <v>84</v>
      </c>
      <c r="AY215" s="19" t="s">
        <v>227</v>
      </c>
      <c r="BE215" s="227">
        <f>IF(N215="základní",J215,0)</f>
        <v>0</v>
      </c>
      <c r="BF215" s="227">
        <f>IF(N215="snížená",J215,0)</f>
        <v>0</v>
      </c>
      <c r="BG215" s="227">
        <f>IF(N215="zákl. přenesená",J215,0)</f>
        <v>0</v>
      </c>
      <c r="BH215" s="227">
        <f>IF(N215="sníž. přenesená",J215,0)</f>
        <v>0</v>
      </c>
      <c r="BI215" s="227">
        <f>IF(N215="nulová",J215,0)</f>
        <v>0</v>
      </c>
      <c r="BJ215" s="19" t="s">
        <v>82</v>
      </c>
      <c r="BK215" s="227">
        <f>ROUND(I215*H215,2)</f>
        <v>0</v>
      </c>
      <c r="BL215" s="19" t="s">
        <v>336</v>
      </c>
      <c r="BM215" s="226" t="s">
        <v>1763</v>
      </c>
    </row>
    <row r="216" s="2" customFormat="1">
      <c r="A216" s="40"/>
      <c r="B216" s="41"/>
      <c r="C216" s="42"/>
      <c r="D216" s="228" t="s">
        <v>236</v>
      </c>
      <c r="E216" s="42"/>
      <c r="F216" s="229" t="s">
        <v>1764</v>
      </c>
      <c r="G216" s="42"/>
      <c r="H216" s="42"/>
      <c r="I216" s="230"/>
      <c r="J216" s="42"/>
      <c r="K216" s="42"/>
      <c r="L216" s="46"/>
      <c r="M216" s="231"/>
      <c r="N216" s="232"/>
      <c r="O216" s="86"/>
      <c r="P216" s="86"/>
      <c r="Q216" s="86"/>
      <c r="R216" s="86"/>
      <c r="S216" s="86"/>
      <c r="T216" s="86"/>
      <c r="U216" s="87"/>
      <c r="V216" s="40"/>
      <c r="W216" s="40"/>
      <c r="X216" s="40"/>
      <c r="Y216" s="40"/>
      <c r="Z216" s="40"/>
      <c r="AA216" s="40"/>
      <c r="AB216" s="40"/>
      <c r="AC216" s="40"/>
      <c r="AD216" s="40"/>
      <c r="AE216" s="40"/>
      <c r="AT216" s="19" t="s">
        <v>236</v>
      </c>
      <c r="AU216" s="19" t="s">
        <v>84</v>
      </c>
    </row>
    <row r="217" s="13" customFormat="1">
      <c r="A217" s="13"/>
      <c r="B217" s="233"/>
      <c r="C217" s="234"/>
      <c r="D217" s="235" t="s">
        <v>238</v>
      </c>
      <c r="E217" s="236" t="s">
        <v>19</v>
      </c>
      <c r="F217" s="237" t="s">
        <v>1765</v>
      </c>
      <c r="G217" s="234"/>
      <c r="H217" s="238">
        <v>6</v>
      </c>
      <c r="I217" s="239"/>
      <c r="J217" s="234"/>
      <c r="K217" s="234"/>
      <c r="L217" s="240"/>
      <c r="M217" s="241"/>
      <c r="N217" s="242"/>
      <c r="O217" s="242"/>
      <c r="P217" s="242"/>
      <c r="Q217" s="242"/>
      <c r="R217" s="242"/>
      <c r="S217" s="242"/>
      <c r="T217" s="242"/>
      <c r="U217" s="243"/>
      <c r="V217" s="13"/>
      <c r="W217" s="13"/>
      <c r="X217" s="13"/>
      <c r="Y217" s="13"/>
      <c r="Z217" s="13"/>
      <c r="AA217" s="13"/>
      <c r="AB217" s="13"/>
      <c r="AC217" s="13"/>
      <c r="AD217" s="13"/>
      <c r="AE217" s="13"/>
      <c r="AT217" s="244" t="s">
        <v>238</v>
      </c>
      <c r="AU217" s="244" t="s">
        <v>84</v>
      </c>
      <c r="AV217" s="13" t="s">
        <v>84</v>
      </c>
      <c r="AW217" s="13" t="s">
        <v>37</v>
      </c>
      <c r="AX217" s="13" t="s">
        <v>75</v>
      </c>
      <c r="AY217" s="244" t="s">
        <v>227</v>
      </c>
    </row>
    <row r="218" s="14" customFormat="1">
      <c r="A218" s="14"/>
      <c r="B218" s="245"/>
      <c r="C218" s="246"/>
      <c r="D218" s="235" t="s">
        <v>238</v>
      </c>
      <c r="E218" s="247" t="s">
        <v>19</v>
      </c>
      <c r="F218" s="248" t="s">
        <v>240</v>
      </c>
      <c r="G218" s="246"/>
      <c r="H218" s="249">
        <v>6</v>
      </c>
      <c r="I218" s="250"/>
      <c r="J218" s="246"/>
      <c r="K218" s="246"/>
      <c r="L218" s="251"/>
      <c r="M218" s="252"/>
      <c r="N218" s="253"/>
      <c r="O218" s="253"/>
      <c r="P218" s="253"/>
      <c r="Q218" s="253"/>
      <c r="R218" s="253"/>
      <c r="S218" s="253"/>
      <c r="T218" s="253"/>
      <c r="U218" s="254"/>
      <c r="V218" s="14"/>
      <c r="W218" s="14"/>
      <c r="X218" s="14"/>
      <c r="Y218" s="14"/>
      <c r="Z218" s="14"/>
      <c r="AA218" s="14"/>
      <c r="AB218" s="14"/>
      <c r="AC218" s="14"/>
      <c r="AD218" s="14"/>
      <c r="AE218" s="14"/>
      <c r="AT218" s="255" t="s">
        <v>238</v>
      </c>
      <c r="AU218" s="255" t="s">
        <v>84</v>
      </c>
      <c r="AV218" s="14" t="s">
        <v>234</v>
      </c>
      <c r="AW218" s="14" t="s">
        <v>37</v>
      </c>
      <c r="AX218" s="14" t="s">
        <v>82</v>
      </c>
      <c r="AY218" s="255" t="s">
        <v>227</v>
      </c>
    </row>
    <row r="219" s="2" customFormat="1" ht="24.15" customHeight="1">
      <c r="A219" s="40"/>
      <c r="B219" s="41"/>
      <c r="C219" s="215" t="s">
        <v>499</v>
      </c>
      <c r="D219" s="215" t="s">
        <v>229</v>
      </c>
      <c r="E219" s="216" t="s">
        <v>1480</v>
      </c>
      <c r="F219" s="217" t="s">
        <v>1481</v>
      </c>
      <c r="G219" s="218" t="s">
        <v>309</v>
      </c>
      <c r="H219" s="219">
        <v>4.4000000000000004</v>
      </c>
      <c r="I219" s="220"/>
      <c r="J219" s="221">
        <f>ROUND(I219*H219,2)</f>
        <v>0</v>
      </c>
      <c r="K219" s="217" t="s">
        <v>233</v>
      </c>
      <c r="L219" s="46"/>
      <c r="M219" s="222" t="s">
        <v>19</v>
      </c>
      <c r="N219" s="223" t="s">
        <v>46</v>
      </c>
      <c r="O219" s="86"/>
      <c r="P219" s="224">
        <f>O219*H219</f>
        <v>0</v>
      </c>
      <c r="Q219" s="224">
        <v>0.0066299999999999996</v>
      </c>
      <c r="R219" s="224">
        <f>Q219*H219</f>
        <v>0.029172</v>
      </c>
      <c r="S219" s="224">
        <v>0</v>
      </c>
      <c r="T219" s="224">
        <f>S219*H219</f>
        <v>0</v>
      </c>
      <c r="U219" s="225" t="s">
        <v>19</v>
      </c>
      <c r="V219" s="40"/>
      <c r="W219" s="40"/>
      <c r="X219" s="40"/>
      <c r="Y219" s="40"/>
      <c r="Z219" s="40"/>
      <c r="AA219" s="40"/>
      <c r="AB219" s="40"/>
      <c r="AC219" s="40"/>
      <c r="AD219" s="40"/>
      <c r="AE219" s="40"/>
      <c r="AR219" s="226" t="s">
        <v>336</v>
      </c>
      <c r="AT219" s="226" t="s">
        <v>229</v>
      </c>
      <c r="AU219" s="226" t="s">
        <v>84</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336</v>
      </c>
      <c r="BM219" s="226" t="s">
        <v>1766</v>
      </c>
    </row>
    <row r="220" s="2" customFormat="1">
      <c r="A220" s="40"/>
      <c r="B220" s="41"/>
      <c r="C220" s="42"/>
      <c r="D220" s="228" t="s">
        <v>236</v>
      </c>
      <c r="E220" s="42"/>
      <c r="F220" s="229" t="s">
        <v>1483</v>
      </c>
      <c r="G220" s="42"/>
      <c r="H220" s="42"/>
      <c r="I220" s="230"/>
      <c r="J220" s="42"/>
      <c r="K220" s="42"/>
      <c r="L220" s="46"/>
      <c r="M220" s="231"/>
      <c r="N220" s="232"/>
      <c r="O220" s="86"/>
      <c r="P220" s="86"/>
      <c r="Q220" s="86"/>
      <c r="R220" s="86"/>
      <c r="S220" s="86"/>
      <c r="T220" s="86"/>
      <c r="U220" s="87"/>
      <c r="V220" s="40"/>
      <c r="W220" s="40"/>
      <c r="X220" s="40"/>
      <c r="Y220" s="40"/>
      <c r="Z220" s="40"/>
      <c r="AA220" s="40"/>
      <c r="AB220" s="40"/>
      <c r="AC220" s="40"/>
      <c r="AD220" s="40"/>
      <c r="AE220" s="40"/>
      <c r="AT220" s="19" t="s">
        <v>236</v>
      </c>
      <c r="AU220" s="19" t="s">
        <v>84</v>
      </c>
    </row>
    <row r="221" s="13" customFormat="1">
      <c r="A221" s="13"/>
      <c r="B221" s="233"/>
      <c r="C221" s="234"/>
      <c r="D221" s="235" t="s">
        <v>238</v>
      </c>
      <c r="E221" s="236" t="s">
        <v>19</v>
      </c>
      <c r="F221" s="237" t="s">
        <v>1767</v>
      </c>
      <c r="G221" s="234"/>
      <c r="H221" s="238">
        <v>4.4000000000000004</v>
      </c>
      <c r="I221" s="239"/>
      <c r="J221" s="234"/>
      <c r="K221" s="234"/>
      <c r="L221" s="240"/>
      <c r="M221" s="241"/>
      <c r="N221" s="242"/>
      <c r="O221" s="242"/>
      <c r="P221" s="242"/>
      <c r="Q221" s="242"/>
      <c r="R221" s="242"/>
      <c r="S221" s="242"/>
      <c r="T221" s="242"/>
      <c r="U221" s="243"/>
      <c r="V221" s="13"/>
      <c r="W221" s="13"/>
      <c r="X221" s="13"/>
      <c r="Y221" s="13"/>
      <c r="Z221" s="13"/>
      <c r="AA221" s="13"/>
      <c r="AB221" s="13"/>
      <c r="AC221" s="13"/>
      <c r="AD221" s="13"/>
      <c r="AE221" s="13"/>
      <c r="AT221" s="244" t="s">
        <v>238</v>
      </c>
      <c r="AU221" s="244" t="s">
        <v>84</v>
      </c>
      <c r="AV221" s="13" t="s">
        <v>84</v>
      </c>
      <c r="AW221" s="13" t="s">
        <v>37</v>
      </c>
      <c r="AX221" s="13" t="s">
        <v>75</v>
      </c>
      <c r="AY221" s="244" t="s">
        <v>227</v>
      </c>
    </row>
    <row r="222" s="14" customFormat="1">
      <c r="A222" s="14"/>
      <c r="B222" s="245"/>
      <c r="C222" s="246"/>
      <c r="D222" s="235" t="s">
        <v>238</v>
      </c>
      <c r="E222" s="247" t="s">
        <v>19</v>
      </c>
      <c r="F222" s="248" t="s">
        <v>240</v>
      </c>
      <c r="G222" s="246"/>
      <c r="H222" s="249">
        <v>4.4000000000000004</v>
      </c>
      <c r="I222" s="250"/>
      <c r="J222" s="246"/>
      <c r="K222" s="246"/>
      <c r="L222" s="251"/>
      <c r="M222" s="252"/>
      <c r="N222" s="253"/>
      <c r="O222" s="253"/>
      <c r="P222" s="253"/>
      <c r="Q222" s="253"/>
      <c r="R222" s="253"/>
      <c r="S222" s="253"/>
      <c r="T222" s="253"/>
      <c r="U222" s="254"/>
      <c r="V222" s="14"/>
      <c r="W222" s="14"/>
      <c r="X222" s="14"/>
      <c r="Y222" s="14"/>
      <c r="Z222" s="14"/>
      <c r="AA222" s="14"/>
      <c r="AB222" s="14"/>
      <c r="AC222" s="14"/>
      <c r="AD222" s="14"/>
      <c r="AE222" s="14"/>
      <c r="AT222" s="255" t="s">
        <v>238</v>
      </c>
      <c r="AU222" s="255" t="s">
        <v>84</v>
      </c>
      <c r="AV222" s="14" t="s">
        <v>234</v>
      </c>
      <c r="AW222" s="14" t="s">
        <v>37</v>
      </c>
      <c r="AX222" s="14" t="s">
        <v>82</v>
      </c>
      <c r="AY222" s="255" t="s">
        <v>227</v>
      </c>
    </row>
    <row r="223" s="2" customFormat="1" ht="24.15" customHeight="1">
      <c r="A223" s="40"/>
      <c r="B223" s="41"/>
      <c r="C223" s="215" t="s">
        <v>312</v>
      </c>
      <c r="D223" s="215" t="s">
        <v>229</v>
      </c>
      <c r="E223" s="216" t="s">
        <v>1485</v>
      </c>
      <c r="F223" s="217" t="s">
        <v>1486</v>
      </c>
      <c r="G223" s="218" t="s">
        <v>309</v>
      </c>
      <c r="H223" s="219">
        <v>4.4000000000000004</v>
      </c>
      <c r="I223" s="220"/>
      <c r="J223" s="221">
        <f>ROUND(I223*H223,2)</f>
        <v>0</v>
      </c>
      <c r="K223" s="217" t="s">
        <v>233</v>
      </c>
      <c r="L223" s="46"/>
      <c r="M223" s="222" t="s">
        <v>19</v>
      </c>
      <c r="N223" s="223" t="s">
        <v>46</v>
      </c>
      <c r="O223" s="86"/>
      <c r="P223" s="224">
        <f>O223*H223</f>
        <v>0</v>
      </c>
      <c r="Q223" s="224">
        <v>1.0000000000000001E-05</v>
      </c>
      <c r="R223" s="224">
        <f>Q223*H223</f>
        <v>4.4000000000000006E-05</v>
      </c>
      <c r="S223" s="224">
        <v>0</v>
      </c>
      <c r="T223" s="224">
        <f>S223*H223</f>
        <v>0</v>
      </c>
      <c r="U223" s="225" t="s">
        <v>19</v>
      </c>
      <c r="V223" s="40"/>
      <c r="W223" s="40"/>
      <c r="X223" s="40"/>
      <c r="Y223" s="40"/>
      <c r="Z223" s="40"/>
      <c r="AA223" s="40"/>
      <c r="AB223" s="40"/>
      <c r="AC223" s="40"/>
      <c r="AD223" s="40"/>
      <c r="AE223" s="40"/>
      <c r="AR223" s="226" t="s">
        <v>336</v>
      </c>
      <c r="AT223" s="226" t="s">
        <v>229</v>
      </c>
      <c r="AU223" s="226" t="s">
        <v>84</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336</v>
      </c>
      <c r="BM223" s="226" t="s">
        <v>1768</v>
      </c>
    </row>
    <row r="224" s="2" customFormat="1">
      <c r="A224" s="40"/>
      <c r="B224" s="41"/>
      <c r="C224" s="42"/>
      <c r="D224" s="228" t="s">
        <v>236</v>
      </c>
      <c r="E224" s="42"/>
      <c r="F224" s="229" t="s">
        <v>1488</v>
      </c>
      <c r="G224" s="42"/>
      <c r="H224" s="42"/>
      <c r="I224" s="230"/>
      <c r="J224" s="42"/>
      <c r="K224" s="42"/>
      <c r="L224" s="46"/>
      <c r="M224" s="231"/>
      <c r="N224" s="232"/>
      <c r="O224" s="86"/>
      <c r="P224" s="86"/>
      <c r="Q224" s="86"/>
      <c r="R224" s="86"/>
      <c r="S224" s="86"/>
      <c r="T224" s="86"/>
      <c r="U224" s="87"/>
      <c r="V224" s="40"/>
      <c r="W224" s="40"/>
      <c r="X224" s="40"/>
      <c r="Y224" s="40"/>
      <c r="Z224" s="40"/>
      <c r="AA224" s="40"/>
      <c r="AB224" s="40"/>
      <c r="AC224" s="40"/>
      <c r="AD224" s="40"/>
      <c r="AE224" s="40"/>
      <c r="AT224" s="19" t="s">
        <v>236</v>
      </c>
      <c r="AU224" s="19" t="s">
        <v>84</v>
      </c>
    </row>
    <row r="225" s="13" customFormat="1">
      <c r="A225" s="13"/>
      <c r="B225" s="233"/>
      <c r="C225" s="234"/>
      <c r="D225" s="235" t="s">
        <v>238</v>
      </c>
      <c r="E225" s="236" t="s">
        <v>19</v>
      </c>
      <c r="F225" s="237" t="s">
        <v>1767</v>
      </c>
      <c r="G225" s="234"/>
      <c r="H225" s="238">
        <v>4.4000000000000004</v>
      </c>
      <c r="I225" s="239"/>
      <c r="J225" s="234"/>
      <c r="K225" s="234"/>
      <c r="L225" s="240"/>
      <c r="M225" s="241"/>
      <c r="N225" s="242"/>
      <c r="O225" s="242"/>
      <c r="P225" s="242"/>
      <c r="Q225" s="242"/>
      <c r="R225" s="242"/>
      <c r="S225" s="242"/>
      <c r="T225" s="242"/>
      <c r="U225" s="243"/>
      <c r="V225" s="13"/>
      <c r="W225" s="13"/>
      <c r="X225" s="13"/>
      <c r="Y225" s="13"/>
      <c r="Z225" s="13"/>
      <c r="AA225" s="13"/>
      <c r="AB225" s="13"/>
      <c r="AC225" s="13"/>
      <c r="AD225" s="13"/>
      <c r="AE225" s="13"/>
      <c r="AT225" s="244" t="s">
        <v>238</v>
      </c>
      <c r="AU225" s="244" t="s">
        <v>84</v>
      </c>
      <c r="AV225" s="13" t="s">
        <v>84</v>
      </c>
      <c r="AW225" s="13" t="s">
        <v>37</v>
      </c>
      <c r="AX225" s="13" t="s">
        <v>75</v>
      </c>
      <c r="AY225" s="244" t="s">
        <v>227</v>
      </c>
    </row>
    <row r="226" s="14" customFormat="1">
      <c r="A226" s="14"/>
      <c r="B226" s="245"/>
      <c r="C226" s="246"/>
      <c r="D226" s="235" t="s">
        <v>238</v>
      </c>
      <c r="E226" s="247" t="s">
        <v>19</v>
      </c>
      <c r="F226" s="248" t="s">
        <v>240</v>
      </c>
      <c r="G226" s="246"/>
      <c r="H226" s="249">
        <v>4.4000000000000004</v>
      </c>
      <c r="I226" s="250"/>
      <c r="J226" s="246"/>
      <c r="K226" s="246"/>
      <c r="L226" s="251"/>
      <c r="M226" s="252"/>
      <c r="N226" s="253"/>
      <c r="O226" s="253"/>
      <c r="P226" s="253"/>
      <c r="Q226" s="253"/>
      <c r="R226" s="253"/>
      <c r="S226" s="253"/>
      <c r="T226" s="253"/>
      <c r="U226" s="254"/>
      <c r="V226" s="14"/>
      <c r="W226" s="14"/>
      <c r="X226" s="14"/>
      <c r="Y226" s="14"/>
      <c r="Z226" s="14"/>
      <c r="AA226" s="14"/>
      <c r="AB226" s="14"/>
      <c r="AC226" s="14"/>
      <c r="AD226" s="14"/>
      <c r="AE226" s="14"/>
      <c r="AT226" s="255" t="s">
        <v>238</v>
      </c>
      <c r="AU226" s="255" t="s">
        <v>84</v>
      </c>
      <c r="AV226" s="14" t="s">
        <v>234</v>
      </c>
      <c r="AW226" s="14" t="s">
        <v>37</v>
      </c>
      <c r="AX226" s="14" t="s">
        <v>82</v>
      </c>
      <c r="AY226" s="255" t="s">
        <v>227</v>
      </c>
    </row>
    <row r="227" s="2" customFormat="1" ht="49.05" customHeight="1">
      <c r="A227" s="40"/>
      <c r="B227" s="41"/>
      <c r="C227" s="215" t="s">
        <v>508</v>
      </c>
      <c r="D227" s="215" t="s">
        <v>229</v>
      </c>
      <c r="E227" s="216" t="s">
        <v>1769</v>
      </c>
      <c r="F227" s="217" t="s">
        <v>1770</v>
      </c>
      <c r="G227" s="218" t="s">
        <v>259</v>
      </c>
      <c r="H227" s="219">
        <v>83.5</v>
      </c>
      <c r="I227" s="220"/>
      <c r="J227" s="221">
        <f>ROUND(I227*H227,2)</f>
        <v>0</v>
      </c>
      <c r="K227" s="217" t="s">
        <v>233</v>
      </c>
      <c r="L227" s="46"/>
      <c r="M227" s="222" t="s">
        <v>19</v>
      </c>
      <c r="N227" s="223" t="s">
        <v>46</v>
      </c>
      <c r="O227" s="86"/>
      <c r="P227" s="224">
        <f>O227*H227</f>
        <v>0</v>
      </c>
      <c r="Q227" s="224">
        <v>0.020449999999999999</v>
      </c>
      <c r="R227" s="224">
        <f>Q227*H227</f>
        <v>1.7075749999999998</v>
      </c>
      <c r="S227" s="224">
        <v>0</v>
      </c>
      <c r="T227" s="224">
        <f>S227*H227</f>
        <v>0</v>
      </c>
      <c r="U227" s="225" t="s">
        <v>19</v>
      </c>
      <c r="V227" s="40"/>
      <c r="W227" s="40"/>
      <c r="X227" s="40"/>
      <c r="Y227" s="40"/>
      <c r="Z227" s="40"/>
      <c r="AA227" s="40"/>
      <c r="AB227" s="40"/>
      <c r="AC227" s="40"/>
      <c r="AD227" s="40"/>
      <c r="AE227" s="40"/>
      <c r="AR227" s="226" t="s">
        <v>336</v>
      </c>
      <c r="AT227" s="226" t="s">
        <v>229</v>
      </c>
      <c r="AU227" s="226" t="s">
        <v>84</v>
      </c>
      <c r="AY227" s="19" t="s">
        <v>227</v>
      </c>
      <c r="BE227" s="227">
        <f>IF(N227="základní",J227,0)</f>
        <v>0</v>
      </c>
      <c r="BF227" s="227">
        <f>IF(N227="snížená",J227,0)</f>
        <v>0</v>
      </c>
      <c r="BG227" s="227">
        <f>IF(N227="zákl. přenesená",J227,0)</f>
        <v>0</v>
      </c>
      <c r="BH227" s="227">
        <f>IF(N227="sníž. přenesená",J227,0)</f>
        <v>0</v>
      </c>
      <c r="BI227" s="227">
        <f>IF(N227="nulová",J227,0)</f>
        <v>0</v>
      </c>
      <c r="BJ227" s="19" t="s">
        <v>82</v>
      </c>
      <c r="BK227" s="227">
        <f>ROUND(I227*H227,2)</f>
        <v>0</v>
      </c>
      <c r="BL227" s="19" t="s">
        <v>336</v>
      </c>
      <c r="BM227" s="226" t="s">
        <v>1771</v>
      </c>
    </row>
    <row r="228" s="2" customFormat="1">
      <c r="A228" s="40"/>
      <c r="B228" s="41"/>
      <c r="C228" s="42"/>
      <c r="D228" s="228" t="s">
        <v>236</v>
      </c>
      <c r="E228" s="42"/>
      <c r="F228" s="229" t="s">
        <v>1772</v>
      </c>
      <c r="G228" s="42"/>
      <c r="H228" s="42"/>
      <c r="I228" s="230"/>
      <c r="J228" s="42"/>
      <c r="K228" s="42"/>
      <c r="L228" s="46"/>
      <c r="M228" s="231"/>
      <c r="N228" s="232"/>
      <c r="O228" s="86"/>
      <c r="P228" s="86"/>
      <c r="Q228" s="86"/>
      <c r="R228" s="86"/>
      <c r="S228" s="86"/>
      <c r="T228" s="86"/>
      <c r="U228" s="87"/>
      <c r="V228" s="40"/>
      <c r="W228" s="40"/>
      <c r="X228" s="40"/>
      <c r="Y228" s="40"/>
      <c r="Z228" s="40"/>
      <c r="AA228" s="40"/>
      <c r="AB228" s="40"/>
      <c r="AC228" s="40"/>
      <c r="AD228" s="40"/>
      <c r="AE228" s="40"/>
      <c r="AT228" s="19" t="s">
        <v>236</v>
      </c>
      <c r="AU228" s="19" t="s">
        <v>84</v>
      </c>
    </row>
    <row r="229" s="13" customFormat="1">
      <c r="A229" s="13"/>
      <c r="B229" s="233"/>
      <c r="C229" s="234"/>
      <c r="D229" s="235" t="s">
        <v>238</v>
      </c>
      <c r="E229" s="236" t="s">
        <v>19</v>
      </c>
      <c r="F229" s="237" t="s">
        <v>1773</v>
      </c>
      <c r="G229" s="234"/>
      <c r="H229" s="238">
        <v>83.5</v>
      </c>
      <c r="I229" s="239"/>
      <c r="J229" s="234"/>
      <c r="K229" s="234"/>
      <c r="L229" s="240"/>
      <c r="M229" s="241"/>
      <c r="N229" s="242"/>
      <c r="O229" s="242"/>
      <c r="P229" s="242"/>
      <c r="Q229" s="242"/>
      <c r="R229" s="242"/>
      <c r="S229" s="242"/>
      <c r="T229" s="242"/>
      <c r="U229" s="243"/>
      <c r="V229" s="13"/>
      <c r="W229" s="13"/>
      <c r="X229" s="13"/>
      <c r="Y229" s="13"/>
      <c r="Z229" s="13"/>
      <c r="AA229" s="13"/>
      <c r="AB229" s="13"/>
      <c r="AC229" s="13"/>
      <c r="AD229" s="13"/>
      <c r="AE229" s="13"/>
      <c r="AT229" s="244" t="s">
        <v>238</v>
      </c>
      <c r="AU229" s="244" t="s">
        <v>84</v>
      </c>
      <c r="AV229" s="13" t="s">
        <v>84</v>
      </c>
      <c r="AW229" s="13" t="s">
        <v>37</v>
      </c>
      <c r="AX229" s="13" t="s">
        <v>75</v>
      </c>
      <c r="AY229" s="244" t="s">
        <v>227</v>
      </c>
    </row>
    <row r="230" s="14" customFormat="1">
      <c r="A230" s="14"/>
      <c r="B230" s="245"/>
      <c r="C230" s="246"/>
      <c r="D230" s="235" t="s">
        <v>238</v>
      </c>
      <c r="E230" s="247" t="s">
        <v>19</v>
      </c>
      <c r="F230" s="248" t="s">
        <v>240</v>
      </c>
      <c r="G230" s="246"/>
      <c r="H230" s="249">
        <v>83.5</v>
      </c>
      <c r="I230" s="250"/>
      <c r="J230" s="246"/>
      <c r="K230" s="246"/>
      <c r="L230" s="251"/>
      <c r="M230" s="252"/>
      <c r="N230" s="253"/>
      <c r="O230" s="253"/>
      <c r="P230" s="253"/>
      <c r="Q230" s="253"/>
      <c r="R230" s="253"/>
      <c r="S230" s="253"/>
      <c r="T230" s="253"/>
      <c r="U230" s="254"/>
      <c r="V230" s="14"/>
      <c r="W230" s="14"/>
      <c r="X230" s="14"/>
      <c r="Y230" s="14"/>
      <c r="Z230" s="14"/>
      <c r="AA230" s="14"/>
      <c r="AB230" s="14"/>
      <c r="AC230" s="14"/>
      <c r="AD230" s="14"/>
      <c r="AE230" s="14"/>
      <c r="AT230" s="255" t="s">
        <v>238</v>
      </c>
      <c r="AU230" s="255" t="s">
        <v>84</v>
      </c>
      <c r="AV230" s="14" t="s">
        <v>234</v>
      </c>
      <c r="AW230" s="14" t="s">
        <v>37</v>
      </c>
      <c r="AX230" s="14" t="s">
        <v>82</v>
      </c>
      <c r="AY230" s="255" t="s">
        <v>227</v>
      </c>
    </row>
    <row r="231" s="2" customFormat="1" ht="24.15" customHeight="1">
      <c r="A231" s="40"/>
      <c r="B231" s="41"/>
      <c r="C231" s="215" t="s">
        <v>514</v>
      </c>
      <c r="D231" s="215" t="s">
        <v>229</v>
      </c>
      <c r="E231" s="216" t="s">
        <v>1490</v>
      </c>
      <c r="F231" s="217" t="s">
        <v>1491</v>
      </c>
      <c r="G231" s="218" t="s">
        <v>259</v>
      </c>
      <c r="H231" s="219">
        <v>253.41999999999999</v>
      </c>
      <c r="I231" s="220"/>
      <c r="J231" s="221">
        <f>ROUND(I231*H231,2)</f>
        <v>0</v>
      </c>
      <c r="K231" s="217" t="s">
        <v>233</v>
      </c>
      <c r="L231" s="46"/>
      <c r="M231" s="222" t="s">
        <v>19</v>
      </c>
      <c r="N231" s="223" t="s">
        <v>46</v>
      </c>
      <c r="O231" s="86"/>
      <c r="P231" s="224">
        <f>O231*H231</f>
        <v>0</v>
      </c>
      <c r="Q231" s="224">
        <v>0.00125</v>
      </c>
      <c r="R231" s="224">
        <f>Q231*H231</f>
        <v>0.31677499999999997</v>
      </c>
      <c r="S231" s="224">
        <v>0</v>
      </c>
      <c r="T231" s="224">
        <f>S231*H231</f>
        <v>0</v>
      </c>
      <c r="U231" s="225" t="s">
        <v>19</v>
      </c>
      <c r="V231" s="40"/>
      <c r="W231" s="40"/>
      <c r="X231" s="40"/>
      <c r="Y231" s="40"/>
      <c r="Z231" s="40"/>
      <c r="AA231" s="40"/>
      <c r="AB231" s="40"/>
      <c r="AC231" s="40"/>
      <c r="AD231" s="40"/>
      <c r="AE231" s="40"/>
      <c r="AR231" s="226" t="s">
        <v>336</v>
      </c>
      <c r="AT231" s="226" t="s">
        <v>229</v>
      </c>
      <c r="AU231" s="226" t="s">
        <v>84</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336</v>
      </c>
      <c r="BM231" s="226" t="s">
        <v>1774</v>
      </c>
    </row>
    <row r="232" s="2" customFormat="1">
      <c r="A232" s="40"/>
      <c r="B232" s="41"/>
      <c r="C232" s="42"/>
      <c r="D232" s="228" t="s">
        <v>236</v>
      </c>
      <c r="E232" s="42"/>
      <c r="F232" s="229" t="s">
        <v>1493</v>
      </c>
      <c r="G232" s="42"/>
      <c r="H232" s="42"/>
      <c r="I232" s="230"/>
      <c r="J232" s="42"/>
      <c r="K232" s="42"/>
      <c r="L232" s="46"/>
      <c r="M232" s="231"/>
      <c r="N232" s="232"/>
      <c r="O232" s="86"/>
      <c r="P232" s="86"/>
      <c r="Q232" s="86"/>
      <c r="R232" s="86"/>
      <c r="S232" s="86"/>
      <c r="T232" s="86"/>
      <c r="U232" s="87"/>
      <c r="V232" s="40"/>
      <c r="W232" s="40"/>
      <c r="X232" s="40"/>
      <c r="Y232" s="40"/>
      <c r="Z232" s="40"/>
      <c r="AA232" s="40"/>
      <c r="AB232" s="40"/>
      <c r="AC232" s="40"/>
      <c r="AD232" s="40"/>
      <c r="AE232" s="40"/>
      <c r="AT232" s="19" t="s">
        <v>236</v>
      </c>
      <c r="AU232" s="19" t="s">
        <v>84</v>
      </c>
    </row>
    <row r="233" s="15" customFormat="1">
      <c r="A233" s="15"/>
      <c r="B233" s="266"/>
      <c r="C233" s="267"/>
      <c r="D233" s="235" t="s">
        <v>238</v>
      </c>
      <c r="E233" s="268" t="s">
        <v>19</v>
      </c>
      <c r="F233" s="269" t="s">
        <v>1732</v>
      </c>
      <c r="G233" s="267"/>
      <c r="H233" s="268" t="s">
        <v>19</v>
      </c>
      <c r="I233" s="270"/>
      <c r="J233" s="267"/>
      <c r="K233" s="267"/>
      <c r="L233" s="271"/>
      <c r="M233" s="272"/>
      <c r="N233" s="273"/>
      <c r="O233" s="273"/>
      <c r="P233" s="273"/>
      <c r="Q233" s="273"/>
      <c r="R233" s="273"/>
      <c r="S233" s="273"/>
      <c r="T233" s="273"/>
      <c r="U233" s="274"/>
      <c r="V233" s="15"/>
      <c r="W233" s="15"/>
      <c r="X233" s="15"/>
      <c r="Y233" s="15"/>
      <c r="Z233" s="15"/>
      <c r="AA233" s="15"/>
      <c r="AB233" s="15"/>
      <c r="AC233" s="15"/>
      <c r="AD233" s="15"/>
      <c r="AE233" s="15"/>
      <c r="AT233" s="275" t="s">
        <v>238</v>
      </c>
      <c r="AU233" s="275" t="s">
        <v>84</v>
      </c>
      <c r="AV233" s="15" t="s">
        <v>82</v>
      </c>
      <c r="AW233" s="15" t="s">
        <v>37</v>
      </c>
      <c r="AX233" s="15" t="s">
        <v>75</v>
      </c>
      <c r="AY233" s="275" t="s">
        <v>227</v>
      </c>
    </row>
    <row r="234" s="13" customFormat="1">
      <c r="A234" s="13"/>
      <c r="B234" s="233"/>
      <c r="C234" s="234"/>
      <c r="D234" s="235" t="s">
        <v>238</v>
      </c>
      <c r="E234" s="236" t="s">
        <v>19</v>
      </c>
      <c r="F234" s="237" t="s">
        <v>1775</v>
      </c>
      <c r="G234" s="234"/>
      <c r="H234" s="238">
        <v>13.92</v>
      </c>
      <c r="I234" s="239"/>
      <c r="J234" s="234"/>
      <c r="K234" s="234"/>
      <c r="L234" s="240"/>
      <c r="M234" s="241"/>
      <c r="N234" s="242"/>
      <c r="O234" s="242"/>
      <c r="P234" s="242"/>
      <c r="Q234" s="242"/>
      <c r="R234" s="242"/>
      <c r="S234" s="242"/>
      <c r="T234" s="242"/>
      <c r="U234" s="243"/>
      <c r="V234" s="13"/>
      <c r="W234" s="13"/>
      <c r="X234" s="13"/>
      <c r="Y234" s="13"/>
      <c r="Z234" s="13"/>
      <c r="AA234" s="13"/>
      <c r="AB234" s="13"/>
      <c r="AC234" s="13"/>
      <c r="AD234" s="13"/>
      <c r="AE234" s="13"/>
      <c r="AT234" s="244" t="s">
        <v>238</v>
      </c>
      <c r="AU234" s="244" t="s">
        <v>84</v>
      </c>
      <c r="AV234" s="13" t="s">
        <v>84</v>
      </c>
      <c r="AW234" s="13" t="s">
        <v>37</v>
      </c>
      <c r="AX234" s="13" t="s">
        <v>75</v>
      </c>
      <c r="AY234" s="244" t="s">
        <v>227</v>
      </c>
    </row>
    <row r="235" s="13" customFormat="1">
      <c r="A235" s="13"/>
      <c r="B235" s="233"/>
      <c r="C235" s="234"/>
      <c r="D235" s="235" t="s">
        <v>238</v>
      </c>
      <c r="E235" s="236" t="s">
        <v>19</v>
      </c>
      <c r="F235" s="237" t="s">
        <v>1776</v>
      </c>
      <c r="G235" s="234"/>
      <c r="H235" s="238">
        <v>239.5</v>
      </c>
      <c r="I235" s="239"/>
      <c r="J235" s="234"/>
      <c r="K235" s="234"/>
      <c r="L235" s="240"/>
      <c r="M235" s="241"/>
      <c r="N235" s="242"/>
      <c r="O235" s="242"/>
      <c r="P235" s="242"/>
      <c r="Q235" s="242"/>
      <c r="R235" s="242"/>
      <c r="S235" s="242"/>
      <c r="T235" s="242"/>
      <c r="U235" s="243"/>
      <c r="V235" s="13"/>
      <c r="W235" s="13"/>
      <c r="X235" s="13"/>
      <c r="Y235" s="13"/>
      <c r="Z235" s="13"/>
      <c r="AA235" s="13"/>
      <c r="AB235" s="13"/>
      <c r="AC235" s="13"/>
      <c r="AD235" s="13"/>
      <c r="AE235" s="13"/>
      <c r="AT235" s="244" t="s">
        <v>238</v>
      </c>
      <c r="AU235" s="244" t="s">
        <v>84</v>
      </c>
      <c r="AV235" s="13" t="s">
        <v>84</v>
      </c>
      <c r="AW235" s="13" t="s">
        <v>37</v>
      </c>
      <c r="AX235" s="13" t="s">
        <v>75</v>
      </c>
      <c r="AY235" s="244" t="s">
        <v>227</v>
      </c>
    </row>
    <row r="236" s="14" customFormat="1">
      <c r="A236" s="14"/>
      <c r="B236" s="245"/>
      <c r="C236" s="246"/>
      <c r="D236" s="235" t="s">
        <v>238</v>
      </c>
      <c r="E236" s="247" t="s">
        <v>19</v>
      </c>
      <c r="F236" s="248" t="s">
        <v>240</v>
      </c>
      <c r="G236" s="246"/>
      <c r="H236" s="249">
        <v>253.41999999999999</v>
      </c>
      <c r="I236" s="250"/>
      <c r="J236" s="246"/>
      <c r="K236" s="246"/>
      <c r="L236" s="251"/>
      <c r="M236" s="252"/>
      <c r="N236" s="253"/>
      <c r="O236" s="253"/>
      <c r="P236" s="253"/>
      <c r="Q236" s="253"/>
      <c r="R236" s="253"/>
      <c r="S236" s="253"/>
      <c r="T236" s="253"/>
      <c r="U236" s="254"/>
      <c r="V236" s="14"/>
      <c r="W236" s="14"/>
      <c r="X236" s="14"/>
      <c r="Y236" s="14"/>
      <c r="Z236" s="14"/>
      <c r="AA236" s="14"/>
      <c r="AB236" s="14"/>
      <c r="AC236" s="14"/>
      <c r="AD236" s="14"/>
      <c r="AE236" s="14"/>
      <c r="AT236" s="255" t="s">
        <v>238</v>
      </c>
      <c r="AU236" s="255" t="s">
        <v>84</v>
      </c>
      <c r="AV236" s="14" t="s">
        <v>234</v>
      </c>
      <c r="AW236" s="14" t="s">
        <v>37</v>
      </c>
      <c r="AX236" s="14" t="s">
        <v>82</v>
      </c>
      <c r="AY236" s="255" t="s">
        <v>227</v>
      </c>
    </row>
    <row r="237" s="2" customFormat="1" ht="16.5" customHeight="1">
      <c r="A237" s="40"/>
      <c r="B237" s="41"/>
      <c r="C237" s="256" t="s">
        <v>521</v>
      </c>
      <c r="D237" s="256" t="s">
        <v>241</v>
      </c>
      <c r="E237" s="257" t="s">
        <v>1496</v>
      </c>
      <c r="F237" s="258" t="s">
        <v>1497</v>
      </c>
      <c r="G237" s="259" t="s">
        <v>259</v>
      </c>
      <c r="H237" s="260">
        <v>15.311999999999999</v>
      </c>
      <c r="I237" s="261"/>
      <c r="J237" s="262">
        <f>ROUND(I237*H237,2)</f>
        <v>0</v>
      </c>
      <c r="K237" s="258" t="s">
        <v>233</v>
      </c>
      <c r="L237" s="263"/>
      <c r="M237" s="264" t="s">
        <v>19</v>
      </c>
      <c r="N237" s="265" t="s">
        <v>46</v>
      </c>
      <c r="O237" s="86"/>
      <c r="P237" s="224">
        <f>O237*H237</f>
        <v>0</v>
      </c>
      <c r="Q237" s="224">
        <v>0.0070000000000000001</v>
      </c>
      <c r="R237" s="224">
        <f>Q237*H237</f>
        <v>0.107184</v>
      </c>
      <c r="S237" s="224">
        <v>0</v>
      </c>
      <c r="T237" s="224">
        <f>S237*H237</f>
        <v>0</v>
      </c>
      <c r="U237" s="225" t="s">
        <v>19</v>
      </c>
      <c r="V237" s="40"/>
      <c r="W237" s="40"/>
      <c r="X237" s="40"/>
      <c r="Y237" s="40"/>
      <c r="Z237" s="40"/>
      <c r="AA237" s="40"/>
      <c r="AB237" s="40"/>
      <c r="AC237" s="40"/>
      <c r="AD237" s="40"/>
      <c r="AE237" s="40"/>
      <c r="AR237" s="226" t="s">
        <v>491</v>
      </c>
      <c r="AT237" s="226" t="s">
        <v>241</v>
      </c>
      <c r="AU237" s="226" t="s">
        <v>84</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336</v>
      </c>
      <c r="BM237" s="226" t="s">
        <v>1777</v>
      </c>
    </row>
    <row r="238" s="13" customFormat="1">
      <c r="A238" s="13"/>
      <c r="B238" s="233"/>
      <c r="C238" s="234"/>
      <c r="D238" s="235" t="s">
        <v>238</v>
      </c>
      <c r="E238" s="234"/>
      <c r="F238" s="237" t="s">
        <v>1778</v>
      </c>
      <c r="G238" s="234"/>
      <c r="H238" s="238">
        <v>15.311999999999999</v>
      </c>
      <c r="I238" s="239"/>
      <c r="J238" s="234"/>
      <c r="K238" s="234"/>
      <c r="L238" s="240"/>
      <c r="M238" s="241"/>
      <c r="N238" s="242"/>
      <c r="O238" s="242"/>
      <c r="P238" s="242"/>
      <c r="Q238" s="242"/>
      <c r="R238" s="242"/>
      <c r="S238" s="242"/>
      <c r="T238" s="242"/>
      <c r="U238" s="243"/>
      <c r="V238" s="13"/>
      <c r="W238" s="13"/>
      <c r="X238" s="13"/>
      <c r="Y238" s="13"/>
      <c r="Z238" s="13"/>
      <c r="AA238" s="13"/>
      <c r="AB238" s="13"/>
      <c r="AC238" s="13"/>
      <c r="AD238" s="13"/>
      <c r="AE238" s="13"/>
      <c r="AT238" s="244" t="s">
        <v>238</v>
      </c>
      <c r="AU238" s="244" t="s">
        <v>84</v>
      </c>
      <c r="AV238" s="13" t="s">
        <v>84</v>
      </c>
      <c r="AW238" s="13" t="s">
        <v>4</v>
      </c>
      <c r="AX238" s="13" t="s">
        <v>82</v>
      </c>
      <c r="AY238" s="244" t="s">
        <v>227</v>
      </c>
    </row>
    <row r="239" s="2" customFormat="1" ht="16.5" customHeight="1">
      <c r="A239" s="40"/>
      <c r="B239" s="41"/>
      <c r="C239" s="256" t="s">
        <v>526</v>
      </c>
      <c r="D239" s="256" t="s">
        <v>241</v>
      </c>
      <c r="E239" s="257" t="s">
        <v>1779</v>
      </c>
      <c r="F239" s="258" t="s">
        <v>1780</v>
      </c>
      <c r="G239" s="259" t="s">
        <v>259</v>
      </c>
      <c r="H239" s="260">
        <v>251.47499999999999</v>
      </c>
      <c r="I239" s="261"/>
      <c r="J239" s="262">
        <f>ROUND(I239*H239,2)</f>
        <v>0</v>
      </c>
      <c r="K239" s="258" t="s">
        <v>233</v>
      </c>
      <c r="L239" s="263"/>
      <c r="M239" s="264" t="s">
        <v>19</v>
      </c>
      <c r="N239" s="265" t="s">
        <v>46</v>
      </c>
      <c r="O239" s="86"/>
      <c r="P239" s="224">
        <f>O239*H239</f>
        <v>0</v>
      </c>
      <c r="Q239" s="224">
        <v>0.0080000000000000002</v>
      </c>
      <c r="R239" s="224">
        <f>Q239*H239</f>
        <v>2.0118</v>
      </c>
      <c r="S239" s="224">
        <v>0</v>
      </c>
      <c r="T239" s="224">
        <f>S239*H239</f>
        <v>0</v>
      </c>
      <c r="U239" s="225" t="s">
        <v>19</v>
      </c>
      <c r="V239" s="40"/>
      <c r="W239" s="40"/>
      <c r="X239" s="40"/>
      <c r="Y239" s="40"/>
      <c r="Z239" s="40"/>
      <c r="AA239" s="40"/>
      <c r="AB239" s="40"/>
      <c r="AC239" s="40"/>
      <c r="AD239" s="40"/>
      <c r="AE239" s="40"/>
      <c r="AR239" s="226" t="s">
        <v>491</v>
      </c>
      <c r="AT239" s="226" t="s">
        <v>241</v>
      </c>
      <c r="AU239" s="226" t="s">
        <v>84</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336</v>
      </c>
      <c r="BM239" s="226" t="s">
        <v>1781</v>
      </c>
    </row>
    <row r="240" s="13" customFormat="1">
      <c r="A240" s="13"/>
      <c r="B240" s="233"/>
      <c r="C240" s="234"/>
      <c r="D240" s="235" t="s">
        <v>238</v>
      </c>
      <c r="E240" s="234"/>
      <c r="F240" s="237" t="s">
        <v>1782</v>
      </c>
      <c r="G240" s="234"/>
      <c r="H240" s="238">
        <v>251.47499999999999</v>
      </c>
      <c r="I240" s="239"/>
      <c r="J240" s="234"/>
      <c r="K240" s="234"/>
      <c r="L240" s="240"/>
      <c r="M240" s="241"/>
      <c r="N240" s="242"/>
      <c r="O240" s="242"/>
      <c r="P240" s="242"/>
      <c r="Q240" s="242"/>
      <c r="R240" s="242"/>
      <c r="S240" s="242"/>
      <c r="T240" s="242"/>
      <c r="U240" s="243"/>
      <c r="V240" s="13"/>
      <c r="W240" s="13"/>
      <c r="X240" s="13"/>
      <c r="Y240" s="13"/>
      <c r="Z240" s="13"/>
      <c r="AA240" s="13"/>
      <c r="AB240" s="13"/>
      <c r="AC240" s="13"/>
      <c r="AD240" s="13"/>
      <c r="AE240" s="13"/>
      <c r="AT240" s="244" t="s">
        <v>238</v>
      </c>
      <c r="AU240" s="244" t="s">
        <v>84</v>
      </c>
      <c r="AV240" s="13" t="s">
        <v>84</v>
      </c>
      <c r="AW240" s="13" t="s">
        <v>4</v>
      </c>
      <c r="AX240" s="13" t="s">
        <v>82</v>
      </c>
      <c r="AY240" s="244" t="s">
        <v>227</v>
      </c>
    </row>
    <row r="241" s="2" customFormat="1" ht="16.5" customHeight="1">
      <c r="A241" s="40"/>
      <c r="B241" s="41"/>
      <c r="C241" s="215" t="s">
        <v>531</v>
      </c>
      <c r="D241" s="215" t="s">
        <v>229</v>
      </c>
      <c r="E241" s="216" t="s">
        <v>1349</v>
      </c>
      <c r="F241" s="217" t="s">
        <v>1350</v>
      </c>
      <c r="G241" s="218" t="s">
        <v>259</v>
      </c>
      <c r="H241" s="219">
        <v>113.3</v>
      </c>
      <c r="I241" s="220"/>
      <c r="J241" s="221">
        <f>ROUND(I241*H241,2)</f>
        <v>0</v>
      </c>
      <c r="K241" s="217" t="s">
        <v>233</v>
      </c>
      <c r="L241" s="46"/>
      <c r="M241" s="222" t="s">
        <v>19</v>
      </c>
      <c r="N241" s="223" t="s">
        <v>46</v>
      </c>
      <c r="O241" s="86"/>
      <c r="P241" s="224">
        <f>O241*H241</f>
        <v>0</v>
      </c>
      <c r="Q241" s="224">
        <v>0</v>
      </c>
      <c r="R241" s="224">
        <f>Q241*H241</f>
        <v>0</v>
      </c>
      <c r="S241" s="224">
        <v>0.01065</v>
      </c>
      <c r="T241" s="224">
        <f>S241*H241</f>
        <v>1.206645</v>
      </c>
      <c r="U241" s="225" t="s">
        <v>19</v>
      </c>
      <c r="V241" s="40"/>
      <c r="W241" s="40"/>
      <c r="X241" s="40"/>
      <c r="Y241" s="40"/>
      <c r="Z241" s="40"/>
      <c r="AA241" s="40"/>
      <c r="AB241" s="40"/>
      <c r="AC241" s="40"/>
      <c r="AD241" s="40"/>
      <c r="AE241" s="40"/>
      <c r="AR241" s="226" t="s">
        <v>336</v>
      </c>
      <c r="AT241" s="226" t="s">
        <v>229</v>
      </c>
      <c r="AU241" s="226" t="s">
        <v>84</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336</v>
      </c>
      <c r="BM241" s="226" t="s">
        <v>1783</v>
      </c>
    </row>
    <row r="242" s="2" customFormat="1">
      <c r="A242" s="40"/>
      <c r="B242" s="41"/>
      <c r="C242" s="42"/>
      <c r="D242" s="228" t="s">
        <v>236</v>
      </c>
      <c r="E242" s="42"/>
      <c r="F242" s="229" t="s">
        <v>1352</v>
      </c>
      <c r="G242" s="42"/>
      <c r="H242" s="42"/>
      <c r="I242" s="230"/>
      <c r="J242" s="42"/>
      <c r="K242" s="42"/>
      <c r="L242" s="46"/>
      <c r="M242" s="231"/>
      <c r="N242" s="232"/>
      <c r="O242" s="86"/>
      <c r="P242" s="86"/>
      <c r="Q242" s="86"/>
      <c r="R242" s="86"/>
      <c r="S242" s="86"/>
      <c r="T242" s="86"/>
      <c r="U242" s="87"/>
      <c r="V242" s="40"/>
      <c r="W242" s="40"/>
      <c r="X242" s="40"/>
      <c r="Y242" s="40"/>
      <c r="Z242" s="40"/>
      <c r="AA242" s="40"/>
      <c r="AB242" s="40"/>
      <c r="AC242" s="40"/>
      <c r="AD242" s="40"/>
      <c r="AE242" s="40"/>
      <c r="AT242" s="19" t="s">
        <v>236</v>
      </c>
      <c r="AU242" s="19" t="s">
        <v>84</v>
      </c>
    </row>
    <row r="243" s="15" customFormat="1">
      <c r="A243" s="15"/>
      <c r="B243" s="266"/>
      <c r="C243" s="267"/>
      <c r="D243" s="235" t="s">
        <v>238</v>
      </c>
      <c r="E243" s="268" t="s">
        <v>19</v>
      </c>
      <c r="F243" s="269" t="s">
        <v>1729</v>
      </c>
      <c r="G243" s="267"/>
      <c r="H243" s="268" t="s">
        <v>19</v>
      </c>
      <c r="I243" s="270"/>
      <c r="J243" s="267"/>
      <c r="K243" s="267"/>
      <c r="L243" s="271"/>
      <c r="M243" s="272"/>
      <c r="N243" s="273"/>
      <c r="O243" s="273"/>
      <c r="P243" s="273"/>
      <c r="Q243" s="273"/>
      <c r="R243" s="273"/>
      <c r="S243" s="273"/>
      <c r="T243" s="273"/>
      <c r="U243" s="274"/>
      <c r="V243" s="15"/>
      <c r="W243" s="15"/>
      <c r="X243" s="15"/>
      <c r="Y243" s="15"/>
      <c r="Z243" s="15"/>
      <c r="AA243" s="15"/>
      <c r="AB243" s="15"/>
      <c r="AC243" s="15"/>
      <c r="AD243" s="15"/>
      <c r="AE243" s="15"/>
      <c r="AT243" s="275" t="s">
        <v>238</v>
      </c>
      <c r="AU243" s="275" t="s">
        <v>84</v>
      </c>
      <c r="AV243" s="15" t="s">
        <v>82</v>
      </c>
      <c r="AW243" s="15" t="s">
        <v>37</v>
      </c>
      <c r="AX243" s="15" t="s">
        <v>75</v>
      </c>
      <c r="AY243" s="275" t="s">
        <v>227</v>
      </c>
    </row>
    <row r="244" s="13" customFormat="1">
      <c r="A244" s="13"/>
      <c r="B244" s="233"/>
      <c r="C244" s="234"/>
      <c r="D244" s="235" t="s">
        <v>238</v>
      </c>
      <c r="E244" s="236" t="s">
        <v>19</v>
      </c>
      <c r="F244" s="237" t="s">
        <v>1773</v>
      </c>
      <c r="G244" s="234"/>
      <c r="H244" s="238">
        <v>83.5</v>
      </c>
      <c r="I244" s="239"/>
      <c r="J244" s="234"/>
      <c r="K244" s="234"/>
      <c r="L244" s="240"/>
      <c r="M244" s="241"/>
      <c r="N244" s="242"/>
      <c r="O244" s="242"/>
      <c r="P244" s="242"/>
      <c r="Q244" s="242"/>
      <c r="R244" s="242"/>
      <c r="S244" s="242"/>
      <c r="T244" s="242"/>
      <c r="U244" s="243"/>
      <c r="V244" s="13"/>
      <c r="W244" s="13"/>
      <c r="X244" s="13"/>
      <c r="Y244" s="13"/>
      <c r="Z244" s="13"/>
      <c r="AA244" s="13"/>
      <c r="AB244" s="13"/>
      <c r="AC244" s="13"/>
      <c r="AD244" s="13"/>
      <c r="AE244" s="13"/>
      <c r="AT244" s="244" t="s">
        <v>238</v>
      </c>
      <c r="AU244" s="244" t="s">
        <v>84</v>
      </c>
      <c r="AV244" s="13" t="s">
        <v>84</v>
      </c>
      <c r="AW244" s="13" t="s">
        <v>37</v>
      </c>
      <c r="AX244" s="13" t="s">
        <v>75</v>
      </c>
      <c r="AY244" s="244" t="s">
        <v>227</v>
      </c>
    </row>
    <row r="245" s="15" customFormat="1">
      <c r="A245" s="15"/>
      <c r="B245" s="266"/>
      <c r="C245" s="267"/>
      <c r="D245" s="235" t="s">
        <v>238</v>
      </c>
      <c r="E245" s="268" t="s">
        <v>19</v>
      </c>
      <c r="F245" s="269" t="s">
        <v>1732</v>
      </c>
      <c r="G245" s="267"/>
      <c r="H245" s="268" t="s">
        <v>19</v>
      </c>
      <c r="I245" s="270"/>
      <c r="J245" s="267"/>
      <c r="K245" s="267"/>
      <c r="L245" s="271"/>
      <c r="M245" s="272"/>
      <c r="N245" s="273"/>
      <c r="O245" s="273"/>
      <c r="P245" s="273"/>
      <c r="Q245" s="273"/>
      <c r="R245" s="273"/>
      <c r="S245" s="273"/>
      <c r="T245" s="273"/>
      <c r="U245" s="274"/>
      <c r="V245" s="15"/>
      <c r="W245" s="15"/>
      <c r="X245" s="15"/>
      <c r="Y245" s="15"/>
      <c r="Z245" s="15"/>
      <c r="AA245" s="15"/>
      <c r="AB245" s="15"/>
      <c r="AC245" s="15"/>
      <c r="AD245" s="15"/>
      <c r="AE245" s="15"/>
      <c r="AT245" s="275" t="s">
        <v>238</v>
      </c>
      <c r="AU245" s="275" t="s">
        <v>84</v>
      </c>
      <c r="AV245" s="15" t="s">
        <v>82</v>
      </c>
      <c r="AW245" s="15" t="s">
        <v>37</v>
      </c>
      <c r="AX245" s="15" t="s">
        <v>75</v>
      </c>
      <c r="AY245" s="275" t="s">
        <v>227</v>
      </c>
    </row>
    <row r="246" s="13" customFormat="1">
      <c r="A246" s="13"/>
      <c r="B246" s="233"/>
      <c r="C246" s="234"/>
      <c r="D246" s="235" t="s">
        <v>238</v>
      </c>
      <c r="E246" s="236" t="s">
        <v>19</v>
      </c>
      <c r="F246" s="237" t="s">
        <v>1784</v>
      </c>
      <c r="G246" s="234"/>
      <c r="H246" s="238">
        <v>29.800000000000001</v>
      </c>
      <c r="I246" s="239"/>
      <c r="J246" s="234"/>
      <c r="K246" s="234"/>
      <c r="L246" s="240"/>
      <c r="M246" s="241"/>
      <c r="N246" s="242"/>
      <c r="O246" s="242"/>
      <c r="P246" s="242"/>
      <c r="Q246" s="242"/>
      <c r="R246" s="242"/>
      <c r="S246" s="242"/>
      <c r="T246" s="242"/>
      <c r="U246" s="243"/>
      <c r="V246" s="13"/>
      <c r="W246" s="13"/>
      <c r="X246" s="13"/>
      <c r="Y246" s="13"/>
      <c r="Z246" s="13"/>
      <c r="AA246" s="13"/>
      <c r="AB246" s="13"/>
      <c r="AC246" s="13"/>
      <c r="AD246" s="13"/>
      <c r="AE246" s="13"/>
      <c r="AT246" s="244" t="s">
        <v>238</v>
      </c>
      <c r="AU246" s="244" t="s">
        <v>84</v>
      </c>
      <c r="AV246" s="13" t="s">
        <v>84</v>
      </c>
      <c r="AW246" s="13" t="s">
        <v>37</v>
      </c>
      <c r="AX246" s="13" t="s">
        <v>75</v>
      </c>
      <c r="AY246" s="244" t="s">
        <v>227</v>
      </c>
    </row>
    <row r="247" s="14" customFormat="1">
      <c r="A247" s="14"/>
      <c r="B247" s="245"/>
      <c r="C247" s="246"/>
      <c r="D247" s="235" t="s">
        <v>238</v>
      </c>
      <c r="E247" s="247" t="s">
        <v>19</v>
      </c>
      <c r="F247" s="248" t="s">
        <v>240</v>
      </c>
      <c r="G247" s="246"/>
      <c r="H247" s="249">
        <v>113.3</v>
      </c>
      <c r="I247" s="250"/>
      <c r="J247" s="246"/>
      <c r="K247" s="246"/>
      <c r="L247" s="251"/>
      <c r="M247" s="252"/>
      <c r="N247" s="253"/>
      <c r="O247" s="253"/>
      <c r="P247" s="253"/>
      <c r="Q247" s="253"/>
      <c r="R247" s="253"/>
      <c r="S247" s="253"/>
      <c r="T247" s="253"/>
      <c r="U247" s="254"/>
      <c r="V247" s="14"/>
      <c r="W247" s="14"/>
      <c r="X247" s="14"/>
      <c r="Y247" s="14"/>
      <c r="Z247" s="14"/>
      <c r="AA247" s="14"/>
      <c r="AB247" s="14"/>
      <c r="AC247" s="14"/>
      <c r="AD247" s="14"/>
      <c r="AE247" s="14"/>
      <c r="AT247" s="255" t="s">
        <v>238</v>
      </c>
      <c r="AU247" s="255" t="s">
        <v>84</v>
      </c>
      <c r="AV247" s="14" t="s">
        <v>234</v>
      </c>
      <c r="AW247" s="14" t="s">
        <v>37</v>
      </c>
      <c r="AX247" s="14" t="s">
        <v>82</v>
      </c>
      <c r="AY247" s="255" t="s">
        <v>227</v>
      </c>
    </row>
    <row r="248" s="2" customFormat="1" ht="37.8" customHeight="1">
      <c r="A248" s="40"/>
      <c r="B248" s="41"/>
      <c r="C248" s="215" t="s">
        <v>538</v>
      </c>
      <c r="D248" s="215" t="s">
        <v>229</v>
      </c>
      <c r="E248" s="216" t="s">
        <v>1785</v>
      </c>
      <c r="F248" s="217" t="s">
        <v>1786</v>
      </c>
      <c r="G248" s="218" t="s">
        <v>244</v>
      </c>
      <c r="H248" s="219">
        <v>4.3529999999999998</v>
      </c>
      <c r="I248" s="220"/>
      <c r="J248" s="221">
        <f>ROUND(I248*H248,2)</f>
        <v>0</v>
      </c>
      <c r="K248" s="217" t="s">
        <v>233</v>
      </c>
      <c r="L248" s="46"/>
      <c r="M248" s="222" t="s">
        <v>19</v>
      </c>
      <c r="N248" s="223" t="s">
        <v>46</v>
      </c>
      <c r="O248" s="86"/>
      <c r="P248" s="224">
        <f>O248*H248</f>
        <v>0</v>
      </c>
      <c r="Q248" s="224">
        <v>0</v>
      </c>
      <c r="R248" s="224">
        <f>Q248*H248</f>
        <v>0</v>
      </c>
      <c r="S248" s="224">
        <v>0</v>
      </c>
      <c r="T248" s="224">
        <f>S248*H248</f>
        <v>0</v>
      </c>
      <c r="U248" s="225" t="s">
        <v>19</v>
      </c>
      <c r="V248" s="40"/>
      <c r="W248" s="40"/>
      <c r="X248" s="40"/>
      <c r="Y248" s="40"/>
      <c r="Z248" s="40"/>
      <c r="AA248" s="40"/>
      <c r="AB248" s="40"/>
      <c r="AC248" s="40"/>
      <c r="AD248" s="40"/>
      <c r="AE248" s="40"/>
      <c r="AR248" s="226" t="s">
        <v>336</v>
      </c>
      <c r="AT248" s="226" t="s">
        <v>229</v>
      </c>
      <c r="AU248" s="226" t="s">
        <v>84</v>
      </c>
      <c r="AY248" s="19" t="s">
        <v>227</v>
      </c>
      <c r="BE248" s="227">
        <f>IF(N248="základní",J248,0)</f>
        <v>0</v>
      </c>
      <c r="BF248" s="227">
        <f>IF(N248="snížená",J248,0)</f>
        <v>0</v>
      </c>
      <c r="BG248" s="227">
        <f>IF(N248="zákl. přenesená",J248,0)</f>
        <v>0</v>
      </c>
      <c r="BH248" s="227">
        <f>IF(N248="sníž. přenesená",J248,0)</f>
        <v>0</v>
      </c>
      <c r="BI248" s="227">
        <f>IF(N248="nulová",J248,0)</f>
        <v>0</v>
      </c>
      <c r="BJ248" s="19" t="s">
        <v>82</v>
      </c>
      <c r="BK248" s="227">
        <f>ROUND(I248*H248,2)</f>
        <v>0</v>
      </c>
      <c r="BL248" s="19" t="s">
        <v>336</v>
      </c>
      <c r="BM248" s="226" t="s">
        <v>1787</v>
      </c>
    </row>
    <row r="249" s="2" customFormat="1">
      <c r="A249" s="40"/>
      <c r="B249" s="41"/>
      <c r="C249" s="42"/>
      <c r="D249" s="228" t="s">
        <v>236</v>
      </c>
      <c r="E249" s="42"/>
      <c r="F249" s="229" t="s">
        <v>1788</v>
      </c>
      <c r="G249" s="42"/>
      <c r="H249" s="42"/>
      <c r="I249" s="230"/>
      <c r="J249" s="42"/>
      <c r="K249" s="42"/>
      <c r="L249" s="46"/>
      <c r="M249" s="231"/>
      <c r="N249" s="232"/>
      <c r="O249" s="86"/>
      <c r="P249" s="86"/>
      <c r="Q249" s="86"/>
      <c r="R249" s="86"/>
      <c r="S249" s="86"/>
      <c r="T249" s="86"/>
      <c r="U249" s="87"/>
      <c r="V249" s="40"/>
      <c r="W249" s="40"/>
      <c r="X249" s="40"/>
      <c r="Y249" s="40"/>
      <c r="Z249" s="40"/>
      <c r="AA249" s="40"/>
      <c r="AB249" s="40"/>
      <c r="AC249" s="40"/>
      <c r="AD249" s="40"/>
      <c r="AE249" s="40"/>
      <c r="AT249" s="19" t="s">
        <v>236</v>
      </c>
      <c r="AU249" s="19" t="s">
        <v>84</v>
      </c>
    </row>
    <row r="250" s="12" customFormat="1" ht="22.8" customHeight="1">
      <c r="A250" s="12"/>
      <c r="B250" s="199"/>
      <c r="C250" s="200"/>
      <c r="D250" s="201" t="s">
        <v>74</v>
      </c>
      <c r="E250" s="213" t="s">
        <v>815</v>
      </c>
      <c r="F250" s="213" t="s">
        <v>816</v>
      </c>
      <c r="G250" s="200"/>
      <c r="H250" s="200"/>
      <c r="I250" s="203"/>
      <c r="J250" s="214">
        <f>BK250</f>
        <v>0</v>
      </c>
      <c r="K250" s="200"/>
      <c r="L250" s="205"/>
      <c r="M250" s="206"/>
      <c r="N250" s="207"/>
      <c r="O250" s="207"/>
      <c r="P250" s="208">
        <f>SUM(P251:P263)</f>
        <v>0</v>
      </c>
      <c r="Q250" s="207"/>
      <c r="R250" s="208">
        <f>SUM(R251:R263)</f>
        <v>0.018541999999999999</v>
      </c>
      <c r="S250" s="207"/>
      <c r="T250" s="208">
        <f>SUM(T251:T263)</f>
        <v>0.021208999999999999</v>
      </c>
      <c r="U250" s="209"/>
      <c r="V250" s="12"/>
      <c r="W250" s="12"/>
      <c r="X250" s="12"/>
      <c r="Y250" s="12"/>
      <c r="Z250" s="12"/>
      <c r="AA250" s="12"/>
      <c r="AB250" s="12"/>
      <c r="AC250" s="12"/>
      <c r="AD250" s="12"/>
      <c r="AE250" s="12"/>
      <c r="AR250" s="210" t="s">
        <v>84</v>
      </c>
      <c r="AT250" s="211" t="s">
        <v>74</v>
      </c>
      <c r="AU250" s="211" t="s">
        <v>82</v>
      </c>
      <c r="AY250" s="210" t="s">
        <v>227</v>
      </c>
      <c r="BK250" s="212">
        <f>SUM(BK251:BK263)</f>
        <v>0</v>
      </c>
    </row>
    <row r="251" s="2" customFormat="1" ht="16.5" customHeight="1">
      <c r="A251" s="40"/>
      <c r="B251" s="41"/>
      <c r="C251" s="215" t="s">
        <v>545</v>
      </c>
      <c r="D251" s="215" t="s">
        <v>229</v>
      </c>
      <c r="E251" s="216" t="s">
        <v>817</v>
      </c>
      <c r="F251" s="217" t="s">
        <v>818</v>
      </c>
      <c r="G251" s="218" t="s">
        <v>309</v>
      </c>
      <c r="H251" s="219">
        <v>12.699999999999999</v>
      </c>
      <c r="I251" s="220"/>
      <c r="J251" s="221">
        <f>ROUND(I251*H251,2)</f>
        <v>0</v>
      </c>
      <c r="K251" s="217" t="s">
        <v>233</v>
      </c>
      <c r="L251" s="46"/>
      <c r="M251" s="222" t="s">
        <v>19</v>
      </c>
      <c r="N251" s="223" t="s">
        <v>46</v>
      </c>
      <c r="O251" s="86"/>
      <c r="P251" s="224">
        <f>O251*H251</f>
        <v>0</v>
      </c>
      <c r="Q251" s="224">
        <v>0</v>
      </c>
      <c r="R251" s="224">
        <f>Q251*H251</f>
        <v>0</v>
      </c>
      <c r="S251" s="224">
        <v>0.00167</v>
      </c>
      <c r="T251" s="224">
        <f>S251*H251</f>
        <v>0.021208999999999999</v>
      </c>
      <c r="U251" s="225" t="s">
        <v>19</v>
      </c>
      <c r="V251" s="40"/>
      <c r="W251" s="40"/>
      <c r="X251" s="40"/>
      <c r="Y251" s="40"/>
      <c r="Z251" s="40"/>
      <c r="AA251" s="40"/>
      <c r="AB251" s="40"/>
      <c r="AC251" s="40"/>
      <c r="AD251" s="40"/>
      <c r="AE251" s="40"/>
      <c r="AR251" s="226" t="s">
        <v>336</v>
      </c>
      <c r="AT251" s="226" t="s">
        <v>229</v>
      </c>
      <c r="AU251" s="226" t="s">
        <v>84</v>
      </c>
      <c r="AY251" s="19" t="s">
        <v>227</v>
      </c>
      <c r="BE251" s="227">
        <f>IF(N251="základní",J251,0)</f>
        <v>0</v>
      </c>
      <c r="BF251" s="227">
        <f>IF(N251="snížená",J251,0)</f>
        <v>0</v>
      </c>
      <c r="BG251" s="227">
        <f>IF(N251="zákl. přenesená",J251,0)</f>
        <v>0</v>
      </c>
      <c r="BH251" s="227">
        <f>IF(N251="sníž. přenesená",J251,0)</f>
        <v>0</v>
      </c>
      <c r="BI251" s="227">
        <f>IF(N251="nulová",J251,0)</f>
        <v>0</v>
      </c>
      <c r="BJ251" s="19" t="s">
        <v>82</v>
      </c>
      <c r="BK251" s="227">
        <f>ROUND(I251*H251,2)</f>
        <v>0</v>
      </c>
      <c r="BL251" s="19" t="s">
        <v>336</v>
      </c>
      <c r="BM251" s="226" t="s">
        <v>1789</v>
      </c>
    </row>
    <row r="252" s="2" customFormat="1">
      <c r="A252" s="40"/>
      <c r="B252" s="41"/>
      <c r="C252" s="42"/>
      <c r="D252" s="228" t="s">
        <v>236</v>
      </c>
      <c r="E252" s="42"/>
      <c r="F252" s="229" t="s">
        <v>820</v>
      </c>
      <c r="G252" s="42"/>
      <c r="H252" s="42"/>
      <c r="I252" s="230"/>
      <c r="J252" s="42"/>
      <c r="K252" s="42"/>
      <c r="L252" s="46"/>
      <c r="M252" s="231"/>
      <c r="N252" s="232"/>
      <c r="O252" s="86"/>
      <c r="P252" s="86"/>
      <c r="Q252" s="86"/>
      <c r="R252" s="86"/>
      <c r="S252" s="86"/>
      <c r="T252" s="86"/>
      <c r="U252" s="87"/>
      <c r="V252" s="40"/>
      <c r="W252" s="40"/>
      <c r="X252" s="40"/>
      <c r="Y252" s="40"/>
      <c r="Z252" s="40"/>
      <c r="AA252" s="40"/>
      <c r="AB252" s="40"/>
      <c r="AC252" s="40"/>
      <c r="AD252" s="40"/>
      <c r="AE252" s="40"/>
      <c r="AT252" s="19" t="s">
        <v>236</v>
      </c>
      <c r="AU252" s="19" t="s">
        <v>84</v>
      </c>
    </row>
    <row r="253" s="15" customFormat="1">
      <c r="A253" s="15"/>
      <c r="B253" s="266"/>
      <c r="C253" s="267"/>
      <c r="D253" s="235" t="s">
        <v>238</v>
      </c>
      <c r="E253" s="268" t="s">
        <v>19</v>
      </c>
      <c r="F253" s="269" t="s">
        <v>1729</v>
      </c>
      <c r="G253" s="267"/>
      <c r="H253" s="268" t="s">
        <v>19</v>
      </c>
      <c r="I253" s="270"/>
      <c r="J253" s="267"/>
      <c r="K253" s="267"/>
      <c r="L253" s="271"/>
      <c r="M253" s="272"/>
      <c r="N253" s="273"/>
      <c r="O253" s="273"/>
      <c r="P253" s="273"/>
      <c r="Q253" s="273"/>
      <c r="R253" s="273"/>
      <c r="S253" s="273"/>
      <c r="T253" s="273"/>
      <c r="U253" s="274"/>
      <c r="V253" s="15"/>
      <c r="W253" s="15"/>
      <c r="X253" s="15"/>
      <c r="Y253" s="15"/>
      <c r="Z253" s="15"/>
      <c r="AA253" s="15"/>
      <c r="AB253" s="15"/>
      <c r="AC253" s="15"/>
      <c r="AD253" s="15"/>
      <c r="AE253" s="15"/>
      <c r="AT253" s="275" t="s">
        <v>238</v>
      </c>
      <c r="AU253" s="275" t="s">
        <v>84</v>
      </c>
      <c r="AV253" s="15" t="s">
        <v>82</v>
      </c>
      <c r="AW253" s="15" t="s">
        <v>37</v>
      </c>
      <c r="AX253" s="15" t="s">
        <v>75</v>
      </c>
      <c r="AY253" s="275" t="s">
        <v>227</v>
      </c>
    </row>
    <row r="254" s="13" customFormat="1">
      <c r="A254" s="13"/>
      <c r="B254" s="233"/>
      <c r="C254" s="234"/>
      <c r="D254" s="235" t="s">
        <v>238</v>
      </c>
      <c r="E254" s="236" t="s">
        <v>19</v>
      </c>
      <c r="F254" s="237" t="s">
        <v>1790</v>
      </c>
      <c r="G254" s="234"/>
      <c r="H254" s="238">
        <v>4.2999999999999998</v>
      </c>
      <c r="I254" s="239"/>
      <c r="J254" s="234"/>
      <c r="K254" s="234"/>
      <c r="L254" s="240"/>
      <c r="M254" s="241"/>
      <c r="N254" s="242"/>
      <c r="O254" s="242"/>
      <c r="P254" s="242"/>
      <c r="Q254" s="242"/>
      <c r="R254" s="242"/>
      <c r="S254" s="242"/>
      <c r="T254" s="242"/>
      <c r="U254" s="243"/>
      <c r="V254" s="13"/>
      <c r="W254" s="13"/>
      <c r="X254" s="13"/>
      <c r="Y254" s="13"/>
      <c r="Z254" s="13"/>
      <c r="AA254" s="13"/>
      <c r="AB254" s="13"/>
      <c r="AC254" s="13"/>
      <c r="AD254" s="13"/>
      <c r="AE254" s="13"/>
      <c r="AT254" s="244" t="s">
        <v>238</v>
      </c>
      <c r="AU254" s="244" t="s">
        <v>84</v>
      </c>
      <c r="AV254" s="13" t="s">
        <v>84</v>
      </c>
      <c r="AW254" s="13" t="s">
        <v>37</v>
      </c>
      <c r="AX254" s="13" t="s">
        <v>75</v>
      </c>
      <c r="AY254" s="244" t="s">
        <v>227</v>
      </c>
    </row>
    <row r="255" s="13" customFormat="1">
      <c r="A255" s="13"/>
      <c r="B255" s="233"/>
      <c r="C255" s="234"/>
      <c r="D255" s="235" t="s">
        <v>238</v>
      </c>
      <c r="E255" s="236" t="s">
        <v>19</v>
      </c>
      <c r="F255" s="237" t="s">
        <v>1791</v>
      </c>
      <c r="G255" s="234"/>
      <c r="H255" s="238">
        <v>6</v>
      </c>
      <c r="I255" s="239"/>
      <c r="J255" s="234"/>
      <c r="K255" s="234"/>
      <c r="L255" s="240"/>
      <c r="M255" s="241"/>
      <c r="N255" s="242"/>
      <c r="O255" s="242"/>
      <c r="P255" s="242"/>
      <c r="Q255" s="242"/>
      <c r="R255" s="242"/>
      <c r="S255" s="242"/>
      <c r="T255" s="242"/>
      <c r="U255" s="243"/>
      <c r="V255" s="13"/>
      <c r="W255" s="13"/>
      <c r="X255" s="13"/>
      <c r="Y255" s="13"/>
      <c r="Z255" s="13"/>
      <c r="AA255" s="13"/>
      <c r="AB255" s="13"/>
      <c r="AC255" s="13"/>
      <c r="AD255" s="13"/>
      <c r="AE255" s="13"/>
      <c r="AT255" s="244" t="s">
        <v>238</v>
      </c>
      <c r="AU255" s="244" t="s">
        <v>84</v>
      </c>
      <c r="AV255" s="13" t="s">
        <v>84</v>
      </c>
      <c r="AW255" s="13" t="s">
        <v>37</v>
      </c>
      <c r="AX255" s="13" t="s">
        <v>75</v>
      </c>
      <c r="AY255" s="244" t="s">
        <v>227</v>
      </c>
    </row>
    <row r="256" s="13" customFormat="1">
      <c r="A256" s="13"/>
      <c r="B256" s="233"/>
      <c r="C256" s="234"/>
      <c r="D256" s="235" t="s">
        <v>238</v>
      </c>
      <c r="E256" s="236" t="s">
        <v>19</v>
      </c>
      <c r="F256" s="237" t="s">
        <v>1792</v>
      </c>
      <c r="G256" s="234"/>
      <c r="H256" s="238">
        <v>0.45000000000000001</v>
      </c>
      <c r="I256" s="239"/>
      <c r="J256" s="234"/>
      <c r="K256" s="234"/>
      <c r="L256" s="240"/>
      <c r="M256" s="241"/>
      <c r="N256" s="242"/>
      <c r="O256" s="242"/>
      <c r="P256" s="242"/>
      <c r="Q256" s="242"/>
      <c r="R256" s="242"/>
      <c r="S256" s="242"/>
      <c r="T256" s="242"/>
      <c r="U256" s="243"/>
      <c r="V256" s="13"/>
      <c r="W256" s="13"/>
      <c r="X256" s="13"/>
      <c r="Y256" s="13"/>
      <c r="Z256" s="13"/>
      <c r="AA256" s="13"/>
      <c r="AB256" s="13"/>
      <c r="AC256" s="13"/>
      <c r="AD256" s="13"/>
      <c r="AE256" s="13"/>
      <c r="AT256" s="244" t="s">
        <v>238</v>
      </c>
      <c r="AU256" s="244" t="s">
        <v>84</v>
      </c>
      <c r="AV256" s="13" t="s">
        <v>84</v>
      </c>
      <c r="AW256" s="13" t="s">
        <v>37</v>
      </c>
      <c r="AX256" s="13" t="s">
        <v>75</v>
      </c>
      <c r="AY256" s="244" t="s">
        <v>227</v>
      </c>
    </row>
    <row r="257" s="13" customFormat="1">
      <c r="A257" s="13"/>
      <c r="B257" s="233"/>
      <c r="C257" s="234"/>
      <c r="D257" s="235" t="s">
        <v>238</v>
      </c>
      <c r="E257" s="236" t="s">
        <v>19</v>
      </c>
      <c r="F257" s="237" t="s">
        <v>1793</v>
      </c>
      <c r="G257" s="234"/>
      <c r="H257" s="238">
        <v>0.75</v>
      </c>
      <c r="I257" s="239"/>
      <c r="J257" s="234"/>
      <c r="K257" s="234"/>
      <c r="L257" s="240"/>
      <c r="M257" s="241"/>
      <c r="N257" s="242"/>
      <c r="O257" s="242"/>
      <c r="P257" s="242"/>
      <c r="Q257" s="242"/>
      <c r="R257" s="242"/>
      <c r="S257" s="242"/>
      <c r="T257" s="242"/>
      <c r="U257" s="243"/>
      <c r="V257" s="13"/>
      <c r="W257" s="13"/>
      <c r="X257" s="13"/>
      <c r="Y257" s="13"/>
      <c r="Z257" s="13"/>
      <c r="AA257" s="13"/>
      <c r="AB257" s="13"/>
      <c r="AC257" s="13"/>
      <c r="AD257" s="13"/>
      <c r="AE257" s="13"/>
      <c r="AT257" s="244" t="s">
        <v>238</v>
      </c>
      <c r="AU257" s="244" t="s">
        <v>84</v>
      </c>
      <c r="AV257" s="13" t="s">
        <v>84</v>
      </c>
      <c r="AW257" s="13" t="s">
        <v>37</v>
      </c>
      <c r="AX257" s="13" t="s">
        <v>75</v>
      </c>
      <c r="AY257" s="244" t="s">
        <v>227</v>
      </c>
    </row>
    <row r="258" s="13" customFormat="1">
      <c r="A258" s="13"/>
      <c r="B258" s="233"/>
      <c r="C258" s="234"/>
      <c r="D258" s="235" t="s">
        <v>238</v>
      </c>
      <c r="E258" s="236" t="s">
        <v>19</v>
      </c>
      <c r="F258" s="237" t="s">
        <v>1794</v>
      </c>
      <c r="G258" s="234"/>
      <c r="H258" s="238">
        <v>1.2</v>
      </c>
      <c r="I258" s="239"/>
      <c r="J258" s="234"/>
      <c r="K258" s="234"/>
      <c r="L258" s="240"/>
      <c r="M258" s="241"/>
      <c r="N258" s="242"/>
      <c r="O258" s="242"/>
      <c r="P258" s="242"/>
      <c r="Q258" s="242"/>
      <c r="R258" s="242"/>
      <c r="S258" s="242"/>
      <c r="T258" s="242"/>
      <c r="U258" s="243"/>
      <c r="V258" s="13"/>
      <c r="W258" s="13"/>
      <c r="X258" s="13"/>
      <c r="Y258" s="13"/>
      <c r="Z258" s="13"/>
      <c r="AA258" s="13"/>
      <c r="AB258" s="13"/>
      <c r="AC258" s="13"/>
      <c r="AD258" s="13"/>
      <c r="AE258" s="13"/>
      <c r="AT258" s="244" t="s">
        <v>238</v>
      </c>
      <c r="AU258" s="244" t="s">
        <v>84</v>
      </c>
      <c r="AV258" s="13" t="s">
        <v>84</v>
      </c>
      <c r="AW258" s="13" t="s">
        <v>37</v>
      </c>
      <c r="AX258" s="13" t="s">
        <v>75</v>
      </c>
      <c r="AY258" s="244" t="s">
        <v>227</v>
      </c>
    </row>
    <row r="259" s="14" customFormat="1">
      <c r="A259" s="14"/>
      <c r="B259" s="245"/>
      <c r="C259" s="246"/>
      <c r="D259" s="235" t="s">
        <v>238</v>
      </c>
      <c r="E259" s="247" t="s">
        <v>19</v>
      </c>
      <c r="F259" s="248" t="s">
        <v>240</v>
      </c>
      <c r="G259" s="246"/>
      <c r="H259" s="249">
        <v>12.699999999999999</v>
      </c>
      <c r="I259" s="250"/>
      <c r="J259" s="246"/>
      <c r="K259" s="246"/>
      <c r="L259" s="251"/>
      <c r="M259" s="252"/>
      <c r="N259" s="253"/>
      <c r="O259" s="253"/>
      <c r="P259" s="253"/>
      <c r="Q259" s="253"/>
      <c r="R259" s="253"/>
      <c r="S259" s="253"/>
      <c r="T259" s="253"/>
      <c r="U259" s="254"/>
      <c r="V259" s="14"/>
      <c r="W259" s="14"/>
      <c r="X259" s="14"/>
      <c r="Y259" s="14"/>
      <c r="Z259" s="14"/>
      <c r="AA259" s="14"/>
      <c r="AB259" s="14"/>
      <c r="AC259" s="14"/>
      <c r="AD259" s="14"/>
      <c r="AE259" s="14"/>
      <c r="AT259" s="255" t="s">
        <v>238</v>
      </c>
      <c r="AU259" s="255" t="s">
        <v>84</v>
      </c>
      <c r="AV259" s="14" t="s">
        <v>234</v>
      </c>
      <c r="AW259" s="14" t="s">
        <v>37</v>
      </c>
      <c r="AX259" s="14" t="s">
        <v>82</v>
      </c>
      <c r="AY259" s="255" t="s">
        <v>227</v>
      </c>
    </row>
    <row r="260" s="2" customFormat="1" ht="16.5" customHeight="1">
      <c r="A260" s="40"/>
      <c r="B260" s="41"/>
      <c r="C260" s="215" t="s">
        <v>491</v>
      </c>
      <c r="D260" s="215" t="s">
        <v>229</v>
      </c>
      <c r="E260" s="216" t="s">
        <v>1795</v>
      </c>
      <c r="F260" s="217" t="s">
        <v>1796</v>
      </c>
      <c r="G260" s="218" t="s">
        <v>309</v>
      </c>
      <c r="H260" s="219">
        <v>12.699999999999999</v>
      </c>
      <c r="I260" s="220"/>
      <c r="J260" s="221">
        <f>ROUND(I260*H260,2)</f>
        <v>0</v>
      </c>
      <c r="K260" s="217" t="s">
        <v>233</v>
      </c>
      <c r="L260" s="46"/>
      <c r="M260" s="222" t="s">
        <v>19</v>
      </c>
      <c r="N260" s="223" t="s">
        <v>46</v>
      </c>
      <c r="O260" s="86"/>
      <c r="P260" s="224">
        <f>O260*H260</f>
        <v>0</v>
      </c>
      <c r="Q260" s="224">
        <v>0.0014599999999999999</v>
      </c>
      <c r="R260" s="224">
        <f>Q260*H260</f>
        <v>0.018541999999999999</v>
      </c>
      <c r="S260" s="224">
        <v>0</v>
      </c>
      <c r="T260" s="224">
        <f>S260*H260</f>
        <v>0</v>
      </c>
      <c r="U260" s="225" t="s">
        <v>19</v>
      </c>
      <c r="V260" s="40"/>
      <c r="W260" s="40"/>
      <c r="X260" s="40"/>
      <c r="Y260" s="40"/>
      <c r="Z260" s="40"/>
      <c r="AA260" s="40"/>
      <c r="AB260" s="40"/>
      <c r="AC260" s="40"/>
      <c r="AD260" s="40"/>
      <c r="AE260" s="40"/>
      <c r="AR260" s="226" t="s">
        <v>336</v>
      </c>
      <c r="AT260" s="226" t="s">
        <v>229</v>
      </c>
      <c r="AU260" s="226" t="s">
        <v>84</v>
      </c>
      <c r="AY260" s="19" t="s">
        <v>227</v>
      </c>
      <c r="BE260" s="227">
        <f>IF(N260="základní",J260,0)</f>
        <v>0</v>
      </c>
      <c r="BF260" s="227">
        <f>IF(N260="snížená",J260,0)</f>
        <v>0</v>
      </c>
      <c r="BG260" s="227">
        <f>IF(N260="zákl. přenesená",J260,0)</f>
        <v>0</v>
      </c>
      <c r="BH260" s="227">
        <f>IF(N260="sníž. přenesená",J260,0)</f>
        <v>0</v>
      </c>
      <c r="BI260" s="227">
        <f>IF(N260="nulová",J260,0)</f>
        <v>0</v>
      </c>
      <c r="BJ260" s="19" t="s">
        <v>82</v>
      </c>
      <c r="BK260" s="227">
        <f>ROUND(I260*H260,2)</f>
        <v>0</v>
      </c>
      <c r="BL260" s="19" t="s">
        <v>336</v>
      </c>
      <c r="BM260" s="226" t="s">
        <v>1797</v>
      </c>
    </row>
    <row r="261" s="2" customFormat="1">
      <c r="A261" s="40"/>
      <c r="B261" s="41"/>
      <c r="C261" s="42"/>
      <c r="D261" s="228" t="s">
        <v>236</v>
      </c>
      <c r="E261" s="42"/>
      <c r="F261" s="229" t="s">
        <v>1798</v>
      </c>
      <c r="G261" s="42"/>
      <c r="H261" s="42"/>
      <c r="I261" s="230"/>
      <c r="J261" s="42"/>
      <c r="K261" s="42"/>
      <c r="L261" s="46"/>
      <c r="M261" s="231"/>
      <c r="N261" s="232"/>
      <c r="O261" s="86"/>
      <c r="P261" s="86"/>
      <c r="Q261" s="86"/>
      <c r="R261" s="86"/>
      <c r="S261" s="86"/>
      <c r="T261" s="86"/>
      <c r="U261" s="87"/>
      <c r="V261" s="40"/>
      <c r="W261" s="40"/>
      <c r="X261" s="40"/>
      <c r="Y261" s="40"/>
      <c r="Z261" s="40"/>
      <c r="AA261" s="40"/>
      <c r="AB261" s="40"/>
      <c r="AC261" s="40"/>
      <c r="AD261" s="40"/>
      <c r="AE261" s="40"/>
      <c r="AT261" s="19" t="s">
        <v>236</v>
      </c>
      <c r="AU261" s="19" t="s">
        <v>84</v>
      </c>
    </row>
    <row r="262" s="13" customFormat="1">
      <c r="A262" s="13"/>
      <c r="B262" s="233"/>
      <c r="C262" s="234"/>
      <c r="D262" s="235" t="s">
        <v>238</v>
      </c>
      <c r="E262" s="236" t="s">
        <v>19</v>
      </c>
      <c r="F262" s="237" t="s">
        <v>1799</v>
      </c>
      <c r="G262" s="234"/>
      <c r="H262" s="238">
        <v>12.699999999999999</v>
      </c>
      <c r="I262" s="239"/>
      <c r="J262" s="234"/>
      <c r="K262" s="234"/>
      <c r="L262" s="240"/>
      <c r="M262" s="241"/>
      <c r="N262" s="242"/>
      <c r="O262" s="242"/>
      <c r="P262" s="242"/>
      <c r="Q262" s="242"/>
      <c r="R262" s="242"/>
      <c r="S262" s="242"/>
      <c r="T262" s="242"/>
      <c r="U262" s="243"/>
      <c r="V262" s="13"/>
      <c r="W262" s="13"/>
      <c r="X262" s="13"/>
      <c r="Y262" s="13"/>
      <c r="Z262" s="13"/>
      <c r="AA262" s="13"/>
      <c r="AB262" s="13"/>
      <c r="AC262" s="13"/>
      <c r="AD262" s="13"/>
      <c r="AE262" s="13"/>
      <c r="AT262" s="244" t="s">
        <v>238</v>
      </c>
      <c r="AU262" s="244" t="s">
        <v>84</v>
      </c>
      <c r="AV262" s="13" t="s">
        <v>84</v>
      </c>
      <c r="AW262" s="13" t="s">
        <v>37</v>
      </c>
      <c r="AX262" s="13" t="s">
        <v>75</v>
      </c>
      <c r="AY262" s="244" t="s">
        <v>227</v>
      </c>
    </row>
    <row r="263" s="14" customFormat="1">
      <c r="A263" s="14"/>
      <c r="B263" s="245"/>
      <c r="C263" s="246"/>
      <c r="D263" s="235" t="s">
        <v>238</v>
      </c>
      <c r="E263" s="247" t="s">
        <v>19</v>
      </c>
      <c r="F263" s="248" t="s">
        <v>240</v>
      </c>
      <c r="G263" s="246"/>
      <c r="H263" s="249">
        <v>12.699999999999999</v>
      </c>
      <c r="I263" s="250"/>
      <c r="J263" s="246"/>
      <c r="K263" s="246"/>
      <c r="L263" s="251"/>
      <c r="M263" s="252"/>
      <c r="N263" s="253"/>
      <c r="O263" s="253"/>
      <c r="P263" s="253"/>
      <c r="Q263" s="253"/>
      <c r="R263" s="253"/>
      <c r="S263" s="253"/>
      <c r="T263" s="253"/>
      <c r="U263" s="254"/>
      <c r="V263" s="14"/>
      <c r="W263" s="14"/>
      <c r="X263" s="14"/>
      <c r="Y263" s="14"/>
      <c r="Z263" s="14"/>
      <c r="AA263" s="14"/>
      <c r="AB263" s="14"/>
      <c r="AC263" s="14"/>
      <c r="AD263" s="14"/>
      <c r="AE263" s="14"/>
      <c r="AT263" s="255" t="s">
        <v>238</v>
      </c>
      <c r="AU263" s="255" t="s">
        <v>84</v>
      </c>
      <c r="AV263" s="14" t="s">
        <v>234</v>
      </c>
      <c r="AW263" s="14" t="s">
        <v>37</v>
      </c>
      <c r="AX263" s="14" t="s">
        <v>82</v>
      </c>
      <c r="AY263" s="255" t="s">
        <v>227</v>
      </c>
    </row>
    <row r="264" s="12" customFormat="1" ht="22.8" customHeight="1">
      <c r="A264" s="12"/>
      <c r="B264" s="199"/>
      <c r="C264" s="200"/>
      <c r="D264" s="201" t="s">
        <v>74</v>
      </c>
      <c r="E264" s="213" t="s">
        <v>343</v>
      </c>
      <c r="F264" s="213" t="s">
        <v>344</v>
      </c>
      <c r="G264" s="200"/>
      <c r="H264" s="200"/>
      <c r="I264" s="203"/>
      <c r="J264" s="214">
        <f>BK264</f>
        <v>0</v>
      </c>
      <c r="K264" s="200"/>
      <c r="L264" s="205"/>
      <c r="M264" s="206"/>
      <c r="N264" s="207"/>
      <c r="O264" s="207"/>
      <c r="P264" s="208">
        <f>SUM(P265:P337)</f>
        <v>0</v>
      </c>
      <c r="Q264" s="207"/>
      <c r="R264" s="208">
        <f>SUM(R265:R337)</f>
        <v>0.56925999999999999</v>
      </c>
      <c r="S264" s="207"/>
      <c r="T264" s="208">
        <f>SUM(T265:T337)</f>
        <v>0.88850000000000007</v>
      </c>
      <c r="U264" s="209"/>
      <c r="V264" s="12"/>
      <c r="W264" s="12"/>
      <c r="X264" s="12"/>
      <c r="Y264" s="12"/>
      <c r="Z264" s="12"/>
      <c r="AA264" s="12"/>
      <c r="AB264" s="12"/>
      <c r="AC264" s="12"/>
      <c r="AD264" s="12"/>
      <c r="AE264" s="12"/>
      <c r="AR264" s="210" t="s">
        <v>84</v>
      </c>
      <c r="AT264" s="211" t="s">
        <v>74</v>
      </c>
      <c r="AU264" s="211" t="s">
        <v>82</v>
      </c>
      <c r="AY264" s="210" t="s">
        <v>227</v>
      </c>
      <c r="BK264" s="212">
        <f>SUM(BK265:BK337)</f>
        <v>0</v>
      </c>
    </row>
    <row r="265" s="2" customFormat="1" ht="21.75" customHeight="1">
      <c r="A265" s="40"/>
      <c r="B265" s="41"/>
      <c r="C265" s="215" t="s">
        <v>556</v>
      </c>
      <c r="D265" s="215" t="s">
        <v>229</v>
      </c>
      <c r="E265" s="216" t="s">
        <v>1800</v>
      </c>
      <c r="F265" s="217" t="s">
        <v>1801</v>
      </c>
      <c r="G265" s="218" t="s">
        <v>348</v>
      </c>
      <c r="H265" s="219">
        <v>11.5</v>
      </c>
      <c r="I265" s="220"/>
      <c r="J265" s="221">
        <f>ROUND(I265*H265,2)</f>
        <v>0</v>
      </c>
      <c r="K265" s="217" t="s">
        <v>233</v>
      </c>
      <c r="L265" s="46"/>
      <c r="M265" s="222" t="s">
        <v>19</v>
      </c>
      <c r="N265" s="223" t="s">
        <v>46</v>
      </c>
      <c r="O265" s="86"/>
      <c r="P265" s="224">
        <f>O265*H265</f>
        <v>0</v>
      </c>
      <c r="Q265" s="224">
        <v>0</v>
      </c>
      <c r="R265" s="224">
        <f>Q265*H265</f>
        <v>0</v>
      </c>
      <c r="S265" s="224">
        <v>0.0070000000000000001</v>
      </c>
      <c r="T265" s="224">
        <f>S265*H265</f>
        <v>0.080500000000000002</v>
      </c>
      <c r="U265" s="225" t="s">
        <v>19</v>
      </c>
      <c r="V265" s="40"/>
      <c r="W265" s="40"/>
      <c r="X265" s="40"/>
      <c r="Y265" s="40"/>
      <c r="Z265" s="40"/>
      <c r="AA265" s="40"/>
      <c r="AB265" s="40"/>
      <c r="AC265" s="40"/>
      <c r="AD265" s="40"/>
      <c r="AE265" s="40"/>
      <c r="AR265" s="226" t="s">
        <v>336</v>
      </c>
      <c r="AT265" s="226" t="s">
        <v>229</v>
      </c>
      <c r="AU265" s="226" t="s">
        <v>84</v>
      </c>
      <c r="AY265" s="19" t="s">
        <v>227</v>
      </c>
      <c r="BE265" s="227">
        <f>IF(N265="základní",J265,0)</f>
        <v>0</v>
      </c>
      <c r="BF265" s="227">
        <f>IF(N265="snížená",J265,0)</f>
        <v>0</v>
      </c>
      <c r="BG265" s="227">
        <f>IF(N265="zákl. přenesená",J265,0)</f>
        <v>0</v>
      </c>
      <c r="BH265" s="227">
        <f>IF(N265="sníž. přenesená",J265,0)</f>
        <v>0</v>
      </c>
      <c r="BI265" s="227">
        <f>IF(N265="nulová",J265,0)</f>
        <v>0</v>
      </c>
      <c r="BJ265" s="19" t="s">
        <v>82</v>
      </c>
      <c r="BK265" s="227">
        <f>ROUND(I265*H265,2)</f>
        <v>0</v>
      </c>
      <c r="BL265" s="19" t="s">
        <v>336</v>
      </c>
      <c r="BM265" s="226" t="s">
        <v>1802</v>
      </c>
    </row>
    <row r="266" s="2" customFormat="1">
      <c r="A266" s="40"/>
      <c r="B266" s="41"/>
      <c r="C266" s="42"/>
      <c r="D266" s="228" t="s">
        <v>236</v>
      </c>
      <c r="E266" s="42"/>
      <c r="F266" s="229" t="s">
        <v>1803</v>
      </c>
      <c r="G266" s="42"/>
      <c r="H266" s="42"/>
      <c r="I266" s="230"/>
      <c r="J266" s="42"/>
      <c r="K266" s="42"/>
      <c r="L266" s="46"/>
      <c r="M266" s="231"/>
      <c r="N266" s="232"/>
      <c r="O266" s="86"/>
      <c r="P266" s="86"/>
      <c r="Q266" s="86"/>
      <c r="R266" s="86"/>
      <c r="S266" s="86"/>
      <c r="T266" s="86"/>
      <c r="U266" s="87"/>
      <c r="V266" s="40"/>
      <c r="W266" s="40"/>
      <c r="X266" s="40"/>
      <c r="Y266" s="40"/>
      <c r="Z266" s="40"/>
      <c r="AA266" s="40"/>
      <c r="AB266" s="40"/>
      <c r="AC266" s="40"/>
      <c r="AD266" s="40"/>
      <c r="AE266" s="40"/>
      <c r="AT266" s="19" t="s">
        <v>236</v>
      </c>
      <c r="AU266" s="19" t="s">
        <v>84</v>
      </c>
    </row>
    <row r="267" s="15" customFormat="1">
      <c r="A267" s="15"/>
      <c r="B267" s="266"/>
      <c r="C267" s="267"/>
      <c r="D267" s="235" t="s">
        <v>238</v>
      </c>
      <c r="E267" s="268" t="s">
        <v>19</v>
      </c>
      <c r="F267" s="269" t="s">
        <v>1729</v>
      </c>
      <c r="G267" s="267"/>
      <c r="H267" s="268" t="s">
        <v>19</v>
      </c>
      <c r="I267" s="270"/>
      <c r="J267" s="267"/>
      <c r="K267" s="267"/>
      <c r="L267" s="271"/>
      <c r="M267" s="272"/>
      <c r="N267" s="273"/>
      <c r="O267" s="273"/>
      <c r="P267" s="273"/>
      <c r="Q267" s="273"/>
      <c r="R267" s="273"/>
      <c r="S267" s="273"/>
      <c r="T267" s="273"/>
      <c r="U267" s="274"/>
      <c r="V267" s="15"/>
      <c r="W267" s="15"/>
      <c r="X267" s="15"/>
      <c r="Y267" s="15"/>
      <c r="Z267" s="15"/>
      <c r="AA267" s="15"/>
      <c r="AB267" s="15"/>
      <c r="AC267" s="15"/>
      <c r="AD267" s="15"/>
      <c r="AE267" s="15"/>
      <c r="AT267" s="275" t="s">
        <v>238</v>
      </c>
      <c r="AU267" s="275" t="s">
        <v>84</v>
      </c>
      <c r="AV267" s="15" t="s">
        <v>82</v>
      </c>
      <c r="AW267" s="15" t="s">
        <v>37</v>
      </c>
      <c r="AX267" s="15" t="s">
        <v>75</v>
      </c>
      <c r="AY267" s="275" t="s">
        <v>227</v>
      </c>
    </row>
    <row r="268" s="13" customFormat="1">
      <c r="A268" s="13"/>
      <c r="B268" s="233"/>
      <c r="C268" s="234"/>
      <c r="D268" s="235" t="s">
        <v>238</v>
      </c>
      <c r="E268" s="236" t="s">
        <v>19</v>
      </c>
      <c r="F268" s="237" t="s">
        <v>1804</v>
      </c>
      <c r="G268" s="234"/>
      <c r="H268" s="238">
        <v>11.5</v>
      </c>
      <c r="I268" s="239"/>
      <c r="J268" s="234"/>
      <c r="K268" s="234"/>
      <c r="L268" s="240"/>
      <c r="M268" s="241"/>
      <c r="N268" s="242"/>
      <c r="O268" s="242"/>
      <c r="P268" s="242"/>
      <c r="Q268" s="242"/>
      <c r="R268" s="242"/>
      <c r="S268" s="242"/>
      <c r="T268" s="242"/>
      <c r="U268" s="243"/>
      <c r="V268" s="13"/>
      <c r="W268" s="13"/>
      <c r="X268" s="13"/>
      <c r="Y268" s="13"/>
      <c r="Z268" s="13"/>
      <c r="AA268" s="13"/>
      <c r="AB268" s="13"/>
      <c r="AC268" s="13"/>
      <c r="AD268" s="13"/>
      <c r="AE268" s="13"/>
      <c r="AT268" s="244" t="s">
        <v>238</v>
      </c>
      <c r="AU268" s="244" t="s">
        <v>84</v>
      </c>
      <c r="AV268" s="13" t="s">
        <v>84</v>
      </c>
      <c r="AW268" s="13" t="s">
        <v>37</v>
      </c>
      <c r="AX268" s="13" t="s">
        <v>75</v>
      </c>
      <c r="AY268" s="244" t="s">
        <v>227</v>
      </c>
    </row>
    <row r="269" s="14" customFormat="1">
      <c r="A269" s="14"/>
      <c r="B269" s="245"/>
      <c r="C269" s="246"/>
      <c r="D269" s="235" t="s">
        <v>238</v>
      </c>
      <c r="E269" s="247" t="s">
        <v>19</v>
      </c>
      <c r="F269" s="248" t="s">
        <v>240</v>
      </c>
      <c r="G269" s="246"/>
      <c r="H269" s="249">
        <v>11.5</v>
      </c>
      <c r="I269" s="250"/>
      <c r="J269" s="246"/>
      <c r="K269" s="246"/>
      <c r="L269" s="251"/>
      <c r="M269" s="252"/>
      <c r="N269" s="253"/>
      <c r="O269" s="253"/>
      <c r="P269" s="253"/>
      <c r="Q269" s="253"/>
      <c r="R269" s="253"/>
      <c r="S269" s="253"/>
      <c r="T269" s="253"/>
      <c r="U269" s="254"/>
      <c r="V269" s="14"/>
      <c r="W269" s="14"/>
      <c r="X269" s="14"/>
      <c r="Y269" s="14"/>
      <c r="Z269" s="14"/>
      <c r="AA269" s="14"/>
      <c r="AB269" s="14"/>
      <c r="AC269" s="14"/>
      <c r="AD269" s="14"/>
      <c r="AE269" s="14"/>
      <c r="AT269" s="255" t="s">
        <v>238</v>
      </c>
      <c r="AU269" s="255" t="s">
        <v>84</v>
      </c>
      <c r="AV269" s="14" t="s">
        <v>234</v>
      </c>
      <c r="AW269" s="14" t="s">
        <v>37</v>
      </c>
      <c r="AX269" s="14" t="s">
        <v>82</v>
      </c>
      <c r="AY269" s="255" t="s">
        <v>227</v>
      </c>
    </row>
    <row r="270" s="2" customFormat="1" ht="24.15" customHeight="1">
      <c r="A270" s="40"/>
      <c r="B270" s="41"/>
      <c r="C270" s="215" t="s">
        <v>561</v>
      </c>
      <c r="D270" s="215" t="s">
        <v>229</v>
      </c>
      <c r="E270" s="216" t="s">
        <v>1805</v>
      </c>
      <c r="F270" s="217" t="s">
        <v>1806</v>
      </c>
      <c r="G270" s="218" t="s">
        <v>348</v>
      </c>
      <c r="H270" s="219">
        <v>9</v>
      </c>
      <c r="I270" s="220"/>
      <c r="J270" s="221">
        <f>ROUND(I270*H270,2)</f>
        <v>0</v>
      </c>
      <c r="K270" s="217" t="s">
        <v>233</v>
      </c>
      <c r="L270" s="46"/>
      <c r="M270" s="222" t="s">
        <v>19</v>
      </c>
      <c r="N270" s="223" t="s">
        <v>46</v>
      </c>
      <c r="O270" s="86"/>
      <c r="P270" s="224">
        <f>O270*H270</f>
        <v>0</v>
      </c>
      <c r="Q270" s="224">
        <v>0</v>
      </c>
      <c r="R270" s="224">
        <f>Q270*H270</f>
        <v>0</v>
      </c>
      <c r="S270" s="224">
        <v>0</v>
      </c>
      <c r="T270" s="224">
        <f>S270*H270</f>
        <v>0</v>
      </c>
      <c r="U270" s="225" t="s">
        <v>19</v>
      </c>
      <c r="V270" s="40"/>
      <c r="W270" s="40"/>
      <c r="X270" s="40"/>
      <c r="Y270" s="40"/>
      <c r="Z270" s="40"/>
      <c r="AA270" s="40"/>
      <c r="AB270" s="40"/>
      <c r="AC270" s="40"/>
      <c r="AD270" s="40"/>
      <c r="AE270" s="40"/>
      <c r="AR270" s="226" t="s">
        <v>336</v>
      </c>
      <c r="AT270" s="226" t="s">
        <v>229</v>
      </c>
      <c r="AU270" s="226" t="s">
        <v>84</v>
      </c>
      <c r="AY270" s="19" t="s">
        <v>227</v>
      </c>
      <c r="BE270" s="227">
        <f>IF(N270="základní",J270,0)</f>
        <v>0</v>
      </c>
      <c r="BF270" s="227">
        <f>IF(N270="snížená",J270,0)</f>
        <v>0</v>
      </c>
      <c r="BG270" s="227">
        <f>IF(N270="zákl. přenesená",J270,0)</f>
        <v>0</v>
      </c>
      <c r="BH270" s="227">
        <f>IF(N270="sníž. přenesená",J270,0)</f>
        <v>0</v>
      </c>
      <c r="BI270" s="227">
        <f>IF(N270="nulová",J270,0)</f>
        <v>0</v>
      </c>
      <c r="BJ270" s="19" t="s">
        <v>82</v>
      </c>
      <c r="BK270" s="227">
        <f>ROUND(I270*H270,2)</f>
        <v>0</v>
      </c>
      <c r="BL270" s="19" t="s">
        <v>336</v>
      </c>
      <c r="BM270" s="226" t="s">
        <v>1807</v>
      </c>
    </row>
    <row r="271" s="2" customFormat="1">
      <c r="A271" s="40"/>
      <c r="B271" s="41"/>
      <c r="C271" s="42"/>
      <c r="D271" s="228" t="s">
        <v>236</v>
      </c>
      <c r="E271" s="42"/>
      <c r="F271" s="229" t="s">
        <v>1808</v>
      </c>
      <c r="G271" s="42"/>
      <c r="H271" s="42"/>
      <c r="I271" s="230"/>
      <c r="J271" s="42"/>
      <c r="K271" s="42"/>
      <c r="L271" s="46"/>
      <c r="M271" s="231"/>
      <c r="N271" s="232"/>
      <c r="O271" s="86"/>
      <c r="P271" s="86"/>
      <c r="Q271" s="86"/>
      <c r="R271" s="86"/>
      <c r="S271" s="86"/>
      <c r="T271" s="86"/>
      <c r="U271" s="87"/>
      <c r="V271" s="40"/>
      <c r="W271" s="40"/>
      <c r="X271" s="40"/>
      <c r="Y271" s="40"/>
      <c r="Z271" s="40"/>
      <c r="AA271" s="40"/>
      <c r="AB271" s="40"/>
      <c r="AC271" s="40"/>
      <c r="AD271" s="40"/>
      <c r="AE271" s="40"/>
      <c r="AT271" s="19" t="s">
        <v>236</v>
      </c>
      <c r="AU271" s="19" t="s">
        <v>84</v>
      </c>
    </row>
    <row r="272" s="13" customFormat="1">
      <c r="A272" s="13"/>
      <c r="B272" s="233"/>
      <c r="C272" s="234"/>
      <c r="D272" s="235" t="s">
        <v>238</v>
      </c>
      <c r="E272" s="236" t="s">
        <v>19</v>
      </c>
      <c r="F272" s="237" t="s">
        <v>1809</v>
      </c>
      <c r="G272" s="234"/>
      <c r="H272" s="238">
        <v>1</v>
      </c>
      <c r="I272" s="239"/>
      <c r="J272" s="234"/>
      <c r="K272" s="234"/>
      <c r="L272" s="240"/>
      <c r="M272" s="241"/>
      <c r="N272" s="242"/>
      <c r="O272" s="242"/>
      <c r="P272" s="242"/>
      <c r="Q272" s="242"/>
      <c r="R272" s="242"/>
      <c r="S272" s="242"/>
      <c r="T272" s="242"/>
      <c r="U272" s="243"/>
      <c r="V272" s="13"/>
      <c r="W272" s="13"/>
      <c r="X272" s="13"/>
      <c r="Y272" s="13"/>
      <c r="Z272" s="13"/>
      <c r="AA272" s="13"/>
      <c r="AB272" s="13"/>
      <c r="AC272" s="13"/>
      <c r="AD272" s="13"/>
      <c r="AE272" s="13"/>
      <c r="AT272" s="244" t="s">
        <v>238</v>
      </c>
      <c r="AU272" s="244" t="s">
        <v>84</v>
      </c>
      <c r="AV272" s="13" t="s">
        <v>84</v>
      </c>
      <c r="AW272" s="13" t="s">
        <v>37</v>
      </c>
      <c r="AX272" s="13" t="s">
        <v>75</v>
      </c>
      <c r="AY272" s="244" t="s">
        <v>227</v>
      </c>
    </row>
    <row r="273" s="13" customFormat="1">
      <c r="A273" s="13"/>
      <c r="B273" s="233"/>
      <c r="C273" s="234"/>
      <c r="D273" s="235" t="s">
        <v>238</v>
      </c>
      <c r="E273" s="236" t="s">
        <v>19</v>
      </c>
      <c r="F273" s="237" t="s">
        <v>1810</v>
      </c>
      <c r="G273" s="234"/>
      <c r="H273" s="238">
        <v>2</v>
      </c>
      <c r="I273" s="239"/>
      <c r="J273" s="234"/>
      <c r="K273" s="234"/>
      <c r="L273" s="240"/>
      <c r="M273" s="241"/>
      <c r="N273" s="242"/>
      <c r="O273" s="242"/>
      <c r="P273" s="242"/>
      <c r="Q273" s="242"/>
      <c r="R273" s="242"/>
      <c r="S273" s="242"/>
      <c r="T273" s="242"/>
      <c r="U273" s="243"/>
      <c r="V273" s="13"/>
      <c r="W273" s="13"/>
      <c r="X273" s="13"/>
      <c r="Y273" s="13"/>
      <c r="Z273" s="13"/>
      <c r="AA273" s="13"/>
      <c r="AB273" s="13"/>
      <c r="AC273" s="13"/>
      <c r="AD273" s="13"/>
      <c r="AE273" s="13"/>
      <c r="AT273" s="244" t="s">
        <v>238</v>
      </c>
      <c r="AU273" s="244" t="s">
        <v>84</v>
      </c>
      <c r="AV273" s="13" t="s">
        <v>84</v>
      </c>
      <c r="AW273" s="13" t="s">
        <v>37</v>
      </c>
      <c r="AX273" s="13" t="s">
        <v>75</v>
      </c>
      <c r="AY273" s="244" t="s">
        <v>227</v>
      </c>
    </row>
    <row r="274" s="13" customFormat="1">
      <c r="A274" s="13"/>
      <c r="B274" s="233"/>
      <c r="C274" s="234"/>
      <c r="D274" s="235" t="s">
        <v>238</v>
      </c>
      <c r="E274" s="236" t="s">
        <v>19</v>
      </c>
      <c r="F274" s="237" t="s">
        <v>1811</v>
      </c>
      <c r="G274" s="234"/>
      <c r="H274" s="238">
        <v>1</v>
      </c>
      <c r="I274" s="239"/>
      <c r="J274" s="234"/>
      <c r="K274" s="234"/>
      <c r="L274" s="240"/>
      <c r="M274" s="241"/>
      <c r="N274" s="242"/>
      <c r="O274" s="242"/>
      <c r="P274" s="242"/>
      <c r="Q274" s="242"/>
      <c r="R274" s="242"/>
      <c r="S274" s="242"/>
      <c r="T274" s="242"/>
      <c r="U274" s="243"/>
      <c r="V274" s="13"/>
      <c r="W274" s="13"/>
      <c r="X274" s="13"/>
      <c r="Y274" s="13"/>
      <c r="Z274" s="13"/>
      <c r="AA274" s="13"/>
      <c r="AB274" s="13"/>
      <c r="AC274" s="13"/>
      <c r="AD274" s="13"/>
      <c r="AE274" s="13"/>
      <c r="AT274" s="244" t="s">
        <v>238</v>
      </c>
      <c r="AU274" s="244" t="s">
        <v>84</v>
      </c>
      <c r="AV274" s="13" t="s">
        <v>84</v>
      </c>
      <c r="AW274" s="13" t="s">
        <v>37</v>
      </c>
      <c r="AX274" s="13" t="s">
        <v>75</v>
      </c>
      <c r="AY274" s="244" t="s">
        <v>227</v>
      </c>
    </row>
    <row r="275" s="13" customFormat="1">
      <c r="A275" s="13"/>
      <c r="B275" s="233"/>
      <c r="C275" s="234"/>
      <c r="D275" s="235" t="s">
        <v>238</v>
      </c>
      <c r="E275" s="236" t="s">
        <v>19</v>
      </c>
      <c r="F275" s="237" t="s">
        <v>1812</v>
      </c>
      <c r="G275" s="234"/>
      <c r="H275" s="238">
        <v>1</v>
      </c>
      <c r="I275" s="239"/>
      <c r="J275" s="234"/>
      <c r="K275" s="234"/>
      <c r="L275" s="240"/>
      <c r="M275" s="241"/>
      <c r="N275" s="242"/>
      <c r="O275" s="242"/>
      <c r="P275" s="242"/>
      <c r="Q275" s="242"/>
      <c r="R275" s="242"/>
      <c r="S275" s="242"/>
      <c r="T275" s="242"/>
      <c r="U275" s="243"/>
      <c r="V275" s="13"/>
      <c r="W275" s="13"/>
      <c r="X275" s="13"/>
      <c r="Y275" s="13"/>
      <c r="Z275" s="13"/>
      <c r="AA275" s="13"/>
      <c r="AB275" s="13"/>
      <c r="AC275" s="13"/>
      <c r="AD275" s="13"/>
      <c r="AE275" s="13"/>
      <c r="AT275" s="244" t="s">
        <v>238</v>
      </c>
      <c r="AU275" s="244" t="s">
        <v>84</v>
      </c>
      <c r="AV275" s="13" t="s">
        <v>84</v>
      </c>
      <c r="AW275" s="13" t="s">
        <v>37</v>
      </c>
      <c r="AX275" s="13" t="s">
        <v>75</v>
      </c>
      <c r="AY275" s="244" t="s">
        <v>227</v>
      </c>
    </row>
    <row r="276" s="13" customFormat="1">
      <c r="A276" s="13"/>
      <c r="B276" s="233"/>
      <c r="C276" s="234"/>
      <c r="D276" s="235" t="s">
        <v>238</v>
      </c>
      <c r="E276" s="236" t="s">
        <v>19</v>
      </c>
      <c r="F276" s="237" t="s">
        <v>1813</v>
      </c>
      <c r="G276" s="234"/>
      <c r="H276" s="238">
        <v>1</v>
      </c>
      <c r="I276" s="239"/>
      <c r="J276" s="234"/>
      <c r="K276" s="234"/>
      <c r="L276" s="240"/>
      <c r="M276" s="241"/>
      <c r="N276" s="242"/>
      <c r="O276" s="242"/>
      <c r="P276" s="242"/>
      <c r="Q276" s="242"/>
      <c r="R276" s="242"/>
      <c r="S276" s="242"/>
      <c r="T276" s="242"/>
      <c r="U276" s="243"/>
      <c r="V276" s="13"/>
      <c r="W276" s="13"/>
      <c r="X276" s="13"/>
      <c r="Y276" s="13"/>
      <c r="Z276" s="13"/>
      <c r="AA276" s="13"/>
      <c r="AB276" s="13"/>
      <c r="AC276" s="13"/>
      <c r="AD276" s="13"/>
      <c r="AE276" s="13"/>
      <c r="AT276" s="244" t="s">
        <v>238</v>
      </c>
      <c r="AU276" s="244" t="s">
        <v>84</v>
      </c>
      <c r="AV276" s="13" t="s">
        <v>84</v>
      </c>
      <c r="AW276" s="13" t="s">
        <v>37</v>
      </c>
      <c r="AX276" s="13" t="s">
        <v>75</v>
      </c>
      <c r="AY276" s="244" t="s">
        <v>227</v>
      </c>
    </row>
    <row r="277" s="13" customFormat="1">
      <c r="A277" s="13"/>
      <c r="B277" s="233"/>
      <c r="C277" s="234"/>
      <c r="D277" s="235" t="s">
        <v>238</v>
      </c>
      <c r="E277" s="236" t="s">
        <v>19</v>
      </c>
      <c r="F277" s="237" t="s">
        <v>1814</v>
      </c>
      <c r="G277" s="234"/>
      <c r="H277" s="238">
        <v>1</v>
      </c>
      <c r="I277" s="239"/>
      <c r="J277" s="234"/>
      <c r="K277" s="234"/>
      <c r="L277" s="240"/>
      <c r="M277" s="241"/>
      <c r="N277" s="242"/>
      <c r="O277" s="242"/>
      <c r="P277" s="242"/>
      <c r="Q277" s="242"/>
      <c r="R277" s="242"/>
      <c r="S277" s="242"/>
      <c r="T277" s="242"/>
      <c r="U277" s="243"/>
      <c r="V277" s="13"/>
      <c r="W277" s="13"/>
      <c r="X277" s="13"/>
      <c r="Y277" s="13"/>
      <c r="Z277" s="13"/>
      <c r="AA277" s="13"/>
      <c r="AB277" s="13"/>
      <c r="AC277" s="13"/>
      <c r="AD277" s="13"/>
      <c r="AE277" s="13"/>
      <c r="AT277" s="244" t="s">
        <v>238</v>
      </c>
      <c r="AU277" s="244" t="s">
        <v>84</v>
      </c>
      <c r="AV277" s="13" t="s">
        <v>84</v>
      </c>
      <c r="AW277" s="13" t="s">
        <v>37</v>
      </c>
      <c r="AX277" s="13" t="s">
        <v>75</v>
      </c>
      <c r="AY277" s="244" t="s">
        <v>227</v>
      </c>
    </row>
    <row r="278" s="13" customFormat="1">
      <c r="A278" s="13"/>
      <c r="B278" s="233"/>
      <c r="C278" s="234"/>
      <c r="D278" s="235" t="s">
        <v>238</v>
      </c>
      <c r="E278" s="236" t="s">
        <v>19</v>
      </c>
      <c r="F278" s="237" t="s">
        <v>1815</v>
      </c>
      <c r="G278" s="234"/>
      <c r="H278" s="238">
        <v>1</v>
      </c>
      <c r="I278" s="239"/>
      <c r="J278" s="234"/>
      <c r="K278" s="234"/>
      <c r="L278" s="240"/>
      <c r="M278" s="241"/>
      <c r="N278" s="242"/>
      <c r="O278" s="242"/>
      <c r="P278" s="242"/>
      <c r="Q278" s="242"/>
      <c r="R278" s="242"/>
      <c r="S278" s="242"/>
      <c r="T278" s="242"/>
      <c r="U278" s="243"/>
      <c r="V278" s="13"/>
      <c r="W278" s="13"/>
      <c r="X278" s="13"/>
      <c r="Y278" s="13"/>
      <c r="Z278" s="13"/>
      <c r="AA278" s="13"/>
      <c r="AB278" s="13"/>
      <c r="AC278" s="13"/>
      <c r="AD278" s="13"/>
      <c r="AE278" s="13"/>
      <c r="AT278" s="244" t="s">
        <v>238</v>
      </c>
      <c r="AU278" s="244" t="s">
        <v>84</v>
      </c>
      <c r="AV278" s="13" t="s">
        <v>84</v>
      </c>
      <c r="AW278" s="13" t="s">
        <v>37</v>
      </c>
      <c r="AX278" s="13" t="s">
        <v>75</v>
      </c>
      <c r="AY278" s="244" t="s">
        <v>227</v>
      </c>
    </row>
    <row r="279" s="13" customFormat="1">
      <c r="A279" s="13"/>
      <c r="B279" s="233"/>
      <c r="C279" s="234"/>
      <c r="D279" s="235" t="s">
        <v>238</v>
      </c>
      <c r="E279" s="236" t="s">
        <v>19</v>
      </c>
      <c r="F279" s="237" t="s">
        <v>1816</v>
      </c>
      <c r="G279" s="234"/>
      <c r="H279" s="238">
        <v>1</v>
      </c>
      <c r="I279" s="239"/>
      <c r="J279" s="234"/>
      <c r="K279" s="234"/>
      <c r="L279" s="240"/>
      <c r="M279" s="241"/>
      <c r="N279" s="242"/>
      <c r="O279" s="242"/>
      <c r="P279" s="242"/>
      <c r="Q279" s="242"/>
      <c r="R279" s="242"/>
      <c r="S279" s="242"/>
      <c r="T279" s="242"/>
      <c r="U279" s="243"/>
      <c r="V279" s="13"/>
      <c r="W279" s="13"/>
      <c r="X279" s="13"/>
      <c r="Y279" s="13"/>
      <c r="Z279" s="13"/>
      <c r="AA279" s="13"/>
      <c r="AB279" s="13"/>
      <c r="AC279" s="13"/>
      <c r="AD279" s="13"/>
      <c r="AE279" s="13"/>
      <c r="AT279" s="244" t="s">
        <v>238</v>
      </c>
      <c r="AU279" s="244" t="s">
        <v>84</v>
      </c>
      <c r="AV279" s="13" t="s">
        <v>84</v>
      </c>
      <c r="AW279" s="13" t="s">
        <v>37</v>
      </c>
      <c r="AX279" s="13" t="s">
        <v>75</v>
      </c>
      <c r="AY279" s="244" t="s">
        <v>227</v>
      </c>
    </row>
    <row r="280" s="14" customFormat="1">
      <c r="A280" s="14"/>
      <c r="B280" s="245"/>
      <c r="C280" s="246"/>
      <c r="D280" s="235" t="s">
        <v>238</v>
      </c>
      <c r="E280" s="247" t="s">
        <v>19</v>
      </c>
      <c r="F280" s="248" t="s">
        <v>240</v>
      </c>
      <c r="G280" s="246"/>
      <c r="H280" s="249">
        <v>9</v>
      </c>
      <c r="I280" s="250"/>
      <c r="J280" s="246"/>
      <c r="K280" s="246"/>
      <c r="L280" s="251"/>
      <c r="M280" s="252"/>
      <c r="N280" s="253"/>
      <c r="O280" s="253"/>
      <c r="P280" s="253"/>
      <c r="Q280" s="253"/>
      <c r="R280" s="253"/>
      <c r="S280" s="253"/>
      <c r="T280" s="253"/>
      <c r="U280" s="254"/>
      <c r="V280" s="14"/>
      <c r="W280" s="14"/>
      <c r="X280" s="14"/>
      <c r="Y280" s="14"/>
      <c r="Z280" s="14"/>
      <c r="AA280" s="14"/>
      <c r="AB280" s="14"/>
      <c r="AC280" s="14"/>
      <c r="AD280" s="14"/>
      <c r="AE280" s="14"/>
      <c r="AT280" s="255" t="s">
        <v>238</v>
      </c>
      <c r="AU280" s="255" t="s">
        <v>84</v>
      </c>
      <c r="AV280" s="14" t="s">
        <v>234</v>
      </c>
      <c r="AW280" s="14" t="s">
        <v>37</v>
      </c>
      <c r="AX280" s="14" t="s">
        <v>82</v>
      </c>
      <c r="AY280" s="255" t="s">
        <v>227</v>
      </c>
    </row>
    <row r="281" s="2" customFormat="1" ht="24.15" customHeight="1">
      <c r="A281" s="40"/>
      <c r="B281" s="41"/>
      <c r="C281" s="256" t="s">
        <v>566</v>
      </c>
      <c r="D281" s="256" t="s">
        <v>241</v>
      </c>
      <c r="E281" s="257" t="s">
        <v>1817</v>
      </c>
      <c r="F281" s="258" t="s">
        <v>1818</v>
      </c>
      <c r="G281" s="259" t="s">
        <v>348</v>
      </c>
      <c r="H281" s="260">
        <v>1</v>
      </c>
      <c r="I281" s="261"/>
      <c r="J281" s="262">
        <f>ROUND(I281*H281,2)</f>
        <v>0</v>
      </c>
      <c r="K281" s="258" t="s">
        <v>517</v>
      </c>
      <c r="L281" s="263"/>
      <c r="M281" s="264" t="s">
        <v>19</v>
      </c>
      <c r="N281" s="265" t="s">
        <v>46</v>
      </c>
      <c r="O281" s="86"/>
      <c r="P281" s="224">
        <f>O281*H281</f>
        <v>0</v>
      </c>
      <c r="Q281" s="224">
        <v>0.037999999999999999</v>
      </c>
      <c r="R281" s="224">
        <f>Q281*H281</f>
        <v>0.037999999999999999</v>
      </c>
      <c r="S281" s="224">
        <v>0</v>
      </c>
      <c r="T281" s="224">
        <f>S281*H281</f>
        <v>0</v>
      </c>
      <c r="U281" s="225" t="s">
        <v>19</v>
      </c>
      <c r="V281" s="40"/>
      <c r="W281" s="40"/>
      <c r="X281" s="40"/>
      <c r="Y281" s="40"/>
      <c r="Z281" s="40"/>
      <c r="AA281" s="40"/>
      <c r="AB281" s="40"/>
      <c r="AC281" s="40"/>
      <c r="AD281" s="40"/>
      <c r="AE281" s="40"/>
      <c r="AR281" s="226" t="s">
        <v>491</v>
      </c>
      <c r="AT281" s="226" t="s">
        <v>241</v>
      </c>
      <c r="AU281" s="226" t="s">
        <v>84</v>
      </c>
      <c r="AY281" s="19" t="s">
        <v>227</v>
      </c>
      <c r="BE281" s="227">
        <f>IF(N281="základní",J281,0)</f>
        <v>0</v>
      </c>
      <c r="BF281" s="227">
        <f>IF(N281="snížená",J281,0)</f>
        <v>0</v>
      </c>
      <c r="BG281" s="227">
        <f>IF(N281="zákl. přenesená",J281,0)</f>
        <v>0</v>
      </c>
      <c r="BH281" s="227">
        <f>IF(N281="sníž. přenesená",J281,0)</f>
        <v>0</v>
      </c>
      <c r="BI281" s="227">
        <f>IF(N281="nulová",J281,0)</f>
        <v>0</v>
      </c>
      <c r="BJ281" s="19" t="s">
        <v>82</v>
      </c>
      <c r="BK281" s="227">
        <f>ROUND(I281*H281,2)</f>
        <v>0</v>
      </c>
      <c r="BL281" s="19" t="s">
        <v>336</v>
      </c>
      <c r="BM281" s="226" t="s">
        <v>1819</v>
      </c>
    </row>
    <row r="282" s="2" customFormat="1">
      <c r="A282" s="40"/>
      <c r="B282" s="41"/>
      <c r="C282" s="42"/>
      <c r="D282" s="235" t="s">
        <v>519</v>
      </c>
      <c r="E282" s="42"/>
      <c r="F282" s="279" t="s">
        <v>1820</v>
      </c>
      <c r="G282" s="42"/>
      <c r="H282" s="42"/>
      <c r="I282" s="230"/>
      <c r="J282" s="42"/>
      <c r="K282" s="42"/>
      <c r="L282" s="46"/>
      <c r="M282" s="231"/>
      <c r="N282" s="232"/>
      <c r="O282" s="86"/>
      <c r="P282" s="86"/>
      <c r="Q282" s="86"/>
      <c r="R282" s="86"/>
      <c r="S282" s="86"/>
      <c r="T282" s="86"/>
      <c r="U282" s="87"/>
      <c r="V282" s="40"/>
      <c r="W282" s="40"/>
      <c r="X282" s="40"/>
      <c r="Y282" s="40"/>
      <c r="Z282" s="40"/>
      <c r="AA282" s="40"/>
      <c r="AB282" s="40"/>
      <c r="AC282" s="40"/>
      <c r="AD282" s="40"/>
      <c r="AE282" s="40"/>
      <c r="AT282" s="19" t="s">
        <v>519</v>
      </c>
      <c r="AU282" s="19" t="s">
        <v>84</v>
      </c>
    </row>
    <row r="283" s="2" customFormat="1" ht="24.15" customHeight="1">
      <c r="A283" s="40"/>
      <c r="B283" s="41"/>
      <c r="C283" s="256" t="s">
        <v>571</v>
      </c>
      <c r="D283" s="256" t="s">
        <v>241</v>
      </c>
      <c r="E283" s="257" t="s">
        <v>1821</v>
      </c>
      <c r="F283" s="258" t="s">
        <v>1822</v>
      </c>
      <c r="G283" s="259" t="s">
        <v>348</v>
      </c>
      <c r="H283" s="260">
        <v>2</v>
      </c>
      <c r="I283" s="261"/>
      <c r="J283" s="262">
        <f>ROUND(I283*H283,2)</f>
        <v>0</v>
      </c>
      <c r="K283" s="258" t="s">
        <v>517</v>
      </c>
      <c r="L283" s="263"/>
      <c r="M283" s="264" t="s">
        <v>19</v>
      </c>
      <c r="N283" s="265" t="s">
        <v>46</v>
      </c>
      <c r="O283" s="86"/>
      <c r="P283" s="224">
        <f>O283*H283</f>
        <v>0</v>
      </c>
      <c r="Q283" s="224">
        <v>0.037999999999999999</v>
      </c>
      <c r="R283" s="224">
        <f>Q283*H283</f>
        <v>0.075999999999999998</v>
      </c>
      <c r="S283" s="224">
        <v>0</v>
      </c>
      <c r="T283" s="224">
        <f>S283*H283</f>
        <v>0</v>
      </c>
      <c r="U283" s="225" t="s">
        <v>19</v>
      </c>
      <c r="V283" s="40"/>
      <c r="W283" s="40"/>
      <c r="X283" s="40"/>
      <c r="Y283" s="40"/>
      <c r="Z283" s="40"/>
      <c r="AA283" s="40"/>
      <c r="AB283" s="40"/>
      <c r="AC283" s="40"/>
      <c r="AD283" s="40"/>
      <c r="AE283" s="40"/>
      <c r="AR283" s="226" t="s">
        <v>491</v>
      </c>
      <c r="AT283" s="226" t="s">
        <v>241</v>
      </c>
      <c r="AU283" s="226" t="s">
        <v>84</v>
      </c>
      <c r="AY283" s="19" t="s">
        <v>227</v>
      </c>
      <c r="BE283" s="227">
        <f>IF(N283="základní",J283,0)</f>
        <v>0</v>
      </c>
      <c r="BF283" s="227">
        <f>IF(N283="snížená",J283,0)</f>
        <v>0</v>
      </c>
      <c r="BG283" s="227">
        <f>IF(N283="zákl. přenesená",J283,0)</f>
        <v>0</v>
      </c>
      <c r="BH283" s="227">
        <f>IF(N283="sníž. přenesená",J283,0)</f>
        <v>0</v>
      </c>
      <c r="BI283" s="227">
        <f>IF(N283="nulová",J283,0)</f>
        <v>0</v>
      </c>
      <c r="BJ283" s="19" t="s">
        <v>82</v>
      </c>
      <c r="BK283" s="227">
        <f>ROUND(I283*H283,2)</f>
        <v>0</v>
      </c>
      <c r="BL283" s="19" t="s">
        <v>336</v>
      </c>
      <c r="BM283" s="226" t="s">
        <v>1823</v>
      </c>
    </row>
    <row r="284" s="2" customFormat="1">
      <c r="A284" s="40"/>
      <c r="B284" s="41"/>
      <c r="C284" s="42"/>
      <c r="D284" s="235" t="s">
        <v>519</v>
      </c>
      <c r="E284" s="42"/>
      <c r="F284" s="279" t="s">
        <v>1824</v>
      </c>
      <c r="G284" s="42"/>
      <c r="H284" s="42"/>
      <c r="I284" s="230"/>
      <c r="J284" s="42"/>
      <c r="K284" s="42"/>
      <c r="L284" s="46"/>
      <c r="M284" s="231"/>
      <c r="N284" s="232"/>
      <c r="O284" s="86"/>
      <c r="P284" s="86"/>
      <c r="Q284" s="86"/>
      <c r="R284" s="86"/>
      <c r="S284" s="86"/>
      <c r="T284" s="86"/>
      <c r="U284" s="87"/>
      <c r="V284" s="40"/>
      <c r="W284" s="40"/>
      <c r="X284" s="40"/>
      <c r="Y284" s="40"/>
      <c r="Z284" s="40"/>
      <c r="AA284" s="40"/>
      <c r="AB284" s="40"/>
      <c r="AC284" s="40"/>
      <c r="AD284" s="40"/>
      <c r="AE284" s="40"/>
      <c r="AT284" s="19" t="s">
        <v>519</v>
      </c>
      <c r="AU284" s="19" t="s">
        <v>84</v>
      </c>
    </row>
    <row r="285" s="2" customFormat="1" ht="24.15" customHeight="1">
      <c r="A285" s="40"/>
      <c r="B285" s="41"/>
      <c r="C285" s="256" t="s">
        <v>576</v>
      </c>
      <c r="D285" s="256" t="s">
        <v>241</v>
      </c>
      <c r="E285" s="257" t="s">
        <v>1825</v>
      </c>
      <c r="F285" s="258" t="s">
        <v>1826</v>
      </c>
      <c r="G285" s="259" t="s">
        <v>348</v>
      </c>
      <c r="H285" s="260">
        <v>1</v>
      </c>
      <c r="I285" s="261"/>
      <c r="J285" s="262">
        <f>ROUND(I285*H285,2)</f>
        <v>0</v>
      </c>
      <c r="K285" s="258" t="s">
        <v>517</v>
      </c>
      <c r="L285" s="263"/>
      <c r="M285" s="264" t="s">
        <v>19</v>
      </c>
      <c r="N285" s="265" t="s">
        <v>46</v>
      </c>
      <c r="O285" s="86"/>
      <c r="P285" s="224">
        <f>O285*H285</f>
        <v>0</v>
      </c>
      <c r="Q285" s="224">
        <v>0.037999999999999999</v>
      </c>
      <c r="R285" s="224">
        <f>Q285*H285</f>
        <v>0.037999999999999999</v>
      </c>
      <c r="S285" s="224">
        <v>0</v>
      </c>
      <c r="T285" s="224">
        <f>S285*H285</f>
        <v>0</v>
      </c>
      <c r="U285" s="225" t="s">
        <v>19</v>
      </c>
      <c r="V285" s="40"/>
      <c r="W285" s="40"/>
      <c r="X285" s="40"/>
      <c r="Y285" s="40"/>
      <c r="Z285" s="40"/>
      <c r="AA285" s="40"/>
      <c r="AB285" s="40"/>
      <c r="AC285" s="40"/>
      <c r="AD285" s="40"/>
      <c r="AE285" s="40"/>
      <c r="AR285" s="226" t="s">
        <v>491</v>
      </c>
      <c r="AT285" s="226" t="s">
        <v>241</v>
      </c>
      <c r="AU285" s="226" t="s">
        <v>84</v>
      </c>
      <c r="AY285" s="19" t="s">
        <v>227</v>
      </c>
      <c r="BE285" s="227">
        <f>IF(N285="základní",J285,0)</f>
        <v>0</v>
      </c>
      <c r="BF285" s="227">
        <f>IF(N285="snížená",J285,0)</f>
        <v>0</v>
      </c>
      <c r="BG285" s="227">
        <f>IF(N285="zákl. přenesená",J285,0)</f>
        <v>0</v>
      </c>
      <c r="BH285" s="227">
        <f>IF(N285="sníž. přenesená",J285,0)</f>
        <v>0</v>
      </c>
      <c r="BI285" s="227">
        <f>IF(N285="nulová",J285,0)</f>
        <v>0</v>
      </c>
      <c r="BJ285" s="19" t="s">
        <v>82</v>
      </c>
      <c r="BK285" s="227">
        <f>ROUND(I285*H285,2)</f>
        <v>0</v>
      </c>
      <c r="BL285" s="19" t="s">
        <v>336</v>
      </c>
      <c r="BM285" s="226" t="s">
        <v>1827</v>
      </c>
    </row>
    <row r="286" s="2" customFormat="1">
      <c r="A286" s="40"/>
      <c r="B286" s="41"/>
      <c r="C286" s="42"/>
      <c r="D286" s="235" t="s">
        <v>519</v>
      </c>
      <c r="E286" s="42"/>
      <c r="F286" s="279" t="s">
        <v>1824</v>
      </c>
      <c r="G286" s="42"/>
      <c r="H286" s="42"/>
      <c r="I286" s="230"/>
      <c r="J286" s="42"/>
      <c r="K286" s="42"/>
      <c r="L286" s="46"/>
      <c r="M286" s="231"/>
      <c r="N286" s="232"/>
      <c r="O286" s="86"/>
      <c r="P286" s="86"/>
      <c r="Q286" s="86"/>
      <c r="R286" s="86"/>
      <c r="S286" s="86"/>
      <c r="T286" s="86"/>
      <c r="U286" s="87"/>
      <c r="V286" s="40"/>
      <c r="W286" s="40"/>
      <c r="X286" s="40"/>
      <c r="Y286" s="40"/>
      <c r="Z286" s="40"/>
      <c r="AA286" s="40"/>
      <c r="AB286" s="40"/>
      <c r="AC286" s="40"/>
      <c r="AD286" s="40"/>
      <c r="AE286" s="40"/>
      <c r="AT286" s="19" t="s">
        <v>519</v>
      </c>
      <c r="AU286" s="19" t="s">
        <v>84</v>
      </c>
    </row>
    <row r="287" s="2" customFormat="1" ht="24.15" customHeight="1">
      <c r="A287" s="40"/>
      <c r="B287" s="41"/>
      <c r="C287" s="256" t="s">
        <v>581</v>
      </c>
      <c r="D287" s="256" t="s">
        <v>241</v>
      </c>
      <c r="E287" s="257" t="s">
        <v>1828</v>
      </c>
      <c r="F287" s="258" t="s">
        <v>1829</v>
      </c>
      <c r="G287" s="259" t="s">
        <v>348</v>
      </c>
      <c r="H287" s="260">
        <v>1</v>
      </c>
      <c r="I287" s="261"/>
      <c r="J287" s="262">
        <f>ROUND(I287*H287,2)</f>
        <v>0</v>
      </c>
      <c r="K287" s="258" t="s">
        <v>517</v>
      </c>
      <c r="L287" s="263"/>
      <c r="M287" s="264" t="s">
        <v>19</v>
      </c>
      <c r="N287" s="265" t="s">
        <v>46</v>
      </c>
      <c r="O287" s="86"/>
      <c r="P287" s="224">
        <f>O287*H287</f>
        <v>0</v>
      </c>
      <c r="Q287" s="224">
        <v>0.040000000000000001</v>
      </c>
      <c r="R287" s="224">
        <f>Q287*H287</f>
        <v>0.040000000000000001</v>
      </c>
      <c r="S287" s="224">
        <v>0</v>
      </c>
      <c r="T287" s="224">
        <f>S287*H287</f>
        <v>0</v>
      </c>
      <c r="U287" s="225" t="s">
        <v>19</v>
      </c>
      <c r="V287" s="40"/>
      <c r="W287" s="40"/>
      <c r="X287" s="40"/>
      <c r="Y287" s="40"/>
      <c r="Z287" s="40"/>
      <c r="AA287" s="40"/>
      <c r="AB287" s="40"/>
      <c r="AC287" s="40"/>
      <c r="AD287" s="40"/>
      <c r="AE287" s="40"/>
      <c r="AR287" s="226" t="s">
        <v>491</v>
      </c>
      <c r="AT287" s="226" t="s">
        <v>241</v>
      </c>
      <c r="AU287" s="226" t="s">
        <v>84</v>
      </c>
      <c r="AY287" s="19" t="s">
        <v>227</v>
      </c>
      <c r="BE287" s="227">
        <f>IF(N287="základní",J287,0)</f>
        <v>0</v>
      </c>
      <c r="BF287" s="227">
        <f>IF(N287="snížená",J287,0)</f>
        <v>0</v>
      </c>
      <c r="BG287" s="227">
        <f>IF(N287="zákl. přenesená",J287,0)</f>
        <v>0</v>
      </c>
      <c r="BH287" s="227">
        <f>IF(N287="sníž. přenesená",J287,0)</f>
        <v>0</v>
      </c>
      <c r="BI287" s="227">
        <f>IF(N287="nulová",J287,0)</f>
        <v>0</v>
      </c>
      <c r="BJ287" s="19" t="s">
        <v>82</v>
      </c>
      <c r="BK287" s="227">
        <f>ROUND(I287*H287,2)</f>
        <v>0</v>
      </c>
      <c r="BL287" s="19" t="s">
        <v>336</v>
      </c>
      <c r="BM287" s="226" t="s">
        <v>1830</v>
      </c>
    </row>
    <row r="288" s="2" customFormat="1">
      <c r="A288" s="40"/>
      <c r="B288" s="41"/>
      <c r="C288" s="42"/>
      <c r="D288" s="235" t="s">
        <v>519</v>
      </c>
      <c r="E288" s="42"/>
      <c r="F288" s="279" t="s">
        <v>1831</v>
      </c>
      <c r="G288" s="42"/>
      <c r="H288" s="42"/>
      <c r="I288" s="230"/>
      <c r="J288" s="42"/>
      <c r="K288" s="42"/>
      <c r="L288" s="46"/>
      <c r="M288" s="231"/>
      <c r="N288" s="232"/>
      <c r="O288" s="86"/>
      <c r="P288" s="86"/>
      <c r="Q288" s="86"/>
      <c r="R288" s="86"/>
      <c r="S288" s="86"/>
      <c r="T288" s="86"/>
      <c r="U288" s="87"/>
      <c r="V288" s="40"/>
      <c r="W288" s="40"/>
      <c r="X288" s="40"/>
      <c r="Y288" s="40"/>
      <c r="Z288" s="40"/>
      <c r="AA288" s="40"/>
      <c r="AB288" s="40"/>
      <c r="AC288" s="40"/>
      <c r="AD288" s="40"/>
      <c r="AE288" s="40"/>
      <c r="AT288" s="19" t="s">
        <v>519</v>
      </c>
      <c r="AU288" s="19" t="s">
        <v>84</v>
      </c>
    </row>
    <row r="289" s="2" customFormat="1" ht="24.15" customHeight="1">
      <c r="A289" s="40"/>
      <c r="B289" s="41"/>
      <c r="C289" s="256" t="s">
        <v>587</v>
      </c>
      <c r="D289" s="256" t="s">
        <v>241</v>
      </c>
      <c r="E289" s="257" t="s">
        <v>1832</v>
      </c>
      <c r="F289" s="258" t="s">
        <v>1833</v>
      </c>
      <c r="G289" s="259" t="s">
        <v>348</v>
      </c>
      <c r="H289" s="260">
        <v>1</v>
      </c>
      <c r="I289" s="261"/>
      <c r="J289" s="262">
        <f>ROUND(I289*H289,2)</f>
        <v>0</v>
      </c>
      <c r="K289" s="258" t="s">
        <v>517</v>
      </c>
      <c r="L289" s="263"/>
      <c r="M289" s="264" t="s">
        <v>19</v>
      </c>
      <c r="N289" s="265" t="s">
        <v>46</v>
      </c>
      <c r="O289" s="86"/>
      <c r="P289" s="224">
        <f>O289*H289</f>
        <v>0</v>
      </c>
      <c r="Q289" s="224">
        <v>0.040000000000000001</v>
      </c>
      <c r="R289" s="224">
        <f>Q289*H289</f>
        <v>0.040000000000000001</v>
      </c>
      <c r="S289" s="224">
        <v>0</v>
      </c>
      <c r="T289" s="224">
        <f>S289*H289</f>
        <v>0</v>
      </c>
      <c r="U289" s="225" t="s">
        <v>19</v>
      </c>
      <c r="V289" s="40"/>
      <c r="W289" s="40"/>
      <c r="X289" s="40"/>
      <c r="Y289" s="40"/>
      <c r="Z289" s="40"/>
      <c r="AA289" s="40"/>
      <c r="AB289" s="40"/>
      <c r="AC289" s="40"/>
      <c r="AD289" s="40"/>
      <c r="AE289" s="40"/>
      <c r="AR289" s="226" t="s">
        <v>491</v>
      </c>
      <c r="AT289" s="226" t="s">
        <v>241</v>
      </c>
      <c r="AU289" s="226" t="s">
        <v>84</v>
      </c>
      <c r="AY289" s="19" t="s">
        <v>227</v>
      </c>
      <c r="BE289" s="227">
        <f>IF(N289="základní",J289,0)</f>
        <v>0</v>
      </c>
      <c r="BF289" s="227">
        <f>IF(N289="snížená",J289,0)</f>
        <v>0</v>
      </c>
      <c r="BG289" s="227">
        <f>IF(N289="zákl. přenesená",J289,0)</f>
        <v>0</v>
      </c>
      <c r="BH289" s="227">
        <f>IF(N289="sníž. přenesená",J289,0)</f>
        <v>0</v>
      </c>
      <c r="BI289" s="227">
        <f>IF(N289="nulová",J289,0)</f>
        <v>0</v>
      </c>
      <c r="BJ289" s="19" t="s">
        <v>82</v>
      </c>
      <c r="BK289" s="227">
        <f>ROUND(I289*H289,2)</f>
        <v>0</v>
      </c>
      <c r="BL289" s="19" t="s">
        <v>336</v>
      </c>
      <c r="BM289" s="226" t="s">
        <v>1834</v>
      </c>
    </row>
    <row r="290" s="2" customFormat="1">
      <c r="A290" s="40"/>
      <c r="B290" s="41"/>
      <c r="C290" s="42"/>
      <c r="D290" s="235" t="s">
        <v>519</v>
      </c>
      <c r="E290" s="42"/>
      <c r="F290" s="279" t="s">
        <v>1835</v>
      </c>
      <c r="G290" s="42"/>
      <c r="H290" s="42"/>
      <c r="I290" s="230"/>
      <c r="J290" s="42"/>
      <c r="K290" s="42"/>
      <c r="L290" s="46"/>
      <c r="M290" s="231"/>
      <c r="N290" s="232"/>
      <c r="O290" s="86"/>
      <c r="P290" s="86"/>
      <c r="Q290" s="86"/>
      <c r="R290" s="86"/>
      <c r="S290" s="86"/>
      <c r="T290" s="86"/>
      <c r="U290" s="87"/>
      <c r="V290" s="40"/>
      <c r="W290" s="40"/>
      <c r="X290" s="40"/>
      <c r="Y290" s="40"/>
      <c r="Z290" s="40"/>
      <c r="AA290" s="40"/>
      <c r="AB290" s="40"/>
      <c r="AC290" s="40"/>
      <c r="AD290" s="40"/>
      <c r="AE290" s="40"/>
      <c r="AT290" s="19" t="s">
        <v>519</v>
      </c>
      <c r="AU290" s="19" t="s">
        <v>84</v>
      </c>
    </row>
    <row r="291" s="2" customFormat="1" ht="24.15" customHeight="1">
      <c r="A291" s="40"/>
      <c r="B291" s="41"/>
      <c r="C291" s="256" t="s">
        <v>592</v>
      </c>
      <c r="D291" s="256" t="s">
        <v>241</v>
      </c>
      <c r="E291" s="257" t="s">
        <v>1836</v>
      </c>
      <c r="F291" s="258" t="s">
        <v>1837</v>
      </c>
      <c r="G291" s="259" t="s">
        <v>348</v>
      </c>
      <c r="H291" s="260">
        <v>1</v>
      </c>
      <c r="I291" s="261"/>
      <c r="J291" s="262">
        <f>ROUND(I291*H291,2)</f>
        <v>0</v>
      </c>
      <c r="K291" s="258" t="s">
        <v>517</v>
      </c>
      <c r="L291" s="263"/>
      <c r="M291" s="264" t="s">
        <v>19</v>
      </c>
      <c r="N291" s="265" t="s">
        <v>46</v>
      </c>
      <c r="O291" s="86"/>
      <c r="P291" s="224">
        <f>O291*H291</f>
        <v>0</v>
      </c>
      <c r="Q291" s="224">
        <v>0.040000000000000001</v>
      </c>
      <c r="R291" s="224">
        <f>Q291*H291</f>
        <v>0.040000000000000001</v>
      </c>
      <c r="S291" s="224">
        <v>0</v>
      </c>
      <c r="T291" s="224">
        <f>S291*H291</f>
        <v>0</v>
      </c>
      <c r="U291" s="225" t="s">
        <v>19</v>
      </c>
      <c r="V291" s="40"/>
      <c r="W291" s="40"/>
      <c r="X291" s="40"/>
      <c r="Y291" s="40"/>
      <c r="Z291" s="40"/>
      <c r="AA291" s="40"/>
      <c r="AB291" s="40"/>
      <c r="AC291" s="40"/>
      <c r="AD291" s="40"/>
      <c r="AE291" s="40"/>
      <c r="AR291" s="226" t="s">
        <v>491</v>
      </c>
      <c r="AT291" s="226" t="s">
        <v>241</v>
      </c>
      <c r="AU291" s="226" t="s">
        <v>84</v>
      </c>
      <c r="AY291" s="19" t="s">
        <v>227</v>
      </c>
      <c r="BE291" s="227">
        <f>IF(N291="základní",J291,0)</f>
        <v>0</v>
      </c>
      <c r="BF291" s="227">
        <f>IF(N291="snížená",J291,0)</f>
        <v>0</v>
      </c>
      <c r="BG291" s="227">
        <f>IF(N291="zákl. přenesená",J291,0)</f>
        <v>0</v>
      </c>
      <c r="BH291" s="227">
        <f>IF(N291="sníž. přenesená",J291,0)</f>
        <v>0</v>
      </c>
      <c r="BI291" s="227">
        <f>IF(N291="nulová",J291,0)</f>
        <v>0</v>
      </c>
      <c r="BJ291" s="19" t="s">
        <v>82</v>
      </c>
      <c r="BK291" s="227">
        <f>ROUND(I291*H291,2)</f>
        <v>0</v>
      </c>
      <c r="BL291" s="19" t="s">
        <v>336</v>
      </c>
      <c r="BM291" s="226" t="s">
        <v>1838</v>
      </c>
    </row>
    <row r="292" s="2" customFormat="1">
      <c r="A292" s="40"/>
      <c r="B292" s="41"/>
      <c r="C292" s="42"/>
      <c r="D292" s="235" t="s">
        <v>519</v>
      </c>
      <c r="E292" s="42"/>
      <c r="F292" s="279" t="s">
        <v>1839</v>
      </c>
      <c r="G292" s="42"/>
      <c r="H292" s="42"/>
      <c r="I292" s="230"/>
      <c r="J292" s="42"/>
      <c r="K292" s="42"/>
      <c r="L292" s="46"/>
      <c r="M292" s="231"/>
      <c r="N292" s="232"/>
      <c r="O292" s="86"/>
      <c r="P292" s="86"/>
      <c r="Q292" s="86"/>
      <c r="R292" s="86"/>
      <c r="S292" s="86"/>
      <c r="T292" s="86"/>
      <c r="U292" s="87"/>
      <c r="V292" s="40"/>
      <c r="W292" s="40"/>
      <c r="X292" s="40"/>
      <c r="Y292" s="40"/>
      <c r="Z292" s="40"/>
      <c r="AA292" s="40"/>
      <c r="AB292" s="40"/>
      <c r="AC292" s="40"/>
      <c r="AD292" s="40"/>
      <c r="AE292" s="40"/>
      <c r="AT292" s="19" t="s">
        <v>519</v>
      </c>
      <c r="AU292" s="19" t="s">
        <v>84</v>
      </c>
    </row>
    <row r="293" s="2" customFormat="1" ht="24.15" customHeight="1">
      <c r="A293" s="40"/>
      <c r="B293" s="41"/>
      <c r="C293" s="256" t="s">
        <v>597</v>
      </c>
      <c r="D293" s="256" t="s">
        <v>241</v>
      </c>
      <c r="E293" s="257" t="s">
        <v>1840</v>
      </c>
      <c r="F293" s="258" t="s">
        <v>1841</v>
      </c>
      <c r="G293" s="259" t="s">
        <v>348</v>
      </c>
      <c r="H293" s="260">
        <v>1</v>
      </c>
      <c r="I293" s="261"/>
      <c r="J293" s="262">
        <f>ROUND(I293*H293,2)</f>
        <v>0</v>
      </c>
      <c r="K293" s="258" t="s">
        <v>517</v>
      </c>
      <c r="L293" s="263"/>
      <c r="M293" s="264" t="s">
        <v>19</v>
      </c>
      <c r="N293" s="265" t="s">
        <v>46</v>
      </c>
      <c r="O293" s="86"/>
      <c r="P293" s="224">
        <f>O293*H293</f>
        <v>0</v>
      </c>
      <c r="Q293" s="224">
        <v>0.040000000000000001</v>
      </c>
      <c r="R293" s="224">
        <f>Q293*H293</f>
        <v>0.040000000000000001</v>
      </c>
      <c r="S293" s="224">
        <v>0</v>
      </c>
      <c r="T293" s="224">
        <f>S293*H293</f>
        <v>0</v>
      </c>
      <c r="U293" s="225" t="s">
        <v>19</v>
      </c>
      <c r="V293" s="40"/>
      <c r="W293" s="40"/>
      <c r="X293" s="40"/>
      <c r="Y293" s="40"/>
      <c r="Z293" s="40"/>
      <c r="AA293" s="40"/>
      <c r="AB293" s="40"/>
      <c r="AC293" s="40"/>
      <c r="AD293" s="40"/>
      <c r="AE293" s="40"/>
      <c r="AR293" s="226" t="s">
        <v>491</v>
      </c>
      <c r="AT293" s="226" t="s">
        <v>241</v>
      </c>
      <c r="AU293" s="226" t="s">
        <v>84</v>
      </c>
      <c r="AY293" s="19" t="s">
        <v>227</v>
      </c>
      <c r="BE293" s="227">
        <f>IF(N293="základní",J293,0)</f>
        <v>0</v>
      </c>
      <c r="BF293" s="227">
        <f>IF(N293="snížená",J293,0)</f>
        <v>0</v>
      </c>
      <c r="BG293" s="227">
        <f>IF(N293="zákl. přenesená",J293,0)</f>
        <v>0</v>
      </c>
      <c r="BH293" s="227">
        <f>IF(N293="sníž. přenesená",J293,0)</f>
        <v>0</v>
      </c>
      <c r="BI293" s="227">
        <f>IF(N293="nulová",J293,0)</f>
        <v>0</v>
      </c>
      <c r="BJ293" s="19" t="s">
        <v>82</v>
      </c>
      <c r="BK293" s="227">
        <f>ROUND(I293*H293,2)</f>
        <v>0</v>
      </c>
      <c r="BL293" s="19" t="s">
        <v>336</v>
      </c>
      <c r="BM293" s="226" t="s">
        <v>1842</v>
      </c>
    </row>
    <row r="294" s="2" customFormat="1">
      <c r="A294" s="40"/>
      <c r="B294" s="41"/>
      <c r="C294" s="42"/>
      <c r="D294" s="235" t="s">
        <v>519</v>
      </c>
      <c r="E294" s="42"/>
      <c r="F294" s="279" t="s">
        <v>1843</v>
      </c>
      <c r="G294" s="42"/>
      <c r="H294" s="42"/>
      <c r="I294" s="230"/>
      <c r="J294" s="42"/>
      <c r="K294" s="42"/>
      <c r="L294" s="46"/>
      <c r="M294" s="231"/>
      <c r="N294" s="232"/>
      <c r="O294" s="86"/>
      <c r="P294" s="86"/>
      <c r="Q294" s="86"/>
      <c r="R294" s="86"/>
      <c r="S294" s="86"/>
      <c r="T294" s="86"/>
      <c r="U294" s="87"/>
      <c r="V294" s="40"/>
      <c r="W294" s="40"/>
      <c r="X294" s="40"/>
      <c r="Y294" s="40"/>
      <c r="Z294" s="40"/>
      <c r="AA294" s="40"/>
      <c r="AB294" s="40"/>
      <c r="AC294" s="40"/>
      <c r="AD294" s="40"/>
      <c r="AE294" s="40"/>
      <c r="AT294" s="19" t="s">
        <v>519</v>
      </c>
      <c r="AU294" s="19" t="s">
        <v>84</v>
      </c>
    </row>
    <row r="295" s="2" customFormat="1" ht="24.15" customHeight="1">
      <c r="A295" s="40"/>
      <c r="B295" s="41"/>
      <c r="C295" s="256" t="s">
        <v>603</v>
      </c>
      <c r="D295" s="256" t="s">
        <v>241</v>
      </c>
      <c r="E295" s="257" t="s">
        <v>1844</v>
      </c>
      <c r="F295" s="258" t="s">
        <v>1845</v>
      </c>
      <c r="G295" s="259" t="s">
        <v>348</v>
      </c>
      <c r="H295" s="260">
        <v>1</v>
      </c>
      <c r="I295" s="261"/>
      <c r="J295" s="262">
        <f>ROUND(I295*H295,2)</f>
        <v>0</v>
      </c>
      <c r="K295" s="258" t="s">
        <v>517</v>
      </c>
      <c r="L295" s="263"/>
      <c r="M295" s="264" t="s">
        <v>19</v>
      </c>
      <c r="N295" s="265" t="s">
        <v>46</v>
      </c>
      <c r="O295" s="86"/>
      <c r="P295" s="224">
        <f>O295*H295</f>
        <v>0</v>
      </c>
      <c r="Q295" s="224">
        <v>0.040000000000000001</v>
      </c>
      <c r="R295" s="224">
        <f>Q295*H295</f>
        <v>0.040000000000000001</v>
      </c>
      <c r="S295" s="224">
        <v>0</v>
      </c>
      <c r="T295" s="224">
        <f>S295*H295</f>
        <v>0</v>
      </c>
      <c r="U295" s="225" t="s">
        <v>19</v>
      </c>
      <c r="V295" s="40"/>
      <c r="W295" s="40"/>
      <c r="X295" s="40"/>
      <c r="Y295" s="40"/>
      <c r="Z295" s="40"/>
      <c r="AA295" s="40"/>
      <c r="AB295" s="40"/>
      <c r="AC295" s="40"/>
      <c r="AD295" s="40"/>
      <c r="AE295" s="40"/>
      <c r="AR295" s="226" t="s">
        <v>491</v>
      </c>
      <c r="AT295" s="226" t="s">
        <v>241</v>
      </c>
      <c r="AU295" s="226" t="s">
        <v>84</v>
      </c>
      <c r="AY295" s="19" t="s">
        <v>227</v>
      </c>
      <c r="BE295" s="227">
        <f>IF(N295="základní",J295,0)</f>
        <v>0</v>
      </c>
      <c r="BF295" s="227">
        <f>IF(N295="snížená",J295,0)</f>
        <v>0</v>
      </c>
      <c r="BG295" s="227">
        <f>IF(N295="zákl. přenesená",J295,0)</f>
        <v>0</v>
      </c>
      <c r="BH295" s="227">
        <f>IF(N295="sníž. přenesená",J295,0)</f>
        <v>0</v>
      </c>
      <c r="BI295" s="227">
        <f>IF(N295="nulová",J295,0)</f>
        <v>0</v>
      </c>
      <c r="BJ295" s="19" t="s">
        <v>82</v>
      </c>
      <c r="BK295" s="227">
        <f>ROUND(I295*H295,2)</f>
        <v>0</v>
      </c>
      <c r="BL295" s="19" t="s">
        <v>336</v>
      </c>
      <c r="BM295" s="226" t="s">
        <v>1846</v>
      </c>
    </row>
    <row r="296" s="2" customFormat="1">
      <c r="A296" s="40"/>
      <c r="B296" s="41"/>
      <c r="C296" s="42"/>
      <c r="D296" s="235" t="s">
        <v>519</v>
      </c>
      <c r="E296" s="42"/>
      <c r="F296" s="279" t="s">
        <v>1843</v>
      </c>
      <c r="G296" s="42"/>
      <c r="H296" s="42"/>
      <c r="I296" s="230"/>
      <c r="J296" s="42"/>
      <c r="K296" s="42"/>
      <c r="L296" s="46"/>
      <c r="M296" s="231"/>
      <c r="N296" s="232"/>
      <c r="O296" s="86"/>
      <c r="P296" s="86"/>
      <c r="Q296" s="86"/>
      <c r="R296" s="86"/>
      <c r="S296" s="86"/>
      <c r="T296" s="86"/>
      <c r="U296" s="87"/>
      <c r="V296" s="40"/>
      <c r="W296" s="40"/>
      <c r="X296" s="40"/>
      <c r="Y296" s="40"/>
      <c r="Z296" s="40"/>
      <c r="AA296" s="40"/>
      <c r="AB296" s="40"/>
      <c r="AC296" s="40"/>
      <c r="AD296" s="40"/>
      <c r="AE296" s="40"/>
      <c r="AT296" s="19" t="s">
        <v>519</v>
      </c>
      <c r="AU296" s="19" t="s">
        <v>84</v>
      </c>
    </row>
    <row r="297" s="2" customFormat="1" ht="24.15" customHeight="1">
      <c r="A297" s="40"/>
      <c r="B297" s="41"/>
      <c r="C297" s="215" t="s">
        <v>608</v>
      </c>
      <c r="D297" s="215" t="s">
        <v>229</v>
      </c>
      <c r="E297" s="216" t="s">
        <v>1847</v>
      </c>
      <c r="F297" s="217" t="s">
        <v>1848</v>
      </c>
      <c r="G297" s="218" t="s">
        <v>348</v>
      </c>
      <c r="H297" s="219">
        <v>3</v>
      </c>
      <c r="I297" s="220"/>
      <c r="J297" s="221">
        <f>ROUND(I297*H297,2)</f>
        <v>0</v>
      </c>
      <c r="K297" s="217" t="s">
        <v>233</v>
      </c>
      <c r="L297" s="46"/>
      <c r="M297" s="222" t="s">
        <v>19</v>
      </c>
      <c r="N297" s="223" t="s">
        <v>46</v>
      </c>
      <c r="O297" s="86"/>
      <c r="P297" s="224">
        <f>O297*H297</f>
        <v>0</v>
      </c>
      <c r="Q297" s="224">
        <v>0</v>
      </c>
      <c r="R297" s="224">
        <f>Q297*H297</f>
        <v>0</v>
      </c>
      <c r="S297" s="224">
        <v>0</v>
      </c>
      <c r="T297" s="224">
        <f>S297*H297</f>
        <v>0</v>
      </c>
      <c r="U297" s="225" t="s">
        <v>19</v>
      </c>
      <c r="V297" s="40"/>
      <c r="W297" s="40"/>
      <c r="X297" s="40"/>
      <c r="Y297" s="40"/>
      <c r="Z297" s="40"/>
      <c r="AA297" s="40"/>
      <c r="AB297" s="40"/>
      <c r="AC297" s="40"/>
      <c r="AD297" s="40"/>
      <c r="AE297" s="40"/>
      <c r="AR297" s="226" t="s">
        <v>336</v>
      </c>
      <c r="AT297" s="226" t="s">
        <v>229</v>
      </c>
      <c r="AU297" s="226" t="s">
        <v>84</v>
      </c>
      <c r="AY297" s="19" t="s">
        <v>227</v>
      </c>
      <c r="BE297" s="227">
        <f>IF(N297="základní",J297,0)</f>
        <v>0</v>
      </c>
      <c r="BF297" s="227">
        <f>IF(N297="snížená",J297,0)</f>
        <v>0</v>
      </c>
      <c r="BG297" s="227">
        <f>IF(N297="zákl. přenesená",J297,0)</f>
        <v>0</v>
      </c>
      <c r="BH297" s="227">
        <f>IF(N297="sníž. přenesená",J297,0)</f>
        <v>0</v>
      </c>
      <c r="BI297" s="227">
        <f>IF(N297="nulová",J297,0)</f>
        <v>0</v>
      </c>
      <c r="BJ297" s="19" t="s">
        <v>82</v>
      </c>
      <c r="BK297" s="227">
        <f>ROUND(I297*H297,2)</f>
        <v>0</v>
      </c>
      <c r="BL297" s="19" t="s">
        <v>336</v>
      </c>
      <c r="BM297" s="226" t="s">
        <v>1849</v>
      </c>
    </row>
    <row r="298" s="2" customFormat="1">
      <c r="A298" s="40"/>
      <c r="B298" s="41"/>
      <c r="C298" s="42"/>
      <c r="D298" s="228" t="s">
        <v>236</v>
      </c>
      <c r="E298" s="42"/>
      <c r="F298" s="229" t="s">
        <v>1850</v>
      </c>
      <c r="G298" s="42"/>
      <c r="H298" s="42"/>
      <c r="I298" s="230"/>
      <c r="J298" s="42"/>
      <c r="K298" s="42"/>
      <c r="L298" s="46"/>
      <c r="M298" s="231"/>
      <c r="N298" s="232"/>
      <c r="O298" s="86"/>
      <c r="P298" s="86"/>
      <c r="Q298" s="86"/>
      <c r="R298" s="86"/>
      <c r="S298" s="86"/>
      <c r="T298" s="86"/>
      <c r="U298" s="87"/>
      <c r="V298" s="40"/>
      <c r="W298" s="40"/>
      <c r="X298" s="40"/>
      <c r="Y298" s="40"/>
      <c r="Z298" s="40"/>
      <c r="AA298" s="40"/>
      <c r="AB298" s="40"/>
      <c r="AC298" s="40"/>
      <c r="AD298" s="40"/>
      <c r="AE298" s="40"/>
      <c r="AT298" s="19" t="s">
        <v>236</v>
      </c>
      <c r="AU298" s="19" t="s">
        <v>84</v>
      </c>
    </row>
    <row r="299" s="13" customFormat="1">
      <c r="A299" s="13"/>
      <c r="B299" s="233"/>
      <c r="C299" s="234"/>
      <c r="D299" s="235" t="s">
        <v>238</v>
      </c>
      <c r="E299" s="236" t="s">
        <v>19</v>
      </c>
      <c r="F299" s="237" t="s">
        <v>1851</v>
      </c>
      <c r="G299" s="234"/>
      <c r="H299" s="238">
        <v>1</v>
      </c>
      <c r="I299" s="239"/>
      <c r="J299" s="234"/>
      <c r="K299" s="234"/>
      <c r="L299" s="240"/>
      <c r="M299" s="241"/>
      <c r="N299" s="242"/>
      <c r="O299" s="242"/>
      <c r="P299" s="242"/>
      <c r="Q299" s="242"/>
      <c r="R299" s="242"/>
      <c r="S299" s="242"/>
      <c r="T299" s="242"/>
      <c r="U299" s="243"/>
      <c r="V299" s="13"/>
      <c r="W299" s="13"/>
      <c r="X299" s="13"/>
      <c r="Y299" s="13"/>
      <c r="Z299" s="13"/>
      <c r="AA299" s="13"/>
      <c r="AB299" s="13"/>
      <c r="AC299" s="13"/>
      <c r="AD299" s="13"/>
      <c r="AE299" s="13"/>
      <c r="AT299" s="244" t="s">
        <v>238</v>
      </c>
      <c r="AU299" s="244" t="s">
        <v>84</v>
      </c>
      <c r="AV299" s="13" t="s">
        <v>84</v>
      </c>
      <c r="AW299" s="13" t="s">
        <v>37</v>
      </c>
      <c r="AX299" s="13" t="s">
        <v>75</v>
      </c>
      <c r="AY299" s="244" t="s">
        <v>227</v>
      </c>
    </row>
    <row r="300" s="13" customFormat="1">
      <c r="A300" s="13"/>
      <c r="B300" s="233"/>
      <c r="C300" s="234"/>
      <c r="D300" s="235" t="s">
        <v>238</v>
      </c>
      <c r="E300" s="236" t="s">
        <v>19</v>
      </c>
      <c r="F300" s="237" t="s">
        <v>1852</v>
      </c>
      <c r="G300" s="234"/>
      <c r="H300" s="238">
        <v>1</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84</v>
      </c>
      <c r="AV300" s="13" t="s">
        <v>84</v>
      </c>
      <c r="AW300" s="13" t="s">
        <v>37</v>
      </c>
      <c r="AX300" s="13" t="s">
        <v>75</v>
      </c>
      <c r="AY300" s="244" t="s">
        <v>227</v>
      </c>
    </row>
    <row r="301" s="13" customFormat="1">
      <c r="A301" s="13"/>
      <c r="B301" s="233"/>
      <c r="C301" s="234"/>
      <c r="D301" s="235" t="s">
        <v>238</v>
      </c>
      <c r="E301" s="236" t="s">
        <v>19</v>
      </c>
      <c r="F301" s="237" t="s">
        <v>1853</v>
      </c>
      <c r="G301" s="234"/>
      <c r="H301" s="238">
        <v>1</v>
      </c>
      <c r="I301" s="239"/>
      <c r="J301" s="234"/>
      <c r="K301" s="234"/>
      <c r="L301" s="240"/>
      <c r="M301" s="241"/>
      <c r="N301" s="242"/>
      <c r="O301" s="242"/>
      <c r="P301" s="242"/>
      <c r="Q301" s="242"/>
      <c r="R301" s="242"/>
      <c r="S301" s="242"/>
      <c r="T301" s="242"/>
      <c r="U301" s="243"/>
      <c r="V301" s="13"/>
      <c r="W301" s="13"/>
      <c r="X301" s="13"/>
      <c r="Y301" s="13"/>
      <c r="Z301" s="13"/>
      <c r="AA301" s="13"/>
      <c r="AB301" s="13"/>
      <c r="AC301" s="13"/>
      <c r="AD301" s="13"/>
      <c r="AE301" s="13"/>
      <c r="AT301" s="244" t="s">
        <v>238</v>
      </c>
      <c r="AU301" s="244" t="s">
        <v>84</v>
      </c>
      <c r="AV301" s="13" t="s">
        <v>84</v>
      </c>
      <c r="AW301" s="13" t="s">
        <v>37</v>
      </c>
      <c r="AX301" s="13" t="s">
        <v>75</v>
      </c>
      <c r="AY301" s="244" t="s">
        <v>227</v>
      </c>
    </row>
    <row r="302" s="14" customFormat="1">
      <c r="A302" s="14"/>
      <c r="B302" s="245"/>
      <c r="C302" s="246"/>
      <c r="D302" s="235" t="s">
        <v>238</v>
      </c>
      <c r="E302" s="247" t="s">
        <v>19</v>
      </c>
      <c r="F302" s="248" t="s">
        <v>240</v>
      </c>
      <c r="G302" s="246"/>
      <c r="H302" s="249">
        <v>3</v>
      </c>
      <c r="I302" s="250"/>
      <c r="J302" s="246"/>
      <c r="K302" s="246"/>
      <c r="L302" s="251"/>
      <c r="M302" s="252"/>
      <c r="N302" s="253"/>
      <c r="O302" s="253"/>
      <c r="P302" s="253"/>
      <c r="Q302" s="253"/>
      <c r="R302" s="253"/>
      <c r="S302" s="253"/>
      <c r="T302" s="253"/>
      <c r="U302" s="254"/>
      <c r="V302" s="14"/>
      <c r="W302" s="14"/>
      <c r="X302" s="14"/>
      <c r="Y302" s="14"/>
      <c r="Z302" s="14"/>
      <c r="AA302" s="14"/>
      <c r="AB302" s="14"/>
      <c r="AC302" s="14"/>
      <c r="AD302" s="14"/>
      <c r="AE302" s="14"/>
      <c r="AT302" s="255" t="s">
        <v>238</v>
      </c>
      <c r="AU302" s="255" t="s">
        <v>84</v>
      </c>
      <c r="AV302" s="14" t="s">
        <v>234</v>
      </c>
      <c r="AW302" s="14" t="s">
        <v>37</v>
      </c>
      <c r="AX302" s="14" t="s">
        <v>82</v>
      </c>
      <c r="AY302" s="255" t="s">
        <v>227</v>
      </c>
    </row>
    <row r="303" s="2" customFormat="1" ht="24.15" customHeight="1">
      <c r="A303" s="40"/>
      <c r="B303" s="41"/>
      <c r="C303" s="256" t="s">
        <v>615</v>
      </c>
      <c r="D303" s="256" t="s">
        <v>241</v>
      </c>
      <c r="E303" s="257" t="s">
        <v>1854</v>
      </c>
      <c r="F303" s="258" t="s">
        <v>1855</v>
      </c>
      <c r="G303" s="259" t="s">
        <v>348</v>
      </c>
      <c r="H303" s="260">
        <v>1</v>
      </c>
      <c r="I303" s="261"/>
      <c r="J303" s="262">
        <f>ROUND(I303*H303,2)</f>
        <v>0</v>
      </c>
      <c r="K303" s="258" t="s">
        <v>517</v>
      </c>
      <c r="L303" s="263"/>
      <c r="M303" s="264" t="s">
        <v>19</v>
      </c>
      <c r="N303" s="265" t="s">
        <v>46</v>
      </c>
      <c r="O303" s="86"/>
      <c r="P303" s="224">
        <f>O303*H303</f>
        <v>0</v>
      </c>
      <c r="Q303" s="224">
        <v>0.037999999999999999</v>
      </c>
      <c r="R303" s="224">
        <f>Q303*H303</f>
        <v>0.037999999999999999</v>
      </c>
      <c r="S303" s="224">
        <v>0</v>
      </c>
      <c r="T303" s="224">
        <f>S303*H303</f>
        <v>0</v>
      </c>
      <c r="U303" s="225" t="s">
        <v>19</v>
      </c>
      <c r="V303" s="40"/>
      <c r="W303" s="40"/>
      <c r="X303" s="40"/>
      <c r="Y303" s="40"/>
      <c r="Z303" s="40"/>
      <c r="AA303" s="40"/>
      <c r="AB303" s="40"/>
      <c r="AC303" s="40"/>
      <c r="AD303" s="40"/>
      <c r="AE303" s="40"/>
      <c r="AR303" s="226" t="s">
        <v>491</v>
      </c>
      <c r="AT303" s="226" t="s">
        <v>241</v>
      </c>
      <c r="AU303" s="226" t="s">
        <v>84</v>
      </c>
      <c r="AY303" s="19" t="s">
        <v>227</v>
      </c>
      <c r="BE303" s="227">
        <f>IF(N303="základní",J303,0)</f>
        <v>0</v>
      </c>
      <c r="BF303" s="227">
        <f>IF(N303="snížená",J303,0)</f>
        <v>0</v>
      </c>
      <c r="BG303" s="227">
        <f>IF(N303="zákl. přenesená",J303,0)</f>
        <v>0</v>
      </c>
      <c r="BH303" s="227">
        <f>IF(N303="sníž. přenesená",J303,0)</f>
        <v>0</v>
      </c>
      <c r="BI303" s="227">
        <f>IF(N303="nulová",J303,0)</f>
        <v>0</v>
      </c>
      <c r="BJ303" s="19" t="s">
        <v>82</v>
      </c>
      <c r="BK303" s="227">
        <f>ROUND(I303*H303,2)</f>
        <v>0</v>
      </c>
      <c r="BL303" s="19" t="s">
        <v>336</v>
      </c>
      <c r="BM303" s="226" t="s">
        <v>1856</v>
      </c>
    </row>
    <row r="304" s="2" customFormat="1">
      <c r="A304" s="40"/>
      <c r="B304" s="41"/>
      <c r="C304" s="42"/>
      <c r="D304" s="235" t="s">
        <v>519</v>
      </c>
      <c r="E304" s="42"/>
      <c r="F304" s="279" t="s">
        <v>1857</v>
      </c>
      <c r="G304" s="42"/>
      <c r="H304" s="42"/>
      <c r="I304" s="230"/>
      <c r="J304" s="42"/>
      <c r="K304" s="42"/>
      <c r="L304" s="46"/>
      <c r="M304" s="231"/>
      <c r="N304" s="232"/>
      <c r="O304" s="86"/>
      <c r="P304" s="86"/>
      <c r="Q304" s="86"/>
      <c r="R304" s="86"/>
      <c r="S304" s="86"/>
      <c r="T304" s="86"/>
      <c r="U304" s="87"/>
      <c r="V304" s="40"/>
      <c r="W304" s="40"/>
      <c r="X304" s="40"/>
      <c r="Y304" s="40"/>
      <c r="Z304" s="40"/>
      <c r="AA304" s="40"/>
      <c r="AB304" s="40"/>
      <c r="AC304" s="40"/>
      <c r="AD304" s="40"/>
      <c r="AE304" s="40"/>
      <c r="AT304" s="19" t="s">
        <v>519</v>
      </c>
      <c r="AU304" s="19" t="s">
        <v>84</v>
      </c>
    </row>
    <row r="305" s="2" customFormat="1" ht="24.15" customHeight="1">
      <c r="A305" s="40"/>
      <c r="B305" s="41"/>
      <c r="C305" s="256" t="s">
        <v>621</v>
      </c>
      <c r="D305" s="256" t="s">
        <v>241</v>
      </c>
      <c r="E305" s="257" t="s">
        <v>1858</v>
      </c>
      <c r="F305" s="258" t="s">
        <v>1859</v>
      </c>
      <c r="G305" s="259" t="s">
        <v>348</v>
      </c>
      <c r="H305" s="260">
        <v>1</v>
      </c>
      <c r="I305" s="261"/>
      <c r="J305" s="262">
        <f>ROUND(I305*H305,2)</f>
        <v>0</v>
      </c>
      <c r="K305" s="258" t="s">
        <v>517</v>
      </c>
      <c r="L305" s="263"/>
      <c r="M305" s="264" t="s">
        <v>19</v>
      </c>
      <c r="N305" s="265" t="s">
        <v>46</v>
      </c>
      <c r="O305" s="86"/>
      <c r="P305" s="224">
        <f>O305*H305</f>
        <v>0</v>
      </c>
      <c r="Q305" s="224">
        <v>0.044999999999999998</v>
      </c>
      <c r="R305" s="224">
        <f>Q305*H305</f>
        <v>0.044999999999999998</v>
      </c>
      <c r="S305" s="224">
        <v>0</v>
      </c>
      <c r="T305" s="224">
        <f>S305*H305</f>
        <v>0</v>
      </c>
      <c r="U305" s="225" t="s">
        <v>19</v>
      </c>
      <c r="V305" s="40"/>
      <c r="W305" s="40"/>
      <c r="X305" s="40"/>
      <c r="Y305" s="40"/>
      <c r="Z305" s="40"/>
      <c r="AA305" s="40"/>
      <c r="AB305" s="40"/>
      <c r="AC305" s="40"/>
      <c r="AD305" s="40"/>
      <c r="AE305" s="40"/>
      <c r="AR305" s="226" t="s">
        <v>491</v>
      </c>
      <c r="AT305" s="226" t="s">
        <v>241</v>
      </c>
      <c r="AU305" s="226" t="s">
        <v>84</v>
      </c>
      <c r="AY305" s="19" t="s">
        <v>227</v>
      </c>
      <c r="BE305" s="227">
        <f>IF(N305="základní",J305,0)</f>
        <v>0</v>
      </c>
      <c r="BF305" s="227">
        <f>IF(N305="snížená",J305,0)</f>
        <v>0</v>
      </c>
      <c r="BG305" s="227">
        <f>IF(N305="zákl. přenesená",J305,0)</f>
        <v>0</v>
      </c>
      <c r="BH305" s="227">
        <f>IF(N305="sníž. přenesená",J305,0)</f>
        <v>0</v>
      </c>
      <c r="BI305" s="227">
        <f>IF(N305="nulová",J305,0)</f>
        <v>0</v>
      </c>
      <c r="BJ305" s="19" t="s">
        <v>82</v>
      </c>
      <c r="BK305" s="227">
        <f>ROUND(I305*H305,2)</f>
        <v>0</v>
      </c>
      <c r="BL305" s="19" t="s">
        <v>336</v>
      </c>
      <c r="BM305" s="226" t="s">
        <v>1860</v>
      </c>
    </row>
    <row r="306" s="2" customFormat="1">
      <c r="A306" s="40"/>
      <c r="B306" s="41"/>
      <c r="C306" s="42"/>
      <c r="D306" s="235" t="s">
        <v>519</v>
      </c>
      <c r="E306" s="42"/>
      <c r="F306" s="279" t="s">
        <v>1861</v>
      </c>
      <c r="G306" s="42"/>
      <c r="H306" s="42"/>
      <c r="I306" s="230"/>
      <c r="J306" s="42"/>
      <c r="K306" s="42"/>
      <c r="L306" s="46"/>
      <c r="M306" s="231"/>
      <c r="N306" s="232"/>
      <c r="O306" s="86"/>
      <c r="P306" s="86"/>
      <c r="Q306" s="86"/>
      <c r="R306" s="86"/>
      <c r="S306" s="86"/>
      <c r="T306" s="86"/>
      <c r="U306" s="87"/>
      <c r="V306" s="40"/>
      <c r="W306" s="40"/>
      <c r="X306" s="40"/>
      <c r="Y306" s="40"/>
      <c r="Z306" s="40"/>
      <c r="AA306" s="40"/>
      <c r="AB306" s="40"/>
      <c r="AC306" s="40"/>
      <c r="AD306" s="40"/>
      <c r="AE306" s="40"/>
      <c r="AT306" s="19" t="s">
        <v>519</v>
      </c>
      <c r="AU306" s="19" t="s">
        <v>84</v>
      </c>
    </row>
    <row r="307" s="2" customFormat="1" ht="24.15" customHeight="1">
      <c r="A307" s="40"/>
      <c r="B307" s="41"/>
      <c r="C307" s="256" t="s">
        <v>627</v>
      </c>
      <c r="D307" s="256" t="s">
        <v>241</v>
      </c>
      <c r="E307" s="257" t="s">
        <v>1862</v>
      </c>
      <c r="F307" s="258" t="s">
        <v>1863</v>
      </c>
      <c r="G307" s="259" t="s">
        <v>348</v>
      </c>
      <c r="H307" s="260">
        <v>1</v>
      </c>
      <c r="I307" s="261"/>
      <c r="J307" s="262">
        <f>ROUND(I307*H307,2)</f>
        <v>0</v>
      </c>
      <c r="K307" s="258" t="s">
        <v>517</v>
      </c>
      <c r="L307" s="263"/>
      <c r="M307" s="264" t="s">
        <v>19</v>
      </c>
      <c r="N307" s="265" t="s">
        <v>46</v>
      </c>
      <c r="O307" s="86"/>
      <c r="P307" s="224">
        <f>O307*H307</f>
        <v>0</v>
      </c>
      <c r="Q307" s="224">
        <v>0.044999999999999998</v>
      </c>
      <c r="R307" s="224">
        <f>Q307*H307</f>
        <v>0.044999999999999998</v>
      </c>
      <c r="S307" s="224">
        <v>0</v>
      </c>
      <c r="T307" s="224">
        <f>S307*H307</f>
        <v>0</v>
      </c>
      <c r="U307" s="225" t="s">
        <v>19</v>
      </c>
      <c r="V307" s="40"/>
      <c r="W307" s="40"/>
      <c r="X307" s="40"/>
      <c r="Y307" s="40"/>
      <c r="Z307" s="40"/>
      <c r="AA307" s="40"/>
      <c r="AB307" s="40"/>
      <c r="AC307" s="40"/>
      <c r="AD307" s="40"/>
      <c r="AE307" s="40"/>
      <c r="AR307" s="226" t="s">
        <v>491</v>
      </c>
      <c r="AT307" s="226" t="s">
        <v>241</v>
      </c>
      <c r="AU307" s="226" t="s">
        <v>84</v>
      </c>
      <c r="AY307" s="19" t="s">
        <v>227</v>
      </c>
      <c r="BE307" s="227">
        <f>IF(N307="základní",J307,0)</f>
        <v>0</v>
      </c>
      <c r="BF307" s="227">
        <f>IF(N307="snížená",J307,0)</f>
        <v>0</v>
      </c>
      <c r="BG307" s="227">
        <f>IF(N307="zákl. přenesená",J307,0)</f>
        <v>0</v>
      </c>
      <c r="BH307" s="227">
        <f>IF(N307="sníž. přenesená",J307,0)</f>
        <v>0</v>
      </c>
      <c r="BI307" s="227">
        <f>IF(N307="nulová",J307,0)</f>
        <v>0</v>
      </c>
      <c r="BJ307" s="19" t="s">
        <v>82</v>
      </c>
      <c r="BK307" s="227">
        <f>ROUND(I307*H307,2)</f>
        <v>0</v>
      </c>
      <c r="BL307" s="19" t="s">
        <v>336</v>
      </c>
      <c r="BM307" s="226" t="s">
        <v>1864</v>
      </c>
    </row>
    <row r="308" s="2" customFormat="1">
      <c r="A308" s="40"/>
      <c r="B308" s="41"/>
      <c r="C308" s="42"/>
      <c r="D308" s="235" t="s">
        <v>519</v>
      </c>
      <c r="E308" s="42"/>
      <c r="F308" s="279" t="s">
        <v>1865</v>
      </c>
      <c r="G308" s="42"/>
      <c r="H308" s="42"/>
      <c r="I308" s="230"/>
      <c r="J308" s="42"/>
      <c r="K308" s="42"/>
      <c r="L308" s="46"/>
      <c r="M308" s="231"/>
      <c r="N308" s="232"/>
      <c r="O308" s="86"/>
      <c r="P308" s="86"/>
      <c r="Q308" s="86"/>
      <c r="R308" s="86"/>
      <c r="S308" s="86"/>
      <c r="T308" s="86"/>
      <c r="U308" s="87"/>
      <c r="V308" s="40"/>
      <c r="W308" s="40"/>
      <c r="X308" s="40"/>
      <c r="Y308" s="40"/>
      <c r="Z308" s="40"/>
      <c r="AA308" s="40"/>
      <c r="AB308" s="40"/>
      <c r="AC308" s="40"/>
      <c r="AD308" s="40"/>
      <c r="AE308" s="40"/>
      <c r="AT308" s="19" t="s">
        <v>519</v>
      </c>
      <c r="AU308" s="19" t="s">
        <v>84</v>
      </c>
    </row>
    <row r="309" s="2" customFormat="1" ht="16.5" customHeight="1">
      <c r="A309" s="40"/>
      <c r="B309" s="41"/>
      <c r="C309" s="215" t="s">
        <v>633</v>
      </c>
      <c r="D309" s="215" t="s">
        <v>229</v>
      </c>
      <c r="E309" s="216" t="s">
        <v>346</v>
      </c>
      <c r="F309" s="217" t="s">
        <v>347</v>
      </c>
      <c r="G309" s="218" t="s">
        <v>348</v>
      </c>
      <c r="H309" s="219">
        <v>15</v>
      </c>
      <c r="I309" s="220"/>
      <c r="J309" s="221">
        <f>ROUND(I309*H309,2)</f>
        <v>0</v>
      </c>
      <c r="K309" s="217" t="s">
        <v>233</v>
      </c>
      <c r="L309" s="46"/>
      <c r="M309" s="222" t="s">
        <v>19</v>
      </c>
      <c r="N309" s="223" t="s">
        <v>46</v>
      </c>
      <c r="O309" s="86"/>
      <c r="P309" s="224">
        <f>O309*H309</f>
        <v>0</v>
      </c>
      <c r="Q309" s="224">
        <v>0</v>
      </c>
      <c r="R309" s="224">
        <f>Q309*H309</f>
        <v>0</v>
      </c>
      <c r="S309" s="224">
        <v>0.024</v>
      </c>
      <c r="T309" s="224">
        <f>S309*H309</f>
        <v>0.35999999999999999</v>
      </c>
      <c r="U309" s="225" t="s">
        <v>19</v>
      </c>
      <c r="V309" s="40"/>
      <c r="W309" s="40"/>
      <c r="X309" s="40"/>
      <c r="Y309" s="40"/>
      <c r="Z309" s="40"/>
      <c r="AA309" s="40"/>
      <c r="AB309" s="40"/>
      <c r="AC309" s="40"/>
      <c r="AD309" s="40"/>
      <c r="AE309" s="40"/>
      <c r="AR309" s="226" t="s">
        <v>336</v>
      </c>
      <c r="AT309" s="226" t="s">
        <v>229</v>
      </c>
      <c r="AU309" s="226" t="s">
        <v>84</v>
      </c>
      <c r="AY309" s="19" t="s">
        <v>227</v>
      </c>
      <c r="BE309" s="227">
        <f>IF(N309="základní",J309,0)</f>
        <v>0</v>
      </c>
      <c r="BF309" s="227">
        <f>IF(N309="snížená",J309,0)</f>
        <v>0</v>
      </c>
      <c r="BG309" s="227">
        <f>IF(N309="zákl. přenesená",J309,0)</f>
        <v>0</v>
      </c>
      <c r="BH309" s="227">
        <f>IF(N309="sníž. přenesená",J309,0)</f>
        <v>0</v>
      </c>
      <c r="BI309" s="227">
        <f>IF(N309="nulová",J309,0)</f>
        <v>0</v>
      </c>
      <c r="BJ309" s="19" t="s">
        <v>82</v>
      </c>
      <c r="BK309" s="227">
        <f>ROUND(I309*H309,2)</f>
        <v>0</v>
      </c>
      <c r="BL309" s="19" t="s">
        <v>336</v>
      </c>
      <c r="BM309" s="226" t="s">
        <v>1866</v>
      </c>
    </row>
    <row r="310" s="2" customFormat="1">
      <c r="A310" s="40"/>
      <c r="B310" s="41"/>
      <c r="C310" s="42"/>
      <c r="D310" s="228" t="s">
        <v>236</v>
      </c>
      <c r="E310" s="42"/>
      <c r="F310" s="229" t="s">
        <v>350</v>
      </c>
      <c r="G310" s="42"/>
      <c r="H310" s="42"/>
      <c r="I310" s="230"/>
      <c r="J310" s="42"/>
      <c r="K310" s="42"/>
      <c r="L310" s="46"/>
      <c r="M310" s="231"/>
      <c r="N310" s="232"/>
      <c r="O310" s="86"/>
      <c r="P310" s="86"/>
      <c r="Q310" s="86"/>
      <c r="R310" s="86"/>
      <c r="S310" s="86"/>
      <c r="T310" s="86"/>
      <c r="U310" s="87"/>
      <c r="V310" s="40"/>
      <c r="W310" s="40"/>
      <c r="X310" s="40"/>
      <c r="Y310" s="40"/>
      <c r="Z310" s="40"/>
      <c r="AA310" s="40"/>
      <c r="AB310" s="40"/>
      <c r="AC310" s="40"/>
      <c r="AD310" s="40"/>
      <c r="AE310" s="40"/>
      <c r="AT310" s="19" t="s">
        <v>236</v>
      </c>
      <c r="AU310" s="19" t="s">
        <v>84</v>
      </c>
    </row>
    <row r="311" s="13" customFormat="1">
      <c r="A311" s="13"/>
      <c r="B311" s="233"/>
      <c r="C311" s="234"/>
      <c r="D311" s="235" t="s">
        <v>238</v>
      </c>
      <c r="E311" s="236" t="s">
        <v>19</v>
      </c>
      <c r="F311" s="237" t="s">
        <v>1867</v>
      </c>
      <c r="G311" s="234"/>
      <c r="H311" s="238">
        <v>7</v>
      </c>
      <c r="I311" s="239"/>
      <c r="J311" s="234"/>
      <c r="K311" s="234"/>
      <c r="L311" s="240"/>
      <c r="M311" s="241"/>
      <c r="N311" s="242"/>
      <c r="O311" s="242"/>
      <c r="P311" s="242"/>
      <c r="Q311" s="242"/>
      <c r="R311" s="242"/>
      <c r="S311" s="242"/>
      <c r="T311" s="242"/>
      <c r="U311" s="243"/>
      <c r="V311" s="13"/>
      <c r="W311" s="13"/>
      <c r="X311" s="13"/>
      <c r="Y311" s="13"/>
      <c r="Z311" s="13"/>
      <c r="AA311" s="13"/>
      <c r="AB311" s="13"/>
      <c r="AC311" s="13"/>
      <c r="AD311" s="13"/>
      <c r="AE311" s="13"/>
      <c r="AT311" s="244" t="s">
        <v>238</v>
      </c>
      <c r="AU311" s="244" t="s">
        <v>84</v>
      </c>
      <c r="AV311" s="13" t="s">
        <v>84</v>
      </c>
      <c r="AW311" s="13" t="s">
        <v>37</v>
      </c>
      <c r="AX311" s="13" t="s">
        <v>75</v>
      </c>
      <c r="AY311" s="244" t="s">
        <v>227</v>
      </c>
    </row>
    <row r="312" s="13" customFormat="1">
      <c r="A312" s="13"/>
      <c r="B312" s="233"/>
      <c r="C312" s="234"/>
      <c r="D312" s="235" t="s">
        <v>238</v>
      </c>
      <c r="E312" s="236" t="s">
        <v>19</v>
      </c>
      <c r="F312" s="237" t="s">
        <v>1868</v>
      </c>
      <c r="G312" s="234"/>
      <c r="H312" s="238">
        <v>4</v>
      </c>
      <c r="I312" s="239"/>
      <c r="J312" s="234"/>
      <c r="K312" s="234"/>
      <c r="L312" s="240"/>
      <c r="M312" s="241"/>
      <c r="N312" s="242"/>
      <c r="O312" s="242"/>
      <c r="P312" s="242"/>
      <c r="Q312" s="242"/>
      <c r="R312" s="242"/>
      <c r="S312" s="242"/>
      <c r="T312" s="242"/>
      <c r="U312" s="243"/>
      <c r="V312" s="13"/>
      <c r="W312" s="13"/>
      <c r="X312" s="13"/>
      <c r="Y312" s="13"/>
      <c r="Z312" s="13"/>
      <c r="AA312" s="13"/>
      <c r="AB312" s="13"/>
      <c r="AC312" s="13"/>
      <c r="AD312" s="13"/>
      <c r="AE312" s="13"/>
      <c r="AT312" s="244" t="s">
        <v>238</v>
      </c>
      <c r="AU312" s="244" t="s">
        <v>84</v>
      </c>
      <c r="AV312" s="13" t="s">
        <v>84</v>
      </c>
      <c r="AW312" s="13" t="s">
        <v>37</v>
      </c>
      <c r="AX312" s="13" t="s">
        <v>75</v>
      </c>
      <c r="AY312" s="244" t="s">
        <v>227</v>
      </c>
    </row>
    <row r="313" s="13" customFormat="1">
      <c r="A313" s="13"/>
      <c r="B313" s="233"/>
      <c r="C313" s="234"/>
      <c r="D313" s="235" t="s">
        <v>238</v>
      </c>
      <c r="E313" s="236" t="s">
        <v>19</v>
      </c>
      <c r="F313" s="237" t="s">
        <v>1869</v>
      </c>
      <c r="G313" s="234"/>
      <c r="H313" s="238">
        <v>2</v>
      </c>
      <c r="I313" s="239"/>
      <c r="J313" s="234"/>
      <c r="K313" s="234"/>
      <c r="L313" s="240"/>
      <c r="M313" s="241"/>
      <c r="N313" s="242"/>
      <c r="O313" s="242"/>
      <c r="P313" s="242"/>
      <c r="Q313" s="242"/>
      <c r="R313" s="242"/>
      <c r="S313" s="242"/>
      <c r="T313" s="242"/>
      <c r="U313" s="243"/>
      <c r="V313" s="13"/>
      <c r="W313" s="13"/>
      <c r="X313" s="13"/>
      <c r="Y313" s="13"/>
      <c r="Z313" s="13"/>
      <c r="AA313" s="13"/>
      <c r="AB313" s="13"/>
      <c r="AC313" s="13"/>
      <c r="AD313" s="13"/>
      <c r="AE313" s="13"/>
      <c r="AT313" s="244" t="s">
        <v>238</v>
      </c>
      <c r="AU313" s="244" t="s">
        <v>84</v>
      </c>
      <c r="AV313" s="13" t="s">
        <v>84</v>
      </c>
      <c r="AW313" s="13" t="s">
        <v>37</v>
      </c>
      <c r="AX313" s="13" t="s">
        <v>75</v>
      </c>
      <c r="AY313" s="244" t="s">
        <v>227</v>
      </c>
    </row>
    <row r="314" s="13" customFormat="1">
      <c r="A314" s="13"/>
      <c r="B314" s="233"/>
      <c r="C314" s="234"/>
      <c r="D314" s="235" t="s">
        <v>238</v>
      </c>
      <c r="E314" s="236" t="s">
        <v>19</v>
      </c>
      <c r="F314" s="237" t="s">
        <v>1870</v>
      </c>
      <c r="G314" s="234"/>
      <c r="H314" s="238">
        <v>2</v>
      </c>
      <c r="I314" s="239"/>
      <c r="J314" s="234"/>
      <c r="K314" s="234"/>
      <c r="L314" s="240"/>
      <c r="M314" s="241"/>
      <c r="N314" s="242"/>
      <c r="O314" s="242"/>
      <c r="P314" s="242"/>
      <c r="Q314" s="242"/>
      <c r="R314" s="242"/>
      <c r="S314" s="242"/>
      <c r="T314" s="242"/>
      <c r="U314" s="243"/>
      <c r="V314" s="13"/>
      <c r="W314" s="13"/>
      <c r="X314" s="13"/>
      <c r="Y314" s="13"/>
      <c r="Z314" s="13"/>
      <c r="AA314" s="13"/>
      <c r="AB314" s="13"/>
      <c r="AC314" s="13"/>
      <c r="AD314" s="13"/>
      <c r="AE314" s="13"/>
      <c r="AT314" s="244" t="s">
        <v>238</v>
      </c>
      <c r="AU314" s="244" t="s">
        <v>84</v>
      </c>
      <c r="AV314" s="13" t="s">
        <v>84</v>
      </c>
      <c r="AW314" s="13" t="s">
        <v>37</v>
      </c>
      <c r="AX314" s="13" t="s">
        <v>75</v>
      </c>
      <c r="AY314" s="244" t="s">
        <v>227</v>
      </c>
    </row>
    <row r="315" s="14" customFormat="1">
      <c r="A315" s="14"/>
      <c r="B315" s="245"/>
      <c r="C315" s="246"/>
      <c r="D315" s="235" t="s">
        <v>238</v>
      </c>
      <c r="E315" s="247" t="s">
        <v>19</v>
      </c>
      <c r="F315" s="248" t="s">
        <v>240</v>
      </c>
      <c r="G315" s="246"/>
      <c r="H315" s="249">
        <v>15</v>
      </c>
      <c r="I315" s="250"/>
      <c r="J315" s="246"/>
      <c r="K315" s="246"/>
      <c r="L315" s="251"/>
      <c r="M315" s="252"/>
      <c r="N315" s="253"/>
      <c r="O315" s="253"/>
      <c r="P315" s="253"/>
      <c r="Q315" s="253"/>
      <c r="R315" s="253"/>
      <c r="S315" s="253"/>
      <c r="T315" s="253"/>
      <c r="U315" s="254"/>
      <c r="V315" s="14"/>
      <c r="W315" s="14"/>
      <c r="X315" s="14"/>
      <c r="Y315" s="14"/>
      <c r="Z315" s="14"/>
      <c r="AA315" s="14"/>
      <c r="AB315" s="14"/>
      <c r="AC315" s="14"/>
      <c r="AD315" s="14"/>
      <c r="AE315" s="14"/>
      <c r="AT315" s="255" t="s">
        <v>238</v>
      </c>
      <c r="AU315" s="255" t="s">
        <v>84</v>
      </c>
      <c r="AV315" s="14" t="s">
        <v>234</v>
      </c>
      <c r="AW315" s="14" t="s">
        <v>37</v>
      </c>
      <c r="AX315" s="14" t="s">
        <v>82</v>
      </c>
      <c r="AY315" s="255" t="s">
        <v>227</v>
      </c>
    </row>
    <row r="316" s="2" customFormat="1" ht="16.5" customHeight="1">
      <c r="A316" s="40"/>
      <c r="B316" s="41"/>
      <c r="C316" s="215" t="s">
        <v>638</v>
      </c>
      <c r="D316" s="215" t="s">
        <v>229</v>
      </c>
      <c r="E316" s="216" t="s">
        <v>353</v>
      </c>
      <c r="F316" s="217" t="s">
        <v>354</v>
      </c>
      <c r="G316" s="218" t="s">
        <v>348</v>
      </c>
      <c r="H316" s="219">
        <v>16</v>
      </c>
      <c r="I316" s="220"/>
      <c r="J316" s="221">
        <f>ROUND(I316*H316,2)</f>
        <v>0</v>
      </c>
      <c r="K316" s="217" t="s">
        <v>233</v>
      </c>
      <c r="L316" s="46"/>
      <c r="M316" s="222" t="s">
        <v>19</v>
      </c>
      <c r="N316" s="223" t="s">
        <v>46</v>
      </c>
      <c r="O316" s="86"/>
      <c r="P316" s="224">
        <f>O316*H316</f>
        <v>0</v>
      </c>
      <c r="Q316" s="224">
        <v>0</v>
      </c>
      <c r="R316" s="224">
        <f>Q316*H316</f>
        <v>0</v>
      </c>
      <c r="S316" s="224">
        <v>0.028000000000000001</v>
      </c>
      <c r="T316" s="224">
        <f>S316*H316</f>
        <v>0.44800000000000001</v>
      </c>
      <c r="U316" s="225" t="s">
        <v>19</v>
      </c>
      <c r="V316" s="40"/>
      <c r="W316" s="40"/>
      <c r="X316" s="40"/>
      <c r="Y316" s="40"/>
      <c r="Z316" s="40"/>
      <c r="AA316" s="40"/>
      <c r="AB316" s="40"/>
      <c r="AC316" s="40"/>
      <c r="AD316" s="40"/>
      <c r="AE316" s="40"/>
      <c r="AR316" s="226" t="s">
        <v>336</v>
      </c>
      <c r="AT316" s="226" t="s">
        <v>229</v>
      </c>
      <c r="AU316" s="226" t="s">
        <v>84</v>
      </c>
      <c r="AY316" s="19" t="s">
        <v>227</v>
      </c>
      <c r="BE316" s="227">
        <f>IF(N316="základní",J316,0)</f>
        <v>0</v>
      </c>
      <c r="BF316" s="227">
        <f>IF(N316="snížená",J316,0)</f>
        <v>0</v>
      </c>
      <c r="BG316" s="227">
        <f>IF(N316="zákl. přenesená",J316,0)</f>
        <v>0</v>
      </c>
      <c r="BH316" s="227">
        <f>IF(N316="sníž. přenesená",J316,0)</f>
        <v>0</v>
      </c>
      <c r="BI316" s="227">
        <f>IF(N316="nulová",J316,0)</f>
        <v>0</v>
      </c>
      <c r="BJ316" s="19" t="s">
        <v>82</v>
      </c>
      <c r="BK316" s="227">
        <f>ROUND(I316*H316,2)</f>
        <v>0</v>
      </c>
      <c r="BL316" s="19" t="s">
        <v>336</v>
      </c>
      <c r="BM316" s="226" t="s">
        <v>1871</v>
      </c>
    </row>
    <row r="317" s="2" customFormat="1">
      <c r="A317" s="40"/>
      <c r="B317" s="41"/>
      <c r="C317" s="42"/>
      <c r="D317" s="228" t="s">
        <v>236</v>
      </c>
      <c r="E317" s="42"/>
      <c r="F317" s="229" t="s">
        <v>356</v>
      </c>
      <c r="G317" s="42"/>
      <c r="H317" s="42"/>
      <c r="I317" s="230"/>
      <c r="J317" s="42"/>
      <c r="K317" s="42"/>
      <c r="L317" s="46"/>
      <c r="M317" s="231"/>
      <c r="N317" s="232"/>
      <c r="O317" s="86"/>
      <c r="P317" s="86"/>
      <c r="Q317" s="86"/>
      <c r="R317" s="86"/>
      <c r="S317" s="86"/>
      <c r="T317" s="86"/>
      <c r="U317" s="87"/>
      <c r="V317" s="40"/>
      <c r="W317" s="40"/>
      <c r="X317" s="40"/>
      <c r="Y317" s="40"/>
      <c r="Z317" s="40"/>
      <c r="AA317" s="40"/>
      <c r="AB317" s="40"/>
      <c r="AC317" s="40"/>
      <c r="AD317" s="40"/>
      <c r="AE317" s="40"/>
      <c r="AT317" s="19" t="s">
        <v>236</v>
      </c>
      <c r="AU317" s="19" t="s">
        <v>84</v>
      </c>
    </row>
    <row r="318" s="15" customFormat="1">
      <c r="A318" s="15"/>
      <c r="B318" s="266"/>
      <c r="C318" s="267"/>
      <c r="D318" s="235" t="s">
        <v>238</v>
      </c>
      <c r="E318" s="268" t="s">
        <v>19</v>
      </c>
      <c r="F318" s="269" t="s">
        <v>1729</v>
      </c>
      <c r="G318" s="267"/>
      <c r="H318" s="268" t="s">
        <v>19</v>
      </c>
      <c r="I318" s="270"/>
      <c r="J318" s="267"/>
      <c r="K318" s="267"/>
      <c r="L318" s="271"/>
      <c r="M318" s="272"/>
      <c r="N318" s="273"/>
      <c r="O318" s="273"/>
      <c r="P318" s="273"/>
      <c r="Q318" s="273"/>
      <c r="R318" s="273"/>
      <c r="S318" s="273"/>
      <c r="T318" s="273"/>
      <c r="U318" s="274"/>
      <c r="V318" s="15"/>
      <c r="W318" s="15"/>
      <c r="X318" s="15"/>
      <c r="Y318" s="15"/>
      <c r="Z318" s="15"/>
      <c r="AA318" s="15"/>
      <c r="AB318" s="15"/>
      <c r="AC318" s="15"/>
      <c r="AD318" s="15"/>
      <c r="AE318" s="15"/>
      <c r="AT318" s="275" t="s">
        <v>238</v>
      </c>
      <c r="AU318" s="275" t="s">
        <v>84</v>
      </c>
      <c r="AV318" s="15" t="s">
        <v>82</v>
      </c>
      <c r="AW318" s="15" t="s">
        <v>37</v>
      </c>
      <c r="AX318" s="15" t="s">
        <v>75</v>
      </c>
      <c r="AY318" s="275" t="s">
        <v>227</v>
      </c>
    </row>
    <row r="319" s="13" customFormat="1">
      <c r="A319" s="13"/>
      <c r="B319" s="233"/>
      <c r="C319" s="234"/>
      <c r="D319" s="235" t="s">
        <v>238</v>
      </c>
      <c r="E319" s="236" t="s">
        <v>19</v>
      </c>
      <c r="F319" s="237" t="s">
        <v>1872</v>
      </c>
      <c r="G319" s="234"/>
      <c r="H319" s="238">
        <v>4</v>
      </c>
      <c r="I319" s="239"/>
      <c r="J319" s="234"/>
      <c r="K319" s="234"/>
      <c r="L319" s="240"/>
      <c r="M319" s="241"/>
      <c r="N319" s="242"/>
      <c r="O319" s="242"/>
      <c r="P319" s="242"/>
      <c r="Q319" s="242"/>
      <c r="R319" s="242"/>
      <c r="S319" s="242"/>
      <c r="T319" s="242"/>
      <c r="U319" s="243"/>
      <c r="V319" s="13"/>
      <c r="W319" s="13"/>
      <c r="X319" s="13"/>
      <c r="Y319" s="13"/>
      <c r="Z319" s="13"/>
      <c r="AA319" s="13"/>
      <c r="AB319" s="13"/>
      <c r="AC319" s="13"/>
      <c r="AD319" s="13"/>
      <c r="AE319" s="13"/>
      <c r="AT319" s="244" t="s">
        <v>238</v>
      </c>
      <c r="AU319" s="244" t="s">
        <v>84</v>
      </c>
      <c r="AV319" s="13" t="s">
        <v>84</v>
      </c>
      <c r="AW319" s="13" t="s">
        <v>37</v>
      </c>
      <c r="AX319" s="13" t="s">
        <v>75</v>
      </c>
      <c r="AY319" s="244" t="s">
        <v>227</v>
      </c>
    </row>
    <row r="320" s="15" customFormat="1">
      <c r="A320" s="15"/>
      <c r="B320" s="266"/>
      <c r="C320" s="267"/>
      <c r="D320" s="235" t="s">
        <v>238</v>
      </c>
      <c r="E320" s="268" t="s">
        <v>19</v>
      </c>
      <c r="F320" s="269" t="s">
        <v>1732</v>
      </c>
      <c r="G320" s="267"/>
      <c r="H320" s="268" t="s">
        <v>19</v>
      </c>
      <c r="I320" s="270"/>
      <c r="J320" s="267"/>
      <c r="K320" s="267"/>
      <c r="L320" s="271"/>
      <c r="M320" s="272"/>
      <c r="N320" s="273"/>
      <c r="O320" s="273"/>
      <c r="P320" s="273"/>
      <c r="Q320" s="273"/>
      <c r="R320" s="273"/>
      <c r="S320" s="273"/>
      <c r="T320" s="273"/>
      <c r="U320" s="274"/>
      <c r="V320" s="15"/>
      <c r="W320" s="15"/>
      <c r="X320" s="15"/>
      <c r="Y320" s="15"/>
      <c r="Z320" s="15"/>
      <c r="AA320" s="15"/>
      <c r="AB320" s="15"/>
      <c r="AC320" s="15"/>
      <c r="AD320" s="15"/>
      <c r="AE320" s="15"/>
      <c r="AT320" s="275" t="s">
        <v>238</v>
      </c>
      <c r="AU320" s="275" t="s">
        <v>84</v>
      </c>
      <c r="AV320" s="15" t="s">
        <v>82</v>
      </c>
      <c r="AW320" s="15" t="s">
        <v>37</v>
      </c>
      <c r="AX320" s="15" t="s">
        <v>75</v>
      </c>
      <c r="AY320" s="275" t="s">
        <v>227</v>
      </c>
    </row>
    <row r="321" s="13" customFormat="1">
      <c r="A321" s="13"/>
      <c r="B321" s="233"/>
      <c r="C321" s="234"/>
      <c r="D321" s="235" t="s">
        <v>238</v>
      </c>
      <c r="E321" s="236" t="s">
        <v>19</v>
      </c>
      <c r="F321" s="237" t="s">
        <v>234</v>
      </c>
      <c r="G321" s="234"/>
      <c r="H321" s="238">
        <v>4</v>
      </c>
      <c r="I321" s="239"/>
      <c r="J321" s="234"/>
      <c r="K321" s="234"/>
      <c r="L321" s="240"/>
      <c r="M321" s="241"/>
      <c r="N321" s="242"/>
      <c r="O321" s="242"/>
      <c r="P321" s="242"/>
      <c r="Q321" s="242"/>
      <c r="R321" s="242"/>
      <c r="S321" s="242"/>
      <c r="T321" s="242"/>
      <c r="U321" s="243"/>
      <c r="V321" s="13"/>
      <c r="W321" s="13"/>
      <c r="X321" s="13"/>
      <c r="Y321" s="13"/>
      <c r="Z321" s="13"/>
      <c r="AA321" s="13"/>
      <c r="AB321" s="13"/>
      <c r="AC321" s="13"/>
      <c r="AD321" s="13"/>
      <c r="AE321" s="13"/>
      <c r="AT321" s="244" t="s">
        <v>238</v>
      </c>
      <c r="AU321" s="244" t="s">
        <v>84</v>
      </c>
      <c r="AV321" s="13" t="s">
        <v>84</v>
      </c>
      <c r="AW321" s="13" t="s">
        <v>37</v>
      </c>
      <c r="AX321" s="13" t="s">
        <v>75</v>
      </c>
      <c r="AY321" s="244" t="s">
        <v>227</v>
      </c>
    </row>
    <row r="322" s="15" customFormat="1">
      <c r="A322" s="15"/>
      <c r="B322" s="266"/>
      <c r="C322" s="267"/>
      <c r="D322" s="235" t="s">
        <v>238</v>
      </c>
      <c r="E322" s="268" t="s">
        <v>19</v>
      </c>
      <c r="F322" s="269" t="s">
        <v>1726</v>
      </c>
      <c r="G322" s="267"/>
      <c r="H322" s="268" t="s">
        <v>19</v>
      </c>
      <c r="I322" s="270"/>
      <c r="J322" s="267"/>
      <c r="K322" s="267"/>
      <c r="L322" s="271"/>
      <c r="M322" s="272"/>
      <c r="N322" s="273"/>
      <c r="O322" s="273"/>
      <c r="P322" s="273"/>
      <c r="Q322" s="273"/>
      <c r="R322" s="273"/>
      <c r="S322" s="273"/>
      <c r="T322" s="273"/>
      <c r="U322" s="274"/>
      <c r="V322" s="15"/>
      <c r="W322" s="15"/>
      <c r="X322" s="15"/>
      <c r="Y322" s="15"/>
      <c r="Z322" s="15"/>
      <c r="AA322" s="15"/>
      <c r="AB322" s="15"/>
      <c r="AC322" s="15"/>
      <c r="AD322" s="15"/>
      <c r="AE322" s="15"/>
      <c r="AT322" s="275" t="s">
        <v>238</v>
      </c>
      <c r="AU322" s="275" t="s">
        <v>84</v>
      </c>
      <c r="AV322" s="15" t="s">
        <v>82</v>
      </c>
      <c r="AW322" s="15" t="s">
        <v>37</v>
      </c>
      <c r="AX322" s="15" t="s">
        <v>75</v>
      </c>
      <c r="AY322" s="275" t="s">
        <v>227</v>
      </c>
    </row>
    <row r="323" s="13" customFormat="1">
      <c r="A323" s="13"/>
      <c r="B323" s="233"/>
      <c r="C323" s="234"/>
      <c r="D323" s="235" t="s">
        <v>238</v>
      </c>
      <c r="E323" s="236" t="s">
        <v>19</v>
      </c>
      <c r="F323" s="237" t="s">
        <v>234</v>
      </c>
      <c r="G323" s="234"/>
      <c r="H323" s="238">
        <v>4</v>
      </c>
      <c r="I323" s="239"/>
      <c r="J323" s="234"/>
      <c r="K323" s="234"/>
      <c r="L323" s="240"/>
      <c r="M323" s="241"/>
      <c r="N323" s="242"/>
      <c r="O323" s="242"/>
      <c r="P323" s="242"/>
      <c r="Q323" s="242"/>
      <c r="R323" s="242"/>
      <c r="S323" s="242"/>
      <c r="T323" s="242"/>
      <c r="U323" s="243"/>
      <c r="V323" s="13"/>
      <c r="W323" s="13"/>
      <c r="X323" s="13"/>
      <c r="Y323" s="13"/>
      <c r="Z323" s="13"/>
      <c r="AA323" s="13"/>
      <c r="AB323" s="13"/>
      <c r="AC323" s="13"/>
      <c r="AD323" s="13"/>
      <c r="AE323" s="13"/>
      <c r="AT323" s="244" t="s">
        <v>238</v>
      </c>
      <c r="AU323" s="244" t="s">
        <v>84</v>
      </c>
      <c r="AV323" s="13" t="s">
        <v>84</v>
      </c>
      <c r="AW323" s="13" t="s">
        <v>37</v>
      </c>
      <c r="AX323" s="13" t="s">
        <v>75</v>
      </c>
      <c r="AY323" s="244" t="s">
        <v>227</v>
      </c>
    </row>
    <row r="324" s="15" customFormat="1">
      <c r="A324" s="15"/>
      <c r="B324" s="266"/>
      <c r="C324" s="267"/>
      <c r="D324" s="235" t="s">
        <v>238</v>
      </c>
      <c r="E324" s="268" t="s">
        <v>19</v>
      </c>
      <c r="F324" s="269" t="s">
        <v>1735</v>
      </c>
      <c r="G324" s="267"/>
      <c r="H324" s="268" t="s">
        <v>19</v>
      </c>
      <c r="I324" s="270"/>
      <c r="J324" s="267"/>
      <c r="K324" s="267"/>
      <c r="L324" s="271"/>
      <c r="M324" s="272"/>
      <c r="N324" s="273"/>
      <c r="O324" s="273"/>
      <c r="P324" s="273"/>
      <c r="Q324" s="273"/>
      <c r="R324" s="273"/>
      <c r="S324" s="273"/>
      <c r="T324" s="273"/>
      <c r="U324" s="274"/>
      <c r="V324" s="15"/>
      <c r="W324" s="15"/>
      <c r="X324" s="15"/>
      <c r="Y324" s="15"/>
      <c r="Z324" s="15"/>
      <c r="AA324" s="15"/>
      <c r="AB324" s="15"/>
      <c r="AC324" s="15"/>
      <c r="AD324" s="15"/>
      <c r="AE324" s="15"/>
      <c r="AT324" s="275" t="s">
        <v>238</v>
      </c>
      <c r="AU324" s="275" t="s">
        <v>84</v>
      </c>
      <c r="AV324" s="15" t="s">
        <v>82</v>
      </c>
      <c r="AW324" s="15" t="s">
        <v>37</v>
      </c>
      <c r="AX324" s="15" t="s">
        <v>75</v>
      </c>
      <c r="AY324" s="275" t="s">
        <v>227</v>
      </c>
    </row>
    <row r="325" s="13" customFormat="1">
      <c r="A325" s="13"/>
      <c r="B325" s="233"/>
      <c r="C325" s="234"/>
      <c r="D325" s="235" t="s">
        <v>238</v>
      </c>
      <c r="E325" s="236" t="s">
        <v>19</v>
      </c>
      <c r="F325" s="237" t="s">
        <v>234</v>
      </c>
      <c r="G325" s="234"/>
      <c r="H325" s="238">
        <v>4</v>
      </c>
      <c r="I325" s="239"/>
      <c r="J325" s="234"/>
      <c r="K325" s="234"/>
      <c r="L325" s="240"/>
      <c r="M325" s="241"/>
      <c r="N325" s="242"/>
      <c r="O325" s="242"/>
      <c r="P325" s="242"/>
      <c r="Q325" s="242"/>
      <c r="R325" s="242"/>
      <c r="S325" s="242"/>
      <c r="T325" s="242"/>
      <c r="U325" s="243"/>
      <c r="V325" s="13"/>
      <c r="W325" s="13"/>
      <c r="X325" s="13"/>
      <c r="Y325" s="13"/>
      <c r="Z325" s="13"/>
      <c r="AA325" s="13"/>
      <c r="AB325" s="13"/>
      <c r="AC325" s="13"/>
      <c r="AD325" s="13"/>
      <c r="AE325" s="13"/>
      <c r="AT325" s="244" t="s">
        <v>238</v>
      </c>
      <c r="AU325" s="244" t="s">
        <v>84</v>
      </c>
      <c r="AV325" s="13" t="s">
        <v>84</v>
      </c>
      <c r="AW325" s="13" t="s">
        <v>37</v>
      </c>
      <c r="AX325" s="13" t="s">
        <v>75</v>
      </c>
      <c r="AY325" s="244" t="s">
        <v>227</v>
      </c>
    </row>
    <row r="326" s="14" customFormat="1">
      <c r="A326" s="14"/>
      <c r="B326" s="245"/>
      <c r="C326" s="246"/>
      <c r="D326" s="235" t="s">
        <v>238</v>
      </c>
      <c r="E326" s="247" t="s">
        <v>19</v>
      </c>
      <c r="F326" s="248" t="s">
        <v>240</v>
      </c>
      <c r="G326" s="246"/>
      <c r="H326" s="249">
        <v>16</v>
      </c>
      <c r="I326" s="250"/>
      <c r="J326" s="246"/>
      <c r="K326" s="246"/>
      <c r="L326" s="251"/>
      <c r="M326" s="252"/>
      <c r="N326" s="253"/>
      <c r="O326" s="253"/>
      <c r="P326" s="253"/>
      <c r="Q326" s="253"/>
      <c r="R326" s="253"/>
      <c r="S326" s="253"/>
      <c r="T326" s="253"/>
      <c r="U326" s="254"/>
      <c r="V326" s="14"/>
      <c r="W326" s="14"/>
      <c r="X326" s="14"/>
      <c r="Y326" s="14"/>
      <c r="Z326" s="14"/>
      <c r="AA326" s="14"/>
      <c r="AB326" s="14"/>
      <c r="AC326" s="14"/>
      <c r="AD326" s="14"/>
      <c r="AE326" s="14"/>
      <c r="AT326" s="255" t="s">
        <v>238</v>
      </c>
      <c r="AU326" s="255" t="s">
        <v>84</v>
      </c>
      <c r="AV326" s="14" t="s">
        <v>234</v>
      </c>
      <c r="AW326" s="14" t="s">
        <v>37</v>
      </c>
      <c r="AX326" s="14" t="s">
        <v>82</v>
      </c>
      <c r="AY326" s="255" t="s">
        <v>227</v>
      </c>
    </row>
    <row r="327" s="2" customFormat="1" ht="21.75" customHeight="1">
      <c r="A327" s="40"/>
      <c r="B327" s="41"/>
      <c r="C327" s="215" t="s">
        <v>643</v>
      </c>
      <c r="D327" s="215" t="s">
        <v>229</v>
      </c>
      <c r="E327" s="216" t="s">
        <v>1873</v>
      </c>
      <c r="F327" s="217" t="s">
        <v>1874</v>
      </c>
      <c r="G327" s="218" t="s">
        <v>309</v>
      </c>
      <c r="H327" s="219">
        <v>12.699999999999999</v>
      </c>
      <c r="I327" s="220"/>
      <c r="J327" s="221">
        <f>ROUND(I327*H327,2)</f>
        <v>0</v>
      </c>
      <c r="K327" s="217" t="s">
        <v>233</v>
      </c>
      <c r="L327" s="46"/>
      <c r="M327" s="222" t="s">
        <v>19</v>
      </c>
      <c r="N327" s="223" t="s">
        <v>46</v>
      </c>
      <c r="O327" s="86"/>
      <c r="P327" s="224">
        <f>O327*H327</f>
        <v>0</v>
      </c>
      <c r="Q327" s="224">
        <v>0</v>
      </c>
      <c r="R327" s="224">
        <f>Q327*H327</f>
        <v>0</v>
      </c>
      <c r="S327" s="224">
        <v>0</v>
      </c>
      <c r="T327" s="224">
        <f>S327*H327</f>
        <v>0</v>
      </c>
      <c r="U327" s="225" t="s">
        <v>19</v>
      </c>
      <c r="V327" s="40"/>
      <c r="W327" s="40"/>
      <c r="X327" s="40"/>
      <c r="Y327" s="40"/>
      <c r="Z327" s="40"/>
      <c r="AA327" s="40"/>
      <c r="AB327" s="40"/>
      <c r="AC327" s="40"/>
      <c r="AD327" s="40"/>
      <c r="AE327" s="40"/>
      <c r="AR327" s="226" t="s">
        <v>336</v>
      </c>
      <c r="AT327" s="226" t="s">
        <v>229</v>
      </c>
      <c r="AU327" s="226" t="s">
        <v>84</v>
      </c>
      <c r="AY327" s="19" t="s">
        <v>227</v>
      </c>
      <c r="BE327" s="227">
        <f>IF(N327="základní",J327,0)</f>
        <v>0</v>
      </c>
      <c r="BF327" s="227">
        <f>IF(N327="snížená",J327,0)</f>
        <v>0</v>
      </c>
      <c r="BG327" s="227">
        <f>IF(N327="zákl. přenesená",J327,0)</f>
        <v>0</v>
      </c>
      <c r="BH327" s="227">
        <f>IF(N327="sníž. přenesená",J327,0)</f>
        <v>0</v>
      </c>
      <c r="BI327" s="227">
        <f>IF(N327="nulová",J327,0)</f>
        <v>0</v>
      </c>
      <c r="BJ327" s="19" t="s">
        <v>82</v>
      </c>
      <c r="BK327" s="227">
        <f>ROUND(I327*H327,2)</f>
        <v>0</v>
      </c>
      <c r="BL327" s="19" t="s">
        <v>336</v>
      </c>
      <c r="BM327" s="226" t="s">
        <v>1875</v>
      </c>
    </row>
    <row r="328" s="2" customFormat="1">
      <c r="A328" s="40"/>
      <c r="B328" s="41"/>
      <c r="C328" s="42"/>
      <c r="D328" s="228" t="s">
        <v>236</v>
      </c>
      <c r="E328" s="42"/>
      <c r="F328" s="229" t="s">
        <v>1876</v>
      </c>
      <c r="G328" s="42"/>
      <c r="H328" s="42"/>
      <c r="I328" s="230"/>
      <c r="J328" s="42"/>
      <c r="K328" s="42"/>
      <c r="L328" s="46"/>
      <c r="M328" s="231"/>
      <c r="N328" s="232"/>
      <c r="O328" s="86"/>
      <c r="P328" s="86"/>
      <c r="Q328" s="86"/>
      <c r="R328" s="86"/>
      <c r="S328" s="86"/>
      <c r="T328" s="86"/>
      <c r="U328" s="87"/>
      <c r="V328" s="40"/>
      <c r="W328" s="40"/>
      <c r="X328" s="40"/>
      <c r="Y328" s="40"/>
      <c r="Z328" s="40"/>
      <c r="AA328" s="40"/>
      <c r="AB328" s="40"/>
      <c r="AC328" s="40"/>
      <c r="AD328" s="40"/>
      <c r="AE328" s="40"/>
      <c r="AT328" s="19" t="s">
        <v>236</v>
      </c>
      <c r="AU328" s="19" t="s">
        <v>84</v>
      </c>
    </row>
    <row r="329" s="15" customFormat="1">
      <c r="A329" s="15"/>
      <c r="B329" s="266"/>
      <c r="C329" s="267"/>
      <c r="D329" s="235" t="s">
        <v>238</v>
      </c>
      <c r="E329" s="268" t="s">
        <v>19</v>
      </c>
      <c r="F329" s="269" t="s">
        <v>1729</v>
      </c>
      <c r="G329" s="267"/>
      <c r="H329" s="268" t="s">
        <v>19</v>
      </c>
      <c r="I329" s="270"/>
      <c r="J329" s="267"/>
      <c r="K329" s="267"/>
      <c r="L329" s="271"/>
      <c r="M329" s="272"/>
      <c r="N329" s="273"/>
      <c r="O329" s="273"/>
      <c r="P329" s="273"/>
      <c r="Q329" s="273"/>
      <c r="R329" s="273"/>
      <c r="S329" s="273"/>
      <c r="T329" s="273"/>
      <c r="U329" s="274"/>
      <c r="V329" s="15"/>
      <c r="W329" s="15"/>
      <c r="X329" s="15"/>
      <c r="Y329" s="15"/>
      <c r="Z329" s="15"/>
      <c r="AA329" s="15"/>
      <c r="AB329" s="15"/>
      <c r="AC329" s="15"/>
      <c r="AD329" s="15"/>
      <c r="AE329" s="15"/>
      <c r="AT329" s="275" t="s">
        <v>238</v>
      </c>
      <c r="AU329" s="275" t="s">
        <v>84</v>
      </c>
      <c r="AV329" s="15" t="s">
        <v>82</v>
      </c>
      <c r="AW329" s="15" t="s">
        <v>37</v>
      </c>
      <c r="AX329" s="15" t="s">
        <v>75</v>
      </c>
      <c r="AY329" s="275" t="s">
        <v>227</v>
      </c>
    </row>
    <row r="330" s="13" customFormat="1">
      <c r="A330" s="13"/>
      <c r="B330" s="233"/>
      <c r="C330" s="234"/>
      <c r="D330" s="235" t="s">
        <v>238</v>
      </c>
      <c r="E330" s="236" t="s">
        <v>19</v>
      </c>
      <c r="F330" s="237" t="s">
        <v>1804</v>
      </c>
      <c r="G330" s="234"/>
      <c r="H330" s="238">
        <v>11.5</v>
      </c>
      <c r="I330" s="239"/>
      <c r="J330" s="234"/>
      <c r="K330" s="234"/>
      <c r="L330" s="240"/>
      <c r="M330" s="241"/>
      <c r="N330" s="242"/>
      <c r="O330" s="242"/>
      <c r="P330" s="242"/>
      <c r="Q330" s="242"/>
      <c r="R330" s="242"/>
      <c r="S330" s="242"/>
      <c r="T330" s="242"/>
      <c r="U330" s="243"/>
      <c r="V330" s="13"/>
      <c r="W330" s="13"/>
      <c r="X330" s="13"/>
      <c r="Y330" s="13"/>
      <c r="Z330" s="13"/>
      <c r="AA330" s="13"/>
      <c r="AB330" s="13"/>
      <c r="AC330" s="13"/>
      <c r="AD330" s="13"/>
      <c r="AE330" s="13"/>
      <c r="AT330" s="244" t="s">
        <v>238</v>
      </c>
      <c r="AU330" s="244" t="s">
        <v>84</v>
      </c>
      <c r="AV330" s="13" t="s">
        <v>84</v>
      </c>
      <c r="AW330" s="13" t="s">
        <v>37</v>
      </c>
      <c r="AX330" s="13" t="s">
        <v>75</v>
      </c>
      <c r="AY330" s="244" t="s">
        <v>227</v>
      </c>
    </row>
    <row r="331" s="13" customFormat="1">
      <c r="A331" s="13"/>
      <c r="B331" s="233"/>
      <c r="C331" s="234"/>
      <c r="D331" s="235" t="s">
        <v>238</v>
      </c>
      <c r="E331" s="236" t="s">
        <v>19</v>
      </c>
      <c r="F331" s="237" t="s">
        <v>1794</v>
      </c>
      <c r="G331" s="234"/>
      <c r="H331" s="238">
        <v>1.2</v>
      </c>
      <c r="I331" s="239"/>
      <c r="J331" s="234"/>
      <c r="K331" s="234"/>
      <c r="L331" s="240"/>
      <c r="M331" s="241"/>
      <c r="N331" s="242"/>
      <c r="O331" s="242"/>
      <c r="P331" s="242"/>
      <c r="Q331" s="242"/>
      <c r="R331" s="242"/>
      <c r="S331" s="242"/>
      <c r="T331" s="242"/>
      <c r="U331" s="243"/>
      <c r="V331" s="13"/>
      <c r="W331" s="13"/>
      <c r="X331" s="13"/>
      <c r="Y331" s="13"/>
      <c r="Z331" s="13"/>
      <c r="AA331" s="13"/>
      <c r="AB331" s="13"/>
      <c r="AC331" s="13"/>
      <c r="AD331" s="13"/>
      <c r="AE331" s="13"/>
      <c r="AT331" s="244" t="s">
        <v>238</v>
      </c>
      <c r="AU331" s="244" t="s">
        <v>84</v>
      </c>
      <c r="AV331" s="13" t="s">
        <v>84</v>
      </c>
      <c r="AW331" s="13" t="s">
        <v>37</v>
      </c>
      <c r="AX331" s="13" t="s">
        <v>75</v>
      </c>
      <c r="AY331" s="244" t="s">
        <v>227</v>
      </c>
    </row>
    <row r="332" s="14" customFormat="1">
      <c r="A332" s="14"/>
      <c r="B332" s="245"/>
      <c r="C332" s="246"/>
      <c r="D332" s="235" t="s">
        <v>238</v>
      </c>
      <c r="E332" s="247" t="s">
        <v>19</v>
      </c>
      <c r="F332" s="248" t="s">
        <v>240</v>
      </c>
      <c r="G332" s="246"/>
      <c r="H332" s="249">
        <v>12.699999999999999</v>
      </c>
      <c r="I332" s="250"/>
      <c r="J332" s="246"/>
      <c r="K332" s="246"/>
      <c r="L332" s="251"/>
      <c r="M332" s="252"/>
      <c r="N332" s="253"/>
      <c r="O332" s="253"/>
      <c r="P332" s="253"/>
      <c r="Q332" s="253"/>
      <c r="R332" s="253"/>
      <c r="S332" s="253"/>
      <c r="T332" s="253"/>
      <c r="U332" s="254"/>
      <c r="V332" s="14"/>
      <c r="W332" s="14"/>
      <c r="X332" s="14"/>
      <c r="Y332" s="14"/>
      <c r="Z332" s="14"/>
      <c r="AA332" s="14"/>
      <c r="AB332" s="14"/>
      <c r="AC332" s="14"/>
      <c r="AD332" s="14"/>
      <c r="AE332" s="14"/>
      <c r="AT332" s="255" t="s">
        <v>238</v>
      </c>
      <c r="AU332" s="255" t="s">
        <v>84</v>
      </c>
      <c r="AV332" s="14" t="s">
        <v>234</v>
      </c>
      <c r="AW332" s="14" t="s">
        <v>37</v>
      </c>
      <c r="AX332" s="14" t="s">
        <v>82</v>
      </c>
      <c r="AY332" s="255" t="s">
        <v>227</v>
      </c>
    </row>
    <row r="333" s="2" customFormat="1" ht="16.5" customHeight="1">
      <c r="A333" s="40"/>
      <c r="B333" s="41"/>
      <c r="C333" s="256" t="s">
        <v>648</v>
      </c>
      <c r="D333" s="256" t="s">
        <v>241</v>
      </c>
      <c r="E333" s="257" t="s">
        <v>1877</v>
      </c>
      <c r="F333" s="258" t="s">
        <v>1878</v>
      </c>
      <c r="G333" s="259" t="s">
        <v>309</v>
      </c>
      <c r="H333" s="260">
        <v>12.699999999999999</v>
      </c>
      <c r="I333" s="261"/>
      <c r="J333" s="262">
        <f>ROUND(I333*H333,2)</f>
        <v>0</v>
      </c>
      <c r="K333" s="258" t="s">
        <v>233</v>
      </c>
      <c r="L333" s="263"/>
      <c r="M333" s="264" t="s">
        <v>19</v>
      </c>
      <c r="N333" s="265" t="s">
        <v>46</v>
      </c>
      <c r="O333" s="86"/>
      <c r="P333" s="224">
        <f>O333*H333</f>
        <v>0</v>
      </c>
      <c r="Q333" s="224">
        <v>0.0070000000000000001</v>
      </c>
      <c r="R333" s="224">
        <f>Q333*H333</f>
        <v>0.088899999999999993</v>
      </c>
      <c r="S333" s="224">
        <v>0</v>
      </c>
      <c r="T333" s="224">
        <f>S333*H333</f>
        <v>0</v>
      </c>
      <c r="U333" s="225" t="s">
        <v>19</v>
      </c>
      <c r="V333" s="40"/>
      <c r="W333" s="40"/>
      <c r="X333" s="40"/>
      <c r="Y333" s="40"/>
      <c r="Z333" s="40"/>
      <c r="AA333" s="40"/>
      <c r="AB333" s="40"/>
      <c r="AC333" s="40"/>
      <c r="AD333" s="40"/>
      <c r="AE333" s="40"/>
      <c r="AR333" s="226" t="s">
        <v>491</v>
      </c>
      <c r="AT333" s="226" t="s">
        <v>241</v>
      </c>
      <c r="AU333" s="226" t="s">
        <v>84</v>
      </c>
      <c r="AY333" s="19" t="s">
        <v>227</v>
      </c>
      <c r="BE333" s="227">
        <f>IF(N333="základní",J333,0)</f>
        <v>0</v>
      </c>
      <c r="BF333" s="227">
        <f>IF(N333="snížená",J333,0)</f>
        <v>0</v>
      </c>
      <c r="BG333" s="227">
        <f>IF(N333="zákl. přenesená",J333,0)</f>
        <v>0</v>
      </c>
      <c r="BH333" s="227">
        <f>IF(N333="sníž. přenesená",J333,0)</f>
        <v>0</v>
      </c>
      <c r="BI333" s="227">
        <f>IF(N333="nulová",J333,0)</f>
        <v>0</v>
      </c>
      <c r="BJ333" s="19" t="s">
        <v>82</v>
      </c>
      <c r="BK333" s="227">
        <f>ROUND(I333*H333,2)</f>
        <v>0</v>
      </c>
      <c r="BL333" s="19" t="s">
        <v>336</v>
      </c>
      <c r="BM333" s="226" t="s">
        <v>1879</v>
      </c>
    </row>
    <row r="334" s="2" customFormat="1" ht="16.5" customHeight="1">
      <c r="A334" s="40"/>
      <c r="B334" s="41"/>
      <c r="C334" s="256" t="s">
        <v>654</v>
      </c>
      <c r="D334" s="256" t="s">
        <v>241</v>
      </c>
      <c r="E334" s="257" t="s">
        <v>1880</v>
      </c>
      <c r="F334" s="258" t="s">
        <v>1881</v>
      </c>
      <c r="G334" s="259" t="s">
        <v>348</v>
      </c>
      <c r="H334" s="260">
        <v>6</v>
      </c>
      <c r="I334" s="261"/>
      <c r="J334" s="262">
        <f>ROUND(I334*H334,2)</f>
        <v>0</v>
      </c>
      <c r="K334" s="258" t="s">
        <v>233</v>
      </c>
      <c r="L334" s="263"/>
      <c r="M334" s="264" t="s">
        <v>19</v>
      </c>
      <c r="N334" s="265" t="s">
        <v>46</v>
      </c>
      <c r="O334" s="86"/>
      <c r="P334" s="224">
        <f>O334*H334</f>
        <v>0</v>
      </c>
      <c r="Q334" s="224">
        <v>6.0000000000000002E-05</v>
      </c>
      <c r="R334" s="224">
        <f>Q334*H334</f>
        <v>0.00036000000000000002</v>
      </c>
      <c r="S334" s="224">
        <v>0</v>
      </c>
      <c r="T334" s="224">
        <f>S334*H334</f>
        <v>0</v>
      </c>
      <c r="U334" s="225" t="s">
        <v>19</v>
      </c>
      <c r="V334" s="40"/>
      <c r="W334" s="40"/>
      <c r="X334" s="40"/>
      <c r="Y334" s="40"/>
      <c r="Z334" s="40"/>
      <c r="AA334" s="40"/>
      <c r="AB334" s="40"/>
      <c r="AC334" s="40"/>
      <c r="AD334" s="40"/>
      <c r="AE334" s="40"/>
      <c r="AR334" s="226" t="s">
        <v>491</v>
      </c>
      <c r="AT334" s="226" t="s">
        <v>241</v>
      </c>
      <c r="AU334" s="226" t="s">
        <v>84</v>
      </c>
      <c r="AY334" s="19" t="s">
        <v>227</v>
      </c>
      <c r="BE334" s="227">
        <f>IF(N334="základní",J334,0)</f>
        <v>0</v>
      </c>
      <c r="BF334" s="227">
        <f>IF(N334="snížená",J334,0)</f>
        <v>0</v>
      </c>
      <c r="BG334" s="227">
        <f>IF(N334="zákl. přenesená",J334,0)</f>
        <v>0</v>
      </c>
      <c r="BH334" s="227">
        <f>IF(N334="sníž. přenesená",J334,0)</f>
        <v>0</v>
      </c>
      <c r="BI334" s="227">
        <f>IF(N334="nulová",J334,0)</f>
        <v>0</v>
      </c>
      <c r="BJ334" s="19" t="s">
        <v>82</v>
      </c>
      <c r="BK334" s="227">
        <f>ROUND(I334*H334,2)</f>
        <v>0</v>
      </c>
      <c r="BL334" s="19" t="s">
        <v>336</v>
      </c>
      <c r="BM334" s="226" t="s">
        <v>1882</v>
      </c>
    </row>
    <row r="335" s="13" customFormat="1">
      <c r="A335" s="13"/>
      <c r="B335" s="233"/>
      <c r="C335" s="234"/>
      <c r="D335" s="235" t="s">
        <v>238</v>
      </c>
      <c r="E335" s="236" t="s">
        <v>19</v>
      </c>
      <c r="F335" s="237" t="s">
        <v>248</v>
      </c>
      <c r="G335" s="234"/>
      <c r="H335" s="238">
        <v>6</v>
      </c>
      <c r="I335" s="239"/>
      <c r="J335" s="234"/>
      <c r="K335" s="234"/>
      <c r="L335" s="240"/>
      <c r="M335" s="241"/>
      <c r="N335" s="242"/>
      <c r="O335" s="242"/>
      <c r="P335" s="242"/>
      <c r="Q335" s="242"/>
      <c r="R335" s="242"/>
      <c r="S335" s="242"/>
      <c r="T335" s="242"/>
      <c r="U335" s="243"/>
      <c r="V335" s="13"/>
      <c r="W335" s="13"/>
      <c r="X335" s="13"/>
      <c r="Y335" s="13"/>
      <c r="Z335" s="13"/>
      <c r="AA335" s="13"/>
      <c r="AB335" s="13"/>
      <c r="AC335" s="13"/>
      <c r="AD335" s="13"/>
      <c r="AE335" s="13"/>
      <c r="AT335" s="244" t="s">
        <v>238</v>
      </c>
      <c r="AU335" s="244" t="s">
        <v>84</v>
      </c>
      <c r="AV335" s="13" t="s">
        <v>84</v>
      </c>
      <c r="AW335" s="13" t="s">
        <v>37</v>
      </c>
      <c r="AX335" s="13" t="s">
        <v>82</v>
      </c>
      <c r="AY335" s="244" t="s">
        <v>227</v>
      </c>
    </row>
    <row r="336" s="2" customFormat="1" ht="24.15" customHeight="1">
      <c r="A336" s="40"/>
      <c r="B336" s="41"/>
      <c r="C336" s="215" t="s">
        <v>659</v>
      </c>
      <c r="D336" s="215" t="s">
        <v>229</v>
      </c>
      <c r="E336" s="216" t="s">
        <v>1883</v>
      </c>
      <c r="F336" s="217" t="s">
        <v>1884</v>
      </c>
      <c r="G336" s="218" t="s">
        <v>244</v>
      </c>
      <c r="H336" s="219">
        <v>0.56899999999999995</v>
      </c>
      <c r="I336" s="220"/>
      <c r="J336" s="221">
        <f>ROUND(I336*H336,2)</f>
        <v>0</v>
      </c>
      <c r="K336" s="217" t="s">
        <v>233</v>
      </c>
      <c r="L336" s="46"/>
      <c r="M336" s="222" t="s">
        <v>19</v>
      </c>
      <c r="N336" s="223" t="s">
        <v>46</v>
      </c>
      <c r="O336" s="86"/>
      <c r="P336" s="224">
        <f>O336*H336</f>
        <v>0</v>
      </c>
      <c r="Q336" s="224">
        <v>0</v>
      </c>
      <c r="R336" s="224">
        <f>Q336*H336</f>
        <v>0</v>
      </c>
      <c r="S336" s="224">
        <v>0</v>
      </c>
      <c r="T336" s="224">
        <f>S336*H336</f>
        <v>0</v>
      </c>
      <c r="U336" s="225" t="s">
        <v>19</v>
      </c>
      <c r="V336" s="40"/>
      <c r="W336" s="40"/>
      <c r="X336" s="40"/>
      <c r="Y336" s="40"/>
      <c r="Z336" s="40"/>
      <c r="AA336" s="40"/>
      <c r="AB336" s="40"/>
      <c r="AC336" s="40"/>
      <c r="AD336" s="40"/>
      <c r="AE336" s="40"/>
      <c r="AR336" s="226" t="s">
        <v>336</v>
      </c>
      <c r="AT336" s="226" t="s">
        <v>229</v>
      </c>
      <c r="AU336" s="226" t="s">
        <v>84</v>
      </c>
      <c r="AY336" s="19" t="s">
        <v>227</v>
      </c>
      <c r="BE336" s="227">
        <f>IF(N336="základní",J336,0)</f>
        <v>0</v>
      </c>
      <c r="BF336" s="227">
        <f>IF(N336="snížená",J336,0)</f>
        <v>0</v>
      </c>
      <c r="BG336" s="227">
        <f>IF(N336="zákl. přenesená",J336,0)</f>
        <v>0</v>
      </c>
      <c r="BH336" s="227">
        <f>IF(N336="sníž. přenesená",J336,0)</f>
        <v>0</v>
      </c>
      <c r="BI336" s="227">
        <f>IF(N336="nulová",J336,0)</f>
        <v>0</v>
      </c>
      <c r="BJ336" s="19" t="s">
        <v>82</v>
      </c>
      <c r="BK336" s="227">
        <f>ROUND(I336*H336,2)</f>
        <v>0</v>
      </c>
      <c r="BL336" s="19" t="s">
        <v>336</v>
      </c>
      <c r="BM336" s="226" t="s">
        <v>1885</v>
      </c>
    </row>
    <row r="337" s="2" customFormat="1">
      <c r="A337" s="40"/>
      <c r="B337" s="41"/>
      <c r="C337" s="42"/>
      <c r="D337" s="228" t="s">
        <v>236</v>
      </c>
      <c r="E337" s="42"/>
      <c r="F337" s="229" t="s">
        <v>1886</v>
      </c>
      <c r="G337" s="42"/>
      <c r="H337" s="42"/>
      <c r="I337" s="230"/>
      <c r="J337" s="42"/>
      <c r="K337" s="42"/>
      <c r="L337" s="46"/>
      <c r="M337" s="231"/>
      <c r="N337" s="232"/>
      <c r="O337" s="86"/>
      <c r="P337" s="86"/>
      <c r="Q337" s="86"/>
      <c r="R337" s="86"/>
      <c r="S337" s="86"/>
      <c r="T337" s="86"/>
      <c r="U337" s="87"/>
      <c r="V337" s="40"/>
      <c r="W337" s="40"/>
      <c r="X337" s="40"/>
      <c r="Y337" s="40"/>
      <c r="Z337" s="40"/>
      <c r="AA337" s="40"/>
      <c r="AB337" s="40"/>
      <c r="AC337" s="40"/>
      <c r="AD337" s="40"/>
      <c r="AE337" s="40"/>
      <c r="AT337" s="19" t="s">
        <v>236</v>
      </c>
      <c r="AU337" s="19" t="s">
        <v>84</v>
      </c>
    </row>
    <row r="338" s="12" customFormat="1" ht="22.8" customHeight="1">
      <c r="A338" s="12"/>
      <c r="B338" s="199"/>
      <c r="C338" s="200"/>
      <c r="D338" s="201" t="s">
        <v>74</v>
      </c>
      <c r="E338" s="213" t="s">
        <v>536</v>
      </c>
      <c r="F338" s="213" t="s">
        <v>537</v>
      </c>
      <c r="G338" s="200"/>
      <c r="H338" s="200"/>
      <c r="I338" s="203"/>
      <c r="J338" s="214">
        <f>BK338</f>
        <v>0</v>
      </c>
      <c r="K338" s="200"/>
      <c r="L338" s="205"/>
      <c r="M338" s="206"/>
      <c r="N338" s="207"/>
      <c r="O338" s="207"/>
      <c r="P338" s="208">
        <f>SUM(P339:P395)</f>
        <v>0</v>
      </c>
      <c r="Q338" s="207"/>
      <c r="R338" s="208">
        <f>SUM(R339:R395)</f>
        <v>3.3044000000000007</v>
      </c>
      <c r="S338" s="207"/>
      <c r="T338" s="208">
        <f>SUM(T339:T395)</f>
        <v>0</v>
      </c>
      <c r="U338" s="209"/>
      <c r="V338" s="12"/>
      <c r="W338" s="12"/>
      <c r="X338" s="12"/>
      <c r="Y338" s="12"/>
      <c r="Z338" s="12"/>
      <c r="AA338" s="12"/>
      <c r="AB338" s="12"/>
      <c r="AC338" s="12"/>
      <c r="AD338" s="12"/>
      <c r="AE338" s="12"/>
      <c r="AR338" s="210" t="s">
        <v>84</v>
      </c>
      <c r="AT338" s="211" t="s">
        <v>74</v>
      </c>
      <c r="AU338" s="211" t="s">
        <v>82</v>
      </c>
      <c r="AY338" s="210" t="s">
        <v>227</v>
      </c>
      <c r="BK338" s="212">
        <f>SUM(BK339:BK395)</f>
        <v>0</v>
      </c>
    </row>
    <row r="339" s="2" customFormat="1" ht="24.15" customHeight="1">
      <c r="A339" s="40"/>
      <c r="B339" s="41"/>
      <c r="C339" s="215" t="s">
        <v>665</v>
      </c>
      <c r="D339" s="215" t="s">
        <v>229</v>
      </c>
      <c r="E339" s="216" t="s">
        <v>1887</v>
      </c>
      <c r="F339" s="217" t="s">
        <v>1888</v>
      </c>
      <c r="G339" s="218" t="s">
        <v>1202</v>
      </c>
      <c r="H339" s="219">
        <v>1</v>
      </c>
      <c r="I339" s="220"/>
      <c r="J339" s="221">
        <f>ROUND(I339*H339,2)</f>
        <v>0</v>
      </c>
      <c r="K339" s="217" t="s">
        <v>517</v>
      </c>
      <c r="L339" s="46"/>
      <c r="M339" s="222" t="s">
        <v>19</v>
      </c>
      <c r="N339" s="223" t="s">
        <v>46</v>
      </c>
      <c r="O339" s="86"/>
      <c r="P339" s="224">
        <f>O339*H339</f>
        <v>0</v>
      </c>
      <c r="Q339" s="224">
        <v>0.28000000000000003</v>
      </c>
      <c r="R339" s="224">
        <f>Q339*H339</f>
        <v>0.28000000000000003</v>
      </c>
      <c r="S339" s="224">
        <v>0</v>
      </c>
      <c r="T339" s="224">
        <f>S339*H339</f>
        <v>0</v>
      </c>
      <c r="U339" s="225" t="s">
        <v>19</v>
      </c>
      <c r="V339" s="40"/>
      <c r="W339" s="40"/>
      <c r="X339" s="40"/>
      <c r="Y339" s="40"/>
      <c r="Z339" s="40"/>
      <c r="AA339" s="40"/>
      <c r="AB339" s="40"/>
      <c r="AC339" s="40"/>
      <c r="AD339" s="40"/>
      <c r="AE339" s="40"/>
      <c r="AR339" s="226" t="s">
        <v>336</v>
      </c>
      <c r="AT339" s="226" t="s">
        <v>229</v>
      </c>
      <c r="AU339" s="226" t="s">
        <v>84</v>
      </c>
      <c r="AY339" s="19" t="s">
        <v>227</v>
      </c>
      <c r="BE339" s="227">
        <f>IF(N339="základní",J339,0)</f>
        <v>0</v>
      </c>
      <c r="BF339" s="227">
        <f>IF(N339="snížená",J339,0)</f>
        <v>0</v>
      </c>
      <c r="BG339" s="227">
        <f>IF(N339="zákl. přenesená",J339,0)</f>
        <v>0</v>
      </c>
      <c r="BH339" s="227">
        <f>IF(N339="sníž. přenesená",J339,0)</f>
        <v>0</v>
      </c>
      <c r="BI339" s="227">
        <f>IF(N339="nulová",J339,0)</f>
        <v>0</v>
      </c>
      <c r="BJ339" s="19" t="s">
        <v>82</v>
      </c>
      <c r="BK339" s="227">
        <f>ROUND(I339*H339,2)</f>
        <v>0</v>
      </c>
      <c r="BL339" s="19" t="s">
        <v>336</v>
      </c>
      <c r="BM339" s="226" t="s">
        <v>1889</v>
      </c>
    </row>
    <row r="340" s="2" customFormat="1">
      <c r="A340" s="40"/>
      <c r="B340" s="41"/>
      <c r="C340" s="42"/>
      <c r="D340" s="235" t="s">
        <v>519</v>
      </c>
      <c r="E340" s="42"/>
      <c r="F340" s="279" t="s">
        <v>1890</v>
      </c>
      <c r="G340" s="42"/>
      <c r="H340" s="42"/>
      <c r="I340" s="230"/>
      <c r="J340" s="42"/>
      <c r="K340" s="42"/>
      <c r="L340" s="46"/>
      <c r="M340" s="231"/>
      <c r="N340" s="232"/>
      <c r="O340" s="86"/>
      <c r="P340" s="86"/>
      <c r="Q340" s="86"/>
      <c r="R340" s="86"/>
      <c r="S340" s="86"/>
      <c r="T340" s="86"/>
      <c r="U340" s="87"/>
      <c r="V340" s="40"/>
      <c r="W340" s="40"/>
      <c r="X340" s="40"/>
      <c r="Y340" s="40"/>
      <c r="Z340" s="40"/>
      <c r="AA340" s="40"/>
      <c r="AB340" s="40"/>
      <c r="AC340" s="40"/>
      <c r="AD340" s="40"/>
      <c r="AE340" s="40"/>
      <c r="AT340" s="19" t="s">
        <v>519</v>
      </c>
      <c r="AU340" s="19" t="s">
        <v>84</v>
      </c>
    </row>
    <row r="341" s="13" customFormat="1">
      <c r="A341" s="13"/>
      <c r="B341" s="233"/>
      <c r="C341" s="234"/>
      <c r="D341" s="235" t="s">
        <v>238</v>
      </c>
      <c r="E341" s="236" t="s">
        <v>19</v>
      </c>
      <c r="F341" s="237" t="s">
        <v>82</v>
      </c>
      <c r="G341" s="234"/>
      <c r="H341" s="238">
        <v>1</v>
      </c>
      <c r="I341" s="239"/>
      <c r="J341" s="234"/>
      <c r="K341" s="234"/>
      <c r="L341" s="240"/>
      <c r="M341" s="241"/>
      <c r="N341" s="242"/>
      <c r="O341" s="242"/>
      <c r="P341" s="242"/>
      <c r="Q341" s="242"/>
      <c r="R341" s="242"/>
      <c r="S341" s="242"/>
      <c r="T341" s="242"/>
      <c r="U341" s="243"/>
      <c r="V341" s="13"/>
      <c r="W341" s="13"/>
      <c r="X341" s="13"/>
      <c r="Y341" s="13"/>
      <c r="Z341" s="13"/>
      <c r="AA341" s="13"/>
      <c r="AB341" s="13"/>
      <c r="AC341" s="13"/>
      <c r="AD341" s="13"/>
      <c r="AE341" s="13"/>
      <c r="AT341" s="244" t="s">
        <v>238</v>
      </c>
      <c r="AU341" s="244" t="s">
        <v>84</v>
      </c>
      <c r="AV341" s="13" t="s">
        <v>84</v>
      </c>
      <c r="AW341" s="13" t="s">
        <v>37</v>
      </c>
      <c r="AX341" s="13" t="s">
        <v>75</v>
      </c>
      <c r="AY341" s="244" t="s">
        <v>227</v>
      </c>
    </row>
    <row r="342" s="14" customFormat="1">
      <c r="A342" s="14"/>
      <c r="B342" s="245"/>
      <c r="C342" s="246"/>
      <c r="D342" s="235" t="s">
        <v>238</v>
      </c>
      <c r="E342" s="247" t="s">
        <v>19</v>
      </c>
      <c r="F342" s="248" t="s">
        <v>240</v>
      </c>
      <c r="G342" s="246"/>
      <c r="H342" s="249">
        <v>1</v>
      </c>
      <c r="I342" s="250"/>
      <c r="J342" s="246"/>
      <c r="K342" s="246"/>
      <c r="L342" s="251"/>
      <c r="M342" s="252"/>
      <c r="N342" s="253"/>
      <c r="O342" s="253"/>
      <c r="P342" s="253"/>
      <c r="Q342" s="253"/>
      <c r="R342" s="253"/>
      <c r="S342" s="253"/>
      <c r="T342" s="253"/>
      <c r="U342" s="254"/>
      <c r="V342" s="14"/>
      <c r="W342" s="14"/>
      <c r="X342" s="14"/>
      <c r="Y342" s="14"/>
      <c r="Z342" s="14"/>
      <c r="AA342" s="14"/>
      <c r="AB342" s="14"/>
      <c r="AC342" s="14"/>
      <c r="AD342" s="14"/>
      <c r="AE342" s="14"/>
      <c r="AT342" s="255" t="s">
        <v>238</v>
      </c>
      <c r="AU342" s="255" t="s">
        <v>84</v>
      </c>
      <c r="AV342" s="14" t="s">
        <v>234</v>
      </c>
      <c r="AW342" s="14" t="s">
        <v>37</v>
      </c>
      <c r="AX342" s="14" t="s">
        <v>82</v>
      </c>
      <c r="AY342" s="255" t="s">
        <v>227</v>
      </c>
    </row>
    <row r="343" s="2" customFormat="1" ht="24.15" customHeight="1">
      <c r="A343" s="40"/>
      <c r="B343" s="41"/>
      <c r="C343" s="215" t="s">
        <v>672</v>
      </c>
      <c r="D343" s="215" t="s">
        <v>229</v>
      </c>
      <c r="E343" s="216" t="s">
        <v>1891</v>
      </c>
      <c r="F343" s="217" t="s">
        <v>1892</v>
      </c>
      <c r="G343" s="218" t="s">
        <v>1202</v>
      </c>
      <c r="H343" s="219">
        <v>1</v>
      </c>
      <c r="I343" s="220"/>
      <c r="J343" s="221">
        <f>ROUND(I343*H343,2)</f>
        <v>0</v>
      </c>
      <c r="K343" s="217" t="s">
        <v>517</v>
      </c>
      <c r="L343" s="46"/>
      <c r="M343" s="222" t="s">
        <v>19</v>
      </c>
      <c r="N343" s="223" t="s">
        <v>46</v>
      </c>
      <c r="O343" s="86"/>
      <c r="P343" s="224">
        <f>O343*H343</f>
        <v>0</v>
      </c>
      <c r="Q343" s="224">
        <v>0.17999999999999999</v>
      </c>
      <c r="R343" s="224">
        <f>Q343*H343</f>
        <v>0.17999999999999999</v>
      </c>
      <c r="S343" s="224">
        <v>0</v>
      </c>
      <c r="T343" s="224">
        <f>S343*H343</f>
        <v>0</v>
      </c>
      <c r="U343" s="225" t="s">
        <v>19</v>
      </c>
      <c r="V343" s="40"/>
      <c r="W343" s="40"/>
      <c r="X343" s="40"/>
      <c r="Y343" s="40"/>
      <c r="Z343" s="40"/>
      <c r="AA343" s="40"/>
      <c r="AB343" s="40"/>
      <c r="AC343" s="40"/>
      <c r="AD343" s="40"/>
      <c r="AE343" s="40"/>
      <c r="AR343" s="226" t="s">
        <v>336</v>
      </c>
      <c r="AT343" s="226" t="s">
        <v>229</v>
      </c>
      <c r="AU343" s="226" t="s">
        <v>84</v>
      </c>
      <c r="AY343" s="19" t="s">
        <v>227</v>
      </c>
      <c r="BE343" s="227">
        <f>IF(N343="základní",J343,0)</f>
        <v>0</v>
      </c>
      <c r="BF343" s="227">
        <f>IF(N343="snížená",J343,0)</f>
        <v>0</v>
      </c>
      <c r="BG343" s="227">
        <f>IF(N343="zákl. přenesená",J343,0)</f>
        <v>0</v>
      </c>
      <c r="BH343" s="227">
        <f>IF(N343="sníž. přenesená",J343,0)</f>
        <v>0</v>
      </c>
      <c r="BI343" s="227">
        <f>IF(N343="nulová",J343,0)</f>
        <v>0</v>
      </c>
      <c r="BJ343" s="19" t="s">
        <v>82</v>
      </c>
      <c r="BK343" s="227">
        <f>ROUND(I343*H343,2)</f>
        <v>0</v>
      </c>
      <c r="BL343" s="19" t="s">
        <v>336</v>
      </c>
      <c r="BM343" s="226" t="s">
        <v>1893</v>
      </c>
    </row>
    <row r="344" s="2" customFormat="1">
      <c r="A344" s="40"/>
      <c r="B344" s="41"/>
      <c r="C344" s="42"/>
      <c r="D344" s="235" t="s">
        <v>519</v>
      </c>
      <c r="E344" s="42"/>
      <c r="F344" s="279" t="s">
        <v>1894</v>
      </c>
      <c r="G344" s="42"/>
      <c r="H344" s="42"/>
      <c r="I344" s="230"/>
      <c r="J344" s="42"/>
      <c r="K344" s="42"/>
      <c r="L344" s="46"/>
      <c r="M344" s="231"/>
      <c r="N344" s="232"/>
      <c r="O344" s="86"/>
      <c r="P344" s="86"/>
      <c r="Q344" s="86"/>
      <c r="R344" s="86"/>
      <c r="S344" s="86"/>
      <c r="T344" s="86"/>
      <c r="U344" s="87"/>
      <c r="V344" s="40"/>
      <c r="W344" s="40"/>
      <c r="X344" s="40"/>
      <c r="Y344" s="40"/>
      <c r="Z344" s="40"/>
      <c r="AA344" s="40"/>
      <c r="AB344" s="40"/>
      <c r="AC344" s="40"/>
      <c r="AD344" s="40"/>
      <c r="AE344" s="40"/>
      <c r="AT344" s="19" t="s">
        <v>519</v>
      </c>
      <c r="AU344" s="19" t="s">
        <v>84</v>
      </c>
    </row>
    <row r="345" s="13" customFormat="1">
      <c r="A345" s="13"/>
      <c r="B345" s="233"/>
      <c r="C345" s="234"/>
      <c r="D345" s="235" t="s">
        <v>238</v>
      </c>
      <c r="E345" s="236" t="s">
        <v>19</v>
      </c>
      <c r="F345" s="237" t="s">
        <v>82</v>
      </c>
      <c r="G345" s="234"/>
      <c r="H345" s="238">
        <v>1</v>
      </c>
      <c r="I345" s="239"/>
      <c r="J345" s="234"/>
      <c r="K345" s="234"/>
      <c r="L345" s="240"/>
      <c r="M345" s="241"/>
      <c r="N345" s="242"/>
      <c r="O345" s="242"/>
      <c r="P345" s="242"/>
      <c r="Q345" s="242"/>
      <c r="R345" s="242"/>
      <c r="S345" s="242"/>
      <c r="T345" s="242"/>
      <c r="U345" s="243"/>
      <c r="V345" s="13"/>
      <c r="W345" s="13"/>
      <c r="X345" s="13"/>
      <c r="Y345" s="13"/>
      <c r="Z345" s="13"/>
      <c r="AA345" s="13"/>
      <c r="AB345" s="13"/>
      <c r="AC345" s="13"/>
      <c r="AD345" s="13"/>
      <c r="AE345" s="13"/>
      <c r="AT345" s="244" t="s">
        <v>238</v>
      </c>
      <c r="AU345" s="244" t="s">
        <v>84</v>
      </c>
      <c r="AV345" s="13" t="s">
        <v>84</v>
      </c>
      <c r="AW345" s="13" t="s">
        <v>37</v>
      </c>
      <c r="AX345" s="13" t="s">
        <v>75</v>
      </c>
      <c r="AY345" s="244" t="s">
        <v>227</v>
      </c>
    </row>
    <row r="346" s="14" customFormat="1">
      <c r="A346" s="14"/>
      <c r="B346" s="245"/>
      <c r="C346" s="246"/>
      <c r="D346" s="235" t="s">
        <v>238</v>
      </c>
      <c r="E346" s="247" t="s">
        <v>19</v>
      </c>
      <c r="F346" s="248" t="s">
        <v>240</v>
      </c>
      <c r="G346" s="246"/>
      <c r="H346" s="249">
        <v>1</v>
      </c>
      <c r="I346" s="250"/>
      <c r="J346" s="246"/>
      <c r="K346" s="246"/>
      <c r="L346" s="251"/>
      <c r="M346" s="252"/>
      <c r="N346" s="253"/>
      <c r="O346" s="253"/>
      <c r="P346" s="253"/>
      <c r="Q346" s="253"/>
      <c r="R346" s="253"/>
      <c r="S346" s="253"/>
      <c r="T346" s="253"/>
      <c r="U346" s="254"/>
      <c r="V346" s="14"/>
      <c r="W346" s="14"/>
      <c r="X346" s="14"/>
      <c r="Y346" s="14"/>
      <c r="Z346" s="14"/>
      <c r="AA346" s="14"/>
      <c r="AB346" s="14"/>
      <c r="AC346" s="14"/>
      <c r="AD346" s="14"/>
      <c r="AE346" s="14"/>
      <c r="AT346" s="255" t="s">
        <v>238</v>
      </c>
      <c r="AU346" s="255" t="s">
        <v>84</v>
      </c>
      <c r="AV346" s="14" t="s">
        <v>234</v>
      </c>
      <c r="AW346" s="14" t="s">
        <v>37</v>
      </c>
      <c r="AX346" s="14" t="s">
        <v>82</v>
      </c>
      <c r="AY346" s="255" t="s">
        <v>227</v>
      </c>
    </row>
    <row r="347" s="2" customFormat="1" ht="24.15" customHeight="1">
      <c r="A347" s="40"/>
      <c r="B347" s="41"/>
      <c r="C347" s="215" t="s">
        <v>682</v>
      </c>
      <c r="D347" s="215" t="s">
        <v>229</v>
      </c>
      <c r="E347" s="216" t="s">
        <v>1895</v>
      </c>
      <c r="F347" s="217" t="s">
        <v>1896</v>
      </c>
      <c r="G347" s="218" t="s">
        <v>1202</v>
      </c>
      <c r="H347" s="219">
        <v>1</v>
      </c>
      <c r="I347" s="220"/>
      <c r="J347" s="221">
        <f>ROUND(I347*H347,2)</f>
        <v>0</v>
      </c>
      <c r="K347" s="217" t="s">
        <v>517</v>
      </c>
      <c r="L347" s="46"/>
      <c r="M347" s="222" t="s">
        <v>19</v>
      </c>
      <c r="N347" s="223" t="s">
        <v>46</v>
      </c>
      <c r="O347" s="86"/>
      <c r="P347" s="224">
        <f>O347*H347</f>
        <v>0</v>
      </c>
      <c r="Q347" s="224">
        <v>0.27600000000000002</v>
      </c>
      <c r="R347" s="224">
        <f>Q347*H347</f>
        <v>0.27600000000000002</v>
      </c>
      <c r="S347" s="224">
        <v>0</v>
      </c>
      <c r="T347" s="224">
        <f>S347*H347</f>
        <v>0</v>
      </c>
      <c r="U347" s="225" t="s">
        <v>19</v>
      </c>
      <c r="V347" s="40"/>
      <c r="W347" s="40"/>
      <c r="X347" s="40"/>
      <c r="Y347" s="40"/>
      <c r="Z347" s="40"/>
      <c r="AA347" s="40"/>
      <c r="AB347" s="40"/>
      <c r="AC347" s="40"/>
      <c r="AD347" s="40"/>
      <c r="AE347" s="40"/>
      <c r="AR347" s="226" t="s">
        <v>336</v>
      </c>
      <c r="AT347" s="226" t="s">
        <v>229</v>
      </c>
      <c r="AU347" s="226" t="s">
        <v>84</v>
      </c>
      <c r="AY347" s="19" t="s">
        <v>227</v>
      </c>
      <c r="BE347" s="227">
        <f>IF(N347="základní",J347,0)</f>
        <v>0</v>
      </c>
      <c r="BF347" s="227">
        <f>IF(N347="snížená",J347,0)</f>
        <v>0</v>
      </c>
      <c r="BG347" s="227">
        <f>IF(N347="zákl. přenesená",J347,0)</f>
        <v>0</v>
      </c>
      <c r="BH347" s="227">
        <f>IF(N347="sníž. přenesená",J347,0)</f>
        <v>0</v>
      </c>
      <c r="BI347" s="227">
        <f>IF(N347="nulová",J347,0)</f>
        <v>0</v>
      </c>
      <c r="BJ347" s="19" t="s">
        <v>82</v>
      </c>
      <c r="BK347" s="227">
        <f>ROUND(I347*H347,2)</f>
        <v>0</v>
      </c>
      <c r="BL347" s="19" t="s">
        <v>336</v>
      </c>
      <c r="BM347" s="226" t="s">
        <v>1897</v>
      </c>
    </row>
    <row r="348" s="2" customFormat="1">
      <c r="A348" s="40"/>
      <c r="B348" s="41"/>
      <c r="C348" s="42"/>
      <c r="D348" s="235" t="s">
        <v>519</v>
      </c>
      <c r="E348" s="42"/>
      <c r="F348" s="279" t="s">
        <v>1898</v>
      </c>
      <c r="G348" s="42"/>
      <c r="H348" s="42"/>
      <c r="I348" s="230"/>
      <c r="J348" s="42"/>
      <c r="K348" s="42"/>
      <c r="L348" s="46"/>
      <c r="M348" s="231"/>
      <c r="N348" s="232"/>
      <c r="O348" s="86"/>
      <c r="P348" s="86"/>
      <c r="Q348" s="86"/>
      <c r="R348" s="86"/>
      <c r="S348" s="86"/>
      <c r="T348" s="86"/>
      <c r="U348" s="87"/>
      <c r="V348" s="40"/>
      <c r="W348" s="40"/>
      <c r="X348" s="40"/>
      <c r="Y348" s="40"/>
      <c r="Z348" s="40"/>
      <c r="AA348" s="40"/>
      <c r="AB348" s="40"/>
      <c r="AC348" s="40"/>
      <c r="AD348" s="40"/>
      <c r="AE348" s="40"/>
      <c r="AT348" s="19" t="s">
        <v>519</v>
      </c>
      <c r="AU348" s="19" t="s">
        <v>84</v>
      </c>
    </row>
    <row r="349" s="13" customFormat="1">
      <c r="A349" s="13"/>
      <c r="B349" s="233"/>
      <c r="C349" s="234"/>
      <c r="D349" s="235" t="s">
        <v>238</v>
      </c>
      <c r="E349" s="236" t="s">
        <v>19</v>
      </c>
      <c r="F349" s="237" t="s">
        <v>82</v>
      </c>
      <c r="G349" s="234"/>
      <c r="H349" s="238">
        <v>1</v>
      </c>
      <c r="I349" s="239"/>
      <c r="J349" s="234"/>
      <c r="K349" s="234"/>
      <c r="L349" s="240"/>
      <c r="M349" s="241"/>
      <c r="N349" s="242"/>
      <c r="O349" s="242"/>
      <c r="P349" s="242"/>
      <c r="Q349" s="242"/>
      <c r="R349" s="242"/>
      <c r="S349" s="242"/>
      <c r="T349" s="242"/>
      <c r="U349" s="243"/>
      <c r="V349" s="13"/>
      <c r="W349" s="13"/>
      <c r="X349" s="13"/>
      <c r="Y349" s="13"/>
      <c r="Z349" s="13"/>
      <c r="AA349" s="13"/>
      <c r="AB349" s="13"/>
      <c r="AC349" s="13"/>
      <c r="AD349" s="13"/>
      <c r="AE349" s="13"/>
      <c r="AT349" s="244" t="s">
        <v>238</v>
      </c>
      <c r="AU349" s="244" t="s">
        <v>84</v>
      </c>
      <c r="AV349" s="13" t="s">
        <v>84</v>
      </c>
      <c r="AW349" s="13" t="s">
        <v>37</v>
      </c>
      <c r="AX349" s="13" t="s">
        <v>75</v>
      </c>
      <c r="AY349" s="244" t="s">
        <v>227</v>
      </c>
    </row>
    <row r="350" s="14" customFormat="1">
      <c r="A350" s="14"/>
      <c r="B350" s="245"/>
      <c r="C350" s="246"/>
      <c r="D350" s="235" t="s">
        <v>238</v>
      </c>
      <c r="E350" s="247" t="s">
        <v>19</v>
      </c>
      <c r="F350" s="248" t="s">
        <v>240</v>
      </c>
      <c r="G350" s="246"/>
      <c r="H350" s="249">
        <v>1</v>
      </c>
      <c r="I350" s="250"/>
      <c r="J350" s="246"/>
      <c r="K350" s="246"/>
      <c r="L350" s="251"/>
      <c r="M350" s="252"/>
      <c r="N350" s="253"/>
      <c r="O350" s="253"/>
      <c r="P350" s="253"/>
      <c r="Q350" s="253"/>
      <c r="R350" s="253"/>
      <c r="S350" s="253"/>
      <c r="T350" s="253"/>
      <c r="U350" s="254"/>
      <c r="V350" s="14"/>
      <c r="W350" s="14"/>
      <c r="X350" s="14"/>
      <c r="Y350" s="14"/>
      <c r="Z350" s="14"/>
      <c r="AA350" s="14"/>
      <c r="AB350" s="14"/>
      <c r="AC350" s="14"/>
      <c r="AD350" s="14"/>
      <c r="AE350" s="14"/>
      <c r="AT350" s="255" t="s">
        <v>238</v>
      </c>
      <c r="AU350" s="255" t="s">
        <v>84</v>
      </c>
      <c r="AV350" s="14" t="s">
        <v>234</v>
      </c>
      <c r="AW350" s="14" t="s">
        <v>37</v>
      </c>
      <c r="AX350" s="14" t="s">
        <v>82</v>
      </c>
      <c r="AY350" s="255" t="s">
        <v>227</v>
      </c>
    </row>
    <row r="351" s="2" customFormat="1" ht="24.15" customHeight="1">
      <c r="A351" s="40"/>
      <c r="B351" s="41"/>
      <c r="C351" s="215" t="s">
        <v>688</v>
      </c>
      <c r="D351" s="215" t="s">
        <v>229</v>
      </c>
      <c r="E351" s="216" t="s">
        <v>1899</v>
      </c>
      <c r="F351" s="217" t="s">
        <v>1900</v>
      </c>
      <c r="G351" s="218" t="s">
        <v>1202</v>
      </c>
      <c r="H351" s="219">
        <v>1</v>
      </c>
      <c r="I351" s="220"/>
      <c r="J351" s="221">
        <f>ROUND(I351*H351,2)</f>
        <v>0</v>
      </c>
      <c r="K351" s="217" t="s">
        <v>517</v>
      </c>
      <c r="L351" s="46"/>
      <c r="M351" s="222" t="s">
        <v>19</v>
      </c>
      <c r="N351" s="223" t="s">
        <v>46</v>
      </c>
      <c r="O351" s="86"/>
      <c r="P351" s="224">
        <f>O351*H351</f>
        <v>0</v>
      </c>
      <c r="Q351" s="224">
        <v>0.27600000000000002</v>
      </c>
      <c r="R351" s="224">
        <f>Q351*H351</f>
        <v>0.27600000000000002</v>
      </c>
      <c r="S351" s="224">
        <v>0</v>
      </c>
      <c r="T351" s="224">
        <f>S351*H351</f>
        <v>0</v>
      </c>
      <c r="U351" s="225" t="s">
        <v>19</v>
      </c>
      <c r="V351" s="40"/>
      <c r="W351" s="40"/>
      <c r="X351" s="40"/>
      <c r="Y351" s="40"/>
      <c r="Z351" s="40"/>
      <c r="AA351" s="40"/>
      <c r="AB351" s="40"/>
      <c r="AC351" s="40"/>
      <c r="AD351" s="40"/>
      <c r="AE351" s="40"/>
      <c r="AR351" s="226" t="s">
        <v>336</v>
      </c>
      <c r="AT351" s="226" t="s">
        <v>229</v>
      </c>
      <c r="AU351" s="226" t="s">
        <v>84</v>
      </c>
      <c r="AY351" s="19" t="s">
        <v>227</v>
      </c>
      <c r="BE351" s="227">
        <f>IF(N351="základní",J351,0)</f>
        <v>0</v>
      </c>
      <c r="BF351" s="227">
        <f>IF(N351="snížená",J351,0)</f>
        <v>0</v>
      </c>
      <c r="BG351" s="227">
        <f>IF(N351="zákl. přenesená",J351,0)</f>
        <v>0</v>
      </c>
      <c r="BH351" s="227">
        <f>IF(N351="sníž. přenesená",J351,0)</f>
        <v>0</v>
      </c>
      <c r="BI351" s="227">
        <f>IF(N351="nulová",J351,0)</f>
        <v>0</v>
      </c>
      <c r="BJ351" s="19" t="s">
        <v>82</v>
      </c>
      <c r="BK351" s="227">
        <f>ROUND(I351*H351,2)</f>
        <v>0</v>
      </c>
      <c r="BL351" s="19" t="s">
        <v>336</v>
      </c>
      <c r="BM351" s="226" t="s">
        <v>1901</v>
      </c>
    </row>
    <row r="352" s="2" customFormat="1">
      <c r="A352" s="40"/>
      <c r="B352" s="41"/>
      <c r="C352" s="42"/>
      <c r="D352" s="235" t="s">
        <v>519</v>
      </c>
      <c r="E352" s="42"/>
      <c r="F352" s="279" t="s">
        <v>1902</v>
      </c>
      <c r="G352" s="42"/>
      <c r="H352" s="42"/>
      <c r="I352" s="230"/>
      <c r="J352" s="42"/>
      <c r="K352" s="42"/>
      <c r="L352" s="46"/>
      <c r="M352" s="231"/>
      <c r="N352" s="232"/>
      <c r="O352" s="86"/>
      <c r="P352" s="86"/>
      <c r="Q352" s="86"/>
      <c r="R352" s="86"/>
      <c r="S352" s="86"/>
      <c r="T352" s="86"/>
      <c r="U352" s="87"/>
      <c r="V352" s="40"/>
      <c r="W352" s="40"/>
      <c r="X352" s="40"/>
      <c r="Y352" s="40"/>
      <c r="Z352" s="40"/>
      <c r="AA352" s="40"/>
      <c r="AB352" s="40"/>
      <c r="AC352" s="40"/>
      <c r="AD352" s="40"/>
      <c r="AE352" s="40"/>
      <c r="AT352" s="19" t="s">
        <v>519</v>
      </c>
      <c r="AU352" s="19" t="s">
        <v>84</v>
      </c>
    </row>
    <row r="353" s="13" customFormat="1">
      <c r="A353" s="13"/>
      <c r="B353" s="233"/>
      <c r="C353" s="234"/>
      <c r="D353" s="235" t="s">
        <v>238</v>
      </c>
      <c r="E353" s="236" t="s">
        <v>19</v>
      </c>
      <c r="F353" s="237" t="s">
        <v>82</v>
      </c>
      <c r="G353" s="234"/>
      <c r="H353" s="238">
        <v>1</v>
      </c>
      <c r="I353" s="239"/>
      <c r="J353" s="234"/>
      <c r="K353" s="234"/>
      <c r="L353" s="240"/>
      <c r="M353" s="241"/>
      <c r="N353" s="242"/>
      <c r="O353" s="242"/>
      <c r="P353" s="242"/>
      <c r="Q353" s="242"/>
      <c r="R353" s="242"/>
      <c r="S353" s="242"/>
      <c r="T353" s="242"/>
      <c r="U353" s="243"/>
      <c r="V353" s="13"/>
      <c r="W353" s="13"/>
      <c r="X353" s="13"/>
      <c r="Y353" s="13"/>
      <c r="Z353" s="13"/>
      <c r="AA353" s="13"/>
      <c r="AB353" s="13"/>
      <c r="AC353" s="13"/>
      <c r="AD353" s="13"/>
      <c r="AE353" s="13"/>
      <c r="AT353" s="244" t="s">
        <v>238</v>
      </c>
      <c r="AU353" s="244" t="s">
        <v>84</v>
      </c>
      <c r="AV353" s="13" t="s">
        <v>84</v>
      </c>
      <c r="AW353" s="13" t="s">
        <v>37</v>
      </c>
      <c r="AX353" s="13" t="s">
        <v>75</v>
      </c>
      <c r="AY353" s="244" t="s">
        <v>227</v>
      </c>
    </row>
    <row r="354" s="14" customFormat="1">
      <c r="A354" s="14"/>
      <c r="B354" s="245"/>
      <c r="C354" s="246"/>
      <c r="D354" s="235" t="s">
        <v>238</v>
      </c>
      <c r="E354" s="247" t="s">
        <v>19</v>
      </c>
      <c r="F354" s="248" t="s">
        <v>240</v>
      </c>
      <c r="G354" s="246"/>
      <c r="H354" s="249">
        <v>1</v>
      </c>
      <c r="I354" s="250"/>
      <c r="J354" s="246"/>
      <c r="K354" s="246"/>
      <c r="L354" s="251"/>
      <c r="M354" s="252"/>
      <c r="N354" s="253"/>
      <c r="O354" s="253"/>
      <c r="P354" s="253"/>
      <c r="Q354" s="253"/>
      <c r="R354" s="253"/>
      <c r="S354" s="253"/>
      <c r="T354" s="253"/>
      <c r="U354" s="254"/>
      <c r="V354" s="14"/>
      <c r="W354" s="14"/>
      <c r="X354" s="14"/>
      <c r="Y354" s="14"/>
      <c r="Z354" s="14"/>
      <c r="AA354" s="14"/>
      <c r="AB354" s="14"/>
      <c r="AC354" s="14"/>
      <c r="AD354" s="14"/>
      <c r="AE354" s="14"/>
      <c r="AT354" s="255" t="s">
        <v>238</v>
      </c>
      <c r="AU354" s="255" t="s">
        <v>84</v>
      </c>
      <c r="AV354" s="14" t="s">
        <v>234</v>
      </c>
      <c r="AW354" s="14" t="s">
        <v>37</v>
      </c>
      <c r="AX354" s="14" t="s">
        <v>82</v>
      </c>
      <c r="AY354" s="255" t="s">
        <v>227</v>
      </c>
    </row>
    <row r="355" s="2" customFormat="1" ht="24.15" customHeight="1">
      <c r="A355" s="40"/>
      <c r="B355" s="41"/>
      <c r="C355" s="215" t="s">
        <v>693</v>
      </c>
      <c r="D355" s="215" t="s">
        <v>229</v>
      </c>
      <c r="E355" s="216" t="s">
        <v>1903</v>
      </c>
      <c r="F355" s="217" t="s">
        <v>1904</v>
      </c>
      <c r="G355" s="218" t="s">
        <v>1202</v>
      </c>
      <c r="H355" s="219">
        <v>2</v>
      </c>
      <c r="I355" s="220"/>
      <c r="J355" s="221">
        <f>ROUND(I355*H355,2)</f>
        <v>0</v>
      </c>
      <c r="K355" s="217" t="s">
        <v>517</v>
      </c>
      <c r="L355" s="46"/>
      <c r="M355" s="222" t="s">
        <v>19</v>
      </c>
      <c r="N355" s="223" t="s">
        <v>46</v>
      </c>
      <c r="O355" s="86"/>
      <c r="P355" s="224">
        <f>O355*H355</f>
        <v>0</v>
      </c>
      <c r="Q355" s="224">
        <v>0.20000000000000001</v>
      </c>
      <c r="R355" s="224">
        <f>Q355*H355</f>
        <v>0.40000000000000002</v>
      </c>
      <c r="S355" s="224">
        <v>0</v>
      </c>
      <c r="T355" s="224">
        <f>S355*H355</f>
        <v>0</v>
      </c>
      <c r="U355" s="225" t="s">
        <v>19</v>
      </c>
      <c r="V355" s="40"/>
      <c r="W355" s="40"/>
      <c r="X355" s="40"/>
      <c r="Y355" s="40"/>
      <c r="Z355" s="40"/>
      <c r="AA355" s="40"/>
      <c r="AB355" s="40"/>
      <c r="AC355" s="40"/>
      <c r="AD355" s="40"/>
      <c r="AE355" s="40"/>
      <c r="AR355" s="226" t="s">
        <v>336</v>
      </c>
      <c r="AT355" s="226" t="s">
        <v>229</v>
      </c>
      <c r="AU355" s="226" t="s">
        <v>84</v>
      </c>
      <c r="AY355" s="19" t="s">
        <v>227</v>
      </c>
      <c r="BE355" s="227">
        <f>IF(N355="základní",J355,0)</f>
        <v>0</v>
      </c>
      <c r="BF355" s="227">
        <f>IF(N355="snížená",J355,0)</f>
        <v>0</v>
      </c>
      <c r="BG355" s="227">
        <f>IF(N355="zákl. přenesená",J355,0)</f>
        <v>0</v>
      </c>
      <c r="BH355" s="227">
        <f>IF(N355="sníž. přenesená",J355,0)</f>
        <v>0</v>
      </c>
      <c r="BI355" s="227">
        <f>IF(N355="nulová",J355,0)</f>
        <v>0</v>
      </c>
      <c r="BJ355" s="19" t="s">
        <v>82</v>
      </c>
      <c r="BK355" s="227">
        <f>ROUND(I355*H355,2)</f>
        <v>0</v>
      </c>
      <c r="BL355" s="19" t="s">
        <v>336</v>
      </c>
      <c r="BM355" s="226" t="s">
        <v>1905</v>
      </c>
    </row>
    <row r="356" s="2" customFormat="1">
      <c r="A356" s="40"/>
      <c r="B356" s="41"/>
      <c r="C356" s="42"/>
      <c r="D356" s="235" t="s">
        <v>519</v>
      </c>
      <c r="E356" s="42"/>
      <c r="F356" s="279" t="s">
        <v>1906</v>
      </c>
      <c r="G356" s="42"/>
      <c r="H356" s="42"/>
      <c r="I356" s="230"/>
      <c r="J356" s="42"/>
      <c r="K356" s="42"/>
      <c r="L356" s="46"/>
      <c r="M356" s="231"/>
      <c r="N356" s="232"/>
      <c r="O356" s="86"/>
      <c r="P356" s="86"/>
      <c r="Q356" s="86"/>
      <c r="R356" s="86"/>
      <c r="S356" s="86"/>
      <c r="T356" s="86"/>
      <c r="U356" s="87"/>
      <c r="V356" s="40"/>
      <c r="W356" s="40"/>
      <c r="X356" s="40"/>
      <c r="Y356" s="40"/>
      <c r="Z356" s="40"/>
      <c r="AA356" s="40"/>
      <c r="AB356" s="40"/>
      <c r="AC356" s="40"/>
      <c r="AD356" s="40"/>
      <c r="AE356" s="40"/>
      <c r="AT356" s="19" t="s">
        <v>519</v>
      </c>
      <c r="AU356" s="19" t="s">
        <v>84</v>
      </c>
    </row>
    <row r="357" s="13" customFormat="1">
      <c r="A357" s="13"/>
      <c r="B357" s="233"/>
      <c r="C357" s="234"/>
      <c r="D357" s="235" t="s">
        <v>238</v>
      </c>
      <c r="E357" s="236" t="s">
        <v>19</v>
      </c>
      <c r="F357" s="237" t="s">
        <v>84</v>
      </c>
      <c r="G357" s="234"/>
      <c r="H357" s="238">
        <v>2</v>
      </c>
      <c r="I357" s="239"/>
      <c r="J357" s="234"/>
      <c r="K357" s="234"/>
      <c r="L357" s="240"/>
      <c r="M357" s="241"/>
      <c r="N357" s="242"/>
      <c r="O357" s="242"/>
      <c r="P357" s="242"/>
      <c r="Q357" s="242"/>
      <c r="R357" s="242"/>
      <c r="S357" s="242"/>
      <c r="T357" s="242"/>
      <c r="U357" s="243"/>
      <c r="V357" s="13"/>
      <c r="W357" s="13"/>
      <c r="X357" s="13"/>
      <c r="Y357" s="13"/>
      <c r="Z357" s="13"/>
      <c r="AA357" s="13"/>
      <c r="AB357" s="13"/>
      <c r="AC357" s="13"/>
      <c r="AD357" s="13"/>
      <c r="AE357" s="13"/>
      <c r="AT357" s="244" t="s">
        <v>238</v>
      </c>
      <c r="AU357" s="244" t="s">
        <v>84</v>
      </c>
      <c r="AV357" s="13" t="s">
        <v>84</v>
      </c>
      <c r="AW357" s="13" t="s">
        <v>37</v>
      </c>
      <c r="AX357" s="13" t="s">
        <v>75</v>
      </c>
      <c r="AY357" s="244" t="s">
        <v>227</v>
      </c>
    </row>
    <row r="358" s="14" customFormat="1">
      <c r="A358" s="14"/>
      <c r="B358" s="245"/>
      <c r="C358" s="246"/>
      <c r="D358" s="235" t="s">
        <v>238</v>
      </c>
      <c r="E358" s="247" t="s">
        <v>19</v>
      </c>
      <c r="F358" s="248" t="s">
        <v>240</v>
      </c>
      <c r="G358" s="246"/>
      <c r="H358" s="249">
        <v>2</v>
      </c>
      <c r="I358" s="250"/>
      <c r="J358" s="246"/>
      <c r="K358" s="246"/>
      <c r="L358" s="251"/>
      <c r="M358" s="252"/>
      <c r="N358" s="253"/>
      <c r="O358" s="253"/>
      <c r="P358" s="253"/>
      <c r="Q358" s="253"/>
      <c r="R358" s="253"/>
      <c r="S358" s="253"/>
      <c r="T358" s="253"/>
      <c r="U358" s="254"/>
      <c r="V358" s="14"/>
      <c r="W358" s="14"/>
      <c r="X358" s="14"/>
      <c r="Y358" s="14"/>
      <c r="Z358" s="14"/>
      <c r="AA358" s="14"/>
      <c r="AB358" s="14"/>
      <c r="AC358" s="14"/>
      <c r="AD358" s="14"/>
      <c r="AE358" s="14"/>
      <c r="AT358" s="255" t="s">
        <v>238</v>
      </c>
      <c r="AU358" s="255" t="s">
        <v>84</v>
      </c>
      <c r="AV358" s="14" t="s">
        <v>234</v>
      </c>
      <c r="AW358" s="14" t="s">
        <v>37</v>
      </c>
      <c r="AX358" s="14" t="s">
        <v>82</v>
      </c>
      <c r="AY358" s="255" t="s">
        <v>227</v>
      </c>
    </row>
    <row r="359" s="2" customFormat="1" ht="24.15" customHeight="1">
      <c r="A359" s="40"/>
      <c r="B359" s="41"/>
      <c r="C359" s="215" t="s">
        <v>699</v>
      </c>
      <c r="D359" s="215" t="s">
        <v>229</v>
      </c>
      <c r="E359" s="216" t="s">
        <v>1907</v>
      </c>
      <c r="F359" s="217" t="s">
        <v>1908</v>
      </c>
      <c r="G359" s="218" t="s">
        <v>1202</v>
      </c>
      <c r="H359" s="219">
        <v>4</v>
      </c>
      <c r="I359" s="220"/>
      <c r="J359" s="221">
        <f>ROUND(I359*H359,2)</f>
        <v>0</v>
      </c>
      <c r="K359" s="217" t="s">
        <v>1909</v>
      </c>
      <c r="L359" s="46"/>
      <c r="M359" s="222" t="s">
        <v>19</v>
      </c>
      <c r="N359" s="223" t="s">
        <v>46</v>
      </c>
      <c r="O359" s="86"/>
      <c r="P359" s="224">
        <f>O359*H359</f>
        <v>0</v>
      </c>
      <c r="Q359" s="224">
        <v>0.20000000000000001</v>
      </c>
      <c r="R359" s="224">
        <f>Q359*H359</f>
        <v>0.80000000000000004</v>
      </c>
      <c r="S359" s="224">
        <v>0</v>
      </c>
      <c r="T359" s="224">
        <f>S359*H359</f>
        <v>0</v>
      </c>
      <c r="U359" s="225" t="s">
        <v>19</v>
      </c>
      <c r="V359" s="40"/>
      <c r="W359" s="40"/>
      <c r="X359" s="40"/>
      <c r="Y359" s="40"/>
      <c r="Z359" s="40"/>
      <c r="AA359" s="40"/>
      <c r="AB359" s="40"/>
      <c r="AC359" s="40"/>
      <c r="AD359" s="40"/>
      <c r="AE359" s="40"/>
      <c r="AR359" s="226" t="s">
        <v>336</v>
      </c>
      <c r="AT359" s="226" t="s">
        <v>229</v>
      </c>
      <c r="AU359" s="226" t="s">
        <v>84</v>
      </c>
      <c r="AY359" s="19" t="s">
        <v>227</v>
      </c>
      <c r="BE359" s="227">
        <f>IF(N359="základní",J359,0)</f>
        <v>0</v>
      </c>
      <c r="BF359" s="227">
        <f>IF(N359="snížená",J359,0)</f>
        <v>0</v>
      </c>
      <c r="BG359" s="227">
        <f>IF(N359="zákl. přenesená",J359,0)</f>
        <v>0</v>
      </c>
      <c r="BH359" s="227">
        <f>IF(N359="sníž. přenesená",J359,0)</f>
        <v>0</v>
      </c>
      <c r="BI359" s="227">
        <f>IF(N359="nulová",J359,0)</f>
        <v>0</v>
      </c>
      <c r="BJ359" s="19" t="s">
        <v>82</v>
      </c>
      <c r="BK359" s="227">
        <f>ROUND(I359*H359,2)</f>
        <v>0</v>
      </c>
      <c r="BL359" s="19" t="s">
        <v>336</v>
      </c>
      <c r="BM359" s="226" t="s">
        <v>1910</v>
      </c>
    </row>
    <row r="360" s="2" customFormat="1">
      <c r="A360" s="40"/>
      <c r="B360" s="41"/>
      <c r="C360" s="42"/>
      <c r="D360" s="235" t="s">
        <v>519</v>
      </c>
      <c r="E360" s="42"/>
      <c r="F360" s="279" t="s">
        <v>1911</v>
      </c>
      <c r="G360" s="42"/>
      <c r="H360" s="42"/>
      <c r="I360" s="230"/>
      <c r="J360" s="42"/>
      <c r="K360" s="42"/>
      <c r="L360" s="46"/>
      <c r="M360" s="231"/>
      <c r="N360" s="232"/>
      <c r="O360" s="86"/>
      <c r="P360" s="86"/>
      <c r="Q360" s="86"/>
      <c r="R360" s="86"/>
      <c r="S360" s="86"/>
      <c r="T360" s="86"/>
      <c r="U360" s="87"/>
      <c r="V360" s="40"/>
      <c r="W360" s="40"/>
      <c r="X360" s="40"/>
      <c r="Y360" s="40"/>
      <c r="Z360" s="40"/>
      <c r="AA360" s="40"/>
      <c r="AB360" s="40"/>
      <c r="AC360" s="40"/>
      <c r="AD360" s="40"/>
      <c r="AE360" s="40"/>
      <c r="AT360" s="19" t="s">
        <v>519</v>
      </c>
      <c r="AU360" s="19" t="s">
        <v>84</v>
      </c>
    </row>
    <row r="361" s="13" customFormat="1">
      <c r="A361" s="13"/>
      <c r="B361" s="233"/>
      <c r="C361" s="234"/>
      <c r="D361" s="235" t="s">
        <v>238</v>
      </c>
      <c r="E361" s="236" t="s">
        <v>19</v>
      </c>
      <c r="F361" s="237" t="s">
        <v>1912</v>
      </c>
      <c r="G361" s="234"/>
      <c r="H361" s="238">
        <v>4</v>
      </c>
      <c r="I361" s="239"/>
      <c r="J361" s="234"/>
      <c r="K361" s="234"/>
      <c r="L361" s="240"/>
      <c r="M361" s="241"/>
      <c r="N361" s="242"/>
      <c r="O361" s="242"/>
      <c r="P361" s="242"/>
      <c r="Q361" s="242"/>
      <c r="R361" s="242"/>
      <c r="S361" s="242"/>
      <c r="T361" s="242"/>
      <c r="U361" s="243"/>
      <c r="V361" s="13"/>
      <c r="W361" s="13"/>
      <c r="X361" s="13"/>
      <c r="Y361" s="13"/>
      <c r="Z361" s="13"/>
      <c r="AA361" s="13"/>
      <c r="AB361" s="13"/>
      <c r="AC361" s="13"/>
      <c r="AD361" s="13"/>
      <c r="AE361" s="13"/>
      <c r="AT361" s="244" t="s">
        <v>238</v>
      </c>
      <c r="AU361" s="244" t="s">
        <v>84</v>
      </c>
      <c r="AV361" s="13" t="s">
        <v>84</v>
      </c>
      <c r="AW361" s="13" t="s">
        <v>37</v>
      </c>
      <c r="AX361" s="13" t="s">
        <v>75</v>
      </c>
      <c r="AY361" s="244" t="s">
        <v>227</v>
      </c>
    </row>
    <row r="362" s="14" customFormat="1">
      <c r="A362" s="14"/>
      <c r="B362" s="245"/>
      <c r="C362" s="246"/>
      <c r="D362" s="235" t="s">
        <v>238</v>
      </c>
      <c r="E362" s="247" t="s">
        <v>19</v>
      </c>
      <c r="F362" s="248" t="s">
        <v>240</v>
      </c>
      <c r="G362" s="246"/>
      <c r="H362" s="249">
        <v>4</v>
      </c>
      <c r="I362" s="250"/>
      <c r="J362" s="246"/>
      <c r="K362" s="246"/>
      <c r="L362" s="251"/>
      <c r="M362" s="252"/>
      <c r="N362" s="253"/>
      <c r="O362" s="253"/>
      <c r="P362" s="253"/>
      <c r="Q362" s="253"/>
      <c r="R362" s="253"/>
      <c r="S362" s="253"/>
      <c r="T362" s="253"/>
      <c r="U362" s="254"/>
      <c r="V362" s="14"/>
      <c r="W362" s="14"/>
      <c r="X362" s="14"/>
      <c r="Y362" s="14"/>
      <c r="Z362" s="14"/>
      <c r="AA362" s="14"/>
      <c r="AB362" s="14"/>
      <c r="AC362" s="14"/>
      <c r="AD362" s="14"/>
      <c r="AE362" s="14"/>
      <c r="AT362" s="255" t="s">
        <v>238</v>
      </c>
      <c r="AU362" s="255" t="s">
        <v>84</v>
      </c>
      <c r="AV362" s="14" t="s">
        <v>234</v>
      </c>
      <c r="AW362" s="14" t="s">
        <v>37</v>
      </c>
      <c r="AX362" s="14" t="s">
        <v>82</v>
      </c>
      <c r="AY362" s="255" t="s">
        <v>227</v>
      </c>
    </row>
    <row r="363" s="2" customFormat="1" ht="24.15" customHeight="1">
      <c r="A363" s="40"/>
      <c r="B363" s="41"/>
      <c r="C363" s="215" t="s">
        <v>704</v>
      </c>
      <c r="D363" s="215" t="s">
        <v>229</v>
      </c>
      <c r="E363" s="216" t="s">
        <v>1913</v>
      </c>
      <c r="F363" s="217" t="s">
        <v>1914</v>
      </c>
      <c r="G363" s="218" t="s">
        <v>1202</v>
      </c>
      <c r="H363" s="219">
        <v>2</v>
      </c>
      <c r="I363" s="220"/>
      <c r="J363" s="221">
        <f>ROUND(I363*H363,2)</f>
        <v>0</v>
      </c>
      <c r="K363" s="217" t="s">
        <v>517</v>
      </c>
      <c r="L363" s="46"/>
      <c r="M363" s="222" t="s">
        <v>19</v>
      </c>
      <c r="N363" s="223" t="s">
        <v>46</v>
      </c>
      <c r="O363" s="86"/>
      <c r="P363" s="224">
        <f>O363*H363</f>
        <v>0</v>
      </c>
      <c r="Q363" s="224">
        <v>0</v>
      </c>
      <c r="R363" s="224">
        <f>Q363*H363</f>
        <v>0</v>
      </c>
      <c r="S363" s="224">
        <v>0</v>
      </c>
      <c r="T363" s="224">
        <f>S363*H363</f>
        <v>0</v>
      </c>
      <c r="U363" s="225" t="s">
        <v>19</v>
      </c>
      <c r="V363" s="40"/>
      <c r="W363" s="40"/>
      <c r="X363" s="40"/>
      <c r="Y363" s="40"/>
      <c r="Z363" s="40"/>
      <c r="AA363" s="40"/>
      <c r="AB363" s="40"/>
      <c r="AC363" s="40"/>
      <c r="AD363" s="40"/>
      <c r="AE363" s="40"/>
      <c r="AR363" s="226" t="s">
        <v>336</v>
      </c>
      <c r="AT363" s="226" t="s">
        <v>229</v>
      </c>
      <c r="AU363" s="226" t="s">
        <v>84</v>
      </c>
      <c r="AY363" s="19" t="s">
        <v>227</v>
      </c>
      <c r="BE363" s="227">
        <f>IF(N363="základní",J363,0)</f>
        <v>0</v>
      </c>
      <c r="BF363" s="227">
        <f>IF(N363="snížená",J363,0)</f>
        <v>0</v>
      </c>
      <c r="BG363" s="227">
        <f>IF(N363="zákl. přenesená",J363,0)</f>
        <v>0</v>
      </c>
      <c r="BH363" s="227">
        <f>IF(N363="sníž. přenesená",J363,0)</f>
        <v>0</v>
      </c>
      <c r="BI363" s="227">
        <f>IF(N363="nulová",J363,0)</f>
        <v>0</v>
      </c>
      <c r="BJ363" s="19" t="s">
        <v>82</v>
      </c>
      <c r="BK363" s="227">
        <f>ROUND(I363*H363,2)</f>
        <v>0</v>
      </c>
      <c r="BL363" s="19" t="s">
        <v>336</v>
      </c>
      <c r="BM363" s="226" t="s">
        <v>1915</v>
      </c>
    </row>
    <row r="364" s="2" customFormat="1">
      <c r="A364" s="40"/>
      <c r="B364" s="41"/>
      <c r="C364" s="42"/>
      <c r="D364" s="235" t="s">
        <v>519</v>
      </c>
      <c r="E364" s="42"/>
      <c r="F364" s="279" t="s">
        <v>1916</v>
      </c>
      <c r="G364" s="42"/>
      <c r="H364" s="42"/>
      <c r="I364" s="230"/>
      <c r="J364" s="42"/>
      <c r="K364" s="42"/>
      <c r="L364" s="46"/>
      <c r="M364" s="231"/>
      <c r="N364" s="232"/>
      <c r="O364" s="86"/>
      <c r="P364" s="86"/>
      <c r="Q364" s="86"/>
      <c r="R364" s="86"/>
      <c r="S364" s="86"/>
      <c r="T364" s="86"/>
      <c r="U364" s="87"/>
      <c r="V364" s="40"/>
      <c r="W364" s="40"/>
      <c r="X364" s="40"/>
      <c r="Y364" s="40"/>
      <c r="Z364" s="40"/>
      <c r="AA364" s="40"/>
      <c r="AB364" s="40"/>
      <c r="AC364" s="40"/>
      <c r="AD364" s="40"/>
      <c r="AE364" s="40"/>
      <c r="AT364" s="19" t="s">
        <v>519</v>
      </c>
      <c r="AU364" s="19" t="s">
        <v>84</v>
      </c>
    </row>
    <row r="365" s="13" customFormat="1">
      <c r="A365" s="13"/>
      <c r="B365" s="233"/>
      <c r="C365" s="234"/>
      <c r="D365" s="235" t="s">
        <v>238</v>
      </c>
      <c r="E365" s="236" t="s">
        <v>19</v>
      </c>
      <c r="F365" s="237" t="s">
        <v>84</v>
      </c>
      <c r="G365" s="234"/>
      <c r="H365" s="238">
        <v>2</v>
      </c>
      <c r="I365" s="239"/>
      <c r="J365" s="234"/>
      <c r="K365" s="234"/>
      <c r="L365" s="240"/>
      <c r="M365" s="241"/>
      <c r="N365" s="242"/>
      <c r="O365" s="242"/>
      <c r="P365" s="242"/>
      <c r="Q365" s="242"/>
      <c r="R365" s="242"/>
      <c r="S365" s="242"/>
      <c r="T365" s="242"/>
      <c r="U365" s="243"/>
      <c r="V365" s="13"/>
      <c r="W365" s="13"/>
      <c r="X365" s="13"/>
      <c r="Y365" s="13"/>
      <c r="Z365" s="13"/>
      <c r="AA365" s="13"/>
      <c r="AB365" s="13"/>
      <c r="AC365" s="13"/>
      <c r="AD365" s="13"/>
      <c r="AE365" s="13"/>
      <c r="AT365" s="244" t="s">
        <v>238</v>
      </c>
      <c r="AU365" s="244" t="s">
        <v>84</v>
      </c>
      <c r="AV365" s="13" t="s">
        <v>84</v>
      </c>
      <c r="AW365" s="13" t="s">
        <v>37</v>
      </c>
      <c r="AX365" s="13" t="s">
        <v>75</v>
      </c>
      <c r="AY365" s="244" t="s">
        <v>227</v>
      </c>
    </row>
    <row r="366" s="14" customFormat="1">
      <c r="A366" s="14"/>
      <c r="B366" s="245"/>
      <c r="C366" s="246"/>
      <c r="D366" s="235" t="s">
        <v>238</v>
      </c>
      <c r="E366" s="247" t="s">
        <v>19</v>
      </c>
      <c r="F366" s="248" t="s">
        <v>240</v>
      </c>
      <c r="G366" s="246"/>
      <c r="H366" s="249">
        <v>2</v>
      </c>
      <c r="I366" s="250"/>
      <c r="J366" s="246"/>
      <c r="K366" s="246"/>
      <c r="L366" s="251"/>
      <c r="M366" s="252"/>
      <c r="N366" s="253"/>
      <c r="O366" s="253"/>
      <c r="P366" s="253"/>
      <c r="Q366" s="253"/>
      <c r="R366" s="253"/>
      <c r="S366" s="253"/>
      <c r="T366" s="253"/>
      <c r="U366" s="254"/>
      <c r="V366" s="14"/>
      <c r="W366" s="14"/>
      <c r="X366" s="14"/>
      <c r="Y366" s="14"/>
      <c r="Z366" s="14"/>
      <c r="AA366" s="14"/>
      <c r="AB366" s="14"/>
      <c r="AC366" s="14"/>
      <c r="AD366" s="14"/>
      <c r="AE366" s="14"/>
      <c r="AT366" s="255" t="s">
        <v>238</v>
      </c>
      <c r="AU366" s="255" t="s">
        <v>84</v>
      </c>
      <c r="AV366" s="14" t="s">
        <v>234</v>
      </c>
      <c r="AW366" s="14" t="s">
        <v>37</v>
      </c>
      <c r="AX366" s="14" t="s">
        <v>82</v>
      </c>
      <c r="AY366" s="255" t="s">
        <v>227</v>
      </c>
    </row>
    <row r="367" s="2" customFormat="1" ht="16.5" customHeight="1">
      <c r="A367" s="40"/>
      <c r="B367" s="41"/>
      <c r="C367" s="215" t="s">
        <v>709</v>
      </c>
      <c r="D367" s="215" t="s">
        <v>229</v>
      </c>
      <c r="E367" s="216" t="s">
        <v>1917</v>
      </c>
      <c r="F367" s="217" t="s">
        <v>1918</v>
      </c>
      <c r="G367" s="218" t="s">
        <v>348</v>
      </c>
      <c r="H367" s="219">
        <v>1</v>
      </c>
      <c r="I367" s="220"/>
      <c r="J367" s="221">
        <f>ROUND(I367*H367,2)</f>
        <v>0</v>
      </c>
      <c r="K367" s="217" t="s">
        <v>233</v>
      </c>
      <c r="L367" s="46"/>
      <c r="M367" s="222" t="s">
        <v>19</v>
      </c>
      <c r="N367" s="223" t="s">
        <v>46</v>
      </c>
      <c r="O367" s="86"/>
      <c r="P367" s="224">
        <f>O367*H367</f>
        <v>0</v>
      </c>
      <c r="Q367" s="224">
        <v>0</v>
      </c>
      <c r="R367" s="224">
        <f>Q367*H367</f>
        <v>0</v>
      </c>
      <c r="S367" s="224">
        <v>0</v>
      </c>
      <c r="T367" s="224">
        <f>S367*H367</f>
        <v>0</v>
      </c>
      <c r="U367" s="225" t="s">
        <v>19</v>
      </c>
      <c r="V367" s="40"/>
      <c r="W367" s="40"/>
      <c r="X367" s="40"/>
      <c r="Y367" s="40"/>
      <c r="Z367" s="40"/>
      <c r="AA367" s="40"/>
      <c r="AB367" s="40"/>
      <c r="AC367" s="40"/>
      <c r="AD367" s="40"/>
      <c r="AE367" s="40"/>
      <c r="AR367" s="226" t="s">
        <v>336</v>
      </c>
      <c r="AT367" s="226" t="s">
        <v>229</v>
      </c>
      <c r="AU367" s="226" t="s">
        <v>84</v>
      </c>
      <c r="AY367" s="19" t="s">
        <v>227</v>
      </c>
      <c r="BE367" s="227">
        <f>IF(N367="základní",J367,0)</f>
        <v>0</v>
      </c>
      <c r="BF367" s="227">
        <f>IF(N367="snížená",J367,0)</f>
        <v>0</v>
      </c>
      <c r="BG367" s="227">
        <f>IF(N367="zákl. přenesená",J367,0)</f>
        <v>0</v>
      </c>
      <c r="BH367" s="227">
        <f>IF(N367="sníž. přenesená",J367,0)</f>
        <v>0</v>
      </c>
      <c r="BI367" s="227">
        <f>IF(N367="nulová",J367,0)</f>
        <v>0</v>
      </c>
      <c r="BJ367" s="19" t="s">
        <v>82</v>
      </c>
      <c r="BK367" s="227">
        <f>ROUND(I367*H367,2)</f>
        <v>0</v>
      </c>
      <c r="BL367" s="19" t="s">
        <v>336</v>
      </c>
      <c r="BM367" s="226" t="s">
        <v>1919</v>
      </c>
    </row>
    <row r="368" s="2" customFormat="1">
      <c r="A368" s="40"/>
      <c r="B368" s="41"/>
      <c r="C368" s="42"/>
      <c r="D368" s="228" t="s">
        <v>236</v>
      </c>
      <c r="E368" s="42"/>
      <c r="F368" s="229" t="s">
        <v>1920</v>
      </c>
      <c r="G368" s="42"/>
      <c r="H368" s="42"/>
      <c r="I368" s="230"/>
      <c r="J368" s="42"/>
      <c r="K368" s="42"/>
      <c r="L368" s="46"/>
      <c r="M368" s="231"/>
      <c r="N368" s="232"/>
      <c r="O368" s="86"/>
      <c r="P368" s="86"/>
      <c r="Q368" s="86"/>
      <c r="R368" s="86"/>
      <c r="S368" s="86"/>
      <c r="T368" s="86"/>
      <c r="U368" s="87"/>
      <c r="V368" s="40"/>
      <c r="W368" s="40"/>
      <c r="X368" s="40"/>
      <c r="Y368" s="40"/>
      <c r="Z368" s="40"/>
      <c r="AA368" s="40"/>
      <c r="AB368" s="40"/>
      <c r="AC368" s="40"/>
      <c r="AD368" s="40"/>
      <c r="AE368" s="40"/>
      <c r="AT368" s="19" t="s">
        <v>236</v>
      </c>
      <c r="AU368" s="19" t="s">
        <v>84</v>
      </c>
    </row>
    <row r="369" s="15" customFormat="1">
      <c r="A369" s="15"/>
      <c r="B369" s="266"/>
      <c r="C369" s="267"/>
      <c r="D369" s="235" t="s">
        <v>238</v>
      </c>
      <c r="E369" s="268" t="s">
        <v>19</v>
      </c>
      <c r="F369" s="269" t="s">
        <v>1921</v>
      </c>
      <c r="G369" s="267"/>
      <c r="H369" s="268" t="s">
        <v>19</v>
      </c>
      <c r="I369" s="270"/>
      <c r="J369" s="267"/>
      <c r="K369" s="267"/>
      <c r="L369" s="271"/>
      <c r="M369" s="272"/>
      <c r="N369" s="273"/>
      <c r="O369" s="273"/>
      <c r="P369" s="273"/>
      <c r="Q369" s="273"/>
      <c r="R369" s="273"/>
      <c r="S369" s="273"/>
      <c r="T369" s="273"/>
      <c r="U369" s="274"/>
      <c r="V369" s="15"/>
      <c r="W369" s="15"/>
      <c r="X369" s="15"/>
      <c r="Y369" s="15"/>
      <c r="Z369" s="15"/>
      <c r="AA369" s="15"/>
      <c r="AB369" s="15"/>
      <c r="AC369" s="15"/>
      <c r="AD369" s="15"/>
      <c r="AE369" s="15"/>
      <c r="AT369" s="275" t="s">
        <v>238</v>
      </c>
      <c r="AU369" s="275" t="s">
        <v>84</v>
      </c>
      <c r="AV369" s="15" t="s">
        <v>82</v>
      </c>
      <c r="AW369" s="15" t="s">
        <v>37</v>
      </c>
      <c r="AX369" s="15" t="s">
        <v>75</v>
      </c>
      <c r="AY369" s="275" t="s">
        <v>227</v>
      </c>
    </row>
    <row r="370" s="13" customFormat="1">
      <c r="A370" s="13"/>
      <c r="B370" s="233"/>
      <c r="C370" s="234"/>
      <c r="D370" s="235" t="s">
        <v>238</v>
      </c>
      <c r="E370" s="236" t="s">
        <v>19</v>
      </c>
      <c r="F370" s="237" t="s">
        <v>82</v>
      </c>
      <c r="G370" s="234"/>
      <c r="H370" s="238">
        <v>1</v>
      </c>
      <c r="I370" s="239"/>
      <c r="J370" s="234"/>
      <c r="K370" s="234"/>
      <c r="L370" s="240"/>
      <c r="M370" s="241"/>
      <c r="N370" s="242"/>
      <c r="O370" s="242"/>
      <c r="P370" s="242"/>
      <c r="Q370" s="242"/>
      <c r="R370" s="242"/>
      <c r="S370" s="242"/>
      <c r="T370" s="242"/>
      <c r="U370" s="243"/>
      <c r="V370" s="13"/>
      <c r="W370" s="13"/>
      <c r="X370" s="13"/>
      <c r="Y370" s="13"/>
      <c r="Z370" s="13"/>
      <c r="AA370" s="13"/>
      <c r="AB370" s="13"/>
      <c r="AC370" s="13"/>
      <c r="AD370" s="13"/>
      <c r="AE370" s="13"/>
      <c r="AT370" s="244" t="s">
        <v>238</v>
      </c>
      <c r="AU370" s="244" t="s">
        <v>84</v>
      </c>
      <c r="AV370" s="13" t="s">
        <v>84</v>
      </c>
      <c r="AW370" s="13" t="s">
        <v>37</v>
      </c>
      <c r="AX370" s="13" t="s">
        <v>75</v>
      </c>
      <c r="AY370" s="244" t="s">
        <v>227</v>
      </c>
    </row>
    <row r="371" s="14" customFormat="1">
      <c r="A371" s="14"/>
      <c r="B371" s="245"/>
      <c r="C371" s="246"/>
      <c r="D371" s="235" t="s">
        <v>238</v>
      </c>
      <c r="E371" s="247" t="s">
        <v>19</v>
      </c>
      <c r="F371" s="248" t="s">
        <v>240</v>
      </c>
      <c r="G371" s="246"/>
      <c r="H371" s="249">
        <v>1</v>
      </c>
      <c r="I371" s="250"/>
      <c r="J371" s="246"/>
      <c r="K371" s="246"/>
      <c r="L371" s="251"/>
      <c r="M371" s="252"/>
      <c r="N371" s="253"/>
      <c r="O371" s="253"/>
      <c r="P371" s="253"/>
      <c r="Q371" s="253"/>
      <c r="R371" s="253"/>
      <c r="S371" s="253"/>
      <c r="T371" s="253"/>
      <c r="U371" s="254"/>
      <c r="V371" s="14"/>
      <c r="W371" s="14"/>
      <c r="X371" s="14"/>
      <c r="Y371" s="14"/>
      <c r="Z371" s="14"/>
      <c r="AA371" s="14"/>
      <c r="AB371" s="14"/>
      <c r="AC371" s="14"/>
      <c r="AD371" s="14"/>
      <c r="AE371" s="14"/>
      <c r="AT371" s="255" t="s">
        <v>238</v>
      </c>
      <c r="AU371" s="255" t="s">
        <v>84</v>
      </c>
      <c r="AV371" s="14" t="s">
        <v>234</v>
      </c>
      <c r="AW371" s="14" t="s">
        <v>37</v>
      </c>
      <c r="AX371" s="14" t="s">
        <v>82</v>
      </c>
      <c r="AY371" s="255" t="s">
        <v>227</v>
      </c>
    </row>
    <row r="372" s="2" customFormat="1" ht="16.5" customHeight="1">
      <c r="A372" s="40"/>
      <c r="B372" s="41"/>
      <c r="C372" s="256" t="s">
        <v>714</v>
      </c>
      <c r="D372" s="256" t="s">
        <v>241</v>
      </c>
      <c r="E372" s="257" t="s">
        <v>1922</v>
      </c>
      <c r="F372" s="258" t="s">
        <v>1923</v>
      </c>
      <c r="G372" s="259" t="s">
        <v>348</v>
      </c>
      <c r="H372" s="260">
        <v>2</v>
      </c>
      <c r="I372" s="261"/>
      <c r="J372" s="262">
        <f>ROUND(I372*H372,2)</f>
        <v>0</v>
      </c>
      <c r="K372" s="258" t="s">
        <v>233</v>
      </c>
      <c r="L372" s="263"/>
      <c r="M372" s="264" t="s">
        <v>19</v>
      </c>
      <c r="N372" s="265" t="s">
        <v>46</v>
      </c>
      <c r="O372" s="86"/>
      <c r="P372" s="224">
        <f>O372*H372</f>
        <v>0</v>
      </c>
      <c r="Q372" s="224">
        <v>0.0022000000000000001</v>
      </c>
      <c r="R372" s="224">
        <f>Q372*H372</f>
        <v>0.0044000000000000003</v>
      </c>
      <c r="S372" s="224">
        <v>0</v>
      </c>
      <c r="T372" s="224">
        <f>S372*H372</f>
        <v>0</v>
      </c>
      <c r="U372" s="225" t="s">
        <v>19</v>
      </c>
      <c r="V372" s="40"/>
      <c r="W372" s="40"/>
      <c r="X372" s="40"/>
      <c r="Y372" s="40"/>
      <c r="Z372" s="40"/>
      <c r="AA372" s="40"/>
      <c r="AB372" s="40"/>
      <c r="AC372" s="40"/>
      <c r="AD372" s="40"/>
      <c r="AE372" s="40"/>
      <c r="AR372" s="226" t="s">
        <v>491</v>
      </c>
      <c r="AT372" s="226" t="s">
        <v>241</v>
      </c>
      <c r="AU372" s="226" t="s">
        <v>84</v>
      </c>
      <c r="AY372" s="19" t="s">
        <v>227</v>
      </c>
      <c r="BE372" s="227">
        <f>IF(N372="základní",J372,0)</f>
        <v>0</v>
      </c>
      <c r="BF372" s="227">
        <f>IF(N372="snížená",J372,0)</f>
        <v>0</v>
      </c>
      <c r="BG372" s="227">
        <f>IF(N372="zákl. přenesená",J372,0)</f>
        <v>0</v>
      </c>
      <c r="BH372" s="227">
        <f>IF(N372="sníž. přenesená",J372,0)</f>
        <v>0</v>
      </c>
      <c r="BI372" s="227">
        <f>IF(N372="nulová",J372,0)</f>
        <v>0</v>
      </c>
      <c r="BJ372" s="19" t="s">
        <v>82</v>
      </c>
      <c r="BK372" s="227">
        <f>ROUND(I372*H372,2)</f>
        <v>0</v>
      </c>
      <c r="BL372" s="19" t="s">
        <v>336</v>
      </c>
      <c r="BM372" s="226" t="s">
        <v>1924</v>
      </c>
    </row>
    <row r="373" s="13" customFormat="1">
      <c r="A373" s="13"/>
      <c r="B373" s="233"/>
      <c r="C373" s="234"/>
      <c r="D373" s="235" t="s">
        <v>238</v>
      </c>
      <c r="E373" s="234"/>
      <c r="F373" s="237" t="s">
        <v>1925</v>
      </c>
      <c r="G373" s="234"/>
      <c r="H373" s="238">
        <v>2</v>
      </c>
      <c r="I373" s="239"/>
      <c r="J373" s="234"/>
      <c r="K373" s="234"/>
      <c r="L373" s="240"/>
      <c r="M373" s="241"/>
      <c r="N373" s="242"/>
      <c r="O373" s="242"/>
      <c r="P373" s="242"/>
      <c r="Q373" s="242"/>
      <c r="R373" s="242"/>
      <c r="S373" s="242"/>
      <c r="T373" s="242"/>
      <c r="U373" s="243"/>
      <c r="V373" s="13"/>
      <c r="W373" s="13"/>
      <c r="X373" s="13"/>
      <c r="Y373" s="13"/>
      <c r="Z373" s="13"/>
      <c r="AA373" s="13"/>
      <c r="AB373" s="13"/>
      <c r="AC373" s="13"/>
      <c r="AD373" s="13"/>
      <c r="AE373" s="13"/>
      <c r="AT373" s="244" t="s">
        <v>238</v>
      </c>
      <c r="AU373" s="244" t="s">
        <v>84</v>
      </c>
      <c r="AV373" s="13" t="s">
        <v>84</v>
      </c>
      <c r="AW373" s="13" t="s">
        <v>4</v>
      </c>
      <c r="AX373" s="13" t="s">
        <v>82</v>
      </c>
      <c r="AY373" s="244" t="s">
        <v>227</v>
      </c>
    </row>
    <row r="374" s="2" customFormat="1" ht="24.15" customHeight="1">
      <c r="A374" s="40"/>
      <c r="B374" s="41"/>
      <c r="C374" s="215" t="s">
        <v>721</v>
      </c>
      <c r="D374" s="215" t="s">
        <v>229</v>
      </c>
      <c r="E374" s="216" t="s">
        <v>1926</v>
      </c>
      <c r="F374" s="217" t="s">
        <v>1927</v>
      </c>
      <c r="G374" s="218" t="s">
        <v>1202</v>
      </c>
      <c r="H374" s="219">
        <v>5</v>
      </c>
      <c r="I374" s="220"/>
      <c r="J374" s="221">
        <f>ROUND(I374*H374,2)</f>
        <v>0</v>
      </c>
      <c r="K374" s="217" t="s">
        <v>517</v>
      </c>
      <c r="L374" s="46"/>
      <c r="M374" s="222" t="s">
        <v>19</v>
      </c>
      <c r="N374" s="223" t="s">
        <v>46</v>
      </c>
      <c r="O374" s="86"/>
      <c r="P374" s="224">
        <f>O374*H374</f>
        <v>0</v>
      </c>
      <c r="Q374" s="224">
        <v>0.10000000000000001</v>
      </c>
      <c r="R374" s="224">
        <f>Q374*H374</f>
        <v>0.5</v>
      </c>
      <c r="S374" s="224">
        <v>0</v>
      </c>
      <c r="T374" s="224">
        <f>S374*H374</f>
        <v>0</v>
      </c>
      <c r="U374" s="225" t="s">
        <v>19</v>
      </c>
      <c r="V374" s="40"/>
      <c r="W374" s="40"/>
      <c r="X374" s="40"/>
      <c r="Y374" s="40"/>
      <c r="Z374" s="40"/>
      <c r="AA374" s="40"/>
      <c r="AB374" s="40"/>
      <c r="AC374" s="40"/>
      <c r="AD374" s="40"/>
      <c r="AE374" s="40"/>
      <c r="AR374" s="226" t="s">
        <v>336</v>
      </c>
      <c r="AT374" s="226" t="s">
        <v>229</v>
      </c>
      <c r="AU374" s="226" t="s">
        <v>84</v>
      </c>
      <c r="AY374" s="19" t="s">
        <v>227</v>
      </c>
      <c r="BE374" s="227">
        <f>IF(N374="základní",J374,0)</f>
        <v>0</v>
      </c>
      <c r="BF374" s="227">
        <f>IF(N374="snížená",J374,0)</f>
        <v>0</v>
      </c>
      <c r="BG374" s="227">
        <f>IF(N374="zákl. přenesená",J374,0)</f>
        <v>0</v>
      </c>
      <c r="BH374" s="227">
        <f>IF(N374="sníž. přenesená",J374,0)</f>
        <v>0</v>
      </c>
      <c r="BI374" s="227">
        <f>IF(N374="nulová",J374,0)</f>
        <v>0</v>
      </c>
      <c r="BJ374" s="19" t="s">
        <v>82</v>
      </c>
      <c r="BK374" s="227">
        <f>ROUND(I374*H374,2)</f>
        <v>0</v>
      </c>
      <c r="BL374" s="19" t="s">
        <v>336</v>
      </c>
      <c r="BM374" s="226" t="s">
        <v>1928</v>
      </c>
    </row>
    <row r="375" s="2" customFormat="1">
      <c r="A375" s="40"/>
      <c r="B375" s="41"/>
      <c r="C375" s="42"/>
      <c r="D375" s="235" t="s">
        <v>519</v>
      </c>
      <c r="E375" s="42"/>
      <c r="F375" s="279" t="s">
        <v>1929</v>
      </c>
      <c r="G375" s="42"/>
      <c r="H375" s="42"/>
      <c r="I375" s="230"/>
      <c r="J375" s="42"/>
      <c r="K375" s="42"/>
      <c r="L375" s="46"/>
      <c r="M375" s="231"/>
      <c r="N375" s="232"/>
      <c r="O375" s="86"/>
      <c r="P375" s="86"/>
      <c r="Q375" s="86"/>
      <c r="R375" s="86"/>
      <c r="S375" s="86"/>
      <c r="T375" s="86"/>
      <c r="U375" s="87"/>
      <c r="V375" s="40"/>
      <c r="W375" s="40"/>
      <c r="X375" s="40"/>
      <c r="Y375" s="40"/>
      <c r="Z375" s="40"/>
      <c r="AA375" s="40"/>
      <c r="AB375" s="40"/>
      <c r="AC375" s="40"/>
      <c r="AD375" s="40"/>
      <c r="AE375" s="40"/>
      <c r="AT375" s="19" t="s">
        <v>519</v>
      </c>
      <c r="AU375" s="19" t="s">
        <v>84</v>
      </c>
    </row>
    <row r="376" s="13" customFormat="1">
      <c r="A376" s="13"/>
      <c r="B376" s="233"/>
      <c r="C376" s="234"/>
      <c r="D376" s="235" t="s">
        <v>238</v>
      </c>
      <c r="E376" s="236" t="s">
        <v>19</v>
      </c>
      <c r="F376" s="237" t="s">
        <v>267</v>
      </c>
      <c r="G376" s="234"/>
      <c r="H376" s="238">
        <v>5</v>
      </c>
      <c r="I376" s="239"/>
      <c r="J376" s="234"/>
      <c r="K376" s="234"/>
      <c r="L376" s="240"/>
      <c r="M376" s="241"/>
      <c r="N376" s="242"/>
      <c r="O376" s="242"/>
      <c r="P376" s="242"/>
      <c r="Q376" s="242"/>
      <c r="R376" s="242"/>
      <c r="S376" s="242"/>
      <c r="T376" s="242"/>
      <c r="U376" s="243"/>
      <c r="V376" s="13"/>
      <c r="W376" s="13"/>
      <c r="X376" s="13"/>
      <c r="Y376" s="13"/>
      <c r="Z376" s="13"/>
      <c r="AA376" s="13"/>
      <c r="AB376" s="13"/>
      <c r="AC376" s="13"/>
      <c r="AD376" s="13"/>
      <c r="AE376" s="13"/>
      <c r="AT376" s="244" t="s">
        <v>238</v>
      </c>
      <c r="AU376" s="244" t="s">
        <v>84</v>
      </c>
      <c r="AV376" s="13" t="s">
        <v>84</v>
      </c>
      <c r="AW376" s="13" t="s">
        <v>37</v>
      </c>
      <c r="AX376" s="13" t="s">
        <v>75</v>
      </c>
      <c r="AY376" s="244" t="s">
        <v>227</v>
      </c>
    </row>
    <row r="377" s="14" customFormat="1">
      <c r="A377" s="14"/>
      <c r="B377" s="245"/>
      <c r="C377" s="246"/>
      <c r="D377" s="235" t="s">
        <v>238</v>
      </c>
      <c r="E377" s="247" t="s">
        <v>19</v>
      </c>
      <c r="F377" s="248" t="s">
        <v>240</v>
      </c>
      <c r="G377" s="246"/>
      <c r="H377" s="249">
        <v>5</v>
      </c>
      <c r="I377" s="250"/>
      <c r="J377" s="246"/>
      <c r="K377" s="246"/>
      <c r="L377" s="251"/>
      <c r="M377" s="252"/>
      <c r="N377" s="253"/>
      <c r="O377" s="253"/>
      <c r="P377" s="253"/>
      <c r="Q377" s="253"/>
      <c r="R377" s="253"/>
      <c r="S377" s="253"/>
      <c r="T377" s="253"/>
      <c r="U377" s="254"/>
      <c r="V377" s="14"/>
      <c r="W377" s="14"/>
      <c r="X377" s="14"/>
      <c r="Y377" s="14"/>
      <c r="Z377" s="14"/>
      <c r="AA377" s="14"/>
      <c r="AB377" s="14"/>
      <c r="AC377" s="14"/>
      <c r="AD377" s="14"/>
      <c r="AE377" s="14"/>
      <c r="AT377" s="255" t="s">
        <v>238</v>
      </c>
      <c r="AU377" s="255" t="s">
        <v>84</v>
      </c>
      <c r="AV377" s="14" t="s">
        <v>234</v>
      </c>
      <c r="AW377" s="14" t="s">
        <v>37</v>
      </c>
      <c r="AX377" s="14" t="s">
        <v>82</v>
      </c>
      <c r="AY377" s="255" t="s">
        <v>227</v>
      </c>
    </row>
    <row r="378" s="2" customFormat="1" ht="24.15" customHeight="1">
      <c r="A378" s="40"/>
      <c r="B378" s="41"/>
      <c r="C378" s="215" t="s">
        <v>726</v>
      </c>
      <c r="D378" s="215" t="s">
        <v>229</v>
      </c>
      <c r="E378" s="216" t="s">
        <v>1930</v>
      </c>
      <c r="F378" s="217" t="s">
        <v>1931</v>
      </c>
      <c r="G378" s="218" t="s">
        <v>1202</v>
      </c>
      <c r="H378" s="219">
        <v>3</v>
      </c>
      <c r="I378" s="220"/>
      <c r="J378" s="221">
        <f>ROUND(I378*H378,2)</f>
        <v>0</v>
      </c>
      <c r="K378" s="217" t="s">
        <v>517</v>
      </c>
      <c r="L378" s="46"/>
      <c r="M378" s="222" t="s">
        <v>19</v>
      </c>
      <c r="N378" s="223" t="s">
        <v>46</v>
      </c>
      <c r="O378" s="86"/>
      <c r="P378" s="224">
        <f>O378*H378</f>
        <v>0</v>
      </c>
      <c r="Q378" s="224">
        <v>0.01</v>
      </c>
      <c r="R378" s="224">
        <f>Q378*H378</f>
        <v>0.029999999999999999</v>
      </c>
      <c r="S378" s="224">
        <v>0</v>
      </c>
      <c r="T378" s="224">
        <f>S378*H378</f>
        <v>0</v>
      </c>
      <c r="U378" s="225" t="s">
        <v>19</v>
      </c>
      <c r="V378" s="40"/>
      <c r="W378" s="40"/>
      <c r="X378" s="40"/>
      <c r="Y378" s="40"/>
      <c r="Z378" s="40"/>
      <c r="AA378" s="40"/>
      <c r="AB378" s="40"/>
      <c r="AC378" s="40"/>
      <c r="AD378" s="40"/>
      <c r="AE378" s="40"/>
      <c r="AR378" s="226" t="s">
        <v>336</v>
      </c>
      <c r="AT378" s="226" t="s">
        <v>229</v>
      </c>
      <c r="AU378" s="226" t="s">
        <v>84</v>
      </c>
      <c r="AY378" s="19" t="s">
        <v>227</v>
      </c>
      <c r="BE378" s="227">
        <f>IF(N378="základní",J378,0)</f>
        <v>0</v>
      </c>
      <c r="BF378" s="227">
        <f>IF(N378="snížená",J378,0)</f>
        <v>0</v>
      </c>
      <c r="BG378" s="227">
        <f>IF(N378="zákl. přenesená",J378,0)</f>
        <v>0</v>
      </c>
      <c r="BH378" s="227">
        <f>IF(N378="sníž. přenesená",J378,0)</f>
        <v>0</v>
      </c>
      <c r="BI378" s="227">
        <f>IF(N378="nulová",J378,0)</f>
        <v>0</v>
      </c>
      <c r="BJ378" s="19" t="s">
        <v>82</v>
      </c>
      <c r="BK378" s="227">
        <f>ROUND(I378*H378,2)</f>
        <v>0</v>
      </c>
      <c r="BL378" s="19" t="s">
        <v>336</v>
      </c>
      <c r="BM378" s="226" t="s">
        <v>1932</v>
      </c>
    </row>
    <row r="379" s="2" customFormat="1">
      <c r="A379" s="40"/>
      <c r="B379" s="41"/>
      <c r="C379" s="42"/>
      <c r="D379" s="235" t="s">
        <v>519</v>
      </c>
      <c r="E379" s="42"/>
      <c r="F379" s="279" t="s">
        <v>1933</v>
      </c>
      <c r="G379" s="42"/>
      <c r="H379" s="42"/>
      <c r="I379" s="230"/>
      <c r="J379" s="42"/>
      <c r="K379" s="42"/>
      <c r="L379" s="46"/>
      <c r="M379" s="231"/>
      <c r="N379" s="232"/>
      <c r="O379" s="86"/>
      <c r="P379" s="86"/>
      <c r="Q379" s="86"/>
      <c r="R379" s="86"/>
      <c r="S379" s="86"/>
      <c r="T379" s="86"/>
      <c r="U379" s="87"/>
      <c r="V379" s="40"/>
      <c r="W379" s="40"/>
      <c r="X379" s="40"/>
      <c r="Y379" s="40"/>
      <c r="Z379" s="40"/>
      <c r="AA379" s="40"/>
      <c r="AB379" s="40"/>
      <c r="AC379" s="40"/>
      <c r="AD379" s="40"/>
      <c r="AE379" s="40"/>
      <c r="AT379" s="19" t="s">
        <v>519</v>
      </c>
      <c r="AU379" s="19" t="s">
        <v>84</v>
      </c>
    </row>
    <row r="380" s="13" customFormat="1">
      <c r="A380" s="13"/>
      <c r="B380" s="233"/>
      <c r="C380" s="234"/>
      <c r="D380" s="235" t="s">
        <v>238</v>
      </c>
      <c r="E380" s="236" t="s">
        <v>19</v>
      </c>
      <c r="F380" s="237" t="s">
        <v>91</v>
      </c>
      <c r="G380" s="234"/>
      <c r="H380" s="238">
        <v>3</v>
      </c>
      <c r="I380" s="239"/>
      <c r="J380" s="234"/>
      <c r="K380" s="234"/>
      <c r="L380" s="240"/>
      <c r="M380" s="241"/>
      <c r="N380" s="242"/>
      <c r="O380" s="242"/>
      <c r="P380" s="242"/>
      <c r="Q380" s="242"/>
      <c r="R380" s="242"/>
      <c r="S380" s="242"/>
      <c r="T380" s="242"/>
      <c r="U380" s="243"/>
      <c r="V380" s="13"/>
      <c r="W380" s="13"/>
      <c r="X380" s="13"/>
      <c r="Y380" s="13"/>
      <c r="Z380" s="13"/>
      <c r="AA380" s="13"/>
      <c r="AB380" s="13"/>
      <c r="AC380" s="13"/>
      <c r="AD380" s="13"/>
      <c r="AE380" s="13"/>
      <c r="AT380" s="244" t="s">
        <v>238</v>
      </c>
      <c r="AU380" s="244" t="s">
        <v>84</v>
      </c>
      <c r="AV380" s="13" t="s">
        <v>84</v>
      </c>
      <c r="AW380" s="13" t="s">
        <v>37</v>
      </c>
      <c r="AX380" s="13" t="s">
        <v>75</v>
      </c>
      <c r="AY380" s="244" t="s">
        <v>227</v>
      </c>
    </row>
    <row r="381" s="14" customFormat="1">
      <c r="A381" s="14"/>
      <c r="B381" s="245"/>
      <c r="C381" s="246"/>
      <c r="D381" s="235" t="s">
        <v>238</v>
      </c>
      <c r="E381" s="247" t="s">
        <v>19</v>
      </c>
      <c r="F381" s="248" t="s">
        <v>240</v>
      </c>
      <c r="G381" s="246"/>
      <c r="H381" s="249">
        <v>3</v>
      </c>
      <c r="I381" s="250"/>
      <c r="J381" s="246"/>
      <c r="K381" s="246"/>
      <c r="L381" s="251"/>
      <c r="M381" s="252"/>
      <c r="N381" s="253"/>
      <c r="O381" s="253"/>
      <c r="P381" s="253"/>
      <c r="Q381" s="253"/>
      <c r="R381" s="253"/>
      <c r="S381" s="253"/>
      <c r="T381" s="253"/>
      <c r="U381" s="254"/>
      <c r="V381" s="14"/>
      <c r="W381" s="14"/>
      <c r="X381" s="14"/>
      <c r="Y381" s="14"/>
      <c r="Z381" s="14"/>
      <c r="AA381" s="14"/>
      <c r="AB381" s="14"/>
      <c r="AC381" s="14"/>
      <c r="AD381" s="14"/>
      <c r="AE381" s="14"/>
      <c r="AT381" s="255" t="s">
        <v>238</v>
      </c>
      <c r="AU381" s="255" t="s">
        <v>84</v>
      </c>
      <c r="AV381" s="14" t="s">
        <v>234</v>
      </c>
      <c r="AW381" s="14" t="s">
        <v>37</v>
      </c>
      <c r="AX381" s="14" t="s">
        <v>82</v>
      </c>
      <c r="AY381" s="255" t="s">
        <v>227</v>
      </c>
    </row>
    <row r="382" s="2" customFormat="1" ht="24.15" customHeight="1">
      <c r="A382" s="40"/>
      <c r="B382" s="41"/>
      <c r="C382" s="215" t="s">
        <v>734</v>
      </c>
      <c r="D382" s="215" t="s">
        <v>229</v>
      </c>
      <c r="E382" s="216" t="s">
        <v>1934</v>
      </c>
      <c r="F382" s="217" t="s">
        <v>1935</v>
      </c>
      <c r="G382" s="218" t="s">
        <v>1202</v>
      </c>
      <c r="H382" s="219">
        <v>1</v>
      </c>
      <c r="I382" s="220"/>
      <c r="J382" s="221">
        <f>ROUND(I382*H382,2)</f>
        <v>0</v>
      </c>
      <c r="K382" s="217" t="s">
        <v>517</v>
      </c>
      <c r="L382" s="46"/>
      <c r="M382" s="222" t="s">
        <v>19</v>
      </c>
      <c r="N382" s="223" t="s">
        <v>46</v>
      </c>
      <c r="O382" s="86"/>
      <c r="P382" s="224">
        <f>O382*H382</f>
        <v>0</v>
      </c>
      <c r="Q382" s="224">
        <v>0.058000000000000003</v>
      </c>
      <c r="R382" s="224">
        <f>Q382*H382</f>
        <v>0.058000000000000003</v>
      </c>
      <c r="S382" s="224">
        <v>0</v>
      </c>
      <c r="T382" s="224">
        <f>S382*H382</f>
        <v>0</v>
      </c>
      <c r="U382" s="225" t="s">
        <v>19</v>
      </c>
      <c r="V382" s="40"/>
      <c r="W382" s="40"/>
      <c r="X382" s="40"/>
      <c r="Y382" s="40"/>
      <c r="Z382" s="40"/>
      <c r="AA382" s="40"/>
      <c r="AB382" s="40"/>
      <c r="AC382" s="40"/>
      <c r="AD382" s="40"/>
      <c r="AE382" s="40"/>
      <c r="AR382" s="226" t="s">
        <v>336</v>
      </c>
      <c r="AT382" s="226" t="s">
        <v>229</v>
      </c>
      <c r="AU382" s="226" t="s">
        <v>84</v>
      </c>
      <c r="AY382" s="19" t="s">
        <v>227</v>
      </c>
      <c r="BE382" s="227">
        <f>IF(N382="základní",J382,0)</f>
        <v>0</v>
      </c>
      <c r="BF382" s="227">
        <f>IF(N382="snížená",J382,0)</f>
        <v>0</v>
      </c>
      <c r="BG382" s="227">
        <f>IF(N382="zákl. přenesená",J382,0)</f>
        <v>0</v>
      </c>
      <c r="BH382" s="227">
        <f>IF(N382="sníž. přenesená",J382,0)</f>
        <v>0</v>
      </c>
      <c r="BI382" s="227">
        <f>IF(N382="nulová",J382,0)</f>
        <v>0</v>
      </c>
      <c r="BJ382" s="19" t="s">
        <v>82</v>
      </c>
      <c r="BK382" s="227">
        <f>ROUND(I382*H382,2)</f>
        <v>0</v>
      </c>
      <c r="BL382" s="19" t="s">
        <v>336</v>
      </c>
      <c r="BM382" s="226" t="s">
        <v>1936</v>
      </c>
    </row>
    <row r="383" s="2" customFormat="1">
      <c r="A383" s="40"/>
      <c r="B383" s="41"/>
      <c r="C383" s="42"/>
      <c r="D383" s="235" t="s">
        <v>519</v>
      </c>
      <c r="E383" s="42"/>
      <c r="F383" s="279" t="s">
        <v>1937</v>
      </c>
      <c r="G383" s="42"/>
      <c r="H383" s="42"/>
      <c r="I383" s="230"/>
      <c r="J383" s="42"/>
      <c r="K383" s="42"/>
      <c r="L383" s="46"/>
      <c r="M383" s="231"/>
      <c r="N383" s="232"/>
      <c r="O383" s="86"/>
      <c r="P383" s="86"/>
      <c r="Q383" s="86"/>
      <c r="R383" s="86"/>
      <c r="S383" s="86"/>
      <c r="T383" s="86"/>
      <c r="U383" s="87"/>
      <c r="V383" s="40"/>
      <c r="W383" s="40"/>
      <c r="X383" s="40"/>
      <c r="Y383" s="40"/>
      <c r="Z383" s="40"/>
      <c r="AA383" s="40"/>
      <c r="AB383" s="40"/>
      <c r="AC383" s="40"/>
      <c r="AD383" s="40"/>
      <c r="AE383" s="40"/>
      <c r="AT383" s="19" t="s">
        <v>519</v>
      </c>
      <c r="AU383" s="19" t="s">
        <v>84</v>
      </c>
    </row>
    <row r="384" s="13" customFormat="1">
      <c r="A384" s="13"/>
      <c r="B384" s="233"/>
      <c r="C384" s="234"/>
      <c r="D384" s="235" t="s">
        <v>238</v>
      </c>
      <c r="E384" s="236" t="s">
        <v>19</v>
      </c>
      <c r="F384" s="237" t="s">
        <v>82</v>
      </c>
      <c r="G384" s="234"/>
      <c r="H384" s="238">
        <v>1</v>
      </c>
      <c r="I384" s="239"/>
      <c r="J384" s="234"/>
      <c r="K384" s="234"/>
      <c r="L384" s="240"/>
      <c r="M384" s="241"/>
      <c r="N384" s="242"/>
      <c r="O384" s="242"/>
      <c r="P384" s="242"/>
      <c r="Q384" s="242"/>
      <c r="R384" s="242"/>
      <c r="S384" s="242"/>
      <c r="T384" s="242"/>
      <c r="U384" s="243"/>
      <c r="V384" s="13"/>
      <c r="W384" s="13"/>
      <c r="X384" s="13"/>
      <c r="Y384" s="13"/>
      <c r="Z384" s="13"/>
      <c r="AA384" s="13"/>
      <c r="AB384" s="13"/>
      <c r="AC384" s="13"/>
      <c r="AD384" s="13"/>
      <c r="AE384" s="13"/>
      <c r="AT384" s="244" t="s">
        <v>238</v>
      </c>
      <c r="AU384" s="244" t="s">
        <v>84</v>
      </c>
      <c r="AV384" s="13" t="s">
        <v>84</v>
      </c>
      <c r="AW384" s="13" t="s">
        <v>37</v>
      </c>
      <c r="AX384" s="13" t="s">
        <v>75</v>
      </c>
      <c r="AY384" s="244" t="s">
        <v>227</v>
      </c>
    </row>
    <row r="385" s="14" customFormat="1">
      <c r="A385" s="14"/>
      <c r="B385" s="245"/>
      <c r="C385" s="246"/>
      <c r="D385" s="235" t="s">
        <v>238</v>
      </c>
      <c r="E385" s="247" t="s">
        <v>19</v>
      </c>
      <c r="F385" s="248" t="s">
        <v>240</v>
      </c>
      <c r="G385" s="246"/>
      <c r="H385" s="249">
        <v>1</v>
      </c>
      <c r="I385" s="250"/>
      <c r="J385" s="246"/>
      <c r="K385" s="246"/>
      <c r="L385" s="251"/>
      <c r="M385" s="252"/>
      <c r="N385" s="253"/>
      <c r="O385" s="253"/>
      <c r="P385" s="253"/>
      <c r="Q385" s="253"/>
      <c r="R385" s="253"/>
      <c r="S385" s="253"/>
      <c r="T385" s="253"/>
      <c r="U385" s="254"/>
      <c r="V385" s="14"/>
      <c r="W385" s="14"/>
      <c r="X385" s="14"/>
      <c r="Y385" s="14"/>
      <c r="Z385" s="14"/>
      <c r="AA385" s="14"/>
      <c r="AB385" s="14"/>
      <c r="AC385" s="14"/>
      <c r="AD385" s="14"/>
      <c r="AE385" s="14"/>
      <c r="AT385" s="255" t="s">
        <v>238</v>
      </c>
      <c r="AU385" s="255" t="s">
        <v>84</v>
      </c>
      <c r="AV385" s="14" t="s">
        <v>234</v>
      </c>
      <c r="AW385" s="14" t="s">
        <v>37</v>
      </c>
      <c r="AX385" s="14" t="s">
        <v>82</v>
      </c>
      <c r="AY385" s="255" t="s">
        <v>227</v>
      </c>
    </row>
    <row r="386" s="2" customFormat="1" ht="24.15" customHeight="1">
      <c r="A386" s="40"/>
      <c r="B386" s="41"/>
      <c r="C386" s="215" t="s">
        <v>739</v>
      </c>
      <c r="D386" s="215" t="s">
        <v>229</v>
      </c>
      <c r="E386" s="216" t="s">
        <v>1938</v>
      </c>
      <c r="F386" s="217" t="s">
        <v>1939</v>
      </c>
      <c r="G386" s="218" t="s">
        <v>1202</v>
      </c>
      <c r="H386" s="219">
        <v>4</v>
      </c>
      <c r="I386" s="220"/>
      <c r="J386" s="221">
        <f>ROUND(I386*H386,2)</f>
        <v>0</v>
      </c>
      <c r="K386" s="217" t="s">
        <v>517</v>
      </c>
      <c r="L386" s="46"/>
      <c r="M386" s="222" t="s">
        <v>19</v>
      </c>
      <c r="N386" s="223" t="s">
        <v>46</v>
      </c>
      <c r="O386" s="86"/>
      <c r="P386" s="224">
        <f>O386*H386</f>
        <v>0</v>
      </c>
      <c r="Q386" s="224">
        <v>0.125</v>
      </c>
      <c r="R386" s="224">
        <f>Q386*H386</f>
        <v>0.5</v>
      </c>
      <c r="S386" s="224">
        <v>0</v>
      </c>
      <c r="T386" s="224">
        <f>S386*H386</f>
        <v>0</v>
      </c>
      <c r="U386" s="225" t="s">
        <v>19</v>
      </c>
      <c r="V386" s="40"/>
      <c r="W386" s="40"/>
      <c r="X386" s="40"/>
      <c r="Y386" s="40"/>
      <c r="Z386" s="40"/>
      <c r="AA386" s="40"/>
      <c r="AB386" s="40"/>
      <c r="AC386" s="40"/>
      <c r="AD386" s="40"/>
      <c r="AE386" s="40"/>
      <c r="AR386" s="226" t="s">
        <v>336</v>
      </c>
      <c r="AT386" s="226" t="s">
        <v>229</v>
      </c>
      <c r="AU386" s="226" t="s">
        <v>84</v>
      </c>
      <c r="AY386" s="19" t="s">
        <v>227</v>
      </c>
      <c r="BE386" s="227">
        <f>IF(N386="základní",J386,0)</f>
        <v>0</v>
      </c>
      <c r="BF386" s="227">
        <f>IF(N386="snížená",J386,0)</f>
        <v>0</v>
      </c>
      <c r="BG386" s="227">
        <f>IF(N386="zákl. přenesená",J386,0)</f>
        <v>0</v>
      </c>
      <c r="BH386" s="227">
        <f>IF(N386="sníž. přenesená",J386,0)</f>
        <v>0</v>
      </c>
      <c r="BI386" s="227">
        <f>IF(N386="nulová",J386,0)</f>
        <v>0</v>
      </c>
      <c r="BJ386" s="19" t="s">
        <v>82</v>
      </c>
      <c r="BK386" s="227">
        <f>ROUND(I386*H386,2)</f>
        <v>0</v>
      </c>
      <c r="BL386" s="19" t="s">
        <v>336</v>
      </c>
      <c r="BM386" s="226" t="s">
        <v>1940</v>
      </c>
    </row>
    <row r="387" s="2" customFormat="1">
      <c r="A387" s="40"/>
      <c r="B387" s="41"/>
      <c r="C387" s="42"/>
      <c r="D387" s="235" t="s">
        <v>519</v>
      </c>
      <c r="E387" s="42"/>
      <c r="F387" s="279" t="s">
        <v>1937</v>
      </c>
      <c r="G387" s="42"/>
      <c r="H387" s="42"/>
      <c r="I387" s="230"/>
      <c r="J387" s="42"/>
      <c r="K387" s="42"/>
      <c r="L387" s="46"/>
      <c r="M387" s="231"/>
      <c r="N387" s="232"/>
      <c r="O387" s="86"/>
      <c r="P387" s="86"/>
      <c r="Q387" s="86"/>
      <c r="R387" s="86"/>
      <c r="S387" s="86"/>
      <c r="T387" s="86"/>
      <c r="U387" s="87"/>
      <c r="V387" s="40"/>
      <c r="W387" s="40"/>
      <c r="X387" s="40"/>
      <c r="Y387" s="40"/>
      <c r="Z387" s="40"/>
      <c r="AA387" s="40"/>
      <c r="AB387" s="40"/>
      <c r="AC387" s="40"/>
      <c r="AD387" s="40"/>
      <c r="AE387" s="40"/>
      <c r="AT387" s="19" t="s">
        <v>519</v>
      </c>
      <c r="AU387" s="19" t="s">
        <v>84</v>
      </c>
    </row>
    <row r="388" s="13" customFormat="1">
      <c r="A388" s="13"/>
      <c r="B388" s="233"/>
      <c r="C388" s="234"/>
      <c r="D388" s="235" t="s">
        <v>238</v>
      </c>
      <c r="E388" s="236" t="s">
        <v>19</v>
      </c>
      <c r="F388" s="237" t="s">
        <v>234</v>
      </c>
      <c r="G388" s="234"/>
      <c r="H388" s="238">
        <v>4</v>
      </c>
      <c r="I388" s="239"/>
      <c r="J388" s="234"/>
      <c r="K388" s="234"/>
      <c r="L388" s="240"/>
      <c r="M388" s="241"/>
      <c r="N388" s="242"/>
      <c r="O388" s="242"/>
      <c r="P388" s="242"/>
      <c r="Q388" s="242"/>
      <c r="R388" s="242"/>
      <c r="S388" s="242"/>
      <c r="T388" s="242"/>
      <c r="U388" s="243"/>
      <c r="V388" s="13"/>
      <c r="W388" s="13"/>
      <c r="X388" s="13"/>
      <c r="Y388" s="13"/>
      <c r="Z388" s="13"/>
      <c r="AA388" s="13"/>
      <c r="AB388" s="13"/>
      <c r="AC388" s="13"/>
      <c r="AD388" s="13"/>
      <c r="AE388" s="13"/>
      <c r="AT388" s="244" t="s">
        <v>238</v>
      </c>
      <c r="AU388" s="244" t="s">
        <v>84</v>
      </c>
      <c r="AV388" s="13" t="s">
        <v>84</v>
      </c>
      <c r="AW388" s="13" t="s">
        <v>37</v>
      </c>
      <c r="AX388" s="13" t="s">
        <v>75</v>
      </c>
      <c r="AY388" s="244" t="s">
        <v>227</v>
      </c>
    </row>
    <row r="389" s="14" customFormat="1">
      <c r="A389" s="14"/>
      <c r="B389" s="245"/>
      <c r="C389" s="246"/>
      <c r="D389" s="235" t="s">
        <v>238</v>
      </c>
      <c r="E389" s="247" t="s">
        <v>19</v>
      </c>
      <c r="F389" s="248" t="s">
        <v>240</v>
      </c>
      <c r="G389" s="246"/>
      <c r="H389" s="249">
        <v>4</v>
      </c>
      <c r="I389" s="250"/>
      <c r="J389" s="246"/>
      <c r="K389" s="246"/>
      <c r="L389" s="251"/>
      <c r="M389" s="252"/>
      <c r="N389" s="253"/>
      <c r="O389" s="253"/>
      <c r="P389" s="253"/>
      <c r="Q389" s="253"/>
      <c r="R389" s="253"/>
      <c r="S389" s="253"/>
      <c r="T389" s="253"/>
      <c r="U389" s="254"/>
      <c r="V389" s="14"/>
      <c r="W389" s="14"/>
      <c r="X389" s="14"/>
      <c r="Y389" s="14"/>
      <c r="Z389" s="14"/>
      <c r="AA389" s="14"/>
      <c r="AB389" s="14"/>
      <c r="AC389" s="14"/>
      <c r="AD389" s="14"/>
      <c r="AE389" s="14"/>
      <c r="AT389" s="255" t="s">
        <v>238</v>
      </c>
      <c r="AU389" s="255" t="s">
        <v>84</v>
      </c>
      <c r="AV389" s="14" t="s">
        <v>234</v>
      </c>
      <c r="AW389" s="14" t="s">
        <v>37</v>
      </c>
      <c r="AX389" s="14" t="s">
        <v>82</v>
      </c>
      <c r="AY389" s="255" t="s">
        <v>227</v>
      </c>
    </row>
    <row r="390" s="2" customFormat="1" ht="24.15" customHeight="1">
      <c r="A390" s="40"/>
      <c r="B390" s="41"/>
      <c r="C390" s="215" t="s">
        <v>744</v>
      </c>
      <c r="D390" s="215" t="s">
        <v>229</v>
      </c>
      <c r="E390" s="216" t="s">
        <v>1941</v>
      </c>
      <c r="F390" s="217" t="s">
        <v>1942</v>
      </c>
      <c r="G390" s="218" t="s">
        <v>1202</v>
      </c>
      <c r="H390" s="219">
        <v>1</v>
      </c>
      <c r="I390" s="220"/>
      <c r="J390" s="221">
        <f>ROUND(I390*H390,2)</f>
        <v>0</v>
      </c>
      <c r="K390" s="217" t="s">
        <v>517</v>
      </c>
      <c r="L390" s="46"/>
      <c r="M390" s="222" t="s">
        <v>19</v>
      </c>
      <c r="N390" s="223" t="s">
        <v>46</v>
      </c>
      <c r="O390" s="86"/>
      <c r="P390" s="224">
        <f>O390*H390</f>
        <v>0</v>
      </c>
      <c r="Q390" s="224">
        <v>0</v>
      </c>
      <c r="R390" s="224">
        <f>Q390*H390</f>
        <v>0</v>
      </c>
      <c r="S390" s="224">
        <v>0</v>
      </c>
      <c r="T390" s="224">
        <f>S390*H390</f>
        <v>0</v>
      </c>
      <c r="U390" s="225" t="s">
        <v>19</v>
      </c>
      <c r="V390" s="40"/>
      <c r="W390" s="40"/>
      <c r="X390" s="40"/>
      <c r="Y390" s="40"/>
      <c r="Z390" s="40"/>
      <c r="AA390" s="40"/>
      <c r="AB390" s="40"/>
      <c r="AC390" s="40"/>
      <c r="AD390" s="40"/>
      <c r="AE390" s="40"/>
      <c r="AR390" s="226" t="s">
        <v>336</v>
      </c>
      <c r="AT390" s="226" t="s">
        <v>229</v>
      </c>
      <c r="AU390" s="226" t="s">
        <v>84</v>
      </c>
      <c r="AY390" s="19" t="s">
        <v>227</v>
      </c>
      <c r="BE390" s="227">
        <f>IF(N390="základní",J390,0)</f>
        <v>0</v>
      </c>
      <c r="BF390" s="227">
        <f>IF(N390="snížená",J390,0)</f>
        <v>0</v>
      </c>
      <c r="BG390" s="227">
        <f>IF(N390="zákl. přenesená",J390,0)</f>
        <v>0</v>
      </c>
      <c r="BH390" s="227">
        <f>IF(N390="sníž. přenesená",J390,0)</f>
        <v>0</v>
      </c>
      <c r="BI390" s="227">
        <f>IF(N390="nulová",J390,0)</f>
        <v>0</v>
      </c>
      <c r="BJ390" s="19" t="s">
        <v>82</v>
      </c>
      <c r="BK390" s="227">
        <f>ROUND(I390*H390,2)</f>
        <v>0</v>
      </c>
      <c r="BL390" s="19" t="s">
        <v>336</v>
      </c>
      <c r="BM390" s="226" t="s">
        <v>1943</v>
      </c>
    </row>
    <row r="391" s="2" customFormat="1">
      <c r="A391" s="40"/>
      <c r="B391" s="41"/>
      <c r="C391" s="42"/>
      <c r="D391" s="235" t="s">
        <v>519</v>
      </c>
      <c r="E391" s="42"/>
      <c r="F391" s="279" t="s">
        <v>1944</v>
      </c>
      <c r="G391" s="42"/>
      <c r="H391" s="42"/>
      <c r="I391" s="230"/>
      <c r="J391" s="42"/>
      <c r="K391" s="42"/>
      <c r="L391" s="46"/>
      <c r="M391" s="231"/>
      <c r="N391" s="232"/>
      <c r="O391" s="86"/>
      <c r="P391" s="86"/>
      <c r="Q391" s="86"/>
      <c r="R391" s="86"/>
      <c r="S391" s="86"/>
      <c r="T391" s="86"/>
      <c r="U391" s="87"/>
      <c r="V391" s="40"/>
      <c r="W391" s="40"/>
      <c r="X391" s="40"/>
      <c r="Y391" s="40"/>
      <c r="Z391" s="40"/>
      <c r="AA391" s="40"/>
      <c r="AB391" s="40"/>
      <c r="AC391" s="40"/>
      <c r="AD391" s="40"/>
      <c r="AE391" s="40"/>
      <c r="AT391" s="19" t="s">
        <v>519</v>
      </c>
      <c r="AU391" s="19" t="s">
        <v>84</v>
      </c>
    </row>
    <row r="392" s="13" customFormat="1">
      <c r="A392" s="13"/>
      <c r="B392" s="233"/>
      <c r="C392" s="234"/>
      <c r="D392" s="235" t="s">
        <v>238</v>
      </c>
      <c r="E392" s="236" t="s">
        <v>19</v>
      </c>
      <c r="F392" s="237" t="s">
        <v>82</v>
      </c>
      <c r="G392" s="234"/>
      <c r="H392" s="238">
        <v>1</v>
      </c>
      <c r="I392" s="239"/>
      <c r="J392" s="234"/>
      <c r="K392" s="234"/>
      <c r="L392" s="240"/>
      <c r="M392" s="241"/>
      <c r="N392" s="242"/>
      <c r="O392" s="242"/>
      <c r="P392" s="242"/>
      <c r="Q392" s="242"/>
      <c r="R392" s="242"/>
      <c r="S392" s="242"/>
      <c r="T392" s="242"/>
      <c r="U392" s="243"/>
      <c r="V392" s="13"/>
      <c r="W392" s="13"/>
      <c r="X392" s="13"/>
      <c r="Y392" s="13"/>
      <c r="Z392" s="13"/>
      <c r="AA392" s="13"/>
      <c r="AB392" s="13"/>
      <c r="AC392" s="13"/>
      <c r="AD392" s="13"/>
      <c r="AE392" s="13"/>
      <c r="AT392" s="244" t="s">
        <v>238</v>
      </c>
      <c r="AU392" s="244" t="s">
        <v>84</v>
      </c>
      <c r="AV392" s="13" t="s">
        <v>84</v>
      </c>
      <c r="AW392" s="13" t="s">
        <v>37</v>
      </c>
      <c r="AX392" s="13" t="s">
        <v>75</v>
      </c>
      <c r="AY392" s="244" t="s">
        <v>227</v>
      </c>
    </row>
    <row r="393" s="14" customFormat="1">
      <c r="A393" s="14"/>
      <c r="B393" s="245"/>
      <c r="C393" s="246"/>
      <c r="D393" s="235" t="s">
        <v>238</v>
      </c>
      <c r="E393" s="247" t="s">
        <v>19</v>
      </c>
      <c r="F393" s="248" t="s">
        <v>240</v>
      </c>
      <c r="G393" s="246"/>
      <c r="H393" s="249">
        <v>1</v>
      </c>
      <c r="I393" s="250"/>
      <c r="J393" s="246"/>
      <c r="K393" s="246"/>
      <c r="L393" s="251"/>
      <c r="M393" s="252"/>
      <c r="N393" s="253"/>
      <c r="O393" s="253"/>
      <c r="P393" s="253"/>
      <c r="Q393" s="253"/>
      <c r="R393" s="253"/>
      <c r="S393" s="253"/>
      <c r="T393" s="253"/>
      <c r="U393" s="254"/>
      <c r="V393" s="14"/>
      <c r="W393" s="14"/>
      <c r="X393" s="14"/>
      <c r="Y393" s="14"/>
      <c r="Z393" s="14"/>
      <c r="AA393" s="14"/>
      <c r="AB393" s="14"/>
      <c r="AC393" s="14"/>
      <c r="AD393" s="14"/>
      <c r="AE393" s="14"/>
      <c r="AT393" s="255" t="s">
        <v>238</v>
      </c>
      <c r="AU393" s="255" t="s">
        <v>84</v>
      </c>
      <c r="AV393" s="14" t="s">
        <v>234</v>
      </c>
      <c r="AW393" s="14" t="s">
        <v>37</v>
      </c>
      <c r="AX393" s="14" t="s">
        <v>82</v>
      </c>
      <c r="AY393" s="255" t="s">
        <v>227</v>
      </c>
    </row>
    <row r="394" s="2" customFormat="1" ht="24.15" customHeight="1">
      <c r="A394" s="40"/>
      <c r="B394" s="41"/>
      <c r="C394" s="215" t="s">
        <v>750</v>
      </c>
      <c r="D394" s="215" t="s">
        <v>229</v>
      </c>
      <c r="E394" s="216" t="s">
        <v>1945</v>
      </c>
      <c r="F394" s="217" t="s">
        <v>1946</v>
      </c>
      <c r="G394" s="218" t="s">
        <v>244</v>
      </c>
      <c r="H394" s="219">
        <v>3.3039999999999998</v>
      </c>
      <c r="I394" s="220"/>
      <c r="J394" s="221">
        <f>ROUND(I394*H394,2)</f>
        <v>0</v>
      </c>
      <c r="K394" s="217" t="s">
        <v>233</v>
      </c>
      <c r="L394" s="46"/>
      <c r="M394" s="222" t="s">
        <v>19</v>
      </c>
      <c r="N394" s="223" t="s">
        <v>46</v>
      </c>
      <c r="O394" s="86"/>
      <c r="P394" s="224">
        <f>O394*H394</f>
        <v>0</v>
      </c>
      <c r="Q394" s="224">
        <v>0</v>
      </c>
      <c r="R394" s="224">
        <f>Q394*H394</f>
        <v>0</v>
      </c>
      <c r="S394" s="224">
        <v>0</v>
      </c>
      <c r="T394" s="224">
        <f>S394*H394</f>
        <v>0</v>
      </c>
      <c r="U394" s="225" t="s">
        <v>19</v>
      </c>
      <c r="V394" s="40"/>
      <c r="W394" s="40"/>
      <c r="X394" s="40"/>
      <c r="Y394" s="40"/>
      <c r="Z394" s="40"/>
      <c r="AA394" s="40"/>
      <c r="AB394" s="40"/>
      <c r="AC394" s="40"/>
      <c r="AD394" s="40"/>
      <c r="AE394" s="40"/>
      <c r="AR394" s="226" t="s">
        <v>336</v>
      </c>
      <c r="AT394" s="226" t="s">
        <v>229</v>
      </c>
      <c r="AU394" s="226" t="s">
        <v>84</v>
      </c>
      <c r="AY394" s="19" t="s">
        <v>227</v>
      </c>
      <c r="BE394" s="227">
        <f>IF(N394="základní",J394,0)</f>
        <v>0</v>
      </c>
      <c r="BF394" s="227">
        <f>IF(N394="snížená",J394,0)</f>
        <v>0</v>
      </c>
      <c r="BG394" s="227">
        <f>IF(N394="zákl. přenesená",J394,0)</f>
        <v>0</v>
      </c>
      <c r="BH394" s="227">
        <f>IF(N394="sníž. přenesená",J394,0)</f>
        <v>0</v>
      </c>
      <c r="BI394" s="227">
        <f>IF(N394="nulová",J394,0)</f>
        <v>0</v>
      </c>
      <c r="BJ394" s="19" t="s">
        <v>82</v>
      </c>
      <c r="BK394" s="227">
        <f>ROUND(I394*H394,2)</f>
        <v>0</v>
      </c>
      <c r="BL394" s="19" t="s">
        <v>336</v>
      </c>
      <c r="BM394" s="226" t="s">
        <v>1947</v>
      </c>
    </row>
    <row r="395" s="2" customFormat="1">
      <c r="A395" s="40"/>
      <c r="B395" s="41"/>
      <c r="C395" s="42"/>
      <c r="D395" s="228" t="s">
        <v>236</v>
      </c>
      <c r="E395" s="42"/>
      <c r="F395" s="229" t="s">
        <v>1948</v>
      </c>
      <c r="G395" s="42"/>
      <c r="H395" s="42"/>
      <c r="I395" s="230"/>
      <c r="J395" s="42"/>
      <c r="K395" s="42"/>
      <c r="L395" s="46"/>
      <c r="M395" s="231"/>
      <c r="N395" s="232"/>
      <c r="O395" s="86"/>
      <c r="P395" s="86"/>
      <c r="Q395" s="86"/>
      <c r="R395" s="86"/>
      <c r="S395" s="86"/>
      <c r="T395" s="86"/>
      <c r="U395" s="87"/>
      <c r="V395" s="40"/>
      <c r="W395" s="40"/>
      <c r="X395" s="40"/>
      <c r="Y395" s="40"/>
      <c r="Z395" s="40"/>
      <c r="AA395" s="40"/>
      <c r="AB395" s="40"/>
      <c r="AC395" s="40"/>
      <c r="AD395" s="40"/>
      <c r="AE395" s="40"/>
      <c r="AT395" s="19" t="s">
        <v>236</v>
      </c>
      <c r="AU395" s="19" t="s">
        <v>84</v>
      </c>
    </row>
    <row r="396" s="12" customFormat="1" ht="22.8" customHeight="1">
      <c r="A396" s="12"/>
      <c r="B396" s="199"/>
      <c r="C396" s="200"/>
      <c r="D396" s="201" t="s">
        <v>74</v>
      </c>
      <c r="E396" s="213" t="s">
        <v>357</v>
      </c>
      <c r="F396" s="213" t="s">
        <v>358</v>
      </c>
      <c r="G396" s="200"/>
      <c r="H396" s="200"/>
      <c r="I396" s="203"/>
      <c r="J396" s="214">
        <f>BK396</f>
        <v>0</v>
      </c>
      <c r="K396" s="200"/>
      <c r="L396" s="205"/>
      <c r="M396" s="206"/>
      <c r="N396" s="207"/>
      <c r="O396" s="207"/>
      <c r="P396" s="208">
        <f>SUM(P397:P404)</f>
        <v>0</v>
      </c>
      <c r="Q396" s="207"/>
      <c r="R396" s="208">
        <f>SUM(R397:R404)</f>
        <v>0.093196000000000001</v>
      </c>
      <c r="S396" s="207"/>
      <c r="T396" s="208">
        <f>SUM(T397:T404)</f>
        <v>0</v>
      </c>
      <c r="U396" s="209"/>
      <c r="V396" s="12"/>
      <c r="W396" s="12"/>
      <c r="X396" s="12"/>
      <c r="Y396" s="12"/>
      <c r="Z396" s="12"/>
      <c r="AA396" s="12"/>
      <c r="AB396" s="12"/>
      <c r="AC396" s="12"/>
      <c r="AD396" s="12"/>
      <c r="AE396" s="12"/>
      <c r="AR396" s="210" t="s">
        <v>84</v>
      </c>
      <c r="AT396" s="211" t="s">
        <v>74</v>
      </c>
      <c r="AU396" s="211" t="s">
        <v>82</v>
      </c>
      <c r="AY396" s="210" t="s">
        <v>227</v>
      </c>
      <c r="BK396" s="212">
        <f>SUM(BK397:BK404)</f>
        <v>0</v>
      </c>
    </row>
    <row r="397" s="2" customFormat="1" ht="16.5" customHeight="1">
      <c r="A397" s="40"/>
      <c r="B397" s="41"/>
      <c r="C397" s="215" t="s">
        <v>756</v>
      </c>
      <c r="D397" s="215" t="s">
        <v>229</v>
      </c>
      <c r="E397" s="216" t="s">
        <v>773</v>
      </c>
      <c r="F397" s="217" t="s">
        <v>774</v>
      </c>
      <c r="G397" s="218" t="s">
        <v>259</v>
      </c>
      <c r="H397" s="219">
        <v>202.59999999999999</v>
      </c>
      <c r="I397" s="220"/>
      <c r="J397" s="221">
        <f>ROUND(I397*H397,2)</f>
        <v>0</v>
      </c>
      <c r="K397" s="217" t="s">
        <v>233</v>
      </c>
      <c r="L397" s="46"/>
      <c r="M397" s="222" t="s">
        <v>19</v>
      </c>
      <c r="N397" s="223" t="s">
        <v>46</v>
      </c>
      <c r="O397" s="86"/>
      <c r="P397" s="224">
        <f>O397*H397</f>
        <v>0</v>
      </c>
      <c r="Q397" s="224">
        <v>0.00020000000000000001</v>
      </c>
      <c r="R397" s="224">
        <f>Q397*H397</f>
        <v>0.04052</v>
      </c>
      <c r="S397" s="224">
        <v>0</v>
      </c>
      <c r="T397" s="224">
        <f>S397*H397</f>
        <v>0</v>
      </c>
      <c r="U397" s="225" t="s">
        <v>19</v>
      </c>
      <c r="V397" s="40"/>
      <c r="W397" s="40"/>
      <c r="X397" s="40"/>
      <c r="Y397" s="40"/>
      <c r="Z397" s="40"/>
      <c r="AA397" s="40"/>
      <c r="AB397" s="40"/>
      <c r="AC397" s="40"/>
      <c r="AD397" s="40"/>
      <c r="AE397" s="40"/>
      <c r="AR397" s="226" t="s">
        <v>336</v>
      </c>
      <c r="AT397" s="226" t="s">
        <v>229</v>
      </c>
      <c r="AU397" s="226" t="s">
        <v>84</v>
      </c>
      <c r="AY397" s="19" t="s">
        <v>227</v>
      </c>
      <c r="BE397" s="227">
        <f>IF(N397="základní",J397,0)</f>
        <v>0</v>
      </c>
      <c r="BF397" s="227">
        <f>IF(N397="snížená",J397,0)</f>
        <v>0</v>
      </c>
      <c r="BG397" s="227">
        <f>IF(N397="zákl. přenesená",J397,0)</f>
        <v>0</v>
      </c>
      <c r="BH397" s="227">
        <f>IF(N397="sníž. přenesená",J397,0)</f>
        <v>0</v>
      </c>
      <c r="BI397" s="227">
        <f>IF(N397="nulová",J397,0)</f>
        <v>0</v>
      </c>
      <c r="BJ397" s="19" t="s">
        <v>82</v>
      </c>
      <c r="BK397" s="227">
        <f>ROUND(I397*H397,2)</f>
        <v>0</v>
      </c>
      <c r="BL397" s="19" t="s">
        <v>336</v>
      </c>
      <c r="BM397" s="226" t="s">
        <v>1949</v>
      </c>
    </row>
    <row r="398" s="2" customFormat="1">
      <c r="A398" s="40"/>
      <c r="B398" s="41"/>
      <c r="C398" s="42"/>
      <c r="D398" s="228" t="s">
        <v>236</v>
      </c>
      <c r="E398" s="42"/>
      <c r="F398" s="229" t="s">
        <v>776</v>
      </c>
      <c r="G398" s="42"/>
      <c r="H398" s="42"/>
      <c r="I398" s="230"/>
      <c r="J398" s="42"/>
      <c r="K398" s="42"/>
      <c r="L398" s="46"/>
      <c r="M398" s="231"/>
      <c r="N398" s="232"/>
      <c r="O398" s="86"/>
      <c r="P398" s="86"/>
      <c r="Q398" s="86"/>
      <c r="R398" s="86"/>
      <c r="S398" s="86"/>
      <c r="T398" s="86"/>
      <c r="U398" s="87"/>
      <c r="V398" s="40"/>
      <c r="W398" s="40"/>
      <c r="X398" s="40"/>
      <c r="Y398" s="40"/>
      <c r="Z398" s="40"/>
      <c r="AA398" s="40"/>
      <c r="AB398" s="40"/>
      <c r="AC398" s="40"/>
      <c r="AD398" s="40"/>
      <c r="AE398" s="40"/>
      <c r="AT398" s="19" t="s">
        <v>236</v>
      </c>
      <c r="AU398" s="19" t="s">
        <v>84</v>
      </c>
    </row>
    <row r="399" s="13" customFormat="1">
      <c r="A399" s="13"/>
      <c r="B399" s="233"/>
      <c r="C399" s="234"/>
      <c r="D399" s="235" t="s">
        <v>238</v>
      </c>
      <c r="E399" s="236" t="s">
        <v>19</v>
      </c>
      <c r="F399" s="237" t="s">
        <v>1950</v>
      </c>
      <c r="G399" s="234"/>
      <c r="H399" s="238">
        <v>202.59999999999999</v>
      </c>
      <c r="I399" s="239"/>
      <c r="J399" s="234"/>
      <c r="K399" s="234"/>
      <c r="L399" s="240"/>
      <c r="M399" s="241"/>
      <c r="N399" s="242"/>
      <c r="O399" s="242"/>
      <c r="P399" s="242"/>
      <c r="Q399" s="242"/>
      <c r="R399" s="242"/>
      <c r="S399" s="242"/>
      <c r="T399" s="242"/>
      <c r="U399" s="243"/>
      <c r="V399" s="13"/>
      <c r="W399" s="13"/>
      <c r="X399" s="13"/>
      <c r="Y399" s="13"/>
      <c r="Z399" s="13"/>
      <c r="AA399" s="13"/>
      <c r="AB399" s="13"/>
      <c r="AC399" s="13"/>
      <c r="AD399" s="13"/>
      <c r="AE399" s="13"/>
      <c r="AT399" s="244" t="s">
        <v>238</v>
      </c>
      <c r="AU399" s="244" t="s">
        <v>84</v>
      </c>
      <c r="AV399" s="13" t="s">
        <v>84</v>
      </c>
      <c r="AW399" s="13" t="s">
        <v>37</v>
      </c>
      <c r="AX399" s="13" t="s">
        <v>75</v>
      </c>
      <c r="AY399" s="244" t="s">
        <v>227</v>
      </c>
    </row>
    <row r="400" s="14" customFormat="1">
      <c r="A400" s="14"/>
      <c r="B400" s="245"/>
      <c r="C400" s="246"/>
      <c r="D400" s="235" t="s">
        <v>238</v>
      </c>
      <c r="E400" s="247" t="s">
        <v>19</v>
      </c>
      <c r="F400" s="248" t="s">
        <v>240</v>
      </c>
      <c r="G400" s="246"/>
      <c r="H400" s="249">
        <v>202.59999999999999</v>
      </c>
      <c r="I400" s="250"/>
      <c r="J400" s="246"/>
      <c r="K400" s="246"/>
      <c r="L400" s="251"/>
      <c r="M400" s="252"/>
      <c r="N400" s="253"/>
      <c r="O400" s="253"/>
      <c r="P400" s="253"/>
      <c r="Q400" s="253"/>
      <c r="R400" s="253"/>
      <c r="S400" s="253"/>
      <c r="T400" s="253"/>
      <c r="U400" s="254"/>
      <c r="V400" s="14"/>
      <c r="W400" s="14"/>
      <c r="X400" s="14"/>
      <c r="Y400" s="14"/>
      <c r="Z400" s="14"/>
      <c r="AA400" s="14"/>
      <c r="AB400" s="14"/>
      <c r="AC400" s="14"/>
      <c r="AD400" s="14"/>
      <c r="AE400" s="14"/>
      <c r="AT400" s="255" t="s">
        <v>238</v>
      </c>
      <c r="AU400" s="255" t="s">
        <v>84</v>
      </c>
      <c r="AV400" s="14" t="s">
        <v>234</v>
      </c>
      <c r="AW400" s="14" t="s">
        <v>37</v>
      </c>
      <c r="AX400" s="14" t="s">
        <v>82</v>
      </c>
      <c r="AY400" s="255" t="s">
        <v>227</v>
      </c>
    </row>
    <row r="401" s="2" customFormat="1" ht="24.15" customHeight="1">
      <c r="A401" s="40"/>
      <c r="B401" s="41"/>
      <c r="C401" s="215" t="s">
        <v>761</v>
      </c>
      <c r="D401" s="215" t="s">
        <v>229</v>
      </c>
      <c r="E401" s="216" t="s">
        <v>779</v>
      </c>
      <c r="F401" s="217" t="s">
        <v>780</v>
      </c>
      <c r="G401" s="218" t="s">
        <v>259</v>
      </c>
      <c r="H401" s="219">
        <v>202.59999999999999</v>
      </c>
      <c r="I401" s="220"/>
      <c r="J401" s="221">
        <f>ROUND(I401*H401,2)</f>
        <v>0</v>
      </c>
      <c r="K401" s="217" t="s">
        <v>233</v>
      </c>
      <c r="L401" s="46"/>
      <c r="M401" s="222" t="s">
        <v>19</v>
      </c>
      <c r="N401" s="223" t="s">
        <v>46</v>
      </c>
      <c r="O401" s="86"/>
      <c r="P401" s="224">
        <f>O401*H401</f>
        <v>0</v>
      </c>
      <c r="Q401" s="224">
        <v>0.00025999999999999998</v>
      </c>
      <c r="R401" s="224">
        <f>Q401*H401</f>
        <v>0.052675999999999994</v>
      </c>
      <c r="S401" s="224">
        <v>0</v>
      </c>
      <c r="T401" s="224">
        <f>S401*H401</f>
        <v>0</v>
      </c>
      <c r="U401" s="225" t="s">
        <v>19</v>
      </c>
      <c r="V401" s="40"/>
      <c r="W401" s="40"/>
      <c r="X401" s="40"/>
      <c r="Y401" s="40"/>
      <c r="Z401" s="40"/>
      <c r="AA401" s="40"/>
      <c r="AB401" s="40"/>
      <c r="AC401" s="40"/>
      <c r="AD401" s="40"/>
      <c r="AE401" s="40"/>
      <c r="AR401" s="226" t="s">
        <v>336</v>
      </c>
      <c r="AT401" s="226" t="s">
        <v>229</v>
      </c>
      <c r="AU401" s="226" t="s">
        <v>84</v>
      </c>
      <c r="AY401" s="19" t="s">
        <v>227</v>
      </c>
      <c r="BE401" s="227">
        <f>IF(N401="základní",J401,0)</f>
        <v>0</v>
      </c>
      <c r="BF401" s="227">
        <f>IF(N401="snížená",J401,0)</f>
        <v>0</v>
      </c>
      <c r="BG401" s="227">
        <f>IF(N401="zákl. přenesená",J401,0)</f>
        <v>0</v>
      </c>
      <c r="BH401" s="227">
        <f>IF(N401="sníž. přenesená",J401,0)</f>
        <v>0</v>
      </c>
      <c r="BI401" s="227">
        <f>IF(N401="nulová",J401,0)</f>
        <v>0</v>
      </c>
      <c r="BJ401" s="19" t="s">
        <v>82</v>
      </c>
      <c r="BK401" s="227">
        <f>ROUND(I401*H401,2)</f>
        <v>0</v>
      </c>
      <c r="BL401" s="19" t="s">
        <v>336</v>
      </c>
      <c r="BM401" s="226" t="s">
        <v>1951</v>
      </c>
    </row>
    <row r="402" s="2" customFormat="1">
      <c r="A402" s="40"/>
      <c r="B402" s="41"/>
      <c r="C402" s="42"/>
      <c r="D402" s="228" t="s">
        <v>236</v>
      </c>
      <c r="E402" s="42"/>
      <c r="F402" s="229" t="s">
        <v>782</v>
      </c>
      <c r="G402" s="42"/>
      <c r="H402" s="42"/>
      <c r="I402" s="230"/>
      <c r="J402" s="42"/>
      <c r="K402" s="42"/>
      <c r="L402" s="46"/>
      <c r="M402" s="231"/>
      <c r="N402" s="232"/>
      <c r="O402" s="86"/>
      <c r="P402" s="86"/>
      <c r="Q402" s="86"/>
      <c r="R402" s="86"/>
      <c r="S402" s="86"/>
      <c r="T402" s="86"/>
      <c r="U402" s="87"/>
      <c r="V402" s="40"/>
      <c r="W402" s="40"/>
      <c r="X402" s="40"/>
      <c r="Y402" s="40"/>
      <c r="Z402" s="40"/>
      <c r="AA402" s="40"/>
      <c r="AB402" s="40"/>
      <c r="AC402" s="40"/>
      <c r="AD402" s="40"/>
      <c r="AE402" s="40"/>
      <c r="AT402" s="19" t="s">
        <v>236</v>
      </c>
      <c r="AU402" s="19" t="s">
        <v>84</v>
      </c>
    </row>
    <row r="403" s="13" customFormat="1">
      <c r="A403" s="13"/>
      <c r="B403" s="233"/>
      <c r="C403" s="234"/>
      <c r="D403" s="235" t="s">
        <v>238</v>
      </c>
      <c r="E403" s="236" t="s">
        <v>19</v>
      </c>
      <c r="F403" s="237" t="s">
        <v>1950</v>
      </c>
      <c r="G403" s="234"/>
      <c r="H403" s="238">
        <v>202.59999999999999</v>
      </c>
      <c r="I403" s="239"/>
      <c r="J403" s="234"/>
      <c r="K403" s="234"/>
      <c r="L403" s="240"/>
      <c r="M403" s="241"/>
      <c r="N403" s="242"/>
      <c r="O403" s="242"/>
      <c r="P403" s="242"/>
      <c r="Q403" s="242"/>
      <c r="R403" s="242"/>
      <c r="S403" s="242"/>
      <c r="T403" s="242"/>
      <c r="U403" s="243"/>
      <c r="V403" s="13"/>
      <c r="W403" s="13"/>
      <c r="X403" s="13"/>
      <c r="Y403" s="13"/>
      <c r="Z403" s="13"/>
      <c r="AA403" s="13"/>
      <c r="AB403" s="13"/>
      <c r="AC403" s="13"/>
      <c r="AD403" s="13"/>
      <c r="AE403" s="13"/>
      <c r="AT403" s="244" t="s">
        <v>238</v>
      </c>
      <c r="AU403" s="244" t="s">
        <v>84</v>
      </c>
      <c r="AV403" s="13" t="s">
        <v>84</v>
      </c>
      <c r="AW403" s="13" t="s">
        <v>37</v>
      </c>
      <c r="AX403" s="13" t="s">
        <v>75</v>
      </c>
      <c r="AY403" s="244" t="s">
        <v>227</v>
      </c>
    </row>
    <row r="404" s="14" customFormat="1">
      <c r="A404" s="14"/>
      <c r="B404" s="245"/>
      <c r="C404" s="246"/>
      <c r="D404" s="235" t="s">
        <v>238</v>
      </c>
      <c r="E404" s="247" t="s">
        <v>19</v>
      </c>
      <c r="F404" s="248" t="s">
        <v>240</v>
      </c>
      <c r="G404" s="246"/>
      <c r="H404" s="249">
        <v>202.59999999999999</v>
      </c>
      <c r="I404" s="250"/>
      <c r="J404" s="246"/>
      <c r="K404" s="246"/>
      <c r="L404" s="251"/>
      <c r="M404" s="252"/>
      <c r="N404" s="253"/>
      <c r="O404" s="253"/>
      <c r="P404" s="253"/>
      <c r="Q404" s="253"/>
      <c r="R404" s="253"/>
      <c r="S404" s="253"/>
      <c r="T404" s="253"/>
      <c r="U404" s="254"/>
      <c r="V404" s="14"/>
      <c r="W404" s="14"/>
      <c r="X404" s="14"/>
      <c r="Y404" s="14"/>
      <c r="Z404" s="14"/>
      <c r="AA404" s="14"/>
      <c r="AB404" s="14"/>
      <c r="AC404" s="14"/>
      <c r="AD404" s="14"/>
      <c r="AE404" s="14"/>
      <c r="AT404" s="255" t="s">
        <v>238</v>
      </c>
      <c r="AU404" s="255" t="s">
        <v>84</v>
      </c>
      <c r="AV404" s="14" t="s">
        <v>234</v>
      </c>
      <c r="AW404" s="14" t="s">
        <v>37</v>
      </c>
      <c r="AX404" s="14" t="s">
        <v>82</v>
      </c>
      <c r="AY404" s="255" t="s">
        <v>227</v>
      </c>
    </row>
    <row r="405" s="12" customFormat="1" ht="25.92" customHeight="1">
      <c r="A405" s="12"/>
      <c r="B405" s="199"/>
      <c r="C405" s="200"/>
      <c r="D405" s="201" t="s">
        <v>74</v>
      </c>
      <c r="E405" s="202" t="s">
        <v>365</v>
      </c>
      <c r="F405" s="202" t="s">
        <v>366</v>
      </c>
      <c r="G405" s="200"/>
      <c r="H405" s="200"/>
      <c r="I405" s="203"/>
      <c r="J405" s="204">
        <f>BK405</f>
        <v>0</v>
      </c>
      <c r="K405" s="200"/>
      <c r="L405" s="205"/>
      <c r="M405" s="206"/>
      <c r="N405" s="207"/>
      <c r="O405" s="207"/>
      <c r="P405" s="208">
        <f>SUM(P406:P414)</f>
        <v>0</v>
      </c>
      <c r="Q405" s="207"/>
      <c r="R405" s="208">
        <f>SUM(R406:R414)</f>
        <v>0</v>
      </c>
      <c r="S405" s="207"/>
      <c r="T405" s="208">
        <f>SUM(T406:T414)</f>
        <v>0</v>
      </c>
      <c r="U405" s="209"/>
      <c r="V405" s="12"/>
      <c r="W405" s="12"/>
      <c r="X405" s="12"/>
      <c r="Y405" s="12"/>
      <c r="Z405" s="12"/>
      <c r="AA405" s="12"/>
      <c r="AB405" s="12"/>
      <c r="AC405" s="12"/>
      <c r="AD405" s="12"/>
      <c r="AE405" s="12"/>
      <c r="AR405" s="210" t="s">
        <v>234</v>
      </c>
      <c r="AT405" s="211" t="s">
        <v>74</v>
      </c>
      <c r="AU405" s="211" t="s">
        <v>75</v>
      </c>
      <c r="AY405" s="210" t="s">
        <v>227</v>
      </c>
      <c r="BK405" s="212">
        <f>SUM(BK406:BK414)</f>
        <v>0</v>
      </c>
    </row>
    <row r="406" s="2" customFormat="1" ht="16.5" customHeight="1">
      <c r="A406" s="40"/>
      <c r="B406" s="41"/>
      <c r="C406" s="215" t="s">
        <v>766</v>
      </c>
      <c r="D406" s="215" t="s">
        <v>229</v>
      </c>
      <c r="E406" s="216" t="s">
        <v>1952</v>
      </c>
      <c r="F406" s="217" t="s">
        <v>1953</v>
      </c>
      <c r="G406" s="218" t="s">
        <v>370</v>
      </c>
      <c r="H406" s="219">
        <v>60</v>
      </c>
      <c r="I406" s="220"/>
      <c r="J406" s="221">
        <f>ROUND(I406*H406,2)</f>
        <v>0</v>
      </c>
      <c r="K406" s="217" t="s">
        <v>233</v>
      </c>
      <c r="L406" s="46"/>
      <c r="M406" s="222" t="s">
        <v>19</v>
      </c>
      <c r="N406" s="223" t="s">
        <v>46</v>
      </c>
      <c r="O406" s="86"/>
      <c r="P406" s="224">
        <f>O406*H406</f>
        <v>0</v>
      </c>
      <c r="Q406" s="224">
        <v>0</v>
      </c>
      <c r="R406" s="224">
        <f>Q406*H406</f>
        <v>0</v>
      </c>
      <c r="S406" s="224">
        <v>0</v>
      </c>
      <c r="T406" s="224">
        <f>S406*H406</f>
        <v>0</v>
      </c>
      <c r="U406" s="225" t="s">
        <v>19</v>
      </c>
      <c r="V406" s="40"/>
      <c r="W406" s="40"/>
      <c r="X406" s="40"/>
      <c r="Y406" s="40"/>
      <c r="Z406" s="40"/>
      <c r="AA406" s="40"/>
      <c r="AB406" s="40"/>
      <c r="AC406" s="40"/>
      <c r="AD406" s="40"/>
      <c r="AE406" s="40"/>
      <c r="AR406" s="226" t="s">
        <v>371</v>
      </c>
      <c r="AT406" s="226" t="s">
        <v>229</v>
      </c>
      <c r="AU406" s="226" t="s">
        <v>82</v>
      </c>
      <c r="AY406" s="19" t="s">
        <v>227</v>
      </c>
      <c r="BE406" s="227">
        <f>IF(N406="základní",J406,0)</f>
        <v>0</v>
      </c>
      <c r="BF406" s="227">
        <f>IF(N406="snížená",J406,0)</f>
        <v>0</v>
      </c>
      <c r="BG406" s="227">
        <f>IF(N406="zákl. přenesená",J406,0)</f>
        <v>0</v>
      </c>
      <c r="BH406" s="227">
        <f>IF(N406="sníž. přenesená",J406,0)</f>
        <v>0</v>
      </c>
      <c r="BI406" s="227">
        <f>IF(N406="nulová",J406,0)</f>
        <v>0</v>
      </c>
      <c r="BJ406" s="19" t="s">
        <v>82</v>
      </c>
      <c r="BK406" s="227">
        <f>ROUND(I406*H406,2)</f>
        <v>0</v>
      </c>
      <c r="BL406" s="19" t="s">
        <v>371</v>
      </c>
      <c r="BM406" s="226" t="s">
        <v>1954</v>
      </c>
    </row>
    <row r="407" s="2" customFormat="1">
      <c r="A407" s="40"/>
      <c r="B407" s="41"/>
      <c r="C407" s="42"/>
      <c r="D407" s="228" t="s">
        <v>236</v>
      </c>
      <c r="E407" s="42"/>
      <c r="F407" s="229" t="s">
        <v>1955</v>
      </c>
      <c r="G407" s="42"/>
      <c r="H407" s="42"/>
      <c r="I407" s="230"/>
      <c r="J407" s="42"/>
      <c r="K407" s="42"/>
      <c r="L407" s="46"/>
      <c r="M407" s="231"/>
      <c r="N407" s="232"/>
      <c r="O407" s="86"/>
      <c r="P407" s="86"/>
      <c r="Q407" s="86"/>
      <c r="R407" s="86"/>
      <c r="S407" s="86"/>
      <c r="T407" s="86"/>
      <c r="U407" s="87"/>
      <c r="V407" s="40"/>
      <c r="W407" s="40"/>
      <c r="X407" s="40"/>
      <c r="Y407" s="40"/>
      <c r="Z407" s="40"/>
      <c r="AA407" s="40"/>
      <c r="AB407" s="40"/>
      <c r="AC407" s="40"/>
      <c r="AD407" s="40"/>
      <c r="AE407" s="40"/>
      <c r="AT407" s="19" t="s">
        <v>236</v>
      </c>
      <c r="AU407" s="19" t="s">
        <v>82</v>
      </c>
    </row>
    <row r="408" s="15" customFormat="1">
      <c r="A408" s="15"/>
      <c r="B408" s="266"/>
      <c r="C408" s="267"/>
      <c r="D408" s="235" t="s">
        <v>238</v>
      </c>
      <c r="E408" s="268" t="s">
        <v>19</v>
      </c>
      <c r="F408" s="269" t="s">
        <v>1956</v>
      </c>
      <c r="G408" s="267"/>
      <c r="H408" s="268" t="s">
        <v>19</v>
      </c>
      <c r="I408" s="270"/>
      <c r="J408" s="267"/>
      <c r="K408" s="267"/>
      <c r="L408" s="271"/>
      <c r="M408" s="272"/>
      <c r="N408" s="273"/>
      <c r="O408" s="273"/>
      <c r="P408" s="273"/>
      <c r="Q408" s="273"/>
      <c r="R408" s="273"/>
      <c r="S408" s="273"/>
      <c r="T408" s="273"/>
      <c r="U408" s="274"/>
      <c r="V408" s="15"/>
      <c r="W408" s="15"/>
      <c r="X408" s="15"/>
      <c r="Y408" s="15"/>
      <c r="Z408" s="15"/>
      <c r="AA408" s="15"/>
      <c r="AB408" s="15"/>
      <c r="AC408" s="15"/>
      <c r="AD408" s="15"/>
      <c r="AE408" s="15"/>
      <c r="AT408" s="275" t="s">
        <v>238</v>
      </c>
      <c r="AU408" s="275" t="s">
        <v>82</v>
      </c>
      <c r="AV408" s="15" t="s">
        <v>82</v>
      </c>
      <c r="AW408" s="15" t="s">
        <v>37</v>
      </c>
      <c r="AX408" s="15" t="s">
        <v>75</v>
      </c>
      <c r="AY408" s="275" t="s">
        <v>227</v>
      </c>
    </row>
    <row r="409" s="13" customFormat="1">
      <c r="A409" s="13"/>
      <c r="B409" s="233"/>
      <c r="C409" s="234"/>
      <c r="D409" s="235" t="s">
        <v>238</v>
      </c>
      <c r="E409" s="236" t="s">
        <v>19</v>
      </c>
      <c r="F409" s="237" t="s">
        <v>709</v>
      </c>
      <c r="G409" s="234"/>
      <c r="H409" s="238">
        <v>60</v>
      </c>
      <c r="I409" s="239"/>
      <c r="J409" s="234"/>
      <c r="K409" s="234"/>
      <c r="L409" s="240"/>
      <c r="M409" s="241"/>
      <c r="N409" s="242"/>
      <c r="O409" s="242"/>
      <c r="P409" s="242"/>
      <c r="Q409" s="242"/>
      <c r="R409" s="242"/>
      <c r="S409" s="242"/>
      <c r="T409" s="242"/>
      <c r="U409" s="243"/>
      <c r="V409" s="13"/>
      <c r="W409" s="13"/>
      <c r="X409" s="13"/>
      <c r="Y409" s="13"/>
      <c r="Z409" s="13"/>
      <c r="AA409" s="13"/>
      <c r="AB409" s="13"/>
      <c r="AC409" s="13"/>
      <c r="AD409" s="13"/>
      <c r="AE409" s="13"/>
      <c r="AT409" s="244" t="s">
        <v>238</v>
      </c>
      <c r="AU409" s="244" t="s">
        <v>82</v>
      </c>
      <c r="AV409" s="13" t="s">
        <v>84</v>
      </c>
      <c r="AW409" s="13" t="s">
        <v>37</v>
      </c>
      <c r="AX409" s="13" t="s">
        <v>75</v>
      </c>
      <c r="AY409" s="244" t="s">
        <v>227</v>
      </c>
    </row>
    <row r="410" s="14" customFormat="1">
      <c r="A410" s="14"/>
      <c r="B410" s="245"/>
      <c r="C410" s="246"/>
      <c r="D410" s="235" t="s">
        <v>238</v>
      </c>
      <c r="E410" s="247" t="s">
        <v>19</v>
      </c>
      <c r="F410" s="248" t="s">
        <v>240</v>
      </c>
      <c r="G410" s="246"/>
      <c r="H410" s="249">
        <v>60</v>
      </c>
      <c r="I410" s="250"/>
      <c r="J410" s="246"/>
      <c r="K410" s="246"/>
      <c r="L410" s="251"/>
      <c r="M410" s="252"/>
      <c r="N410" s="253"/>
      <c r="O410" s="253"/>
      <c r="P410" s="253"/>
      <c r="Q410" s="253"/>
      <c r="R410" s="253"/>
      <c r="S410" s="253"/>
      <c r="T410" s="253"/>
      <c r="U410" s="254"/>
      <c r="V410" s="14"/>
      <c r="W410" s="14"/>
      <c r="X410" s="14"/>
      <c r="Y410" s="14"/>
      <c r="Z410" s="14"/>
      <c r="AA410" s="14"/>
      <c r="AB410" s="14"/>
      <c r="AC410" s="14"/>
      <c r="AD410" s="14"/>
      <c r="AE410" s="14"/>
      <c r="AT410" s="255" t="s">
        <v>238</v>
      </c>
      <c r="AU410" s="255" t="s">
        <v>82</v>
      </c>
      <c r="AV410" s="14" t="s">
        <v>234</v>
      </c>
      <c r="AW410" s="14" t="s">
        <v>37</v>
      </c>
      <c r="AX410" s="14" t="s">
        <v>82</v>
      </c>
      <c r="AY410" s="255" t="s">
        <v>227</v>
      </c>
    </row>
    <row r="411" s="2" customFormat="1" ht="21.75" customHeight="1">
      <c r="A411" s="40"/>
      <c r="B411" s="41"/>
      <c r="C411" s="215" t="s">
        <v>772</v>
      </c>
      <c r="D411" s="215" t="s">
        <v>229</v>
      </c>
      <c r="E411" s="216" t="s">
        <v>1957</v>
      </c>
      <c r="F411" s="217" t="s">
        <v>1958</v>
      </c>
      <c r="G411" s="218" t="s">
        <v>370</v>
      </c>
      <c r="H411" s="219">
        <v>65</v>
      </c>
      <c r="I411" s="220"/>
      <c r="J411" s="221">
        <f>ROUND(I411*H411,2)</f>
        <v>0</v>
      </c>
      <c r="K411" s="217" t="s">
        <v>233</v>
      </c>
      <c r="L411" s="46"/>
      <c r="M411" s="222" t="s">
        <v>19</v>
      </c>
      <c r="N411" s="223" t="s">
        <v>46</v>
      </c>
      <c r="O411" s="86"/>
      <c r="P411" s="224">
        <f>O411*H411</f>
        <v>0</v>
      </c>
      <c r="Q411" s="224">
        <v>0</v>
      </c>
      <c r="R411" s="224">
        <f>Q411*H411</f>
        <v>0</v>
      </c>
      <c r="S411" s="224">
        <v>0</v>
      </c>
      <c r="T411" s="224">
        <f>S411*H411</f>
        <v>0</v>
      </c>
      <c r="U411" s="225" t="s">
        <v>19</v>
      </c>
      <c r="V411" s="40"/>
      <c r="W411" s="40"/>
      <c r="X411" s="40"/>
      <c r="Y411" s="40"/>
      <c r="Z411" s="40"/>
      <c r="AA411" s="40"/>
      <c r="AB411" s="40"/>
      <c r="AC411" s="40"/>
      <c r="AD411" s="40"/>
      <c r="AE411" s="40"/>
      <c r="AR411" s="226" t="s">
        <v>371</v>
      </c>
      <c r="AT411" s="226" t="s">
        <v>229</v>
      </c>
      <c r="AU411" s="226" t="s">
        <v>82</v>
      </c>
      <c r="AY411" s="19" t="s">
        <v>227</v>
      </c>
      <c r="BE411" s="227">
        <f>IF(N411="základní",J411,0)</f>
        <v>0</v>
      </c>
      <c r="BF411" s="227">
        <f>IF(N411="snížená",J411,0)</f>
        <v>0</v>
      </c>
      <c r="BG411" s="227">
        <f>IF(N411="zákl. přenesená",J411,0)</f>
        <v>0</v>
      </c>
      <c r="BH411" s="227">
        <f>IF(N411="sníž. přenesená",J411,0)</f>
        <v>0</v>
      </c>
      <c r="BI411" s="227">
        <f>IF(N411="nulová",J411,0)</f>
        <v>0</v>
      </c>
      <c r="BJ411" s="19" t="s">
        <v>82</v>
      </c>
      <c r="BK411" s="227">
        <f>ROUND(I411*H411,2)</f>
        <v>0</v>
      </c>
      <c r="BL411" s="19" t="s">
        <v>371</v>
      </c>
      <c r="BM411" s="226" t="s">
        <v>1959</v>
      </c>
    </row>
    <row r="412" s="2" customFormat="1">
      <c r="A412" s="40"/>
      <c r="B412" s="41"/>
      <c r="C412" s="42"/>
      <c r="D412" s="228" t="s">
        <v>236</v>
      </c>
      <c r="E412" s="42"/>
      <c r="F412" s="229" t="s">
        <v>1960</v>
      </c>
      <c r="G412" s="42"/>
      <c r="H412" s="42"/>
      <c r="I412" s="230"/>
      <c r="J412" s="42"/>
      <c r="K412" s="42"/>
      <c r="L412" s="46"/>
      <c r="M412" s="231"/>
      <c r="N412" s="232"/>
      <c r="O412" s="86"/>
      <c r="P412" s="86"/>
      <c r="Q412" s="86"/>
      <c r="R412" s="86"/>
      <c r="S412" s="86"/>
      <c r="T412" s="86"/>
      <c r="U412" s="87"/>
      <c r="V412" s="40"/>
      <c r="W412" s="40"/>
      <c r="X412" s="40"/>
      <c r="Y412" s="40"/>
      <c r="Z412" s="40"/>
      <c r="AA412" s="40"/>
      <c r="AB412" s="40"/>
      <c r="AC412" s="40"/>
      <c r="AD412" s="40"/>
      <c r="AE412" s="40"/>
      <c r="AT412" s="19" t="s">
        <v>236</v>
      </c>
      <c r="AU412" s="19" t="s">
        <v>82</v>
      </c>
    </row>
    <row r="413" s="13" customFormat="1">
      <c r="A413" s="13"/>
      <c r="B413" s="233"/>
      <c r="C413" s="234"/>
      <c r="D413" s="235" t="s">
        <v>238</v>
      </c>
      <c r="E413" s="236" t="s">
        <v>19</v>
      </c>
      <c r="F413" s="237" t="s">
        <v>739</v>
      </c>
      <c r="G413" s="234"/>
      <c r="H413" s="238">
        <v>65</v>
      </c>
      <c r="I413" s="239"/>
      <c r="J413" s="234"/>
      <c r="K413" s="234"/>
      <c r="L413" s="240"/>
      <c r="M413" s="241"/>
      <c r="N413" s="242"/>
      <c r="O413" s="242"/>
      <c r="P413" s="242"/>
      <c r="Q413" s="242"/>
      <c r="R413" s="242"/>
      <c r="S413" s="242"/>
      <c r="T413" s="242"/>
      <c r="U413" s="243"/>
      <c r="V413" s="13"/>
      <c r="W413" s="13"/>
      <c r="X413" s="13"/>
      <c r="Y413" s="13"/>
      <c r="Z413" s="13"/>
      <c r="AA413" s="13"/>
      <c r="AB413" s="13"/>
      <c r="AC413" s="13"/>
      <c r="AD413" s="13"/>
      <c r="AE413" s="13"/>
      <c r="AT413" s="244" t="s">
        <v>238</v>
      </c>
      <c r="AU413" s="244" t="s">
        <v>82</v>
      </c>
      <c r="AV413" s="13" t="s">
        <v>84</v>
      </c>
      <c r="AW413" s="13" t="s">
        <v>37</v>
      </c>
      <c r="AX413" s="13" t="s">
        <v>75</v>
      </c>
      <c r="AY413" s="244" t="s">
        <v>227</v>
      </c>
    </row>
    <row r="414" s="14" customFormat="1">
      <c r="A414" s="14"/>
      <c r="B414" s="245"/>
      <c r="C414" s="246"/>
      <c r="D414" s="235" t="s">
        <v>238</v>
      </c>
      <c r="E414" s="247" t="s">
        <v>19</v>
      </c>
      <c r="F414" s="248" t="s">
        <v>240</v>
      </c>
      <c r="G414" s="246"/>
      <c r="H414" s="249">
        <v>65</v>
      </c>
      <c r="I414" s="250"/>
      <c r="J414" s="246"/>
      <c r="K414" s="246"/>
      <c r="L414" s="251"/>
      <c r="M414" s="276"/>
      <c r="N414" s="277"/>
      <c r="O414" s="277"/>
      <c r="P414" s="277"/>
      <c r="Q414" s="277"/>
      <c r="R414" s="277"/>
      <c r="S414" s="277"/>
      <c r="T414" s="277"/>
      <c r="U414" s="278"/>
      <c r="V414" s="14"/>
      <c r="W414" s="14"/>
      <c r="X414" s="14"/>
      <c r="Y414" s="14"/>
      <c r="Z414" s="14"/>
      <c r="AA414" s="14"/>
      <c r="AB414" s="14"/>
      <c r="AC414" s="14"/>
      <c r="AD414" s="14"/>
      <c r="AE414" s="14"/>
      <c r="AT414" s="255" t="s">
        <v>238</v>
      </c>
      <c r="AU414" s="255" t="s">
        <v>82</v>
      </c>
      <c r="AV414" s="14" t="s">
        <v>234</v>
      </c>
      <c r="AW414" s="14" t="s">
        <v>37</v>
      </c>
      <c r="AX414" s="14" t="s">
        <v>82</v>
      </c>
      <c r="AY414" s="255" t="s">
        <v>227</v>
      </c>
    </row>
    <row r="415" s="2" customFormat="1" ht="6.96" customHeight="1">
      <c r="A415" s="40"/>
      <c r="B415" s="61"/>
      <c r="C415" s="62"/>
      <c r="D415" s="62"/>
      <c r="E415" s="62"/>
      <c r="F415" s="62"/>
      <c r="G415" s="62"/>
      <c r="H415" s="62"/>
      <c r="I415" s="62"/>
      <c r="J415" s="62"/>
      <c r="K415" s="62"/>
      <c r="L415" s="46"/>
      <c r="M415" s="40"/>
      <c r="O415" s="40"/>
      <c r="P415" s="40"/>
      <c r="Q415" s="40"/>
      <c r="R415" s="40"/>
      <c r="S415" s="40"/>
      <c r="T415" s="40"/>
      <c r="U415" s="40"/>
      <c r="V415" s="40"/>
      <c r="W415" s="40"/>
      <c r="X415" s="40"/>
      <c r="Y415" s="40"/>
      <c r="Z415" s="40"/>
      <c r="AA415" s="40"/>
      <c r="AB415" s="40"/>
      <c r="AC415" s="40"/>
      <c r="AD415" s="40"/>
      <c r="AE415" s="40"/>
    </row>
  </sheetData>
  <sheetProtection sheet="1" autoFilter="0" formatColumns="0" formatRows="0" objects="1" scenarios="1" spinCount="100000" saltValue="UlnEO3aCnFv8F781Sy87x7eXQLX+eNjJVPA5FGvobkprWdSZcoJk6h0mUG1504iamrpY42xFqcOuyEa0MWrhiQ==" hashValue="AV4+5/vbz2SQaNUkVOOt9tzYcrssMgVdxaoxWxxp/Ut7DyIBSSEX7iATtL5wrtSO+5ONGQK5samIPiJWmhxi0g==" algorithmName="SHA-512" password="CC35"/>
  <autoFilter ref="C103:K414"/>
  <mergeCells count="15">
    <mergeCell ref="E7:H7"/>
    <mergeCell ref="E11:H11"/>
    <mergeCell ref="E9:H9"/>
    <mergeCell ref="E13:H13"/>
    <mergeCell ref="E22:H22"/>
    <mergeCell ref="E31:H31"/>
    <mergeCell ref="E52:H52"/>
    <mergeCell ref="E56:H56"/>
    <mergeCell ref="E54:H54"/>
    <mergeCell ref="E58:H58"/>
    <mergeCell ref="E90:H90"/>
    <mergeCell ref="E94:H94"/>
    <mergeCell ref="E92:H92"/>
    <mergeCell ref="E96:H96"/>
    <mergeCell ref="L2:V2"/>
  </mergeCells>
  <hyperlinks>
    <hyperlink ref="F108" r:id="rId1" display="https://podminky.urs.cz/item/CS_URS_2023_02/311272311"/>
    <hyperlink ref="F112" r:id="rId2" display="https://podminky.urs.cz/item/CS_URS_2023_02/317941121"/>
    <hyperlink ref="F119" r:id="rId3" display="https://podminky.urs.cz/item/CS_URS_2023_02/342272245"/>
    <hyperlink ref="F124" r:id="rId4" display="https://podminky.urs.cz/item/CS_URS_2023_02/342291121"/>
    <hyperlink ref="F130" r:id="rId5" display="https://podminky.urs.cz/item/CS_URS_2023_02/612131111"/>
    <hyperlink ref="F135" r:id="rId6" display="https://podminky.urs.cz/item/CS_URS_2023_02/612142001"/>
    <hyperlink ref="F139" r:id="rId7" display="https://podminky.urs.cz/item/CS_URS_2023_02/612321131"/>
    <hyperlink ref="F143" r:id="rId8" display="https://podminky.urs.cz/item/CS_URS_2023_02/612325417"/>
    <hyperlink ref="F148" r:id="rId9" display="https://podminky.urs.cz/item/CS_URS_2023_02/962031133"/>
    <hyperlink ref="F152" r:id="rId10" display="https://podminky.urs.cz/item/CS_URS_2023_02/962052210"/>
    <hyperlink ref="F156" r:id="rId11" display="https://podminky.urs.cz/item/CS_URS_2023_02/968072246"/>
    <hyperlink ref="F161" r:id="rId12" display="https://podminky.urs.cz/item/CS_URS_2023_02/968072455"/>
    <hyperlink ref="F177" r:id="rId13" display="https://podminky.urs.cz/item/CS_URS_2023_02/968082017"/>
    <hyperlink ref="F192" r:id="rId14" display="https://podminky.urs.cz/item/CS_URS_2023_02/977211113"/>
    <hyperlink ref="F197" r:id="rId15" display="https://podminky.urs.cz/item/CS_URS_2023_02/997013156"/>
    <hyperlink ref="F199" r:id="rId16" display="https://podminky.urs.cz/item/CS_URS_2023_02/997013219"/>
    <hyperlink ref="F203" r:id="rId17" display="https://podminky.urs.cz/item/CS_URS_2023_02/997013501"/>
    <hyperlink ref="F205" r:id="rId18" display="https://podminky.urs.cz/item/CS_URS_2023_02/997013509"/>
    <hyperlink ref="F209" r:id="rId19" display="https://podminky.urs.cz/item/CS_URS_2023_02/997013631"/>
    <hyperlink ref="F212" r:id="rId20" display="https://podminky.urs.cz/item/CS_URS_2023_02/998011003"/>
    <hyperlink ref="F216" r:id="rId21" display="https://podminky.urs.cz/item/CS_URS_2023_02/763111327"/>
    <hyperlink ref="F220" r:id="rId22" display="https://podminky.urs.cz/item/CS_URS_2023_02/763131722"/>
    <hyperlink ref="F224" r:id="rId23" display="https://podminky.urs.cz/item/CS_URS_2023_02/763131731"/>
    <hyperlink ref="F228" r:id="rId24" display="https://podminky.urs.cz/item/CS_URS_2023_02/763132112"/>
    <hyperlink ref="F232" r:id="rId25" display="https://podminky.urs.cz/item/CS_URS_2023_02/763135102"/>
    <hyperlink ref="F242" r:id="rId26" display="https://podminky.urs.cz/item/CS_URS_2023_02/763135811"/>
    <hyperlink ref="F249" r:id="rId27" display="https://podminky.urs.cz/item/CS_URS_2023_02/998763302"/>
    <hyperlink ref="F252" r:id="rId28" display="https://podminky.urs.cz/item/CS_URS_2023_02/764002851"/>
    <hyperlink ref="F261" r:id="rId29" display="https://podminky.urs.cz/item/CS_URS_2023_02/764226444"/>
    <hyperlink ref="F266" r:id="rId30" display="https://podminky.urs.cz/item/CS_URS_2023_02/766441825"/>
    <hyperlink ref="F271" r:id="rId31" display="https://podminky.urs.cz/item/CS_URS_2023_02/766660181"/>
    <hyperlink ref="F298" r:id="rId32" display="https://podminky.urs.cz/item/CS_URS_2023_02/766660182"/>
    <hyperlink ref="F310" r:id="rId33" display="https://podminky.urs.cz/item/CS_URS_2023_02/766691914"/>
    <hyperlink ref="F317" r:id="rId34" display="https://podminky.urs.cz/item/CS_URS_2023_02/766691915"/>
    <hyperlink ref="F328" r:id="rId35" display="https://podminky.urs.cz/item/CS_URS_2023_02/766694126"/>
    <hyperlink ref="F337" r:id="rId36" display="https://podminky.urs.cz/item/CS_URS_2023_02/998766103"/>
    <hyperlink ref="F368" r:id="rId37" display="https://podminky.urs.cz/item/CS_URS_2023_02/767649198"/>
    <hyperlink ref="F395" r:id="rId38" display="https://podminky.urs.cz/item/CS_URS_2023_02/998767103"/>
    <hyperlink ref="F398" r:id="rId39" display="https://podminky.urs.cz/item/CS_URS_2023_02/784181121"/>
    <hyperlink ref="F402" r:id="rId40" display="https://podminky.urs.cz/item/CS_URS_2023_02/784211101"/>
    <hyperlink ref="F407" r:id="rId41" display="https://podminky.urs.cz/item/CS_URS_2023_02/HZS1311"/>
    <hyperlink ref="F412" r:id="rId42" display="https://podminky.urs.cz/item/CS_URS_2023_02/HZS249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127</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1961</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ROUND(J99,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ROUND((SUM(BE99:BE184)),  2)</f>
        <v>0</v>
      </c>
      <c r="G37" s="40"/>
      <c r="H37" s="40"/>
      <c r="I37" s="160">
        <v>0.20999999999999999</v>
      </c>
      <c r="J37" s="159">
        <f>ROUND(((SUM(BE99:BE184))*I37),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ROUND((SUM(BF99:BF184)),  2)</f>
        <v>0</v>
      </c>
      <c r="G38" s="40"/>
      <c r="H38" s="40"/>
      <c r="I38" s="160">
        <v>0.12</v>
      </c>
      <c r="J38" s="159">
        <f>ROUND(((SUM(BF99:BF184))*I38),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ROUND((SUM(BG99:BG184)),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ROUND((SUM(BH99:BH184)),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ROUND((SUM(BI99:BI184)),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13 - Zpevněné plochy</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J99</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J100</f>
        <v>0</v>
      </c>
      <c r="K68" s="179"/>
      <c r="L68" s="183"/>
      <c r="S68" s="9"/>
      <c r="T68" s="9"/>
      <c r="U68" s="9"/>
      <c r="V68" s="9"/>
      <c r="W68" s="9"/>
      <c r="X68" s="9"/>
      <c r="Y68" s="9"/>
      <c r="Z68" s="9"/>
      <c r="AA68" s="9"/>
      <c r="AB68" s="9"/>
      <c r="AC68" s="9"/>
      <c r="AD68" s="9"/>
      <c r="AE68" s="9"/>
    </row>
    <row r="69" s="10" customFormat="1" ht="19.92" customHeight="1">
      <c r="A69" s="10"/>
      <c r="B69" s="184"/>
      <c r="C69" s="126"/>
      <c r="D69" s="185" t="s">
        <v>202</v>
      </c>
      <c r="E69" s="186"/>
      <c r="F69" s="186"/>
      <c r="G69" s="186"/>
      <c r="H69" s="186"/>
      <c r="I69" s="186"/>
      <c r="J69" s="187">
        <f>J101</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1962</v>
      </c>
      <c r="E70" s="186"/>
      <c r="F70" s="186"/>
      <c r="G70" s="186"/>
      <c r="H70" s="186"/>
      <c r="I70" s="186"/>
      <c r="J70" s="187">
        <f>J131</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1963</v>
      </c>
      <c r="E71" s="186"/>
      <c r="F71" s="186"/>
      <c r="G71" s="186"/>
      <c r="H71" s="186"/>
      <c r="I71" s="186"/>
      <c r="J71" s="187">
        <f>J148</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204</v>
      </c>
      <c r="E72" s="186"/>
      <c r="F72" s="186"/>
      <c r="G72" s="186"/>
      <c r="H72" s="186"/>
      <c r="I72" s="186"/>
      <c r="J72" s="187">
        <f>J153</f>
        <v>0</v>
      </c>
      <c r="K72" s="126"/>
      <c r="L72" s="188"/>
      <c r="S72" s="10"/>
      <c r="T72" s="10"/>
      <c r="U72" s="10"/>
      <c r="V72" s="10"/>
      <c r="W72" s="10"/>
      <c r="X72" s="10"/>
      <c r="Y72" s="10"/>
      <c r="Z72" s="10"/>
      <c r="AA72" s="10"/>
      <c r="AB72" s="10"/>
      <c r="AC72" s="10"/>
      <c r="AD72" s="10"/>
      <c r="AE72" s="10"/>
    </row>
    <row r="73" s="9" customFormat="1" ht="24.96" customHeight="1">
      <c r="A73" s="9"/>
      <c r="B73" s="178"/>
      <c r="C73" s="179"/>
      <c r="D73" s="180" t="s">
        <v>1964</v>
      </c>
      <c r="E73" s="181"/>
      <c r="F73" s="181"/>
      <c r="G73" s="181"/>
      <c r="H73" s="181"/>
      <c r="I73" s="181"/>
      <c r="J73" s="182">
        <f>J172</f>
        <v>0</v>
      </c>
      <c r="K73" s="179"/>
      <c r="L73" s="183"/>
      <c r="S73" s="9"/>
      <c r="T73" s="9"/>
      <c r="U73" s="9"/>
      <c r="V73" s="9"/>
      <c r="W73" s="9"/>
      <c r="X73" s="9"/>
      <c r="Y73" s="9"/>
      <c r="Z73" s="9"/>
      <c r="AA73" s="9"/>
      <c r="AB73" s="9"/>
      <c r="AC73" s="9"/>
      <c r="AD73" s="9"/>
      <c r="AE73" s="9"/>
    </row>
    <row r="74" s="10" customFormat="1" ht="19.92" customHeight="1">
      <c r="A74" s="10"/>
      <c r="B74" s="184"/>
      <c r="C74" s="126"/>
      <c r="D74" s="185" t="s">
        <v>1965</v>
      </c>
      <c r="E74" s="186"/>
      <c r="F74" s="186"/>
      <c r="G74" s="186"/>
      <c r="H74" s="186"/>
      <c r="I74" s="186"/>
      <c r="J74" s="187">
        <f>J173</f>
        <v>0</v>
      </c>
      <c r="K74" s="126"/>
      <c r="L74" s="188"/>
      <c r="S74" s="10"/>
      <c r="T74" s="10"/>
      <c r="U74" s="10"/>
      <c r="V74" s="10"/>
      <c r="W74" s="10"/>
      <c r="X74" s="10"/>
      <c r="Y74" s="10"/>
      <c r="Z74" s="10"/>
      <c r="AA74" s="10"/>
      <c r="AB74" s="10"/>
      <c r="AC74" s="10"/>
      <c r="AD74" s="10"/>
      <c r="AE74" s="10"/>
    </row>
    <row r="75" s="9" customFormat="1" ht="24.96" customHeight="1">
      <c r="A75" s="9"/>
      <c r="B75" s="178"/>
      <c r="C75" s="179"/>
      <c r="D75" s="180" t="s">
        <v>210</v>
      </c>
      <c r="E75" s="181"/>
      <c r="F75" s="181"/>
      <c r="G75" s="181"/>
      <c r="H75" s="181"/>
      <c r="I75" s="181"/>
      <c r="J75" s="182">
        <f>J179</f>
        <v>0</v>
      </c>
      <c r="K75" s="179"/>
      <c r="L75" s="183"/>
      <c r="S75" s="9"/>
      <c r="T75" s="9"/>
      <c r="U75" s="9"/>
      <c r="V75" s="9"/>
      <c r="W75" s="9"/>
      <c r="X75" s="9"/>
      <c r="Y75" s="9"/>
      <c r="Z75" s="9"/>
      <c r="AA75" s="9"/>
      <c r="AB75" s="9"/>
      <c r="AC75" s="9"/>
      <c r="AD75" s="9"/>
      <c r="AE75" s="9"/>
    </row>
    <row r="76" s="2" customFormat="1" ht="21.84"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8"/>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8"/>
      <c r="S81" s="40"/>
      <c r="T81" s="40"/>
      <c r="U81" s="40"/>
      <c r="V81" s="40"/>
      <c r="W81" s="40"/>
      <c r="X81" s="40"/>
      <c r="Y81" s="40"/>
      <c r="Z81" s="40"/>
      <c r="AA81" s="40"/>
      <c r="AB81" s="40"/>
      <c r="AC81" s="40"/>
      <c r="AD81" s="40"/>
      <c r="AE81" s="40"/>
    </row>
    <row r="82" s="2" customFormat="1" ht="24.96" customHeight="1">
      <c r="A82" s="40"/>
      <c r="B82" s="41"/>
      <c r="C82" s="25" t="s">
        <v>211</v>
      </c>
      <c r="D82" s="42"/>
      <c r="E82" s="42"/>
      <c r="F82" s="42"/>
      <c r="G82" s="42"/>
      <c r="H82" s="42"/>
      <c r="I82" s="42"/>
      <c r="J82" s="42"/>
      <c r="K82" s="42"/>
      <c r="L82" s="148"/>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6.5" customHeight="1">
      <c r="A85" s="40"/>
      <c r="B85" s="41"/>
      <c r="C85" s="42"/>
      <c r="D85" s="42"/>
      <c r="E85" s="172" t="str">
        <f>E7</f>
        <v>PF UPOL, Změna užívání vnitřních prostor budovy B</v>
      </c>
      <c r="F85" s="34"/>
      <c r="G85" s="34"/>
      <c r="H85" s="34"/>
      <c r="I85" s="42"/>
      <c r="J85" s="42"/>
      <c r="K85" s="42"/>
      <c r="L85" s="148"/>
      <c r="S85" s="40"/>
      <c r="T85" s="40"/>
      <c r="U85" s="40"/>
      <c r="V85" s="40"/>
      <c r="W85" s="40"/>
      <c r="X85" s="40"/>
      <c r="Y85" s="40"/>
      <c r="Z85" s="40"/>
      <c r="AA85" s="40"/>
      <c r="AB85" s="40"/>
      <c r="AC85" s="40"/>
      <c r="AD85" s="40"/>
      <c r="AE85" s="40"/>
    </row>
    <row r="86" s="1" customFormat="1" ht="12" customHeight="1">
      <c r="B86" s="23"/>
      <c r="C86" s="34" t="s">
        <v>191</v>
      </c>
      <c r="D86" s="24"/>
      <c r="E86" s="24"/>
      <c r="F86" s="24"/>
      <c r="G86" s="24"/>
      <c r="H86" s="24"/>
      <c r="I86" s="24"/>
      <c r="J86" s="24"/>
      <c r="K86" s="24"/>
      <c r="L86" s="22"/>
    </row>
    <row r="87" s="1" customFormat="1" ht="16.5" customHeight="1">
      <c r="B87" s="23"/>
      <c r="C87" s="24"/>
      <c r="D87" s="24"/>
      <c r="E87" s="172" t="s">
        <v>192</v>
      </c>
      <c r="F87" s="24"/>
      <c r="G87" s="24"/>
      <c r="H87" s="24"/>
      <c r="I87" s="24"/>
      <c r="J87" s="24"/>
      <c r="K87" s="24"/>
      <c r="L87" s="22"/>
    </row>
    <row r="88" s="1" customFormat="1" ht="12" customHeight="1">
      <c r="B88" s="23"/>
      <c r="C88" s="34" t="s">
        <v>193</v>
      </c>
      <c r="D88" s="24"/>
      <c r="E88" s="24"/>
      <c r="F88" s="24"/>
      <c r="G88" s="24"/>
      <c r="H88" s="24"/>
      <c r="I88" s="24"/>
      <c r="J88" s="24"/>
      <c r="K88" s="24"/>
      <c r="L88" s="22"/>
    </row>
    <row r="89" s="2" customFormat="1" ht="16.5" customHeight="1">
      <c r="A89" s="40"/>
      <c r="B89" s="41"/>
      <c r="C89" s="42"/>
      <c r="D89" s="42"/>
      <c r="E89" s="173" t="s">
        <v>194</v>
      </c>
      <c r="F89" s="42"/>
      <c r="G89" s="42"/>
      <c r="H89" s="42"/>
      <c r="I89" s="42"/>
      <c r="J89" s="42"/>
      <c r="K89" s="42"/>
      <c r="L89" s="148"/>
      <c r="S89" s="40"/>
      <c r="T89" s="40"/>
      <c r="U89" s="40"/>
      <c r="V89" s="40"/>
      <c r="W89" s="40"/>
      <c r="X89" s="40"/>
      <c r="Y89" s="40"/>
      <c r="Z89" s="40"/>
      <c r="AA89" s="40"/>
      <c r="AB89" s="40"/>
      <c r="AC89" s="40"/>
      <c r="AD89" s="40"/>
      <c r="AE89" s="40"/>
    </row>
    <row r="90" s="2" customFormat="1" ht="12" customHeight="1">
      <c r="A90" s="40"/>
      <c r="B90" s="41"/>
      <c r="C90" s="34" t="s">
        <v>195</v>
      </c>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16.5" customHeight="1">
      <c r="A91" s="40"/>
      <c r="B91" s="41"/>
      <c r="C91" s="42"/>
      <c r="D91" s="42"/>
      <c r="E91" s="71" t="str">
        <f>E13</f>
        <v>13 - Zpevněné plochy</v>
      </c>
      <c r="F91" s="42"/>
      <c r="G91" s="42"/>
      <c r="H91" s="42"/>
      <c r="I91" s="42"/>
      <c r="J91" s="42"/>
      <c r="K91" s="42"/>
      <c r="L91" s="148"/>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8"/>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F16</f>
        <v xml:space="preserve"> </v>
      </c>
      <c r="G93" s="42"/>
      <c r="H93" s="42"/>
      <c r="I93" s="34" t="s">
        <v>23</v>
      </c>
      <c r="J93" s="74" t="str">
        <f>IF(J16="","",J16)</f>
        <v>3. 4. 2025</v>
      </c>
      <c r="K93" s="42"/>
      <c r="L93" s="148"/>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40.05" customHeight="1">
      <c r="A95" s="40"/>
      <c r="B95" s="41"/>
      <c r="C95" s="34" t="s">
        <v>25</v>
      </c>
      <c r="D95" s="42"/>
      <c r="E95" s="42"/>
      <c r="F95" s="29" t="str">
        <f>E19</f>
        <v>UP v Olomouci, Křížkovského 511/8, Olomouc 779 00</v>
      </c>
      <c r="G95" s="42"/>
      <c r="H95" s="42"/>
      <c r="I95" s="34" t="s">
        <v>33</v>
      </c>
      <c r="J95" s="38" t="str">
        <f>E25</f>
        <v xml:space="preserve">RV Projekt s.r.o., Poláškova 1535, Val. Meziříčí </v>
      </c>
      <c r="K95" s="42"/>
      <c r="L95" s="148"/>
      <c r="S95" s="40"/>
      <c r="T95" s="40"/>
      <c r="U95" s="40"/>
      <c r="V95" s="40"/>
      <c r="W95" s="40"/>
      <c r="X95" s="40"/>
      <c r="Y95" s="40"/>
      <c r="Z95" s="40"/>
      <c r="AA95" s="40"/>
      <c r="AB95" s="40"/>
      <c r="AC95" s="40"/>
      <c r="AD95" s="40"/>
      <c r="AE95" s="40"/>
    </row>
    <row r="96" s="2" customFormat="1" ht="40.05" customHeight="1">
      <c r="A96" s="40"/>
      <c r="B96" s="41"/>
      <c r="C96" s="34" t="s">
        <v>31</v>
      </c>
      <c r="D96" s="42"/>
      <c r="E96" s="42"/>
      <c r="F96" s="29" t="str">
        <f>IF(E22="","",E22)</f>
        <v>Vyplň údaj</v>
      </c>
      <c r="G96" s="42"/>
      <c r="H96" s="42"/>
      <c r="I96" s="34" t="s">
        <v>38</v>
      </c>
      <c r="J96" s="38" t="str">
        <f>E28</f>
        <v xml:space="preserve">RV Projekt s.r.o., Poláškova 1535, Val. Meziříčí </v>
      </c>
      <c r="K96" s="42"/>
      <c r="L96" s="148"/>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8"/>
      <c r="S97" s="40"/>
      <c r="T97" s="40"/>
      <c r="U97" s="40"/>
      <c r="V97" s="40"/>
      <c r="W97" s="40"/>
      <c r="X97" s="40"/>
      <c r="Y97" s="40"/>
      <c r="Z97" s="40"/>
      <c r="AA97" s="40"/>
      <c r="AB97" s="40"/>
      <c r="AC97" s="40"/>
      <c r="AD97" s="40"/>
      <c r="AE97" s="40"/>
    </row>
    <row r="98" s="11" customFormat="1" ht="29.28" customHeight="1">
      <c r="A98" s="189"/>
      <c r="B98" s="190"/>
      <c r="C98" s="191" t="s">
        <v>212</v>
      </c>
      <c r="D98" s="192" t="s">
        <v>60</v>
      </c>
      <c r="E98" s="192" t="s">
        <v>56</v>
      </c>
      <c r="F98" s="192" t="s">
        <v>57</v>
      </c>
      <c r="G98" s="192" t="s">
        <v>213</v>
      </c>
      <c r="H98" s="192" t="s">
        <v>214</v>
      </c>
      <c r="I98" s="192" t="s">
        <v>215</v>
      </c>
      <c r="J98" s="192" t="s">
        <v>199</v>
      </c>
      <c r="K98" s="193" t="s">
        <v>216</v>
      </c>
      <c r="L98" s="194"/>
      <c r="M98" s="94" t="s">
        <v>19</v>
      </c>
      <c r="N98" s="95" t="s">
        <v>45</v>
      </c>
      <c r="O98" s="95" t="s">
        <v>217</v>
      </c>
      <c r="P98" s="95" t="s">
        <v>218</v>
      </c>
      <c r="Q98" s="95" t="s">
        <v>219</v>
      </c>
      <c r="R98" s="95" t="s">
        <v>220</v>
      </c>
      <c r="S98" s="95" t="s">
        <v>221</v>
      </c>
      <c r="T98" s="95" t="s">
        <v>222</v>
      </c>
      <c r="U98" s="96" t="s">
        <v>223</v>
      </c>
      <c r="V98" s="189"/>
      <c r="W98" s="189"/>
      <c r="X98" s="189"/>
      <c r="Y98" s="189"/>
      <c r="Z98" s="189"/>
      <c r="AA98" s="189"/>
      <c r="AB98" s="189"/>
      <c r="AC98" s="189"/>
      <c r="AD98" s="189"/>
      <c r="AE98" s="189"/>
    </row>
    <row r="99" s="2" customFormat="1" ht="22.8" customHeight="1">
      <c r="A99" s="40"/>
      <c r="B99" s="41"/>
      <c r="C99" s="101" t="s">
        <v>224</v>
      </c>
      <c r="D99" s="42"/>
      <c r="E99" s="42"/>
      <c r="F99" s="42"/>
      <c r="G99" s="42"/>
      <c r="H99" s="42"/>
      <c r="I99" s="42"/>
      <c r="J99" s="195">
        <f>BK99</f>
        <v>0</v>
      </c>
      <c r="K99" s="42"/>
      <c r="L99" s="46"/>
      <c r="M99" s="97"/>
      <c r="N99" s="196"/>
      <c r="O99" s="98"/>
      <c r="P99" s="197">
        <f>P100+P172+P179</f>
        <v>0</v>
      </c>
      <c r="Q99" s="98"/>
      <c r="R99" s="197">
        <f>R100+R172+R179</f>
        <v>86.831111539999995</v>
      </c>
      <c r="S99" s="98"/>
      <c r="T99" s="197">
        <f>T100+T172+T179</f>
        <v>4.5899999999999999</v>
      </c>
      <c r="U99" s="99"/>
      <c r="V99" s="40"/>
      <c r="W99" s="40"/>
      <c r="X99" s="40"/>
      <c r="Y99" s="40"/>
      <c r="Z99" s="40"/>
      <c r="AA99" s="40"/>
      <c r="AB99" s="40"/>
      <c r="AC99" s="40"/>
      <c r="AD99" s="40"/>
      <c r="AE99" s="40"/>
      <c r="AT99" s="19" t="s">
        <v>74</v>
      </c>
      <c r="AU99" s="19" t="s">
        <v>200</v>
      </c>
      <c r="BK99" s="198">
        <f>BK100+BK172+BK179</f>
        <v>0</v>
      </c>
    </row>
    <row r="100" s="12" customFormat="1" ht="25.92" customHeight="1">
      <c r="A100" s="12"/>
      <c r="B100" s="199"/>
      <c r="C100" s="200"/>
      <c r="D100" s="201" t="s">
        <v>74</v>
      </c>
      <c r="E100" s="202" t="s">
        <v>225</v>
      </c>
      <c r="F100" s="202" t="s">
        <v>226</v>
      </c>
      <c r="G100" s="200"/>
      <c r="H100" s="200"/>
      <c r="I100" s="203"/>
      <c r="J100" s="204">
        <f>BK100</f>
        <v>0</v>
      </c>
      <c r="K100" s="200"/>
      <c r="L100" s="205"/>
      <c r="M100" s="206"/>
      <c r="N100" s="207"/>
      <c r="O100" s="207"/>
      <c r="P100" s="208">
        <f>P101+P131+P148+P153</f>
        <v>0</v>
      </c>
      <c r="Q100" s="207"/>
      <c r="R100" s="208">
        <f>R101+R131+R148+R153</f>
        <v>86.683111539999999</v>
      </c>
      <c r="S100" s="207"/>
      <c r="T100" s="208">
        <f>T101+T131+T148+T153</f>
        <v>4.5899999999999999</v>
      </c>
      <c r="U100" s="209"/>
      <c r="V100" s="12"/>
      <c r="W100" s="12"/>
      <c r="X100" s="12"/>
      <c r="Y100" s="12"/>
      <c r="Z100" s="12"/>
      <c r="AA100" s="12"/>
      <c r="AB100" s="12"/>
      <c r="AC100" s="12"/>
      <c r="AD100" s="12"/>
      <c r="AE100" s="12"/>
      <c r="AR100" s="210" t="s">
        <v>82</v>
      </c>
      <c r="AT100" s="211" t="s">
        <v>74</v>
      </c>
      <c r="AU100" s="211" t="s">
        <v>75</v>
      </c>
      <c r="AY100" s="210" t="s">
        <v>227</v>
      </c>
      <c r="BK100" s="212">
        <f>BK101+BK131+BK148+BK153</f>
        <v>0</v>
      </c>
    </row>
    <row r="101" s="12" customFormat="1" ht="22.8" customHeight="1">
      <c r="A101" s="12"/>
      <c r="B101" s="199"/>
      <c r="C101" s="200"/>
      <c r="D101" s="201" t="s">
        <v>74</v>
      </c>
      <c r="E101" s="213" t="s">
        <v>82</v>
      </c>
      <c r="F101" s="213" t="s">
        <v>228</v>
      </c>
      <c r="G101" s="200"/>
      <c r="H101" s="200"/>
      <c r="I101" s="203"/>
      <c r="J101" s="214">
        <f>BK101</f>
        <v>0</v>
      </c>
      <c r="K101" s="200"/>
      <c r="L101" s="205"/>
      <c r="M101" s="206"/>
      <c r="N101" s="207"/>
      <c r="O101" s="207"/>
      <c r="P101" s="208">
        <f>SUM(P102:P130)</f>
        <v>0</v>
      </c>
      <c r="Q101" s="207"/>
      <c r="R101" s="208">
        <f>SUM(R102:R130)</f>
        <v>0.0030000000000000001</v>
      </c>
      <c r="S101" s="207"/>
      <c r="T101" s="208">
        <f>SUM(T102:T130)</f>
        <v>4.5899999999999999</v>
      </c>
      <c r="U101" s="209"/>
      <c r="V101" s="12"/>
      <c r="W101" s="12"/>
      <c r="X101" s="12"/>
      <c r="Y101" s="12"/>
      <c r="Z101" s="12"/>
      <c r="AA101" s="12"/>
      <c r="AB101" s="12"/>
      <c r="AC101" s="12"/>
      <c r="AD101" s="12"/>
      <c r="AE101" s="12"/>
      <c r="AR101" s="210" t="s">
        <v>82</v>
      </c>
      <c r="AT101" s="211" t="s">
        <v>74</v>
      </c>
      <c r="AU101" s="211" t="s">
        <v>82</v>
      </c>
      <c r="AY101" s="210" t="s">
        <v>227</v>
      </c>
      <c r="BK101" s="212">
        <f>SUM(BK102:BK130)</f>
        <v>0</v>
      </c>
    </row>
    <row r="102" s="2" customFormat="1" ht="44.25" customHeight="1">
      <c r="A102" s="40"/>
      <c r="B102" s="41"/>
      <c r="C102" s="215" t="s">
        <v>82</v>
      </c>
      <c r="D102" s="215" t="s">
        <v>229</v>
      </c>
      <c r="E102" s="216" t="s">
        <v>1966</v>
      </c>
      <c r="F102" s="217" t="s">
        <v>1967</v>
      </c>
      <c r="G102" s="218" t="s">
        <v>259</v>
      </c>
      <c r="H102" s="219">
        <v>18</v>
      </c>
      <c r="I102" s="220"/>
      <c r="J102" s="221">
        <f>ROUND(I102*H102,2)</f>
        <v>0</v>
      </c>
      <c r="K102" s="217" t="s">
        <v>233</v>
      </c>
      <c r="L102" s="46"/>
      <c r="M102" s="222" t="s">
        <v>19</v>
      </c>
      <c r="N102" s="223" t="s">
        <v>46</v>
      </c>
      <c r="O102" s="86"/>
      <c r="P102" s="224">
        <f>O102*H102</f>
        <v>0</v>
      </c>
      <c r="Q102" s="224">
        <v>0</v>
      </c>
      <c r="R102" s="224">
        <f>Q102*H102</f>
        <v>0</v>
      </c>
      <c r="S102" s="224">
        <v>0.255</v>
      </c>
      <c r="T102" s="224">
        <f>S102*H102</f>
        <v>4.5899999999999999</v>
      </c>
      <c r="U102" s="225" t="s">
        <v>19</v>
      </c>
      <c r="V102" s="40"/>
      <c r="W102" s="40"/>
      <c r="X102" s="40"/>
      <c r="Y102" s="40"/>
      <c r="Z102" s="40"/>
      <c r="AA102" s="40"/>
      <c r="AB102" s="40"/>
      <c r="AC102" s="40"/>
      <c r="AD102" s="40"/>
      <c r="AE102" s="40"/>
      <c r="AR102" s="226" t="s">
        <v>234</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234</v>
      </c>
      <c r="BM102" s="226" t="s">
        <v>1968</v>
      </c>
    </row>
    <row r="103" s="2" customFormat="1">
      <c r="A103" s="40"/>
      <c r="B103" s="41"/>
      <c r="C103" s="42"/>
      <c r="D103" s="228" t="s">
        <v>236</v>
      </c>
      <c r="E103" s="42"/>
      <c r="F103" s="229" t="s">
        <v>1969</v>
      </c>
      <c r="G103" s="42"/>
      <c r="H103" s="42"/>
      <c r="I103" s="230"/>
      <c r="J103" s="42"/>
      <c r="K103" s="42"/>
      <c r="L103" s="46"/>
      <c r="M103" s="231"/>
      <c r="N103" s="232"/>
      <c r="O103" s="86"/>
      <c r="P103" s="86"/>
      <c r="Q103" s="86"/>
      <c r="R103" s="86"/>
      <c r="S103" s="86"/>
      <c r="T103" s="86"/>
      <c r="U103" s="87"/>
      <c r="V103" s="40"/>
      <c r="W103" s="40"/>
      <c r="X103" s="40"/>
      <c r="Y103" s="40"/>
      <c r="Z103" s="40"/>
      <c r="AA103" s="40"/>
      <c r="AB103" s="40"/>
      <c r="AC103" s="40"/>
      <c r="AD103" s="40"/>
      <c r="AE103" s="40"/>
      <c r="AT103" s="19" t="s">
        <v>236</v>
      </c>
      <c r="AU103" s="19" t="s">
        <v>84</v>
      </c>
    </row>
    <row r="104" s="13" customFormat="1">
      <c r="A104" s="13"/>
      <c r="B104" s="233"/>
      <c r="C104" s="234"/>
      <c r="D104" s="235" t="s">
        <v>238</v>
      </c>
      <c r="E104" s="236" t="s">
        <v>19</v>
      </c>
      <c r="F104" s="237" t="s">
        <v>1970</v>
      </c>
      <c r="G104" s="234"/>
      <c r="H104" s="238">
        <v>18</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4" customFormat="1">
      <c r="A105" s="14"/>
      <c r="B105" s="245"/>
      <c r="C105" s="246"/>
      <c r="D105" s="235" t="s">
        <v>238</v>
      </c>
      <c r="E105" s="247" t="s">
        <v>19</v>
      </c>
      <c r="F105" s="248" t="s">
        <v>240</v>
      </c>
      <c r="G105" s="246"/>
      <c r="H105" s="249">
        <v>18</v>
      </c>
      <c r="I105" s="250"/>
      <c r="J105" s="246"/>
      <c r="K105" s="246"/>
      <c r="L105" s="251"/>
      <c r="M105" s="252"/>
      <c r="N105" s="253"/>
      <c r="O105" s="253"/>
      <c r="P105" s="253"/>
      <c r="Q105" s="253"/>
      <c r="R105" s="253"/>
      <c r="S105" s="253"/>
      <c r="T105" s="253"/>
      <c r="U105" s="254"/>
      <c r="V105" s="14"/>
      <c r="W105" s="14"/>
      <c r="X105" s="14"/>
      <c r="Y105" s="14"/>
      <c r="Z105" s="14"/>
      <c r="AA105" s="14"/>
      <c r="AB105" s="14"/>
      <c r="AC105" s="14"/>
      <c r="AD105" s="14"/>
      <c r="AE105" s="14"/>
      <c r="AT105" s="255" t="s">
        <v>238</v>
      </c>
      <c r="AU105" s="255" t="s">
        <v>84</v>
      </c>
      <c r="AV105" s="14" t="s">
        <v>234</v>
      </c>
      <c r="AW105" s="14" t="s">
        <v>37</v>
      </c>
      <c r="AX105" s="14" t="s">
        <v>82</v>
      </c>
      <c r="AY105" s="255" t="s">
        <v>227</v>
      </c>
    </row>
    <row r="106" s="2" customFormat="1" ht="21.75" customHeight="1">
      <c r="A106" s="40"/>
      <c r="B106" s="41"/>
      <c r="C106" s="215" t="s">
        <v>84</v>
      </c>
      <c r="D106" s="215" t="s">
        <v>229</v>
      </c>
      <c r="E106" s="216" t="s">
        <v>1971</v>
      </c>
      <c r="F106" s="217" t="s">
        <v>1972</v>
      </c>
      <c r="G106" s="218" t="s">
        <v>232</v>
      </c>
      <c r="H106" s="219">
        <v>108.90000000000001</v>
      </c>
      <c r="I106" s="220"/>
      <c r="J106" s="221">
        <f>ROUND(I106*H106,2)</f>
        <v>0</v>
      </c>
      <c r="K106" s="217" t="s">
        <v>233</v>
      </c>
      <c r="L106" s="46"/>
      <c r="M106" s="222" t="s">
        <v>19</v>
      </c>
      <c r="N106" s="223" t="s">
        <v>46</v>
      </c>
      <c r="O106" s="86"/>
      <c r="P106" s="224">
        <f>O106*H106</f>
        <v>0</v>
      </c>
      <c r="Q106" s="224">
        <v>0</v>
      </c>
      <c r="R106" s="224">
        <f>Q106*H106</f>
        <v>0</v>
      </c>
      <c r="S106" s="224">
        <v>0</v>
      </c>
      <c r="T106" s="224">
        <f>S106*H106</f>
        <v>0</v>
      </c>
      <c r="U106" s="225" t="s">
        <v>19</v>
      </c>
      <c r="V106" s="40"/>
      <c r="W106" s="40"/>
      <c r="X106" s="40"/>
      <c r="Y106" s="40"/>
      <c r="Z106" s="40"/>
      <c r="AA106" s="40"/>
      <c r="AB106" s="40"/>
      <c r="AC106" s="40"/>
      <c r="AD106" s="40"/>
      <c r="AE106" s="40"/>
      <c r="AR106" s="226" t="s">
        <v>234</v>
      </c>
      <c r="AT106" s="226" t="s">
        <v>229</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1973</v>
      </c>
    </row>
    <row r="107" s="2" customFormat="1">
      <c r="A107" s="40"/>
      <c r="B107" s="41"/>
      <c r="C107" s="42"/>
      <c r="D107" s="228" t="s">
        <v>236</v>
      </c>
      <c r="E107" s="42"/>
      <c r="F107" s="229" t="s">
        <v>1974</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236</v>
      </c>
      <c r="AU107" s="19" t="s">
        <v>84</v>
      </c>
    </row>
    <row r="108" s="13" customFormat="1">
      <c r="A108" s="13"/>
      <c r="B108" s="233"/>
      <c r="C108" s="234"/>
      <c r="D108" s="235" t="s">
        <v>238</v>
      </c>
      <c r="E108" s="236" t="s">
        <v>19</v>
      </c>
      <c r="F108" s="237" t="s">
        <v>1975</v>
      </c>
      <c r="G108" s="234"/>
      <c r="H108" s="238">
        <v>14.85</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84</v>
      </c>
      <c r="AV108" s="13" t="s">
        <v>84</v>
      </c>
      <c r="AW108" s="13" t="s">
        <v>37</v>
      </c>
      <c r="AX108" s="13" t="s">
        <v>75</v>
      </c>
      <c r="AY108" s="244" t="s">
        <v>227</v>
      </c>
    </row>
    <row r="109" s="13" customFormat="1">
      <c r="A109" s="13"/>
      <c r="B109" s="233"/>
      <c r="C109" s="234"/>
      <c r="D109" s="235" t="s">
        <v>238</v>
      </c>
      <c r="E109" s="236" t="s">
        <v>19</v>
      </c>
      <c r="F109" s="237" t="s">
        <v>1976</v>
      </c>
      <c r="G109" s="234"/>
      <c r="H109" s="238">
        <v>84.150000000000006</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3" customFormat="1">
      <c r="A110" s="13"/>
      <c r="B110" s="233"/>
      <c r="C110" s="234"/>
      <c r="D110" s="235" t="s">
        <v>238</v>
      </c>
      <c r="E110" s="236" t="s">
        <v>19</v>
      </c>
      <c r="F110" s="237" t="s">
        <v>1977</v>
      </c>
      <c r="G110" s="234"/>
      <c r="H110" s="238">
        <v>9.9000000000000004</v>
      </c>
      <c r="I110" s="239"/>
      <c r="J110" s="234"/>
      <c r="K110" s="234"/>
      <c r="L110" s="240"/>
      <c r="M110" s="241"/>
      <c r="N110" s="242"/>
      <c r="O110" s="242"/>
      <c r="P110" s="242"/>
      <c r="Q110" s="242"/>
      <c r="R110" s="242"/>
      <c r="S110" s="242"/>
      <c r="T110" s="242"/>
      <c r="U110" s="243"/>
      <c r="V110" s="13"/>
      <c r="W110" s="13"/>
      <c r="X110" s="13"/>
      <c r="Y110" s="13"/>
      <c r="Z110" s="13"/>
      <c r="AA110" s="13"/>
      <c r="AB110" s="13"/>
      <c r="AC110" s="13"/>
      <c r="AD110" s="13"/>
      <c r="AE110" s="13"/>
      <c r="AT110" s="244" t="s">
        <v>238</v>
      </c>
      <c r="AU110" s="244" t="s">
        <v>84</v>
      </c>
      <c r="AV110" s="13" t="s">
        <v>84</v>
      </c>
      <c r="AW110" s="13" t="s">
        <v>37</v>
      </c>
      <c r="AX110" s="13" t="s">
        <v>75</v>
      </c>
      <c r="AY110" s="244" t="s">
        <v>227</v>
      </c>
    </row>
    <row r="111" s="14" customFormat="1">
      <c r="A111" s="14"/>
      <c r="B111" s="245"/>
      <c r="C111" s="246"/>
      <c r="D111" s="235" t="s">
        <v>238</v>
      </c>
      <c r="E111" s="247" t="s">
        <v>19</v>
      </c>
      <c r="F111" s="248" t="s">
        <v>240</v>
      </c>
      <c r="G111" s="246"/>
      <c r="H111" s="249">
        <v>108.90000000000001</v>
      </c>
      <c r="I111" s="250"/>
      <c r="J111" s="246"/>
      <c r="K111" s="246"/>
      <c r="L111" s="251"/>
      <c r="M111" s="252"/>
      <c r="N111" s="253"/>
      <c r="O111" s="253"/>
      <c r="P111" s="253"/>
      <c r="Q111" s="253"/>
      <c r="R111" s="253"/>
      <c r="S111" s="253"/>
      <c r="T111" s="253"/>
      <c r="U111" s="254"/>
      <c r="V111" s="14"/>
      <c r="W111" s="14"/>
      <c r="X111" s="14"/>
      <c r="Y111" s="14"/>
      <c r="Z111" s="14"/>
      <c r="AA111" s="14"/>
      <c r="AB111" s="14"/>
      <c r="AC111" s="14"/>
      <c r="AD111" s="14"/>
      <c r="AE111" s="14"/>
      <c r="AT111" s="255" t="s">
        <v>238</v>
      </c>
      <c r="AU111" s="255" t="s">
        <v>84</v>
      </c>
      <c r="AV111" s="14" t="s">
        <v>234</v>
      </c>
      <c r="AW111" s="14" t="s">
        <v>37</v>
      </c>
      <c r="AX111" s="14" t="s">
        <v>82</v>
      </c>
      <c r="AY111" s="255" t="s">
        <v>227</v>
      </c>
    </row>
    <row r="112" s="2" customFormat="1" ht="24.15" customHeight="1">
      <c r="A112" s="40"/>
      <c r="B112" s="41"/>
      <c r="C112" s="215" t="s">
        <v>91</v>
      </c>
      <c r="D112" s="215" t="s">
        <v>229</v>
      </c>
      <c r="E112" s="216" t="s">
        <v>1978</v>
      </c>
      <c r="F112" s="217" t="s">
        <v>1979</v>
      </c>
      <c r="G112" s="218" t="s">
        <v>232</v>
      </c>
      <c r="H112" s="219">
        <v>10</v>
      </c>
      <c r="I112" s="220"/>
      <c r="J112" s="221">
        <f>ROUND(I112*H112,2)</f>
        <v>0</v>
      </c>
      <c r="K112" s="217" t="s">
        <v>233</v>
      </c>
      <c r="L112" s="46"/>
      <c r="M112" s="222" t="s">
        <v>19</v>
      </c>
      <c r="N112" s="223" t="s">
        <v>46</v>
      </c>
      <c r="O112" s="86"/>
      <c r="P112" s="224">
        <f>O112*H112</f>
        <v>0</v>
      </c>
      <c r="Q112" s="224">
        <v>0</v>
      </c>
      <c r="R112" s="224">
        <f>Q112*H112</f>
        <v>0</v>
      </c>
      <c r="S112" s="224">
        <v>0</v>
      </c>
      <c r="T112" s="224">
        <f>S112*H112</f>
        <v>0</v>
      </c>
      <c r="U112" s="225" t="s">
        <v>19</v>
      </c>
      <c r="V112" s="40"/>
      <c r="W112" s="40"/>
      <c r="X112" s="40"/>
      <c r="Y112" s="40"/>
      <c r="Z112" s="40"/>
      <c r="AA112" s="40"/>
      <c r="AB112" s="40"/>
      <c r="AC112" s="40"/>
      <c r="AD112" s="40"/>
      <c r="AE112" s="40"/>
      <c r="AR112" s="226" t="s">
        <v>234</v>
      </c>
      <c r="AT112" s="226" t="s">
        <v>229</v>
      </c>
      <c r="AU112" s="226" t="s">
        <v>84</v>
      </c>
      <c r="AY112" s="19" t="s">
        <v>227</v>
      </c>
      <c r="BE112" s="227">
        <f>IF(N112="základní",J112,0)</f>
        <v>0</v>
      </c>
      <c r="BF112" s="227">
        <f>IF(N112="snížená",J112,0)</f>
        <v>0</v>
      </c>
      <c r="BG112" s="227">
        <f>IF(N112="zákl. přenesená",J112,0)</f>
        <v>0</v>
      </c>
      <c r="BH112" s="227">
        <f>IF(N112="sníž. přenesená",J112,0)</f>
        <v>0</v>
      </c>
      <c r="BI112" s="227">
        <f>IF(N112="nulová",J112,0)</f>
        <v>0</v>
      </c>
      <c r="BJ112" s="19" t="s">
        <v>82</v>
      </c>
      <c r="BK112" s="227">
        <f>ROUND(I112*H112,2)</f>
        <v>0</v>
      </c>
      <c r="BL112" s="19" t="s">
        <v>234</v>
      </c>
      <c r="BM112" s="226" t="s">
        <v>1980</v>
      </c>
    </row>
    <row r="113" s="2" customFormat="1">
      <c r="A113" s="40"/>
      <c r="B113" s="41"/>
      <c r="C113" s="42"/>
      <c r="D113" s="228" t="s">
        <v>236</v>
      </c>
      <c r="E113" s="42"/>
      <c r="F113" s="229" t="s">
        <v>1981</v>
      </c>
      <c r="G113" s="42"/>
      <c r="H113" s="42"/>
      <c r="I113" s="230"/>
      <c r="J113" s="42"/>
      <c r="K113" s="42"/>
      <c r="L113" s="46"/>
      <c r="M113" s="231"/>
      <c r="N113" s="232"/>
      <c r="O113" s="86"/>
      <c r="P113" s="86"/>
      <c r="Q113" s="86"/>
      <c r="R113" s="86"/>
      <c r="S113" s="86"/>
      <c r="T113" s="86"/>
      <c r="U113" s="87"/>
      <c r="V113" s="40"/>
      <c r="W113" s="40"/>
      <c r="X113" s="40"/>
      <c r="Y113" s="40"/>
      <c r="Z113" s="40"/>
      <c r="AA113" s="40"/>
      <c r="AB113" s="40"/>
      <c r="AC113" s="40"/>
      <c r="AD113" s="40"/>
      <c r="AE113" s="40"/>
      <c r="AT113" s="19" t="s">
        <v>236</v>
      </c>
      <c r="AU113" s="19" t="s">
        <v>84</v>
      </c>
    </row>
    <row r="114" s="15" customFormat="1">
      <c r="A114" s="15"/>
      <c r="B114" s="266"/>
      <c r="C114" s="267"/>
      <c r="D114" s="235" t="s">
        <v>238</v>
      </c>
      <c r="E114" s="268" t="s">
        <v>19</v>
      </c>
      <c r="F114" s="269" t="s">
        <v>1982</v>
      </c>
      <c r="G114" s="267"/>
      <c r="H114" s="268" t="s">
        <v>19</v>
      </c>
      <c r="I114" s="270"/>
      <c r="J114" s="267"/>
      <c r="K114" s="267"/>
      <c r="L114" s="271"/>
      <c r="M114" s="272"/>
      <c r="N114" s="273"/>
      <c r="O114" s="273"/>
      <c r="P114" s="273"/>
      <c r="Q114" s="273"/>
      <c r="R114" s="273"/>
      <c r="S114" s="273"/>
      <c r="T114" s="273"/>
      <c r="U114" s="274"/>
      <c r="V114" s="15"/>
      <c r="W114" s="15"/>
      <c r="X114" s="15"/>
      <c r="Y114" s="15"/>
      <c r="Z114" s="15"/>
      <c r="AA114" s="15"/>
      <c r="AB114" s="15"/>
      <c r="AC114" s="15"/>
      <c r="AD114" s="15"/>
      <c r="AE114" s="15"/>
      <c r="AT114" s="275" t="s">
        <v>238</v>
      </c>
      <c r="AU114" s="275" t="s">
        <v>84</v>
      </c>
      <c r="AV114" s="15" t="s">
        <v>82</v>
      </c>
      <c r="AW114" s="15" t="s">
        <v>37</v>
      </c>
      <c r="AX114" s="15" t="s">
        <v>75</v>
      </c>
      <c r="AY114" s="275" t="s">
        <v>227</v>
      </c>
    </row>
    <row r="115" s="13" customFormat="1">
      <c r="A115" s="13"/>
      <c r="B115" s="233"/>
      <c r="C115" s="234"/>
      <c r="D115" s="235" t="s">
        <v>238</v>
      </c>
      <c r="E115" s="236" t="s">
        <v>19</v>
      </c>
      <c r="F115" s="237" t="s">
        <v>1983</v>
      </c>
      <c r="G115" s="234"/>
      <c r="H115" s="238">
        <v>10</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4" customFormat="1">
      <c r="A116" s="14"/>
      <c r="B116" s="245"/>
      <c r="C116" s="246"/>
      <c r="D116" s="235" t="s">
        <v>238</v>
      </c>
      <c r="E116" s="247" t="s">
        <v>19</v>
      </c>
      <c r="F116" s="248" t="s">
        <v>240</v>
      </c>
      <c r="G116" s="246"/>
      <c r="H116" s="249">
        <v>10</v>
      </c>
      <c r="I116" s="250"/>
      <c r="J116" s="246"/>
      <c r="K116" s="246"/>
      <c r="L116" s="251"/>
      <c r="M116" s="252"/>
      <c r="N116" s="253"/>
      <c r="O116" s="253"/>
      <c r="P116" s="253"/>
      <c r="Q116" s="253"/>
      <c r="R116" s="253"/>
      <c r="S116" s="253"/>
      <c r="T116" s="253"/>
      <c r="U116" s="254"/>
      <c r="V116" s="14"/>
      <c r="W116" s="14"/>
      <c r="X116" s="14"/>
      <c r="Y116" s="14"/>
      <c r="Z116" s="14"/>
      <c r="AA116" s="14"/>
      <c r="AB116" s="14"/>
      <c r="AC116" s="14"/>
      <c r="AD116" s="14"/>
      <c r="AE116" s="14"/>
      <c r="AT116" s="255" t="s">
        <v>238</v>
      </c>
      <c r="AU116" s="255" t="s">
        <v>84</v>
      </c>
      <c r="AV116" s="14" t="s">
        <v>234</v>
      </c>
      <c r="AW116" s="14" t="s">
        <v>37</v>
      </c>
      <c r="AX116" s="14" t="s">
        <v>82</v>
      </c>
      <c r="AY116" s="255" t="s">
        <v>227</v>
      </c>
    </row>
    <row r="117" s="2" customFormat="1" ht="24.15" customHeight="1">
      <c r="A117" s="40"/>
      <c r="B117" s="41"/>
      <c r="C117" s="215" t="s">
        <v>234</v>
      </c>
      <c r="D117" s="215" t="s">
        <v>229</v>
      </c>
      <c r="E117" s="216" t="s">
        <v>1574</v>
      </c>
      <c r="F117" s="217" t="s">
        <v>1575</v>
      </c>
      <c r="G117" s="218" t="s">
        <v>232</v>
      </c>
      <c r="H117" s="219">
        <v>10</v>
      </c>
      <c r="I117" s="220"/>
      <c r="J117" s="221">
        <f>ROUND(I117*H117,2)</f>
        <v>0</v>
      </c>
      <c r="K117" s="217" t="s">
        <v>233</v>
      </c>
      <c r="L117" s="46"/>
      <c r="M117" s="222" t="s">
        <v>19</v>
      </c>
      <c r="N117" s="223"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234</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234</v>
      </c>
      <c r="BM117" s="226" t="s">
        <v>1984</v>
      </c>
    </row>
    <row r="118" s="2" customFormat="1">
      <c r="A118" s="40"/>
      <c r="B118" s="41"/>
      <c r="C118" s="42"/>
      <c r="D118" s="228" t="s">
        <v>236</v>
      </c>
      <c r="E118" s="42"/>
      <c r="F118" s="229" t="s">
        <v>1577</v>
      </c>
      <c r="G118" s="42"/>
      <c r="H118" s="42"/>
      <c r="I118" s="230"/>
      <c r="J118" s="42"/>
      <c r="K118" s="42"/>
      <c r="L118" s="46"/>
      <c r="M118" s="231"/>
      <c r="N118" s="232"/>
      <c r="O118" s="86"/>
      <c r="P118" s="86"/>
      <c r="Q118" s="86"/>
      <c r="R118" s="86"/>
      <c r="S118" s="86"/>
      <c r="T118" s="86"/>
      <c r="U118" s="87"/>
      <c r="V118" s="40"/>
      <c r="W118" s="40"/>
      <c r="X118" s="40"/>
      <c r="Y118" s="40"/>
      <c r="Z118" s="40"/>
      <c r="AA118" s="40"/>
      <c r="AB118" s="40"/>
      <c r="AC118" s="40"/>
      <c r="AD118" s="40"/>
      <c r="AE118" s="40"/>
      <c r="AT118" s="19" t="s">
        <v>236</v>
      </c>
      <c r="AU118" s="19" t="s">
        <v>84</v>
      </c>
    </row>
    <row r="119" s="13" customFormat="1">
      <c r="A119" s="13"/>
      <c r="B119" s="233"/>
      <c r="C119" s="234"/>
      <c r="D119" s="235" t="s">
        <v>238</v>
      </c>
      <c r="E119" s="236" t="s">
        <v>19</v>
      </c>
      <c r="F119" s="237" t="s">
        <v>117</v>
      </c>
      <c r="G119" s="234"/>
      <c r="H119" s="238">
        <v>10</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10</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24.15" customHeight="1">
      <c r="A121" s="40"/>
      <c r="B121" s="41"/>
      <c r="C121" s="215" t="s">
        <v>267</v>
      </c>
      <c r="D121" s="215" t="s">
        <v>229</v>
      </c>
      <c r="E121" s="216" t="s">
        <v>1985</v>
      </c>
      <c r="F121" s="217" t="s">
        <v>1986</v>
      </c>
      <c r="G121" s="218" t="s">
        <v>259</v>
      </c>
      <c r="H121" s="219">
        <v>150</v>
      </c>
      <c r="I121" s="220"/>
      <c r="J121" s="221">
        <f>ROUND(I121*H121,2)</f>
        <v>0</v>
      </c>
      <c r="K121" s="217" t="s">
        <v>233</v>
      </c>
      <c r="L121" s="46"/>
      <c r="M121" s="222" t="s">
        <v>19</v>
      </c>
      <c r="N121" s="223"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234</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1987</v>
      </c>
    </row>
    <row r="122" s="2" customFormat="1">
      <c r="A122" s="40"/>
      <c r="B122" s="41"/>
      <c r="C122" s="42"/>
      <c r="D122" s="228" t="s">
        <v>236</v>
      </c>
      <c r="E122" s="42"/>
      <c r="F122" s="229" t="s">
        <v>1988</v>
      </c>
      <c r="G122" s="42"/>
      <c r="H122" s="42"/>
      <c r="I122" s="230"/>
      <c r="J122" s="42"/>
      <c r="K122" s="42"/>
      <c r="L122" s="46"/>
      <c r="M122" s="231"/>
      <c r="N122" s="232"/>
      <c r="O122" s="86"/>
      <c r="P122" s="86"/>
      <c r="Q122" s="86"/>
      <c r="R122" s="86"/>
      <c r="S122" s="86"/>
      <c r="T122" s="86"/>
      <c r="U122" s="87"/>
      <c r="V122" s="40"/>
      <c r="W122" s="40"/>
      <c r="X122" s="40"/>
      <c r="Y122" s="40"/>
      <c r="Z122" s="40"/>
      <c r="AA122" s="40"/>
      <c r="AB122" s="40"/>
      <c r="AC122" s="40"/>
      <c r="AD122" s="40"/>
      <c r="AE122" s="40"/>
      <c r="AT122" s="19" t="s">
        <v>236</v>
      </c>
      <c r="AU122" s="19" t="s">
        <v>84</v>
      </c>
    </row>
    <row r="123" s="13" customFormat="1">
      <c r="A123" s="13"/>
      <c r="B123" s="233"/>
      <c r="C123" s="234"/>
      <c r="D123" s="235" t="s">
        <v>238</v>
      </c>
      <c r="E123" s="236" t="s">
        <v>19</v>
      </c>
      <c r="F123" s="237" t="s">
        <v>1989</v>
      </c>
      <c r="G123" s="234"/>
      <c r="H123" s="238">
        <v>150</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150</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24.15" customHeight="1">
      <c r="A125" s="40"/>
      <c r="B125" s="41"/>
      <c r="C125" s="215" t="s">
        <v>248</v>
      </c>
      <c r="D125" s="215" t="s">
        <v>229</v>
      </c>
      <c r="E125" s="216" t="s">
        <v>1990</v>
      </c>
      <c r="F125" s="217" t="s">
        <v>1991</v>
      </c>
      <c r="G125" s="218" t="s">
        <v>259</v>
      </c>
      <c r="H125" s="219">
        <v>150</v>
      </c>
      <c r="I125" s="220"/>
      <c r="J125" s="221">
        <f>ROUND(I125*H125,2)</f>
        <v>0</v>
      </c>
      <c r="K125" s="217" t="s">
        <v>233</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1992</v>
      </c>
    </row>
    <row r="126" s="2" customFormat="1">
      <c r="A126" s="40"/>
      <c r="B126" s="41"/>
      <c r="C126" s="42"/>
      <c r="D126" s="228" t="s">
        <v>236</v>
      </c>
      <c r="E126" s="42"/>
      <c r="F126" s="229" t="s">
        <v>1993</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236</v>
      </c>
      <c r="AU126" s="19" t="s">
        <v>84</v>
      </c>
    </row>
    <row r="127" s="13" customFormat="1">
      <c r="A127" s="13"/>
      <c r="B127" s="233"/>
      <c r="C127" s="234"/>
      <c r="D127" s="235" t="s">
        <v>238</v>
      </c>
      <c r="E127" s="236" t="s">
        <v>19</v>
      </c>
      <c r="F127" s="237" t="s">
        <v>1989</v>
      </c>
      <c r="G127" s="234"/>
      <c r="H127" s="238">
        <v>150</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4" customFormat="1">
      <c r="A128" s="14"/>
      <c r="B128" s="245"/>
      <c r="C128" s="246"/>
      <c r="D128" s="235" t="s">
        <v>238</v>
      </c>
      <c r="E128" s="247" t="s">
        <v>19</v>
      </c>
      <c r="F128" s="248" t="s">
        <v>240</v>
      </c>
      <c r="G128" s="246"/>
      <c r="H128" s="249">
        <v>150</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84</v>
      </c>
      <c r="AV128" s="14" t="s">
        <v>234</v>
      </c>
      <c r="AW128" s="14" t="s">
        <v>37</v>
      </c>
      <c r="AX128" s="14" t="s">
        <v>82</v>
      </c>
      <c r="AY128" s="255" t="s">
        <v>227</v>
      </c>
    </row>
    <row r="129" s="2" customFormat="1" ht="16.5" customHeight="1">
      <c r="A129" s="40"/>
      <c r="B129" s="41"/>
      <c r="C129" s="256" t="s">
        <v>285</v>
      </c>
      <c r="D129" s="256" t="s">
        <v>241</v>
      </c>
      <c r="E129" s="257" t="s">
        <v>1994</v>
      </c>
      <c r="F129" s="258" t="s">
        <v>1995</v>
      </c>
      <c r="G129" s="259" t="s">
        <v>1996</v>
      </c>
      <c r="H129" s="260">
        <v>3</v>
      </c>
      <c r="I129" s="261"/>
      <c r="J129" s="262">
        <f>ROUND(I129*H129,2)</f>
        <v>0</v>
      </c>
      <c r="K129" s="258" t="s">
        <v>233</v>
      </c>
      <c r="L129" s="263"/>
      <c r="M129" s="264" t="s">
        <v>19</v>
      </c>
      <c r="N129" s="265" t="s">
        <v>46</v>
      </c>
      <c r="O129" s="86"/>
      <c r="P129" s="224">
        <f>O129*H129</f>
        <v>0</v>
      </c>
      <c r="Q129" s="224">
        <v>0.001</v>
      </c>
      <c r="R129" s="224">
        <f>Q129*H129</f>
        <v>0.0030000000000000001</v>
      </c>
      <c r="S129" s="224">
        <v>0</v>
      </c>
      <c r="T129" s="224">
        <f>S129*H129</f>
        <v>0</v>
      </c>
      <c r="U129" s="225" t="s">
        <v>19</v>
      </c>
      <c r="V129" s="40"/>
      <c r="W129" s="40"/>
      <c r="X129" s="40"/>
      <c r="Y129" s="40"/>
      <c r="Z129" s="40"/>
      <c r="AA129" s="40"/>
      <c r="AB129" s="40"/>
      <c r="AC129" s="40"/>
      <c r="AD129" s="40"/>
      <c r="AE129" s="40"/>
      <c r="AR129" s="226" t="s">
        <v>245</v>
      </c>
      <c r="AT129" s="226" t="s">
        <v>241</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1997</v>
      </c>
    </row>
    <row r="130" s="13" customFormat="1">
      <c r="A130" s="13"/>
      <c r="B130" s="233"/>
      <c r="C130" s="234"/>
      <c r="D130" s="235" t="s">
        <v>238</v>
      </c>
      <c r="E130" s="234"/>
      <c r="F130" s="237" t="s">
        <v>1998</v>
      </c>
      <c r="G130" s="234"/>
      <c r="H130" s="238">
        <v>3</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4</v>
      </c>
      <c r="AX130" s="13" t="s">
        <v>82</v>
      </c>
      <c r="AY130" s="244" t="s">
        <v>227</v>
      </c>
    </row>
    <row r="131" s="12" customFormat="1" ht="22.8" customHeight="1">
      <c r="A131" s="12"/>
      <c r="B131" s="199"/>
      <c r="C131" s="200"/>
      <c r="D131" s="201" t="s">
        <v>74</v>
      </c>
      <c r="E131" s="213" t="s">
        <v>267</v>
      </c>
      <c r="F131" s="213" t="s">
        <v>1999</v>
      </c>
      <c r="G131" s="200"/>
      <c r="H131" s="200"/>
      <c r="I131" s="203"/>
      <c r="J131" s="214">
        <f>BK131</f>
        <v>0</v>
      </c>
      <c r="K131" s="200"/>
      <c r="L131" s="205"/>
      <c r="M131" s="206"/>
      <c r="N131" s="207"/>
      <c r="O131" s="207"/>
      <c r="P131" s="208">
        <f>SUM(P132:P147)</f>
        <v>0</v>
      </c>
      <c r="Q131" s="207"/>
      <c r="R131" s="208">
        <f>SUM(R132:R147)</f>
        <v>63.410291999999998</v>
      </c>
      <c r="S131" s="207"/>
      <c r="T131" s="208">
        <f>SUM(T132:T147)</f>
        <v>0</v>
      </c>
      <c r="U131" s="209"/>
      <c r="V131" s="12"/>
      <c r="W131" s="12"/>
      <c r="X131" s="12"/>
      <c r="Y131" s="12"/>
      <c r="Z131" s="12"/>
      <c r="AA131" s="12"/>
      <c r="AB131" s="12"/>
      <c r="AC131" s="12"/>
      <c r="AD131" s="12"/>
      <c r="AE131" s="12"/>
      <c r="AR131" s="210" t="s">
        <v>82</v>
      </c>
      <c r="AT131" s="211" t="s">
        <v>74</v>
      </c>
      <c r="AU131" s="211" t="s">
        <v>82</v>
      </c>
      <c r="AY131" s="210" t="s">
        <v>227</v>
      </c>
      <c r="BK131" s="212">
        <f>SUM(BK132:BK147)</f>
        <v>0</v>
      </c>
    </row>
    <row r="132" s="2" customFormat="1" ht="21.75" customHeight="1">
      <c r="A132" s="40"/>
      <c r="B132" s="41"/>
      <c r="C132" s="215" t="s">
        <v>245</v>
      </c>
      <c r="D132" s="215" t="s">
        <v>229</v>
      </c>
      <c r="E132" s="216" t="s">
        <v>2000</v>
      </c>
      <c r="F132" s="217" t="s">
        <v>2001</v>
      </c>
      <c r="G132" s="218" t="s">
        <v>259</v>
      </c>
      <c r="H132" s="219">
        <v>217.80000000000001</v>
      </c>
      <c r="I132" s="220"/>
      <c r="J132" s="221">
        <f>ROUND(I132*H132,2)</f>
        <v>0</v>
      </c>
      <c r="K132" s="217" t="s">
        <v>233</v>
      </c>
      <c r="L132" s="46"/>
      <c r="M132" s="222" t="s">
        <v>19</v>
      </c>
      <c r="N132" s="223" t="s">
        <v>46</v>
      </c>
      <c r="O132" s="86"/>
      <c r="P132" s="224">
        <f>O132*H132</f>
        <v>0</v>
      </c>
      <c r="Q132" s="224">
        <v>0</v>
      </c>
      <c r="R132" s="224">
        <f>Q132*H132</f>
        <v>0</v>
      </c>
      <c r="S132" s="224">
        <v>0</v>
      </c>
      <c r="T132" s="224">
        <f>S132*H132</f>
        <v>0</v>
      </c>
      <c r="U132" s="225" t="s">
        <v>19</v>
      </c>
      <c r="V132" s="40"/>
      <c r="W132" s="40"/>
      <c r="X132" s="40"/>
      <c r="Y132" s="40"/>
      <c r="Z132" s="40"/>
      <c r="AA132" s="40"/>
      <c r="AB132" s="40"/>
      <c r="AC132" s="40"/>
      <c r="AD132" s="40"/>
      <c r="AE132" s="40"/>
      <c r="AR132" s="226" t="s">
        <v>234</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2002</v>
      </c>
    </row>
    <row r="133" s="2" customFormat="1">
      <c r="A133" s="40"/>
      <c r="B133" s="41"/>
      <c r="C133" s="42"/>
      <c r="D133" s="228" t="s">
        <v>236</v>
      </c>
      <c r="E133" s="42"/>
      <c r="F133" s="229" t="s">
        <v>2003</v>
      </c>
      <c r="G133" s="42"/>
      <c r="H133" s="42"/>
      <c r="I133" s="230"/>
      <c r="J133" s="42"/>
      <c r="K133" s="42"/>
      <c r="L133" s="46"/>
      <c r="M133" s="231"/>
      <c r="N133" s="232"/>
      <c r="O133" s="86"/>
      <c r="P133" s="86"/>
      <c r="Q133" s="86"/>
      <c r="R133" s="86"/>
      <c r="S133" s="86"/>
      <c r="T133" s="86"/>
      <c r="U133" s="87"/>
      <c r="V133" s="40"/>
      <c r="W133" s="40"/>
      <c r="X133" s="40"/>
      <c r="Y133" s="40"/>
      <c r="Z133" s="40"/>
      <c r="AA133" s="40"/>
      <c r="AB133" s="40"/>
      <c r="AC133" s="40"/>
      <c r="AD133" s="40"/>
      <c r="AE133" s="40"/>
      <c r="AT133" s="19" t="s">
        <v>236</v>
      </c>
      <c r="AU133" s="19" t="s">
        <v>84</v>
      </c>
    </row>
    <row r="134" s="13" customFormat="1">
      <c r="A134" s="13"/>
      <c r="B134" s="233"/>
      <c r="C134" s="234"/>
      <c r="D134" s="235" t="s">
        <v>238</v>
      </c>
      <c r="E134" s="236" t="s">
        <v>19</v>
      </c>
      <c r="F134" s="237" t="s">
        <v>2004</v>
      </c>
      <c r="G134" s="234"/>
      <c r="H134" s="238">
        <v>217.80000000000001</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84</v>
      </c>
      <c r="AV134" s="13" t="s">
        <v>84</v>
      </c>
      <c r="AW134" s="13" t="s">
        <v>37</v>
      </c>
      <c r="AX134" s="13" t="s">
        <v>75</v>
      </c>
      <c r="AY134" s="244" t="s">
        <v>227</v>
      </c>
    </row>
    <row r="135" s="14" customFormat="1">
      <c r="A135" s="14"/>
      <c r="B135" s="245"/>
      <c r="C135" s="246"/>
      <c r="D135" s="235" t="s">
        <v>238</v>
      </c>
      <c r="E135" s="247" t="s">
        <v>19</v>
      </c>
      <c r="F135" s="248" t="s">
        <v>240</v>
      </c>
      <c r="G135" s="246"/>
      <c r="H135" s="249">
        <v>217.80000000000001</v>
      </c>
      <c r="I135" s="250"/>
      <c r="J135" s="246"/>
      <c r="K135" s="246"/>
      <c r="L135" s="251"/>
      <c r="M135" s="252"/>
      <c r="N135" s="253"/>
      <c r="O135" s="253"/>
      <c r="P135" s="253"/>
      <c r="Q135" s="253"/>
      <c r="R135" s="253"/>
      <c r="S135" s="253"/>
      <c r="T135" s="253"/>
      <c r="U135" s="254"/>
      <c r="V135" s="14"/>
      <c r="W135" s="14"/>
      <c r="X135" s="14"/>
      <c r="Y135" s="14"/>
      <c r="Z135" s="14"/>
      <c r="AA135" s="14"/>
      <c r="AB135" s="14"/>
      <c r="AC135" s="14"/>
      <c r="AD135" s="14"/>
      <c r="AE135" s="14"/>
      <c r="AT135" s="255" t="s">
        <v>238</v>
      </c>
      <c r="AU135" s="255" t="s">
        <v>84</v>
      </c>
      <c r="AV135" s="14" t="s">
        <v>234</v>
      </c>
      <c r="AW135" s="14" t="s">
        <v>37</v>
      </c>
      <c r="AX135" s="14" t="s">
        <v>82</v>
      </c>
      <c r="AY135" s="255" t="s">
        <v>227</v>
      </c>
    </row>
    <row r="136" s="2" customFormat="1" ht="21.75" customHeight="1">
      <c r="A136" s="40"/>
      <c r="B136" s="41"/>
      <c r="C136" s="215" t="s">
        <v>255</v>
      </c>
      <c r="D136" s="215" t="s">
        <v>229</v>
      </c>
      <c r="E136" s="216" t="s">
        <v>2005</v>
      </c>
      <c r="F136" s="217" t="s">
        <v>2006</v>
      </c>
      <c r="G136" s="218" t="s">
        <v>259</v>
      </c>
      <c r="H136" s="219">
        <v>217.80000000000001</v>
      </c>
      <c r="I136" s="220"/>
      <c r="J136" s="221">
        <f>ROUND(I136*H136,2)</f>
        <v>0</v>
      </c>
      <c r="K136" s="217" t="s">
        <v>233</v>
      </c>
      <c r="L136" s="46"/>
      <c r="M136" s="222" t="s">
        <v>19</v>
      </c>
      <c r="N136" s="223"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2007</v>
      </c>
    </row>
    <row r="137" s="2" customFormat="1">
      <c r="A137" s="40"/>
      <c r="B137" s="41"/>
      <c r="C137" s="42"/>
      <c r="D137" s="228" t="s">
        <v>236</v>
      </c>
      <c r="E137" s="42"/>
      <c r="F137" s="229" t="s">
        <v>2008</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236</v>
      </c>
      <c r="AU137" s="19" t="s">
        <v>84</v>
      </c>
    </row>
    <row r="138" s="13" customFormat="1">
      <c r="A138" s="13"/>
      <c r="B138" s="233"/>
      <c r="C138" s="234"/>
      <c r="D138" s="235" t="s">
        <v>238</v>
      </c>
      <c r="E138" s="236" t="s">
        <v>19</v>
      </c>
      <c r="F138" s="237" t="s">
        <v>2004</v>
      </c>
      <c r="G138" s="234"/>
      <c r="H138" s="238">
        <v>217.80000000000001</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4" customFormat="1">
      <c r="A139" s="14"/>
      <c r="B139" s="245"/>
      <c r="C139" s="246"/>
      <c r="D139" s="235" t="s">
        <v>238</v>
      </c>
      <c r="E139" s="247" t="s">
        <v>19</v>
      </c>
      <c r="F139" s="248" t="s">
        <v>240</v>
      </c>
      <c r="G139" s="246"/>
      <c r="H139" s="249">
        <v>217.80000000000001</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84</v>
      </c>
      <c r="AV139" s="14" t="s">
        <v>234</v>
      </c>
      <c r="AW139" s="14" t="s">
        <v>37</v>
      </c>
      <c r="AX139" s="14" t="s">
        <v>82</v>
      </c>
      <c r="AY139" s="255" t="s">
        <v>227</v>
      </c>
    </row>
    <row r="140" s="2" customFormat="1" ht="44.25" customHeight="1">
      <c r="A140" s="40"/>
      <c r="B140" s="41"/>
      <c r="C140" s="215" t="s">
        <v>117</v>
      </c>
      <c r="D140" s="215" t="s">
        <v>229</v>
      </c>
      <c r="E140" s="216" t="s">
        <v>2009</v>
      </c>
      <c r="F140" s="217" t="s">
        <v>2010</v>
      </c>
      <c r="G140" s="218" t="s">
        <v>259</v>
      </c>
      <c r="H140" s="219">
        <v>217.80000000000001</v>
      </c>
      <c r="I140" s="220"/>
      <c r="J140" s="221">
        <f>ROUND(I140*H140,2)</f>
        <v>0</v>
      </c>
      <c r="K140" s="217" t="s">
        <v>233</v>
      </c>
      <c r="L140" s="46"/>
      <c r="M140" s="222" t="s">
        <v>19</v>
      </c>
      <c r="N140" s="223" t="s">
        <v>46</v>
      </c>
      <c r="O140" s="86"/>
      <c r="P140" s="224">
        <f>O140*H140</f>
        <v>0</v>
      </c>
      <c r="Q140" s="224">
        <v>0.11162</v>
      </c>
      <c r="R140" s="224">
        <f>Q140*H140</f>
        <v>24.310836000000002</v>
      </c>
      <c r="S140" s="224">
        <v>0</v>
      </c>
      <c r="T140" s="224">
        <f>S140*H140</f>
        <v>0</v>
      </c>
      <c r="U140" s="225" t="s">
        <v>19</v>
      </c>
      <c r="V140" s="40"/>
      <c r="W140" s="40"/>
      <c r="X140" s="40"/>
      <c r="Y140" s="40"/>
      <c r="Z140" s="40"/>
      <c r="AA140" s="40"/>
      <c r="AB140" s="40"/>
      <c r="AC140" s="40"/>
      <c r="AD140" s="40"/>
      <c r="AE140" s="40"/>
      <c r="AR140" s="226" t="s">
        <v>234</v>
      </c>
      <c r="AT140" s="226" t="s">
        <v>229</v>
      </c>
      <c r="AU140" s="226" t="s">
        <v>84</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2011</v>
      </c>
    </row>
    <row r="141" s="2" customFormat="1">
      <c r="A141" s="40"/>
      <c r="B141" s="41"/>
      <c r="C141" s="42"/>
      <c r="D141" s="228" t="s">
        <v>236</v>
      </c>
      <c r="E141" s="42"/>
      <c r="F141" s="229" t="s">
        <v>2012</v>
      </c>
      <c r="G141" s="42"/>
      <c r="H141" s="42"/>
      <c r="I141" s="230"/>
      <c r="J141" s="42"/>
      <c r="K141" s="42"/>
      <c r="L141" s="46"/>
      <c r="M141" s="231"/>
      <c r="N141" s="232"/>
      <c r="O141" s="86"/>
      <c r="P141" s="86"/>
      <c r="Q141" s="86"/>
      <c r="R141" s="86"/>
      <c r="S141" s="86"/>
      <c r="T141" s="86"/>
      <c r="U141" s="87"/>
      <c r="V141" s="40"/>
      <c r="W141" s="40"/>
      <c r="X141" s="40"/>
      <c r="Y141" s="40"/>
      <c r="Z141" s="40"/>
      <c r="AA141" s="40"/>
      <c r="AB141" s="40"/>
      <c r="AC141" s="40"/>
      <c r="AD141" s="40"/>
      <c r="AE141" s="40"/>
      <c r="AT141" s="19" t="s">
        <v>236</v>
      </c>
      <c r="AU141" s="19" t="s">
        <v>84</v>
      </c>
    </row>
    <row r="142" s="13" customFormat="1">
      <c r="A142" s="13"/>
      <c r="B142" s="233"/>
      <c r="C142" s="234"/>
      <c r="D142" s="235" t="s">
        <v>238</v>
      </c>
      <c r="E142" s="236" t="s">
        <v>19</v>
      </c>
      <c r="F142" s="237" t="s">
        <v>2013</v>
      </c>
      <c r="G142" s="234"/>
      <c r="H142" s="238">
        <v>29.699999999999999</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3" customFormat="1">
      <c r="A143" s="13"/>
      <c r="B143" s="233"/>
      <c r="C143" s="234"/>
      <c r="D143" s="235" t="s">
        <v>238</v>
      </c>
      <c r="E143" s="236" t="s">
        <v>19</v>
      </c>
      <c r="F143" s="237" t="s">
        <v>2014</v>
      </c>
      <c r="G143" s="234"/>
      <c r="H143" s="238">
        <v>168.30000000000001</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84</v>
      </c>
      <c r="AV143" s="13" t="s">
        <v>84</v>
      </c>
      <c r="AW143" s="13" t="s">
        <v>37</v>
      </c>
      <c r="AX143" s="13" t="s">
        <v>75</v>
      </c>
      <c r="AY143" s="244" t="s">
        <v>227</v>
      </c>
    </row>
    <row r="144" s="13" customFormat="1">
      <c r="A144" s="13"/>
      <c r="B144" s="233"/>
      <c r="C144" s="234"/>
      <c r="D144" s="235" t="s">
        <v>238</v>
      </c>
      <c r="E144" s="236" t="s">
        <v>19</v>
      </c>
      <c r="F144" s="237" t="s">
        <v>2015</v>
      </c>
      <c r="G144" s="234"/>
      <c r="H144" s="238">
        <v>19.800000000000001</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217.80000000000001</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2" customFormat="1" ht="16.5" customHeight="1">
      <c r="A146" s="40"/>
      <c r="B146" s="41"/>
      <c r="C146" s="256" t="s">
        <v>120</v>
      </c>
      <c r="D146" s="256" t="s">
        <v>241</v>
      </c>
      <c r="E146" s="257" t="s">
        <v>2016</v>
      </c>
      <c r="F146" s="258" t="s">
        <v>2017</v>
      </c>
      <c r="G146" s="259" t="s">
        <v>259</v>
      </c>
      <c r="H146" s="260">
        <v>222.15600000000001</v>
      </c>
      <c r="I146" s="261"/>
      <c r="J146" s="262">
        <f>ROUND(I146*H146,2)</f>
        <v>0</v>
      </c>
      <c r="K146" s="258" t="s">
        <v>233</v>
      </c>
      <c r="L146" s="263"/>
      <c r="M146" s="264" t="s">
        <v>19</v>
      </c>
      <c r="N146" s="265" t="s">
        <v>46</v>
      </c>
      <c r="O146" s="86"/>
      <c r="P146" s="224">
        <f>O146*H146</f>
        <v>0</v>
      </c>
      <c r="Q146" s="224">
        <v>0.17599999999999999</v>
      </c>
      <c r="R146" s="224">
        <f>Q146*H146</f>
        <v>39.099455999999996</v>
      </c>
      <c r="S146" s="224">
        <v>0</v>
      </c>
      <c r="T146" s="224">
        <f>S146*H146</f>
        <v>0</v>
      </c>
      <c r="U146" s="225" t="s">
        <v>19</v>
      </c>
      <c r="V146" s="40"/>
      <c r="W146" s="40"/>
      <c r="X146" s="40"/>
      <c r="Y146" s="40"/>
      <c r="Z146" s="40"/>
      <c r="AA146" s="40"/>
      <c r="AB146" s="40"/>
      <c r="AC146" s="40"/>
      <c r="AD146" s="40"/>
      <c r="AE146" s="40"/>
      <c r="AR146" s="226" t="s">
        <v>245</v>
      </c>
      <c r="AT146" s="226" t="s">
        <v>241</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2018</v>
      </c>
    </row>
    <row r="147" s="13" customFormat="1">
      <c r="A147" s="13"/>
      <c r="B147" s="233"/>
      <c r="C147" s="234"/>
      <c r="D147" s="235" t="s">
        <v>238</v>
      </c>
      <c r="E147" s="234"/>
      <c r="F147" s="237" t="s">
        <v>2019</v>
      </c>
      <c r="G147" s="234"/>
      <c r="H147" s="238">
        <v>222.15600000000001</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84</v>
      </c>
      <c r="AV147" s="13" t="s">
        <v>84</v>
      </c>
      <c r="AW147" s="13" t="s">
        <v>4</v>
      </c>
      <c r="AX147" s="13" t="s">
        <v>82</v>
      </c>
      <c r="AY147" s="244" t="s">
        <v>227</v>
      </c>
    </row>
    <row r="148" s="12" customFormat="1" ht="22.8" customHeight="1">
      <c r="A148" s="12"/>
      <c r="B148" s="199"/>
      <c r="C148" s="200"/>
      <c r="D148" s="201" t="s">
        <v>74</v>
      </c>
      <c r="E148" s="213" t="s">
        <v>245</v>
      </c>
      <c r="F148" s="213" t="s">
        <v>2020</v>
      </c>
      <c r="G148" s="200"/>
      <c r="H148" s="200"/>
      <c r="I148" s="203"/>
      <c r="J148" s="214">
        <f>BK148</f>
        <v>0</v>
      </c>
      <c r="K148" s="200"/>
      <c r="L148" s="205"/>
      <c r="M148" s="206"/>
      <c r="N148" s="207"/>
      <c r="O148" s="207"/>
      <c r="P148" s="208">
        <f>SUM(P149:P152)</f>
        <v>0</v>
      </c>
      <c r="Q148" s="207"/>
      <c r="R148" s="208">
        <f>SUM(R149:R152)</f>
        <v>10.53256</v>
      </c>
      <c r="S148" s="207"/>
      <c r="T148" s="208">
        <f>SUM(T149:T152)</f>
        <v>0</v>
      </c>
      <c r="U148" s="209"/>
      <c r="V148" s="12"/>
      <c r="W148" s="12"/>
      <c r="X148" s="12"/>
      <c r="Y148" s="12"/>
      <c r="Z148" s="12"/>
      <c r="AA148" s="12"/>
      <c r="AB148" s="12"/>
      <c r="AC148" s="12"/>
      <c r="AD148" s="12"/>
      <c r="AE148" s="12"/>
      <c r="AR148" s="210" t="s">
        <v>82</v>
      </c>
      <c r="AT148" s="211" t="s">
        <v>74</v>
      </c>
      <c r="AU148" s="211" t="s">
        <v>82</v>
      </c>
      <c r="AY148" s="210" t="s">
        <v>227</v>
      </c>
      <c r="BK148" s="212">
        <f>SUM(BK149:BK152)</f>
        <v>0</v>
      </c>
    </row>
    <row r="149" s="2" customFormat="1" ht="16.5" customHeight="1">
      <c r="A149" s="40"/>
      <c r="B149" s="41"/>
      <c r="C149" s="215" t="s">
        <v>8</v>
      </c>
      <c r="D149" s="215" t="s">
        <v>2021</v>
      </c>
      <c r="E149" s="216" t="s">
        <v>2022</v>
      </c>
      <c r="F149" s="217" t="s">
        <v>2023</v>
      </c>
      <c r="G149" s="218" t="s">
        <v>309</v>
      </c>
      <c r="H149" s="219">
        <v>15.5</v>
      </c>
      <c r="I149" s="220"/>
      <c r="J149" s="221">
        <f>ROUND(I149*H149,2)</f>
        <v>0</v>
      </c>
      <c r="K149" s="217" t="s">
        <v>2024</v>
      </c>
      <c r="L149" s="46"/>
      <c r="M149" s="222" t="s">
        <v>19</v>
      </c>
      <c r="N149" s="223" t="s">
        <v>46</v>
      </c>
      <c r="O149" s="86"/>
      <c r="P149" s="224">
        <f>O149*H149</f>
        <v>0</v>
      </c>
      <c r="Q149" s="224">
        <v>0.67952000000000001</v>
      </c>
      <c r="R149" s="224">
        <f>Q149*H149</f>
        <v>10.53256</v>
      </c>
      <c r="S149" s="224">
        <v>0</v>
      </c>
      <c r="T149" s="224">
        <f>S149*H149</f>
        <v>0</v>
      </c>
      <c r="U149" s="225" t="s">
        <v>19</v>
      </c>
      <c r="V149" s="40"/>
      <c r="W149" s="40"/>
      <c r="X149" s="40"/>
      <c r="Y149" s="40"/>
      <c r="Z149" s="40"/>
      <c r="AA149" s="40"/>
      <c r="AB149" s="40"/>
      <c r="AC149" s="40"/>
      <c r="AD149" s="40"/>
      <c r="AE149" s="40"/>
      <c r="AR149" s="226" t="s">
        <v>234</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2025</v>
      </c>
    </row>
    <row r="150" s="2" customFormat="1">
      <c r="A150" s="40"/>
      <c r="B150" s="41"/>
      <c r="C150" s="42"/>
      <c r="D150" s="228" t="s">
        <v>236</v>
      </c>
      <c r="E150" s="42"/>
      <c r="F150" s="229" t="s">
        <v>2026</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13" customFormat="1">
      <c r="A151" s="13"/>
      <c r="B151" s="233"/>
      <c r="C151" s="234"/>
      <c r="D151" s="235" t="s">
        <v>238</v>
      </c>
      <c r="E151" s="236" t="s">
        <v>19</v>
      </c>
      <c r="F151" s="237" t="s">
        <v>2027</v>
      </c>
      <c r="G151" s="234"/>
      <c r="H151" s="238">
        <v>15.5</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15.5</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12" customFormat="1" ht="22.8" customHeight="1">
      <c r="A153" s="12"/>
      <c r="B153" s="199"/>
      <c r="C153" s="200"/>
      <c r="D153" s="201" t="s">
        <v>74</v>
      </c>
      <c r="E153" s="213" t="s">
        <v>255</v>
      </c>
      <c r="F153" s="213" t="s">
        <v>256</v>
      </c>
      <c r="G153" s="200"/>
      <c r="H153" s="200"/>
      <c r="I153" s="203"/>
      <c r="J153" s="214">
        <f>BK153</f>
        <v>0</v>
      </c>
      <c r="K153" s="200"/>
      <c r="L153" s="205"/>
      <c r="M153" s="206"/>
      <c r="N153" s="207"/>
      <c r="O153" s="207"/>
      <c r="P153" s="208">
        <f>SUM(P154:P171)</f>
        <v>0</v>
      </c>
      <c r="Q153" s="207"/>
      <c r="R153" s="208">
        <f>SUM(R154:R171)</f>
        <v>12.73725954</v>
      </c>
      <c r="S153" s="207"/>
      <c r="T153" s="208">
        <f>SUM(T154:T171)</f>
        <v>0</v>
      </c>
      <c r="U153" s="209"/>
      <c r="V153" s="12"/>
      <c r="W153" s="12"/>
      <c r="X153" s="12"/>
      <c r="Y153" s="12"/>
      <c r="Z153" s="12"/>
      <c r="AA153" s="12"/>
      <c r="AB153" s="12"/>
      <c r="AC153" s="12"/>
      <c r="AD153" s="12"/>
      <c r="AE153" s="12"/>
      <c r="AR153" s="210" t="s">
        <v>82</v>
      </c>
      <c r="AT153" s="211" t="s">
        <v>74</v>
      </c>
      <c r="AU153" s="211" t="s">
        <v>82</v>
      </c>
      <c r="AY153" s="210" t="s">
        <v>227</v>
      </c>
      <c r="BK153" s="212">
        <f>SUM(BK154:BK171)</f>
        <v>0</v>
      </c>
    </row>
    <row r="154" s="2" customFormat="1" ht="24.15" customHeight="1">
      <c r="A154" s="40"/>
      <c r="B154" s="41"/>
      <c r="C154" s="215" t="s">
        <v>125</v>
      </c>
      <c r="D154" s="215" t="s">
        <v>229</v>
      </c>
      <c r="E154" s="216" t="s">
        <v>2028</v>
      </c>
      <c r="F154" s="217" t="s">
        <v>2029</v>
      </c>
      <c r="G154" s="218" t="s">
        <v>309</v>
      </c>
      <c r="H154" s="219">
        <v>32.700000000000003</v>
      </c>
      <c r="I154" s="220"/>
      <c r="J154" s="221">
        <f>ROUND(I154*H154,2)</f>
        <v>0</v>
      </c>
      <c r="K154" s="217" t="s">
        <v>233</v>
      </c>
      <c r="L154" s="46"/>
      <c r="M154" s="222" t="s">
        <v>19</v>
      </c>
      <c r="N154" s="223" t="s">
        <v>46</v>
      </c>
      <c r="O154" s="86"/>
      <c r="P154" s="224">
        <f>O154*H154</f>
        <v>0</v>
      </c>
      <c r="Q154" s="224">
        <v>0.15540000000000001</v>
      </c>
      <c r="R154" s="224">
        <f>Q154*H154</f>
        <v>5.0815800000000007</v>
      </c>
      <c r="S154" s="224">
        <v>0</v>
      </c>
      <c r="T154" s="224">
        <f>S154*H154</f>
        <v>0</v>
      </c>
      <c r="U154" s="225" t="s">
        <v>19</v>
      </c>
      <c r="V154" s="40"/>
      <c r="W154" s="40"/>
      <c r="X154" s="40"/>
      <c r="Y154" s="40"/>
      <c r="Z154" s="40"/>
      <c r="AA154" s="40"/>
      <c r="AB154" s="40"/>
      <c r="AC154" s="40"/>
      <c r="AD154" s="40"/>
      <c r="AE154" s="40"/>
      <c r="AR154" s="226" t="s">
        <v>234</v>
      </c>
      <c r="AT154" s="226" t="s">
        <v>229</v>
      </c>
      <c r="AU154" s="226" t="s">
        <v>84</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234</v>
      </c>
      <c r="BM154" s="226" t="s">
        <v>2030</v>
      </c>
    </row>
    <row r="155" s="2" customFormat="1">
      <c r="A155" s="40"/>
      <c r="B155" s="41"/>
      <c r="C155" s="42"/>
      <c r="D155" s="228" t="s">
        <v>236</v>
      </c>
      <c r="E155" s="42"/>
      <c r="F155" s="229" t="s">
        <v>2031</v>
      </c>
      <c r="G155" s="42"/>
      <c r="H155" s="42"/>
      <c r="I155" s="230"/>
      <c r="J155" s="42"/>
      <c r="K155" s="42"/>
      <c r="L155" s="46"/>
      <c r="M155" s="231"/>
      <c r="N155" s="232"/>
      <c r="O155" s="86"/>
      <c r="P155" s="86"/>
      <c r="Q155" s="86"/>
      <c r="R155" s="86"/>
      <c r="S155" s="86"/>
      <c r="T155" s="86"/>
      <c r="U155" s="87"/>
      <c r="V155" s="40"/>
      <c r="W155" s="40"/>
      <c r="X155" s="40"/>
      <c r="Y155" s="40"/>
      <c r="Z155" s="40"/>
      <c r="AA155" s="40"/>
      <c r="AB155" s="40"/>
      <c r="AC155" s="40"/>
      <c r="AD155" s="40"/>
      <c r="AE155" s="40"/>
      <c r="AT155" s="19" t="s">
        <v>236</v>
      </c>
      <c r="AU155" s="19" t="s">
        <v>84</v>
      </c>
    </row>
    <row r="156" s="13" customFormat="1">
      <c r="A156" s="13"/>
      <c r="B156" s="233"/>
      <c r="C156" s="234"/>
      <c r="D156" s="235" t="s">
        <v>238</v>
      </c>
      <c r="E156" s="236" t="s">
        <v>19</v>
      </c>
      <c r="F156" s="237" t="s">
        <v>2032</v>
      </c>
      <c r="G156" s="234"/>
      <c r="H156" s="238">
        <v>32.700000000000003</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4" customFormat="1">
      <c r="A157" s="14"/>
      <c r="B157" s="245"/>
      <c r="C157" s="246"/>
      <c r="D157" s="235" t="s">
        <v>238</v>
      </c>
      <c r="E157" s="247" t="s">
        <v>19</v>
      </c>
      <c r="F157" s="248" t="s">
        <v>240</v>
      </c>
      <c r="G157" s="246"/>
      <c r="H157" s="249">
        <v>32.700000000000003</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84</v>
      </c>
      <c r="AV157" s="14" t="s">
        <v>234</v>
      </c>
      <c r="AW157" s="14" t="s">
        <v>37</v>
      </c>
      <c r="AX157" s="14" t="s">
        <v>82</v>
      </c>
      <c r="AY157" s="255" t="s">
        <v>227</v>
      </c>
    </row>
    <row r="158" s="2" customFormat="1" ht="16.5" customHeight="1">
      <c r="A158" s="40"/>
      <c r="B158" s="41"/>
      <c r="C158" s="256" t="s">
        <v>323</v>
      </c>
      <c r="D158" s="256" t="s">
        <v>241</v>
      </c>
      <c r="E158" s="257" t="s">
        <v>2033</v>
      </c>
      <c r="F158" s="258" t="s">
        <v>2034</v>
      </c>
      <c r="G158" s="259" t="s">
        <v>309</v>
      </c>
      <c r="H158" s="260">
        <v>33.353999999999999</v>
      </c>
      <c r="I158" s="261"/>
      <c r="J158" s="262">
        <f>ROUND(I158*H158,2)</f>
        <v>0</v>
      </c>
      <c r="K158" s="258" t="s">
        <v>233</v>
      </c>
      <c r="L158" s="263"/>
      <c r="M158" s="264" t="s">
        <v>19</v>
      </c>
      <c r="N158" s="265" t="s">
        <v>46</v>
      </c>
      <c r="O158" s="86"/>
      <c r="P158" s="224">
        <f>O158*H158</f>
        <v>0</v>
      </c>
      <c r="Q158" s="224">
        <v>0.080000000000000002</v>
      </c>
      <c r="R158" s="224">
        <f>Q158*H158</f>
        <v>2.66832</v>
      </c>
      <c r="S158" s="224">
        <v>0</v>
      </c>
      <c r="T158" s="224">
        <f>S158*H158</f>
        <v>0</v>
      </c>
      <c r="U158" s="225" t="s">
        <v>19</v>
      </c>
      <c r="V158" s="40"/>
      <c r="W158" s="40"/>
      <c r="X158" s="40"/>
      <c r="Y158" s="40"/>
      <c r="Z158" s="40"/>
      <c r="AA158" s="40"/>
      <c r="AB158" s="40"/>
      <c r="AC158" s="40"/>
      <c r="AD158" s="40"/>
      <c r="AE158" s="40"/>
      <c r="AR158" s="226" t="s">
        <v>245</v>
      </c>
      <c r="AT158" s="226" t="s">
        <v>241</v>
      </c>
      <c r="AU158" s="226" t="s">
        <v>84</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2035</v>
      </c>
    </row>
    <row r="159" s="13" customFormat="1">
      <c r="A159" s="13"/>
      <c r="B159" s="233"/>
      <c r="C159" s="234"/>
      <c r="D159" s="235" t="s">
        <v>238</v>
      </c>
      <c r="E159" s="234"/>
      <c r="F159" s="237" t="s">
        <v>2036</v>
      </c>
      <c r="G159" s="234"/>
      <c r="H159" s="238">
        <v>33.353999999999999</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4</v>
      </c>
      <c r="AX159" s="13" t="s">
        <v>82</v>
      </c>
      <c r="AY159" s="244" t="s">
        <v>227</v>
      </c>
    </row>
    <row r="160" s="2" customFormat="1" ht="16.5" customHeight="1">
      <c r="A160" s="40"/>
      <c r="B160" s="41"/>
      <c r="C160" s="215" t="s">
        <v>329</v>
      </c>
      <c r="D160" s="215" t="s">
        <v>229</v>
      </c>
      <c r="E160" s="216" t="s">
        <v>2037</v>
      </c>
      <c r="F160" s="217" t="s">
        <v>2038</v>
      </c>
      <c r="G160" s="218" t="s">
        <v>232</v>
      </c>
      <c r="H160" s="219">
        <v>0.98099999999999998</v>
      </c>
      <c r="I160" s="220"/>
      <c r="J160" s="221">
        <f>ROUND(I160*H160,2)</f>
        <v>0</v>
      </c>
      <c r="K160" s="217" t="s">
        <v>233</v>
      </c>
      <c r="L160" s="46"/>
      <c r="M160" s="222" t="s">
        <v>19</v>
      </c>
      <c r="N160" s="223" t="s">
        <v>46</v>
      </c>
      <c r="O160" s="86"/>
      <c r="P160" s="224">
        <f>O160*H160</f>
        <v>0</v>
      </c>
      <c r="Q160" s="224">
        <v>2.2563399999999998</v>
      </c>
      <c r="R160" s="224">
        <f>Q160*H160</f>
        <v>2.2134695399999997</v>
      </c>
      <c r="S160" s="224">
        <v>0</v>
      </c>
      <c r="T160" s="224">
        <f>S160*H160</f>
        <v>0</v>
      </c>
      <c r="U160" s="225" t="s">
        <v>19</v>
      </c>
      <c r="V160" s="40"/>
      <c r="W160" s="40"/>
      <c r="X160" s="40"/>
      <c r="Y160" s="40"/>
      <c r="Z160" s="40"/>
      <c r="AA160" s="40"/>
      <c r="AB160" s="40"/>
      <c r="AC160" s="40"/>
      <c r="AD160" s="40"/>
      <c r="AE160" s="40"/>
      <c r="AR160" s="226" t="s">
        <v>234</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2039</v>
      </c>
    </row>
    <row r="161" s="2" customFormat="1">
      <c r="A161" s="40"/>
      <c r="B161" s="41"/>
      <c r="C161" s="42"/>
      <c r="D161" s="228" t="s">
        <v>236</v>
      </c>
      <c r="E161" s="42"/>
      <c r="F161" s="229" t="s">
        <v>2040</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236</v>
      </c>
      <c r="AU161" s="19" t="s">
        <v>84</v>
      </c>
    </row>
    <row r="162" s="13" customFormat="1">
      <c r="A162" s="13"/>
      <c r="B162" s="233"/>
      <c r="C162" s="234"/>
      <c r="D162" s="235" t="s">
        <v>238</v>
      </c>
      <c r="E162" s="236" t="s">
        <v>19</v>
      </c>
      <c r="F162" s="237" t="s">
        <v>2041</v>
      </c>
      <c r="G162" s="234"/>
      <c r="H162" s="238">
        <v>0.98099999999999998</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84</v>
      </c>
      <c r="AV162" s="13" t="s">
        <v>84</v>
      </c>
      <c r="AW162" s="13" t="s">
        <v>37</v>
      </c>
      <c r="AX162" s="13" t="s">
        <v>75</v>
      </c>
      <c r="AY162" s="244" t="s">
        <v>227</v>
      </c>
    </row>
    <row r="163" s="14" customFormat="1">
      <c r="A163" s="14"/>
      <c r="B163" s="245"/>
      <c r="C163" s="246"/>
      <c r="D163" s="235" t="s">
        <v>238</v>
      </c>
      <c r="E163" s="247" t="s">
        <v>19</v>
      </c>
      <c r="F163" s="248" t="s">
        <v>240</v>
      </c>
      <c r="G163" s="246"/>
      <c r="H163" s="249">
        <v>0.98099999999999998</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84</v>
      </c>
      <c r="AV163" s="14" t="s">
        <v>234</v>
      </c>
      <c r="AW163" s="14" t="s">
        <v>37</v>
      </c>
      <c r="AX163" s="14" t="s">
        <v>82</v>
      </c>
      <c r="AY163" s="255" t="s">
        <v>227</v>
      </c>
    </row>
    <row r="164" s="2" customFormat="1" ht="16.5" customHeight="1">
      <c r="A164" s="40"/>
      <c r="B164" s="41"/>
      <c r="C164" s="215" t="s">
        <v>336</v>
      </c>
      <c r="D164" s="215" t="s">
        <v>229</v>
      </c>
      <c r="E164" s="216" t="s">
        <v>2042</v>
      </c>
      <c r="F164" s="217" t="s">
        <v>2043</v>
      </c>
      <c r="G164" s="218" t="s">
        <v>309</v>
      </c>
      <c r="H164" s="219">
        <v>9</v>
      </c>
      <c r="I164" s="220"/>
      <c r="J164" s="221">
        <f>ROUND(I164*H164,2)</f>
        <v>0</v>
      </c>
      <c r="K164" s="217" t="s">
        <v>233</v>
      </c>
      <c r="L164" s="46"/>
      <c r="M164" s="222" t="s">
        <v>19</v>
      </c>
      <c r="N164" s="223" t="s">
        <v>46</v>
      </c>
      <c r="O164" s="86"/>
      <c r="P164" s="224">
        <f>O164*H164</f>
        <v>0</v>
      </c>
      <c r="Q164" s="224">
        <v>0.29221000000000003</v>
      </c>
      <c r="R164" s="224">
        <f>Q164*H164</f>
        <v>2.6298900000000001</v>
      </c>
      <c r="S164" s="224">
        <v>0</v>
      </c>
      <c r="T164" s="224">
        <f>S164*H164</f>
        <v>0</v>
      </c>
      <c r="U164" s="225" t="s">
        <v>19</v>
      </c>
      <c r="V164" s="40"/>
      <c r="W164" s="40"/>
      <c r="X164" s="40"/>
      <c r="Y164" s="40"/>
      <c r="Z164" s="40"/>
      <c r="AA164" s="40"/>
      <c r="AB164" s="40"/>
      <c r="AC164" s="40"/>
      <c r="AD164" s="40"/>
      <c r="AE164" s="40"/>
      <c r="AR164" s="226" t="s">
        <v>234</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234</v>
      </c>
      <c r="BM164" s="226" t="s">
        <v>2044</v>
      </c>
    </row>
    <row r="165" s="2" customFormat="1">
      <c r="A165" s="40"/>
      <c r="B165" s="41"/>
      <c r="C165" s="42"/>
      <c r="D165" s="228" t="s">
        <v>236</v>
      </c>
      <c r="E165" s="42"/>
      <c r="F165" s="229" t="s">
        <v>2045</v>
      </c>
      <c r="G165" s="42"/>
      <c r="H165" s="42"/>
      <c r="I165" s="230"/>
      <c r="J165" s="42"/>
      <c r="K165" s="42"/>
      <c r="L165" s="46"/>
      <c r="M165" s="231"/>
      <c r="N165" s="232"/>
      <c r="O165" s="86"/>
      <c r="P165" s="86"/>
      <c r="Q165" s="86"/>
      <c r="R165" s="86"/>
      <c r="S165" s="86"/>
      <c r="T165" s="86"/>
      <c r="U165" s="87"/>
      <c r="V165" s="40"/>
      <c r="W165" s="40"/>
      <c r="X165" s="40"/>
      <c r="Y165" s="40"/>
      <c r="Z165" s="40"/>
      <c r="AA165" s="40"/>
      <c r="AB165" s="40"/>
      <c r="AC165" s="40"/>
      <c r="AD165" s="40"/>
      <c r="AE165" s="40"/>
      <c r="AT165" s="19" t="s">
        <v>236</v>
      </c>
      <c r="AU165" s="19" t="s">
        <v>84</v>
      </c>
    </row>
    <row r="166" s="13" customFormat="1">
      <c r="A166" s="13"/>
      <c r="B166" s="233"/>
      <c r="C166" s="234"/>
      <c r="D166" s="235" t="s">
        <v>238</v>
      </c>
      <c r="E166" s="236" t="s">
        <v>19</v>
      </c>
      <c r="F166" s="237" t="s">
        <v>255</v>
      </c>
      <c r="G166" s="234"/>
      <c r="H166" s="238">
        <v>9</v>
      </c>
      <c r="I166" s="239"/>
      <c r="J166" s="234"/>
      <c r="K166" s="234"/>
      <c r="L166" s="240"/>
      <c r="M166" s="241"/>
      <c r="N166" s="242"/>
      <c r="O166" s="242"/>
      <c r="P166" s="242"/>
      <c r="Q166" s="242"/>
      <c r="R166" s="242"/>
      <c r="S166" s="242"/>
      <c r="T166" s="242"/>
      <c r="U166" s="243"/>
      <c r="V166" s="13"/>
      <c r="W166" s="13"/>
      <c r="X166" s="13"/>
      <c r="Y166" s="13"/>
      <c r="Z166" s="13"/>
      <c r="AA166" s="13"/>
      <c r="AB166" s="13"/>
      <c r="AC166" s="13"/>
      <c r="AD166" s="13"/>
      <c r="AE166" s="13"/>
      <c r="AT166" s="244" t="s">
        <v>238</v>
      </c>
      <c r="AU166" s="244" t="s">
        <v>84</v>
      </c>
      <c r="AV166" s="13" t="s">
        <v>84</v>
      </c>
      <c r="AW166" s="13" t="s">
        <v>37</v>
      </c>
      <c r="AX166" s="13" t="s">
        <v>75</v>
      </c>
      <c r="AY166" s="244" t="s">
        <v>227</v>
      </c>
    </row>
    <row r="167" s="14" customFormat="1">
      <c r="A167" s="14"/>
      <c r="B167" s="245"/>
      <c r="C167" s="246"/>
      <c r="D167" s="235" t="s">
        <v>238</v>
      </c>
      <c r="E167" s="247" t="s">
        <v>19</v>
      </c>
      <c r="F167" s="248" t="s">
        <v>240</v>
      </c>
      <c r="G167" s="246"/>
      <c r="H167" s="249">
        <v>9</v>
      </c>
      <c r="I167" s="250"/>
      <c r="J167" s="246"/>
      <c r="K167" s="246"/>
      <c r="L167" s="251"/>
      <c r="M167" s="252"/>
      <c r="N167" s="253"/>
      <c r="O167" s="253"/>
      <c r="P167" s="253"/>
      <c r="Q167" s="253"/>
      <c r="R167" s="253"/>
      <c r="S167" s="253"/>
      <c r="T167" s="253"/>
      <c r="U167" s="254"/>
      <c r="V167" s="14"/>
      <c r="W167" s="14"/>
      <c r="X167" s="14"/>
      <c r="Y167" s="14"/>
      <c r="Z167" s="14"/>
      <c r="AA167" s="14"/>
      <c r="AB167" s="14"/>
      <c r="AC167" s="14"/>
      <c r="AD167" s="14"/>
      <c r="AE167" s="14"/>
      <c r="AT167" s="255" t="s">
        <v>238</v>
      </c>
      <c r="AU167" s="255" t="s">
        <v>84</v>
      </c>
      <c r="AV167" s="14" t="s">
        <v>234</v>
      </c>
      <c r="AW167" s="14" t="s">
        <v>37</v>
      </c>
      <c r="AX167" s="14" t="s">
        <v>82</v>
      </c>
      <c r="AY167" s="255" t="s">
        <v>227</v>
      </c>
    </row>
    <row r="168" s="2" customFormat="1" ht="16.5" customHeight="1">
      <c r="A168" s="40"/>
      <c r="B168" s="41"/>
      <c r="C168" s="256" t="s">
        <v>345</v>
      </c>
      <c r="D168" s="256" t="s">
        <v>241</v>
      </c>
      <c r="E168" s="257" t="s">
        <v>2046</v>
      </c>
      <c r="F168" s="258" t="s">
        <v>2047</v>
      </c>
      <c r="G168" s="259" t="s">
        <v>309</v>
      </c>
      <c r="H168" s="260">
        <v>9</v>
      </c>
      <c r="I168" s="261"/>
      <c r="J168" s="262">
        <f>ROUND(I168*H168,2)</f>
        <v>0</v>
      </c>
      <c r="K168" s="258" t="s">
        <v>233</v>
      </c>
      <c r="L168" s="263"/>
      <c r="M168" s="264" t="s">
        <v>19</v>
      </c>
      <c r="N168" s="265" t="s">
        <v>46</v>
      </c>
      <c r="O168" s="86"/>
      <c r="P168" s="224">
        <f>O168*H168</f>
        <v>0</v>
      </c>
      <c r="Q168" s="224">
        <v>0.016</v>
      </c>
      <c r="R168" s="224">
        <f>Q168*H168</f>
        <v>0.14400000000000002</v>
      </c>
      <c r="S168" s="224">
        <v>0</v>
      </c>
      <c r="T168" s="224">
        <f>S168*H168</f>
        <v>0</v>
      </c>
      <c r="U168" s="225" t="s">
        <v>19</v>
      </c>
      <c r="V168" s="40"/>
      <c r="W168" s="40"/>
      <c r="X168" s="40"/>
      <c r="Y168" s="40"/>
      <c r="Z168" s="40"/>
      <c r="AA168" s="40"/>
      <c r="AB168" s="40"/>
      <c r="AC168" s="40"/>
      <c r="AD168" s="40"/>
      <c r="AE168" s="40"/>
      <c r="AR168" s="226" t="s">
        <v>245</v>
      </c>
      <c r="AT168" s="226" t="s">
        <v>241</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2048</v>
      </c>
    </row>
    <row r="169" s="2" customFormat="1" ht="16.5" customHeight="1">
      <c r="A169" s="40"/>
      <c r="B169" s="41"/>
      <c r="C169" s="215" t="s">
        <v>352</v>
      </c>
      <c r="D169" s="215" t="s">
        <v>229</v>
      </c>
      <c r="E169" s="216" t="s">
        <v>2049</v>
      </c>
      <c r="F169" s="217" t="s">
        <v>2050</v>
      </c>
      <c r="G169" s="218" t="s">
        <v>2051</v>
      </c>
      <c r="H169" s="219">
        <v>1</v>
      </c>
      <c r="I169" s="220"/>
      <c r="J169" s="221">
        <f>ROUND(I169*H169,2)</f>
        <v>0</v>
      </c>
      <c r="K169" s="217" t="s">
        <v>517</v>
      </c>
      <c r="L169" s="46"/>
      <c r="M169" s="222" t="s">
        <v>19</v>
      </c>
      <c r="N169" s="223" t="s">
        <v>46</v>
      </c>
      <c r="O169" s="86"/>
      <c r="P169" s="224">
        <f>O169*H169</f>
        <v>0</v>
      </c>
      <c r="Q169" s="224">
        <v>0</v>
      </c>
      <c r="R169" s="224">
        <f>Q169*H169</f>
        <v>0</v>
      </c>
      <c r="S169" s="224">
        <v>0</v>
      </c>
      <c r="T169" s="224">
        <f>S169*H169</f>
        <v>0</v>
      </c>
      <c r="U169" s="225" t="s">
        <v>19</v>
      </c>
      <c r="V169" s="40"/>
      <c r="W169" s="40"/>
      <c r="X169" s="40"/>
      <c r="Y169" s="40"/>
      <c r="Z169" s="40"/>
      <c r="AA169" s="40"/>
      <c r="AB169" s="40"/>
      <c r="AC169" s="40"/>
      <c r="AD169" s="40"/>
      <c r="AE169" s="40"/>
      <c r="AR169" s="226" t="s">
        <v>234</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234</v>
      </c>
      <c r="BM169" s="226" t="s">
        <v>2052</v>
      </c>
    </row>
    <row r="170" s="13" customFormat="1">
      <c r="A170" s="13"/>
      <c r="B170" s="233"/>
      <c r="C170" s="234"/>
      <c r="D170" s="235" t="s">
        <v>238</v>
      </c>
      <c r="E170" s="236" t="s">
        <v>19</v>
      </c>
      <c r="F170" s="237" t="s">
        <v>82</v>
      </c>
      <c r="G170" s="234"/>
      <c r="H170" s="238">
        <v>1</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84</v>
      </c>
      <c r="AV170" s="13" t="s">
        <v>84</v>
      </c>
      <c r="AW170" s="13" t="s">
        <v>37</v>
      </c>
      <c r="AX170" s="13" t="s">
        <v>75</v>
      </c>
      <c r="AY170" s="244" t="s">
        <v>227</v>
      </c>
    </row>
    <row r="171" s="14" customFormat="1">
      <c r="A171" s="14"/>
      <c r="B171" s="245"/>
      <c r="C171" s="246"/>
      <c r="D171" s="235" t="s">
        <v>238</v>
      </c>
      <c r="E171" s="247" t="s">
        <v>19</v>
      </c>
      <c r="F171" s="248" t="s">
        <v>240</v>
      </c>
      <c r="G171" s="246"/>
      <c r="H171" s="249">
        <v>1</v>
      </c>
      <c r="I171" s="250"/>
      <c r="J171" s="246"/>
      <c r="K171" s="246"/>
      <c r="L171" s="251"/>
      <c r="M171" s="252"/>
      <c r="N171" s="253"/>
      <c r="O171" s="253"/>
      <c r="P171" s="253"/>
      <c r="Q171" s="253"/>
      <c r="R171" s="253"/>
      <c r="S171" s="253"/>
      <c r="T171" s="253"/>
      <c r="U171" s="254"/>
      <c r="V171" s="14"/>
      <c r="W171" s="14"/>
      <c r="X171" s="14"/>
      <c r="Y171" s="14"/>
      <c r="Z171" s="14"/>
      <c r="AA171" s="14"/>
      <c r="AB171" s="14"/>
      <c r="AC171" s="14"/>
      <c r="AD171" s="14"/>
      <c r="AE171" s="14"/>
      <c r="AT171" s="255" t="s">
        <v>238</v>
      </c>
      <c r="AU171" s="255" t="s">
        <v>84</v>
      </c>
      <c r="AV171" s="14" t="s">
        <v>234</v>
      </c>
      <c r="AW171" s="14" t="s">
        <v>37</v>
      </c>
      <c r="AX171" s="14" t="s">
        <v>82</v>
      </c>
      <c r="AY171" s="255" t="s">
        <v>227</v>
      </c>
    </row>
    <row r="172" s="12" customFormat="1" ht="25.92" customHeight="1">
      <c r="A172" s="12"/>
      <c r="B172" s="199"/>
      <c r="C172" s="200"/>
      <c r="D172" s="201" t="s">
        <v>74</v>
      </c>
      <c r="E172" s="202" t="s">
        <v>241</v>
      </c>
      <c r="F172" s="202" t="s">
        <v>2053</v>
      </c>
      <c r="G172" s="200"/>
      <c r="H172" s="200"/>
      <c r="I172" s="203"/>
      <c r="J172" s="204">
        <f>BK172</f>
        <v>0</v>
      </c>
      <c r="K172" s="200"/>
      <c r="L172" s="205"/>
      <c r="M172" s="206"/>
      <c r="N172" s="207"/>
      <c r="O172" s="207"/>
      <c r="P172" s="208">
        <f>P173</f>
        <v>0</v>
      </c>
      <c r="Q172" s="207"/>
      <c r="R172" s="208">
        <f>R173</f>
        <v>0.14800000000000002</v>
      </c>
      <c r="S172" s="207"/>
      <c r="T172" s="208">
        <f>T173</f>
        <v>0</v>
      </c>
      <c r="U172" s="209"/>
      <c r="V172" s="12"/>
      <c r="W172" s="12"/>
      <c r="X172" s="12"/>
      <c r="Y172" s="12"/>
      <c r="Z172" s="12"/>
      <c r="AA172" s="12"/>
      <c r="AB172" s="12"/>
      <c r="AC172" s="12"/>
      <c r="AD172" s="12"/>
      <c r="AE172" s="12"/>
      <c r="AR172" s="210" t="s">
        <v>91</v>
      </c>
      <c r="AT172" s="211" t="s">
        <v>74</v>
      </c>
      <c r="AU172" s="211" t="s">
        <v>75</v>
      </c>
      <c r="AY172" s="210" t="s">
        <v>227</v>
      </c>
      <c r="BK172" s="212">
        <f>BK173</f>
        <v>0</v>
      </c>
    </row>
    <row r="173" s="12" customFormat="1" ht="22.8" customHeight="1">
      <c r="A173" s="12"/>
      <c r="B173" s="199"/>
      <c r="C173" s="200"/>
      <c r="D173" s="201" t="s">
        <v>74</v>
      </c>
      <c r="E173" s="213" t="s">
        <v>2054</v>
      </c>
      <c r="F173" s="213" t="s">
        <v>2055</v>
      </c>
      <c r="G173" s="200"/>
      <c r="H173" s="200"/>
      <c r="I173" s="203"/>
      <c r="J173" s="214">
        <f>BK173</f>
        <v>0</v>
      </c>
      <c r="K173" s="200"/>
      <c r="L173" s="205"/>
      <c r="M173" s="206"/>
      <c r="N173" s="207"/>
      <c r="O173" s="207"/>
      <c r="P173" s="208">
        <f>SUM(P174:P178)</f>
        <v>0</v>
      </c>
      <c r="Q173" s="207"/>
      <c r="R173" s="208">
        <f>SUM(R174:R178)</f>
        <v>0.14800000000000002</v>
      </c>
      <c r="S173" s="207"/>
      <c r="T173" s="208">
        <f>SUM(T174:T178)</f>
        <v>0</v>
      </c>
      <c r="U173" s="209"/>
      <c r="V173" s="12"/>
      <c r="W173" s="12"/>
      <c r="X173" s="12"/>
      <c r="Y173" s="12"/>
      <c r="Z173" s="12"/>
      <c r="AA173" s="12"/>
      <c r="AB173" s="12"/>
      <c r="AC173" s="12"/>
      <c r="AD173" s="12"/>
      <c r="AE173" s="12"/>
      <c r="AR173" s="210" t="s">
        <v>91</v>
      </c>
      <c r="AT173" s="211" t="s">
        <v>74</v>
      </c>
      <c r="AU173" s="211" t="s">
        <v>82</v>
      </c>
      <c r="AY173" s="210" t="s">
        <v>227</v>
      </c>
      <c r="BK173" s="212">
        <f>SUM(BK174:BK178)</f>
        <v>0</v>
      </c>
    </row>
    <row r="174" s="2" customFormat="1" ht="24.15" customHeight="1">
      <c r="A174" s="40"/>
      <c r="B174" s="41"/>
      <c r="C174" s="215" t="s">
        <v>359</v>
      </c>
      <c r="D174" s="215" t="s">
        <v>229</v>
      </c>
      <c r="E174" s="216" t="s">
        <v>2056</v>
      </c>
      <c r="F174" s="217" t="s">
        <v>2057</v>
      </c>
      <c r="G174" s="218" t="s">
        <v>309</v>
      </c>
      <c r="H174" s="219">
        <v>40</v>
      </c>
      <c r="I174" s="220"/>
      <c r="J174" s="221">
        <f>ROUND(I174*H174,2)</f>
        <v>0</v>
      </c>
      <c r="K174" s="217" t="s">
        <v>233</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734</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734</v>
      </c>
      <c r="BM174" s="226" t="s">
        <v>2058</v>
      </c>
    </row>
    <row r="175" s="2" customFormat="1">
      <c r="A175" s="40"/>
      <c r="B175" s="41"/>
      <c r="C175" s="42"/>
      <c r="D175" s="228" t="s">
        <v>236</v>
      </c>
      <c r="E175" s="42"/>
      <c r="F175" s="229" t="s">
        <v>2059</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3" customFormat="1">
      <c r="A176" s="13"/>
      <c r="B176" s="233"/>
      <c r="C176" s="234"/>
      <c r="D176" s="235" t="s">
        <v>238</v>
      </c>
      <c r="E176" s="236" t="s">
        <v>19</v>
      </c>
      <c r="F176" s="237" t="s">
        <v>2060</v>
      </c>
      <c r="G176" s="234"/>
      <c r="H176" s="238">
        <v>40</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40</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16.5" customHeight="1">
      <c r="A178" s="40"/>
      <c r="B178" s="41"/>
      <c r="C178" s="256" t="s">
        <v>367</v>
      </c>
      <c r="D178" s="256" t="s">
        <v>241</v>
      </c>
      <c r="E178" s="257" t="s">
        <v>2061</v>
      </c>
      <c r="F178" s="258" t="s">
        <v>2062</v>
      </c>
      <c r="G178" s="259" t="s">
        <v>309</v>
      </c>
      <c r="H178" s="260">
        <v>40</v>
      </c>
      <c r="I178" s="261"/>
      <c r="J178" s="262">
        <f>ROUND(I178*H178,2)</f>
        <v>0</v>
      </c>
      <c r="K178" s="258" t="s">
        <v>233</v>
      </c>
      <c r="L178" s="263"/>
      <c r="M178" s="264" t="s">
        <v>19</v>
      </c>
      <c r="N178" s="265" t="s">
        <v>46</v>
      </c>
      <c r="O178" s="86"/>
      <c r="P178" s="224">
        <f>O178*H178</f>
        <v>0</v>
      </c>
      <c r="Q178" s="224">
        <v>0.0037000000000000002</v>
      </c>
      <c r="R178" s="224">
        <f>Q178*H178</f>
        <v>0.14800000000000002</v>
      </c>
      <c r="S178" s="224">
        <v>0</v>
      </c>
      <c r="T178" s="224">
        <f>S178*H178</f>
        <v>0</v>
      </c>
      <c r="U178" s="225" t="s">
        <v>19</v>
      </c>
      <c r="V178" s="40"/>
      <c r="W178" s="40"/>
      <c r="X178" s="40"/>
      <c r="Y178" s="40"/>
      <c r="Z178" s="40"/>
      <c r="AA178" s="40"/>
      <c r="AB178" s="40"/>
      <c r="AC178" s="40"/>
      <c r="AD178" s="40"/>
      <c r="AE178" s="40"/>
      <c r="AR178" s="226" t="s">
        <v>2063</v>
      </c>
      <c r="AT178" s="226" t="s">
        <v>241</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2063</v>
      </c>
      <c r="BM178" s="226" t="s">
        <v>2064</v>
      </c>
    </row>
    <row r="179" s="12" customFormat="1" ht="25.92" customHeight="1">
      <c r="A179" s="12"/>
      <c r="B179" s="199"/>
      <c r="C179" s="200"/>
      <c r="D179" s="201" t="s">
        <v>74</v>
      </c>
      <c r="E179" s="202" t="s">
        <v>365</v>
      </c>
      <c r="F179" s="202" t="s">
        <v>366</v>
      </c>
      <c r="G179" s="200"/>
      <c r="H179" s="200"/>
      <c r="I179" s="203"/>
      <c r="J179" s="204">
        <f>BK179</f>
        <v>0</v>
      </c>
      <c r="K179" s="200"/>
      <c r="L179" s="205"/>
      <c r="M179" s="206"/>
      <c r="N179" s="207"/>
      <c r="O179" s="207"/>
      <c r="P179" s="208">
        <f>SUM(P180:P184)</f>
        <v>0</v>
      </c>
      <c r="Q179" s="207"/>
      <c r="R179" s="208">
        <f>SUM(R180:R184)</f>
        <v>0</v>
      </c>
      <c r="S179" s="207"/>
      <c r="T179" s="208">
        <f>SUM(T180:T184)</f>
        <v>0</v>
      </c>
      <c r="U179" s="209"/>
      <c r="V179" s="12"/>
      <c r="W179" s="12"/>
      <c r="X179" s="12"/>
      <c r="Y179" s="12"/>
      <c r="Z179" s="12"/>
      <c r="AA179" s="12"/>
      <c r="AB179" s="12"/>
      <c r="AC179" s="12"/>
      <c r="AD179" s="12"/>
      <c r="AE179" s="12"/>
      <c r="AR179" s="210" t="s">
        <v>234</v>
      </c>
      <c r="AT179" s="211" t="s">
        <v>74</v>
      </c>
      <c r="AU179" s="211" t="s">
        <v>75</v>
      </c>
      <c r="AY179" s="210" t="s">
        <v>227</v>
      </c>
      <c r="BK179" s="212">
        <f>SUM(BK180:BK184)</f>
        <v>0</v>
      </c>
    </row>
    <row r="180" s="2" customFormat="1" ht="16.5" customHeight="1">
      <c r="A180" s="40"/>
      <c r="B180" s="41"/>
      <c r="C180" s="215" t="s">
        <v>7</v>
      </c>
      <c r="D180" s="215" t="s">
        <v>229</v>
      </c>
      <c r="E180" s="216" t="s">
        <v>2065</v>
      </c>
      <c r="F180" s="217" t="s">
        <v>2066</v>
      </c>
      <c r="G180" s="218" t="s">
        <v>370</v>
      </c>
      <c r="H180" s="219">
        <v>8</v>
      </c>
      <c r="I180" s="220"/>
      <c r="J180" s="221">
        <f>ROUND(I180*H180,2)</f>
        <v>0</v>
      </c>
      <c r="K180" s="217" t="s">
        <v>233</v>
      </c>
      <c r="L180" s="46"/>
      <c r="M180" s="222" t="s">
        <v>19</v>
      </c>
      <c r="N180" s="223" t="s">
        <v>46</v>
      </c>
      <c r="O180" s="86"/>
      <c r="P180" s="224">
        <f>O180*H180</f>
        <v>0</v>
      </c>
      <c r="Q180" s="224">
        <v>0</v>
      </c>
      <c r="R180" s="224">
        <f>Q180*H180</f>
        <v>0</v>
      </c>
      <c r="S180" s="224">
        <v>0</v>
      </c>
      <c r="T180" s="224">
        <f>S180*H180</f>
        <v>0</v>
      </c>
      <c r="U180" s="225" t="s">
        <v>19</v>
      </c>
      <c r="V180" s="40"/>
      <c r="W180" s="40"/>
      <c r="X180" s="40"/>
      <c r="Y180" s="40"/>
      <c r="Z180" s="40"/>
      <c r="AA180" s="40"/>
      <c r="AB180" s="40"/>
      <c r="AC180" s="40"/>
      <c r="AD180" s="40"/>
      <c r="AE180" s="40"/>
      <c r="AR180" s="226" t="s">
        <v>371</v>
      </c>
      <c r="AT180" s="226" t="s">
        <v>229</v>
      </c>
      <c r="AU180" s="226" t="s">
        <v>82</v>
      </c>
      <c r="AY180" s="19" t="s">
        <v>227</v>
      </c>
      <c r="BE180" s="227">
        <f>IF(N180="základní",J180,0)</f>
        <v>0</v>
      </c>
      <c r="BF180" s="227">
        <f>IF(N180="snížená",J180,0)</f>
        <v>0</v>
      </c>
      <c r="BG180" s="227">
        <f>IF(N180="zákl. přenesená",J180,0)</f>
        <v>0</v>
      </c>
      <c r="BH180" s="227">
        <f>IF(N180="sníž. přenesená",J180,0)</f>
        <v>0</v>
      </c>
      <c r="BI180" s="227">
        <f>IF(N180="nulová",J180,0)</f>
        <v>0</v>
      </c>
      <c r="BJ180" s="19" t="s">
        <v>82</v>
      </c>
      <c r="BK180" s="227">
        <f>ROUND(I180*H180,2)</f>
        <v>0</v>
      </c>
      <c r="BL180" s="19" t="s">
        <v>371</v>
      </c>
      <c r="BM180" s="226" t="s">
        <v>2067</v>
      </c>
    </row>
    <row r="181" s="2" customFormat="1">
      <c r="A181" s="40"/>
      <c r="B181" s="41"/>
      <c r="C181" s="42"/>
      <c r="D181" s="228" t="s">
        <v>236</v>
      </c>
      <c r="E181" s="42"/>
      <c r="F181" s="229" t="s">
        <v>2068</v>
      </c>
      <c r="G181" s="42"/>
      <c r="H181" s="42"/>
      <c r="I181" s="230"/>
      <c r="J181" s="42"/>
      <c r="K181" s="42"/>
      <c r="L181" s="46"/>
      <c r="M181" s="231"/>
      <c r="N181" s="232"/>
      <c r="O181" s="86"/>
      <c r="P181" s="86"/>
      <c r="Q181" s="86"/>
      <c r="R181" s="86"/>
      <c r="S181" s="86"/>
      <c r="T181" s="86"/>
      <c r="U181" s="87"/>
      <c r="V181" s="40"/>
      <c r="W181" s="40"/>
      <c r="X181" s="40"/>
      <c r="Y181" s="40"/>
      <c r="Z181" s="40"/>
      <c r="AA181" s="40"/>
      <c r="AB181" s="40"/>
      <c r="AC181" s="40"/>
      <c r="AD181" s="40"/>
      <c r="AE181" s="40"/>
      <c r="AT181" s="19" t="s">
        <v>236</v>
      </c>
      <c r="AU181" s="19" t="s">
        <v>82</v>
      </c>
    </row>
    <row r="182" s="15" customFormat="1">
      <c r="A182" s="15"/>
      <c r="B182" s="266"/>
      <c r="C182" s="267"/>
      <c r="D182" s="235" t="s">
        <v>238</v>
      </c>
      <c r="E182" s="268" t="s">
        <v>19</v>
      </c>
      <c r="F182" s="269" t="s">
        <v>2069</v>
      </c>
      <c r="G182" s="267"/>
      <c r="H182" s="268" t="s">
        <v>19</v>
      </c>
      <c r="I182" s="270"/>
      <c r="J182" s="267"/>
      <c r="K182" s="267"/>
      <c r="L182" s="271"/>
      <c r="M182" s="272"/>
      <c r="N182" s="273"/>
      <c r="O182" s="273"/>
      <c r="P182" s="273"/>
      <c r="Q182" s="273"/>
      <c r="R182" s="273"/>
      <c r="S182" s="273"/>
      <c r="T182" s="273"/>
      <c r="U182" s="274"/>
      <c r="V182" s="15"/>
      <c r="W182" s="15"/>
      <c r="X182" s="15"/>
      <c r="Y182" s="15"/>
      <c r="Z182" s="15"/>
      <c r="AA182" s="15"/>
      <c r="AB182" s="15"/>
      <c r="AC182" s="15"/>
      <c r="AD182" s="15"/>
      <c r="AE182" s="15"/>
      <c r="AT182" s="275" t="s">
        <v>238</v>
      </c>
      <c r="AU182" s="275" t="s">
        <v>82</v>
      </c>
      <c r="AV182" s="15" t="s">
        <v>82</v>
      </c>
      <c r="AW182" s="15" t="s">
        <v>37</v>
      </c>
      <c r="AX182" s="15" t="s">
        <v>75</v>
      </c>
      <c r="AY182" s="275" t="s">
        <v>227</v>
      </c>
    </row>
    <row r="183" s="13" customFormat="1">
      <c r="A183" s="13"/>
      <c r="B183" s="233"/>
      <c r="C183" s="234"/>
      <c r="D183" s="235" t="s">
        <v>238</v>
      </c>
      <c r="E183" s="236" t="s">
        <v>19</v>
      </c>
      <c r="F183" s="237" t="s">
        <v>245</v>
      </c>
      <c r="G183" s="234"/>
      <c r="H183" s="238">
        <v>8</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82</v>
      </c>
      <c r="AV183" s="13" t="s">
        <v>84</v>
      </c>
      <c r="AW183" s="13" t="s">
        <v>37</v>
      </c>
      <c r="AX183" s="13" t="s">
        <v>75</v>
      </c>
      <c r="AY183" s="244" t="s">
        <v>227</v>
      </c>
    </row>
    <row r="184" s="14" customFormat="1">
      <c r="A184" s="14"/>
      <c r="B184" s="245"/>
      <c r="C184" s="246"/>
      <c r="D184" s="235" t="s">
        <v>238</v>
      </c>
      <c r="E184" s="247" t="s">
        <v>19</v>
      </c>
      <c r="F184" s="248" t="s">
        <v>240</v>
      </c>
      <c r="G184" s="246"/>
      <c r="H184" s="249">
        <v>8</v>
      </c>
      <c r="I184" s="250"/>
      <c r="J184" s="246"/>
      <c r="K184" s="246"/>
      <c r="L184" s="251"/>
      <c r="M184" s="276"/>
      <c r="N184" s="277"/>
      <c r="O184" s="277"/>
      <c r="P184" s="277"/>
      <c r="Q184" s="277"/>
      <c r="R184" s="277"/>
      <c r="S184" s="277"/>
      <c r="T184" s="277"/>
      <c r="U184" s="278"/>
      <c r="V184" s="14"/>
      <c r="W184" s="14"/>
      <c r="X184" s="14"/>
      <c r="Y184" s="14"/>
      <c r="Z184" s="14"/>
      <c r="AA184" s="14"/>
      <c r="AB184" s="14"/>
      <c r="AC184" s="14"/>
      <c r="AD184" s="14"/>
      <c r="AE184" s="14"/>
      <c r="AT184" s="255" t="s">
        <v>238</v>
      </c>
      <c r="AU184" s="255" t="s">
        <v>82</v>
      </c>
      <c r="AV184" s="14" t="s">
        <v>234</v>
      </c>
      <c r="AW184" s="14" t="s">
        <v>37</v>
      </c>
      <c r="AX184" s="14" t="s">
        <v>82</v>
      </c>
      <c r="AY184" s="255" t="s">
        <v>227</v>
      </c>
    </row>
    <row r="185" s="2" customFormat="1" ht="6.96" customHeight="1">
      <c r="A185" s="40"/>
      <c r="B185" s="61"/>
      <c r="C185" s="62"/>
      <c r="D185" s="62"/>
      <c r="E185" s="62"/>
      <c r="F185" s="62"/>
      <c r="G185" s="62"/>
      <c r="H185" s="62"/>
      <c r="I185" s="62"/>
      <c r="J185" s="62"/>
      <c r="K185" s="62"/>
      <c r="L185" s="46"/>
      <c r="M185" s="40"/>
      <c r="O185" s="40"/>
      <c r="P185" s="40"/>
      <c r="Q185" s="40"/>
      <c r="R185" s="40"/>
      <c r="S185" s="40"/>
      <c r="T185" s="40"/>
      <c r="U185" s="40"/>
      <c r="V185" s="40"/>
      <c r="W185" s="40"/>
      <c r="X185" s="40"/>
      <c r="Y185" s="40"/>
      <c r="Z185" s="40"/>
      <c r="AA185" s="40"/>
      <c r="AB185" s="40"/>
      <c r="AC185" s="40"/>
      <c r="AD185" s="40"/>
      <c r="AE185" s="40"/>
    </row>
  </sheetData>
  <sheetProtection sheet="1" autoFilter="0" formatColumns="0" formatRows="0" objects="1" scenarios="1" spinCount="100000" saltValue="6x0oVMB2a2Um+4P9nuJrOq2nCink5tNkJ3LbknAs1Typjet1SIpRyAg5ZYenK3Jj/Et1dA4IQm8xQmtVtWmnRw==" hashValue="1PjYo9iyu3xCiCU3BEQo2VjoJqnEeOAH/+aXCOL5LBhU1rZaZHPgt4+NcBwRwzwbyWkVoX4LrRe6BHE805RG8A==" algorithmName="SHA-512" password="CC35"/>
  <autoFilter ref="C98:K184"/>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3_02/113106021"/>
    <hyperlink ref="F107" r:id="rId2" display="https://podminky.urs.cz/item/CS_URS_2023_02/122251102"/>
    <hyperlink ref="F113" r:id="rId3" display="https://podminky.urs.cz/item/CS_URS_2023_02/132212131"/>
    <hyperlink ref="F118" r:id="rId4" display="https://podminky.urs.cz/item/CS_URS_2023_02/174111101"/>
    <hyperlink ref="F122" r:id="rId5" display="https://podminky.urs.cz/item/CS_URS_2023_02/181351103"/>
    <hyperlink ref="F126" r:id="rId6" display="https://podminky.urs.cz/item/CS_URS_2023_02/181411131"/>
    <hyperlink ref="F133" r:id="rId7" display="https://podminky.urs.cz/item/CS_URS_2023_02/564851111"/>
    <hyperlink ref="F137" r:id="rId8" display="https://podminky.urs.cz/item/CS_URS_2023_02/564861111"/>
    <hyperlink ref="F141" r:id="rId9" display="https://podminky.urs.cz/item/CS_URS_2023_02/596212212"/>
    <hyperlink ref="F150" r:id="rId10" display="https://podminky.urs.cz/item/CS_URS_2023_02/800A2022"/>
    <hyperlink ref="F155" r:id="rId11" display="https://podminky.urs.cz/item/CS_URS_2023_02/916131213"/>
    <hyperlink ref="F161" r:id="rId12" display="https://podminky.urs.cz/item/CS_URS_2023_02/916991121"/>
    <hyperlink ref="F165" r:id="rId13" display="https://podminky.urs.cz/item/CS_URS_2023_02/935113111"/>
    <hyperlink ref="F175" r:id="rId14" display="https://podminky.urs.cz/item/CS_URS_2023_02/460752111"/>
    <hyperlink ref="F181" r:id="rId15" display="https://podminky.urs.cz/item/CS_URS_2023_02/HZS22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130</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192</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2070</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ROUND(J95,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ROUND((SUM(BE95:BE315)),  2)</f>
        <v>0</v>
      </c>
      <c r="G35" s="40"/>
      <c r="H35" s="40"/>
      <c r="I35" s="160">
        <v>0.20999999999999999</v>
      </c>
      <c r="J35" s="159">
        <f>ROUND(((SUM(BE95:BE315))*I35),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ROUND((SUM(BF95:BF315)),  2)</f>
        <v>0</v>
      </c>
      <c r="G36" s="40"/>
      <c r="H36" s="40"/>
      <c r="I36" s="160">
        <v>0.12</v>
      </c>
      <c r="J36" s="159">
        <f>ROUND(((SUM(BF95:BF315))*I36),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ROUND((SUM(BG95:BG315)),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ROUND((SUM(BH95:BH315)),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ROUND((SUM(BI95:BI315)),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192</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D.1.4.1 - Zdravotně technické instalace</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J95</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207</v>
      </c>
      <c r="E64" s="181"/>
      <c r="F64" s="181"/>
      <c r="G64" s="181"/>
      <c r="H64" s="181"/>
      <c r="I64" s="181"/>
      <c r="J64" s="182">
        <f>J96</f>
        <v>0</v>
      </c>
      <c r="K64" s="179"/>
      <c r="L64" s="183"/>
      <c r="S64" s="9"/>
      <c r="T64" s="9"/>
      <c r="U64" s="9"/>
      <c r="V64" s="9"/>
      <c r="W64" s="9"/>
      <c r="X64" s="9"/>
      <c r="Y64" s="9"/>
      <c r="Z64" s="9"/>
      <c r="AA64" s="9"/>
      <c r="AB64" s="9"/>
      <c r="AC64" s="9"/>
      <c r="AD64" s="9"/>
      <c r="AE64" s="9"/>
    </row>
    <row r="65" s="10" customFormat="1" ht="19.92" customHeight="1">
      <c r="A65" s="10"/>
      <c r="B65" s="184"/>
      <c r="C65" s="126"/>
      <c r="D65" s="185" t="s">
        <v>1543</v>
      </c>
      <c r="E65" s="186"/>
      <c r="F65" s="186"/>
      <c r="G65" s="186"/>
      <c r="H65" s="186"/>
      <c r="I65" s="186"/>
      <c r="J65" s="187">
        <f>J97</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2071</v>
      </c>
      <c r="E66" s="186"/>
      <c r="F66" s="186"/>
      <c r="G66" s="186"/>
      <c r="H66" s="186"/>
      <c r="I66" s="186"/>
      <c r="J66" s="187">
        <f>J148</f>
        <v>0</v>
      </c>
      <c r="K66" s="126"/>
      <c r="L66" s="188"/>
      <c r="S66" s="10"/>
      <c r="T66" s="10"/>
      <c r="U66" s="10"/>
      <c r="V66" s="10"/>
      <c r="W66" s="10"/>
      <c r="X66" s="10"/>
      <c r="Y66" s="10"/>
      <c r="Z66" s="10"/>
      <c r="AA66" s="10"/>
      <c r="AB66" s="10"/>
      <c r="AC66" s="10"/>
      <c r="AD66" s="10"/>
      <c r="AE66" s="10"/>
    </row>
    <row r="67" s="10" customFormat="1" ht="19.92" customHeight="1">
      <c r="A67" s="10"/>
      <c r="B67" s="184"/>
      <c r="C67" s="126"/>
      <c r="D67" s="185" t="s">
        <v>2072</v>
      </c>
      <c r="E67" s="186"/>
      <c r="F67" s="186"/>
      <c r="G67" s="186"/>
      <c r="H67" s="186"/>
      <c r="I67" s="186"/>
      <c r="J67" s="187">
        <f>J211</f>
        <v>0</v>
      </c>
      <c r="K67" s="126"/>
      <c r="L67" s="188"/>
      <c r="S67" s="10"/>
      <c r="T67" s="10"/>
      <c r="U67" s="10"/>
      <c r="V67" s="10"/>
      <c r="W67" s="10"/>
      <c r="X67" s="10"/>
      <c r="Y67" s="10"/>
      <c r="Z67" s="10"/>
      <c r="AA67" s="10"/>
      <c r="AB67" s="10"/>
      <c r="AC67" s="10"/>
      <c r="AD67" s="10"/>
      <c r="AE67" s="10"/>
    </row>
    <row r="68" s="10" customFormat="1" ht="19.92" customHeight="1">
      <c r="A68" s="10"/>
      <c r="B68" s="184"/>
      <c r="C68" s="126"/>
      <c r="D68" s="185" t="s">
        <v>2073</v>
      </c>
      <c r="E68" s="186"/>
      <c r="F68" s="186"/>
      <c r="G68" s="186"/>
      <c r="H68" s="186"/>
      <c r="I68" s="186"/>
      <c r="J68" s="187">
        <f>J266</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2074</v>
      </c>
      <c r="E69" s="186"/>
      <c r="F69" s="186"/>
      <c r="G69" s="186"/>
      <c r="H69" s="186"/>
      <c r="I69" s="186"/>
      <c r="J69" s="187">
        <f>J276</f>
        <v>0</v>
      </c>
      <c r="K69" s="126"/>
      <c r="L69" s="188"/>
      <c r="S69" s="10"/>
      <c r="T69" s="10"/>
      <c r="U69" s="10"/>
      <c r="V69" s="10"/>
      <c r="W69" s="10"/>
      <c r="X69" s="10"/>
      <c r="Y69" s="10"/>
      <c r="Z69" s="10"/>
      <c r="AA69" s="10"/>
      <c r="AB69" s="10"/>
      <c r="AC69" s="10"/>
      <c r="AD69" s="10"/>
      <c r="AE69" s="10"/>
    </row>
    <row r="70" s="9" customFormat="1" ht="24.96" customHeight="1">
      <c r="A70" s="9"/>
      <c r="B70" s="178"/>
      <c r="C70" s="179"/>
      <c r="D70" s="180" t="s">
        <v>210</v>
      </c>
      <c r="E70" s="181"/>
      <c r="F70" s="181"/>
      <c r="G70" s="181"/>
      <c r="H70" s="181"/>
      <c r="I70" s="181"/>
      <c r="J70" s="182">
        <f>J289</f>
        <v>0</v>
      </c>
      <c r="K70" s="179"/>
      <c r="L70" s="183"/>
      <c r="S70" s="9"/>
      <c r="T70" s="9"/>
      <c r="U70" s="9"/>
      <c r="V70" s="9"/>
      <c r="W70" s="9"/>
      <c r="X70" s="9"/>
      <c r="Y70" s="9"/>
      <c r="Z70" s="9"/>
      <c r="AA70" s="9"/>
      <c r="AB70" s="9"/>
      <c r="AC70" s="9"/>
      <c r="AD70" s="9"/>
      <c r="AE70" s="9"/>
    </row>
    <row r="71" s="9" customFormat="1" ht="24.96" customHeight="1">
      <c r="A71" s="9"/>
      <c r="B71" s="178"/>
      <c r="C71" s="179"/>
      <c r="D71" s="180" t="s">
        <v>2075</v>
      </c>
      <c r="E71" s="181"/>
      <c r="F71" s="181"/>
      <c r="G71" s="181"/>
      <c r="H71" s="181"/>
      <c r="I71" s="181"/>
      <c r="J71" s="182">
        <f>J298</f>
        <v>0</v>
      </c>
      <c r="K71" s="179"/>
      <c r="L71" s="183"/>
      <c r="S71" s="9"/>
      <c r="T71" s="9"/>
      <c r="U71" s="9"/>
      <c r="V71" s="9"/>
      <c r="W71" s="9"/>
      <c r="X71" s="9"/>
      <c r="Y71" s="9"/>
      <c r="Z71" s="9"/>
      <c r="AA71" s="9"/>
      <c r="AB71" s="9"/>
      <c r="AC71" s="9"/>
      <c r="AD71" s="9"/>
      <c r="AE71" s="9"/>
    </row>
    <row r="72" s="10" customFormat="1" ht="19.92" customHeight="1">
      <c r="A72" s="10"/>
      <c r="B72" s="184"/>
      <c r="C72" s="126"/>
      <c r="D72" s="185" t="s">
        <v>2076</v>
      </c>
      <c r="E72" s="186"/>
      <c r="F72" s="186"/>
      <c r="G72" s="186"/>
      <c r="H72" s="186"/>
      <c r="I72" s="186"/>
      <c r="J72" s="187">
        <f>J299</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2077</v>
      </c>
      <c r="E73" s="186"/>
      <c r="F73" s="186"/>
      <c r="G73" s="186"/>
      <c r="H73" s="186"/>
      <c r="I73" s="186"/>
      <c r="J73" s="187">
        <f>J303</f>
        <v>0</v>
      </c>
      <c r="K73" s="126"/>
      <c r="L73" s="188"/>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8"/>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8"/>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8"/>
      <c r="S79" s="40"/>
      <c r="T79" s="40"/>
      <c r="U79" s="40"/>
      <c r="V79" s="40"/>
      <c r="W79" s="40"/>
      <c r="X79" s="40"/>
      <c r="Y79" s="40"/>
      <c r="Z79" s="40"/>
      <c r="AA79" s="40"/>
      <c r="AB79" s="40"/>
      <c r="AC79" s="40"/>
      <c r="AD79" s="40"/>
      <c r="AE79" s="40"/>
    </row>
    <row r="80" s="2" customFormat="1" ht="24.96" customHeight="1">
      <c r="A80" s="40"/>
      <c r="B80" s="41"/>
      <c r="C80" s="25" t="s">
        <v>211</v>
      </c>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8"/>
      <c r="S82" s="40"/>
      <c r="T82" s="40"/>
      <c r="U82" s="40"/>
      <c r="V82" s="40"/>
      <c r="W82" s="40"/>
      <c r="X82" s="40"/>
      <c r="Y82" s="40"/>
      <c r="Z82" s="40"/>
      <c r="AA82" s="40"/>
      <c r="AB82" s="40"/>
      <c r="AC82" s="40"/>
      <c r="AD82" s="40"/>
      <c r="AE82" s="40"/>
    </row>
    <row r="83" s="2" customFormat="1" ht="16.5" customHeight="1">
      <c r="A83" s="40"/>
      <c r="B83" s="41"/>
      <c r="C83" s="42"/>
      <c r="D83" s="42"/>
      <c r="E83" s="172" t="str">
        <f>E7</f>
        <v>PF UPOL, Změna užívání vnitřních prostor budovy B</v>
      </c>
      <c r="F83" s="34"/>
      <c r="G83" s="34"/>
      <c r="H83" s="34"/>
      <c r="I83" s="42"/>
      <c r="J83" s="42"/>
      <c r="K83" s="42"/>
      <c r="L83" s="148"/>
      <c r="S83" s="40"/>
      <c r="T83" s="40"/>
      <c r="U83" s="40"/>
      <c r="V83" s="40"/>
      <c r="W83" s="40"/>
      <c r="X83" s="40"/>
      <c r="Y83" s="40"/>
      <c r="Z83" s="40"/>
      <c r="AA83" s="40"/>
      <c r="AB83" s="40"/>
      <c r="AC83" s="40"/>
      <c r="AD83" s="40"/>
      <c r="AE83" s="40"/>
    </row>
    <row r="84" s="1" customFormat="1" ht="12" customHeight="1">
      <c r="B84" s="23"/>
      <c r="C84" s="34" t="s">
        <v>191</v>
      </c>
      <c r="D84" s="24"/>
      <c r="E84" s="24"/>
      <c r="F84" s="24"/>
      <c r="G84" s="24"/>
      <c r="H84" s="24"/>
      <c r="I84" s="24"/>
      <c r="J84" s="24"/>
      <c r="K84" s="24"/>
      <c r="L84" s="22"/>
    </row>
    <row r="85" s="2" customFormat="1" ht="16.5" customHeight="1">
      <c r="A85" s="40"/>
      <c r="B85" s="41"/>
      <c r="C85" s="42"/>
      <c r="D85" s="42"/>
      <c r="E85" s="172" t="s">
        <v>192</v>
      </c>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193</v>
      </c>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6.5" customHeight="1">
      <c r="A87" s="40"/>
      <c r="B87" s="41"/>
      <c r="C87" s="42"/>
      <c r="D87" s="42"/>
      <c r="E87" s="71" t="str">
        <f>E11</f>
        <v>D.1.4.1 - Zdravotně technické instalace</v>
      </c>
      <c r="F87" s="42"/>
      <c r="G87" s="42"/>
      <c r="H87" s="42"/>
      <c r="I87" s="42"/>
      <c r="J87" s="42"/>
      <c r="K87" s="42"/>
      <c r="L87" s="148"/>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F14</f>
        <v xml:space="preserve"> </v>
      </c>
      <c r="G89" s="42"/>
      <c r="H89" s="42"/>
      <c r="I89" s="34" t="s">
        <v>23</v>
      </c>
      <c r="J89" s="74" t="str">
        <f>IF(J14="","",J14)</f>
        <v>3. 4. 2025</v>
      </c>
      <c r="K89" s="42"/>
      <c r="L89" s="148"/>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40.05" customHeight="1">
      <c r="A91" s="40"/>
      <c r="B91" s="41"/>
      <c r="C91" s="34" t="s">
        <v>25</v>
      </c>
      <c r="D91" s="42"/>
      <c r="E91" s="42"/>
      <c r="F91" s="29" t="str">
        <f>E17</f>
        <v>UP v Olomouci, Křížkovského 511/8, Olomouc 779 00</v>
      </c>
      <c r="G91" s="42"/>
      <c r="H91" s="42"/>
      <c r="I91" s="34" t="s">
        <v>33</v>
      </c>
      <c r="J91" s="38" t="str">
        <f>E23</f>
        <v xml:space="preserve">RV Projekt s.r.o., Poláškova 1535, Val. Meziříčí </v>
      </c>
      <c r="K91" s="42"/>
      <c r="L91" s="148"/>
      <c r="S91" s="40"/>
      <c r="T91" s="40"/>
      <c r="U91" s="40"/>
      <c r="V91" s="40"/>
      <c r="W91" s="40"/>
      <c r="X91" s="40"/>
      <c r="Y91" s="40"/>
      <c r="Z91" s="40"/>
      <c r="AA91" s="40"/>
      <c r="AB91" s="40"/>
      <c r="AC91" s="40"/>
      <c r="AD91" s="40"/>
      <c r="AE91" s="40"/>
    </row>
    <row r="92" s="2" customFormat="1" ht="40.05" customHeight="1">
      <c r="A92" s="40"/>
      <c r="B92" s="41"/>
      <c r="C92" s="34" t="s">
        <v>31</v>
      </c>
      <c r="D92" s="42"/>
      <c r="E92" s="42"/>
      <c r="F92" s="29" t="str">
        <f>IF(E20="","",E20)</f>
        <v>Vyplň údaj</v>
      </c>
      <c r="G92" s="42"/>
      <c r="H92" s="42"/>
      <c r="I92" s="34" t="s">
        <v>38</v>
      </c>
      <c r="J92" s="38" t="str">
        <f>E26</f>
        <v xml:space="preserve">RV Projekt s.r.o., Poláškova 1535, Val. Meziříčí </v>
      </c>
      <c r="K92" s="42"/>
      <c r="L92" s="148"/>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8"/>
      <c r="S93" s="40"/>
      <c r="T93" s="40"/>
      <c r="U93" s="40"/>
      <c r="V93" s="40"/>
      <c r="W93" s="40"/>
      <c r="X93" s="40"/>
      <c r="Y93" s="40"/>
      <c r="Z93" s="40"/>
      <c r="AA93" s="40"/>
      <c r="AB93" s="40"/>
      <c r="AC93" s="40"/>
      <c r="AD93" s="40"/>
      <c r="AE93" s="40"/>
    </row>
    <row r="94" s="11" customFormat="1" ht="29.28" customHeight="1">
      <c r="A94" s="189"/>
      <c r="B94" s="190"/>
      <c r="C94" s="191" t="s">
        <v>212</v>
      </c>
      <c r="D94" s="192" t="s">
        <v>60</v>
      </c>
      <c r="E94" s="192" t="s">
        <v>56</v>
      </c>
      <c r="F94" s="192" t="s">
        <v>57</v>
      </c>
      <c r="G94" s="192" t="s">
        <v>213</v>
      </c>
      <c r="H94" s="192" t="s">
        <v>214</v>
      </c>
      <c r="I94" s="192" t="s">
        <v>215</v>
      </c>
      <c r="J94" s="192" t="s">
        <v>199</v>
      </c>
      <c r="K94" s="193" t="s">
        <v>216</v>
      </c>
      <c r="L94" s="194"/>
      <c r="M94" s="94" t="s">
        <v>19</v>
      </c>
      <c r="N94" s="95" t="s">
        <v>45</v>
      </c>
      <c r="O94" s="95" t="s">
        <v>217</v>
      </c>
      <c r="P94" s="95" t="s">
        <v>218</v>
      </c>
      <c r="Q94" s="95" t="s">
        <v>219</v>
      </c>
      <c r="R94" s="95" t="s">
        <v>220</v>
      </c>
      <c r="S94" s="95" t="s">
        <v>221</v>
      </c>
      <c r="T94" s="95" t="s">
        <v>222</v>
      </c>
      <c r="U94" s="96" t="s">
        <v>223</v>
      </c>
      <c r="V94" s="189"/>
      <c r="W94" s="189"/>
      <c r="X94" s="189"/>
      <c r="Y94" s="189"/>
      <c r="Z94" s="189"/>
      <c r="AA94" s="189"/>
      <c r="AB94" s="189"/>
      <c r="AC94" s="189"/>
      <c r="AD94" s="189"/>
      <c r="AE94" s="189"/>
    </row>
    <row r="95" s="2" customFormat="1" ht="22.8" customHeight="1">
      <c r="A95" s="40"/>
      <c r="B95" s="41"/>
      <c r="C95" s="101" t="s">
        <v>224</v>
      </c>
      <c r="D95" s="42"/>
      <c r="E95" s="42"/>
      <c r="F95" s="42"/>
      <c r="G95" s="42"/>
      <c r="H95" s="42"/>
      <c r="I95" s="42"/>
      <c r="J95" s="195">
        <f>BK95</f>
        <v>0</v>
      </c>
      <c r="K95" s="42"/>
      <c r="L95" s="46"/>
      <c r="M95" s="97"/>
      <c r="N95" s="196"/>
      <c r="O95" s="98"/>
      <c r="P95" s="197">
        <f>P96+P289+P298</f>
        <v>0</v>
      </c>
      <c r="Q95" s="98"/>
      <c r="R95" s="197">
        <f>R96+R289+R298</f>
        <v>1.6836799999999998</v>
      </c>
      <c r="S95" s="98"/>
      <c r="T95" s="197">
        <f>T96+T289+T298</f>
        <v>6.2141599999999997</v>
      </c>
      <c r="U95" s="99"/>
      <c r="V95" s="40"/>
      <c r="W95" s="40"/>
      <c r="X95" s="40"/>
      <c r="Y95" s="40"/>
      <c r="Z95" s="40"/>
      <c r="AA95" s="40"/>
      <c r="AB95" s="40"/>
      <c r="AC95" s="40"/>
      <c r="AD95" s="40"/>
      <c r="AE95" s="40"/>
      <c r="AT95" s="19" t="s">
        <v>74</v>
      </c>
      <c r="AU95" s="19" t="s">
        <v>200</v>
      </c>
      <c r="BK95" s="198">
        <f>BK96+BK289+BK298</f>
        <v>0</v>
      </c>
    </row>
    <row r="96" s="12" customFormat="1" ht="25.92" customHeight="1">
      <c r="A96" s="12"/>
      <c r="B96" s="199"/>
      <c r="C96" s="200"/>
      <c r="D96" s="201" t="s">
        <v>74</v>
      </c>
      <c r="E96" s="202" t="s">
        <v>341</v>
      </c>
      <c r="F96" s="202" t="s">
        <v>342</v>
      </c>
      <c r="G96" s="200"/>
      <c r="H96" s="200"/>
      <c r="I96" s="203"/>
      <c r="J96" s="204">
        <f>BK96</f>
        <v>0</v>
      </c>
      <c r="K96" s="200"/>
      <c r="L96" s="205"/>
      <c r="M96" s="206"/>
      <c r="N96" s="207"/>
      <c r="O96" s="207"/>
      <c r="P96" s="208">
        <f>P97+P148+P211+P266+P276</f>
        <v>0</v>
      </c>
      <c r="Q96" s="207"/>
      <c r="R96" s="208">
        <f>R97+R148+R211+R266+R276</f>
        <v>1.6836799999999998</v>
      </c>
      <c r="S96" s="207"/>
      <c r="T96" s="208">
        <f>T97+T148+T211+T266+T276</f>
        <v>6.2141599999999997</v>
      </c>
      <c r="U96" s="209"/>
      <c r="V96" s="12"/>
      <c r="W96" s="12"/>
      <c r="X96" s="12"/>
      <c r="Y96" s="12"/>
      <c r="Z96" s="12"/>
      <c r="AA96" s="12"/>
      <c r="AB96" s="12"/>
      <c r="AC96" s="12"/>
      <c r="AD96" s="12"/>
      <c r="AE96" s="12"/>
      <c r="AR96" s="210" t="s">
        <v>84</v>
      </c>
      <c r="AT96" s="211" t="s">
        <v>74</v>
      </c>
      <c r="AU96" s="211" t="s">
        <v>75</v>
      </c>
      <c r="AY96" s="210" t="s">
        <v>227</v>
      </c>
      <c r="BK96" s="212">
        <f>BK97+BK148+BK211+BK266+BK276</f>
        <v>0</v>
      </c>
    </row>
    <row r="97" s="12" customFormat="1" ht="22.8" customHeight="1">
      <c r="A97" s="12"/>
      <c r="B97" s="199"/>
      <c r="C97" s="200"/>
      <c r="D97" s="201" t="s">
        <v>74</v>
      </c>
      <c r="E97" s="213" t="s">
        <v>1679</v>
      </c>
      <c r="F97" s="213" t="s">
        <v>1680</v>
      </c>
      <c r="G97" s="200"/>
      <c r="H97" s="200"/>
      <c r="I97" s="203"/>
      <c r="J97" s="214">
        <f>BK97</f>
        <v>0</v>
      </c>
      <c r="K97" s="200"/>
      <c r="L97" s="205"/>
      <c r="M97" s="206"/>
      <c r="N97" s="207"/>
      <c r="O97" s="207"/>
      <c r="P97" s="208">
        <f>SUM(P98:P147)</f>
        <v>0</v>
      </c>
      <c r="Q97" s="207"/>
      <c r="R97" s="208">
        <f>SUM(R98:R147)</f>
        <v>0.20751999999999998</v>
      </c>
      <c r="S97" s="207"/>
      <c r="T97" s="208">
        <f>SUM(T98:T147)</f>
        <v>0</v>
      </c>
      <c r="U97" s="209"/>
      <c r="V97" s="12"/>
      <c r="W97" s="12"/>
      <c r="X97" s="12"/>
      <c r="Y97" s="12"/>
      <c r="Z97" s="12"/>
      <c r="AA97" s="12"/>
      <c r="AB97" s="12"/>
      <c r="AC97" s="12"/>
      <c r="AD97" s="12"/>
      <c r="AE97" s="12"/>
      <c r="AR97" s="210" t="s">
        <v>84</v>
      </c>
      <c r="AT97" s="211" t="s">
        <v>74</v>
      </c>
      <c r="AU97" s="211" t="s">
        <v>82</v>
      </c>
      <c r="AY97" s="210" t="s">
        <v>227</v>
      </c>
      <c r="BK97" s="212">
        <f>SUM(BK98:BK147)</f>
        <v>0</v>
      </c>
    </row>
    <row r="98" s="2" customFormat="1" ht="16.5" customHeight="1">
      <c r="A98" s="40"/>
      <c r="B98" s="41"/>
      <c r="C98" s="215" t="s">
        <v>82</v>
      </c>
      <c r="D98" s="215" t="s">
        <v>229</v>
      </c>
      <c r="E98" s="216" t="s">
        <v>2078</v>
      </c>
      <c r="F98" s="217" t="s">
        <v>2079</v>
      </c>
      <c r="G98" s="218" t="s">
        <v>309</v>
      </c>
      <c r="H98" s="219">
        <v>56</v>
      </c>
      <c r="I98" s="220"/>
      <c r="J98" s="221">
        <f>ROUND(I98*H98,2)</f>
        <v>0</v>
      </c>
      <c r="K98" s="217" t="s">
        <v>233</v>
      </c>
      <c r="L98" s="46"/>
      <c r="M98" s="222" t="s">
        <v>19</v>
      </c>
      <c r="N98" s="223" t="s">
        <v>46</v>
      </c>
      <c r="O98" s="86"/>
      <c r="P98" s="224">
        <f>O98*H98</f>
        <v>0</v>
      </c>
      <c r="Q98" s="224">
        <v>0.00142</v>
      </c>
      <c r="R98" s="224">
        <f>Q98*H98</f>
        <v>0.079520000000000007</v>
      </c>
      <c r="S98" s="224">
        <v>0</v>
      </c>
      <c r="T98" s="224">
        <f>S98*H98</f>
        <v>0</v>
      </c>
      <c r="U98" s="225" t="s">
        <v>19</v>
      </c>
      <c r="V98" s="40"/>
      <c r="W98" s="40"/>
      <c r="X98" s="40"/>
      <c r="Y98" s="40"/>
      <c r="Z98" s="40"/>
      <c r="AA98" s="40"/>
      <c r="AB98" s="40"/>
      <c r="AC98" s="40"/>
      <c r="AD98" s="40"/>
      <c r="AE98" s="40"/>
      <c r="AR98" s="226" t="s">
        <v>336</v>
      </c>
      <c r="AT98" s="226" t="s">
        <v>229</v>
      </c>
      <c r="AU98" s="226" t="s">
        <v>84</v>
      </c>
      <c r="AY98" s="19" t="s">
        <v>227</v>
      </c>
      <c r="BE98" s="227">
        <f>IF(N98="základní",J98,0)</f>
        <v>0</v>
      </c>
      <c r="BF98" s="227">
        <f>IF(N98="snížená",J98,0)</f>
        <v>0</v>
      </c>
      <c r="BG98" s="227">
        <f>IF(N98="zákl. přenesená",J98,0)</f>
        <v>0</v>
      </c>
      <c r="BH98" s="227">
        <f>IF(N98="sníž. přenesená",J98,0)</f>
        <v>0</v>
      </c>
      <c r="BI98" s="227">
        <f>IF(N98="nulová",J98,0)</f>
        <v>0</v>
      </c>
      <c r="BJ98" s="19" t="s">
        <v>82</v>
      </c>
      <c r="BK98" s="227">
        <f>ROUND(I98*H98,2)</f>
        <v>0</v>
      </c>
      <c r="BL98" s="19" t="s">
        <v>336</v>
      </c>
      <c r="BM98" s="226" t="s">
        <v>2080</v>
      </c>
    </row>
    <row r="99" s="2" customFormat="1">
      <c r="A99" s="40"/>
      <c r="B99" s="41"/>
      <c r="C99" s="42"/>
      <c r="D99" s="228" t="s">
        <v>236</v>
      </c>
      <c r="E99" s="42"/>
      <c r="F99" s="229" t="s">
        <v>2081</v>
      </c>
      <c r="G99" s="42"/>
      <c r="H99" s="42"/>
      <c r="I99" s="230"/>
      <c r="J99" s="42"/>
      <c r="K99" s="42"/>
      <c r="L99" s="46"/>
      <c r="M99" s="231"/>
      <c r="N99" s="232"/>
      <c r="O99" s="86"/>
      <c r="P99" s="86"/>
      <c r="Q99" s="86"/>
      <c r="R99" s="86"/>
      <c r="S99" s="86"/>
      <c r="T99" s="86"/>
      <c r="U99" s="87"/>
      <c r="V99" s="40"/>
      <c r="W99" s="40"/>
      <c r="X99" s="40"/>
      <c r="Y99" s="40"/>
      <c r="Z99" s="40"/>
      <c r="AA99" s="40"/>
      <c r="AB99" s="40"/>
      <c r="AC99" s="40"/>
      <c r="AD99" s="40"/>
      <c r="AE99" s="40"/>
      <c r="AT99" s="19" t="s">
        <v>236</v>
      </c>
      <c r="AU99" s="19" t="s">
        <v>84</v>
      </c>
    </row>
    <row r="100" s="13" customFormat="1">
      <c r="A100" s="13"/>
      <c r="B100" s="233"/>
      <c r="C100" s="234"/>
      <c r="D100" s="235" t="s">
        <v>238</v>
      </c>
      <c r="E100" s="236" t="s">
        <v>19</v>
      </c>
      <c r="F100" s="237" t="s">
        <v>688</v>
      </c>
      <c r="G100" s="234"/>
      <c r="H100" s="238">
        <v>56</v>
      </c>
      <c r="I100" s="239"/>
      <c r="J100" s="234"/>
      <c r="K100" s="234"/>
      <c r="L100" s="240"/>
      <c r="M100" s="241"/>
      <c r="N100" s="242"/>
      <c r="O100" s="242"/>
      <c r="P100" s="242"/>
      <c r="Q100" s="242"/>
      <c r="R100" s="242"/>
      <c r="S100" s="242"/>
      <c r="T100" s="242"/>
      <c r="U100" s="243"/>
      <c r="V100" s="13"/>
      <c r="W100" s="13"/>
      <c r="X100" s="13"/>
      <c r="Y100" s="13"/>
      <c r="Z100" s="13"/>
      <c r="AA100" s="13"/>
      <c r="AB100" s="13"/>
      <c r="AC100" s="13"/>
      <c r="AD100" s="13"/>
      <c r="AE100" s="13"/>
      <c r="AT100" s="244" t="s">
        <v>238</v>
      </c>
      <c r="AU100" s="244" t="s">
        <v>84</v>
      </c>
      <c r="AV100" s="13" t="s">
        <v>84</v>
      </c>
      <c r="AW100" s="13" t="s">
        <v>37</v>
      </c>
      <c r="AX100" s="13" t="s">
        <v>75</v>
      </c>
      <c r="AY100" s="244" t="s">
        <v>227</v>
      </c>
    </row>
    <row r="101" s="14" customFormat="1">
      <c r="A101" s="14"/>
      <c r="B101" s="245"/>
      <c r="C101" s="246"/>
      <c r="D101" s="235" t="s">
        <v>238</v>
      </c>
      <c r="E101" s="247" t="s">
        <v>19</v>
      </c>
      <c r="F101" s="248" t="s">
        <v>240</v>
      </c>
      <c r="G101" s="246"/>
      <c r="H101" s="249">
        <v>56</v>
      </c>
      <c r="I101" s="250"/>
      <c r="J101" s="246"/>
      <c r="K101" s="246"/>
      <c r="L101" s="251"/>
      <c r="M101" s="252"/>
      <c r="N101" s="253"/>
      <c r="O101" s="253"/>
      <c r="P101" s="253"/>
      <c r="Q101" s="253"/>
      <c r="R101" s="253"/>
      <c r="S101" s="253"/>
      <c r="T101" s="253"/>
      <c r="U101" s="254"/>
      <c r="V101" s="14"/>
      <c r="W101" s="14"/>
      <c r="X101" s="14"/>
      <c r="Y101" s="14"/>
      <c r="Z101" s="14"/>
      <c r="AA101" s="14"/>
      <c r="AB101" s="14"/>
      <c r="AC101" s="14"/>
      <c r="AD101" s="14"/>
      <c r="AE101" s="14"/>
      <c r="AT101" s="255" t="s">
        <v>238</v>
      </c>
      <c r="AU101" s="255" t="s">
        <v>84</v>
      </c>
      <c r="AV101" s="14" t="s">
        <v>234</v>
      </c>
      <c r="AW101" s="14" t="s">
        <v>37</v>
      </c>
      <c r="AX101" s="14" t="s">
        <v>82</v>
      </c>
      <c r="AY101" s="255" t="s">
        <v>227</v>
      </c>
    </row>
    <row r="102" s="2" customFormat="1" ht="16.5" customHeight="1">
      <c r="A102" s="40"/>
      <c r="B102" s="41"/>
      <c r="C102" s="215" t="s">
        <v>84</v>
      </c>
      <c r="D102" s="215" t="s">
        <v>229</v>
      </c>
      <c r="E102" s="216" t="s">
        <v>2082</v>
      </c>
      <c r="F102" s="217" t="s">
        <v>2083</v>
      </c>
      <c r="G102" s="218" t="s">
        <v>309</v>
      </c>
      <c r="H102" s="219">
        <v>6</v>
      </c>
      <c r="I102" s="220"/>
      <c r="J102" s="221">
        <f>ROUND(I102*H102,2)</f>
        <v>0</v>
      </c>
      <c r="K102" s="217" t="s">
        <v>233</v>
      </c>
      <c r="L102" s="46"/>
      <c r="M102" s="222" t="s">
        <v>19</v>
      </c>
      <c r="N102" s="223" t="s">
        <v>46</v>
      </c>
      <c r="O102" s="86"/>
      <c r="P102" s="224">
        <f>O102*H102</f>
        <v>0</v>
      </c>
      <c r="Q102" s="224">
        <v>0.00197</v>
      </c>
      <c r="R102" s="224">
        <f>Q102*H102</f>
        <v>0.011820000000000001</v>
      </c>
      <c r="S102" s="224">
        <v>0</v>
      </c>
      <c r="T102" s="224">
        <f>S102*H102</f>
        <v>0</v>
      </c>
      <c r="U102" s="225" t="s">
        <v>19</v>
      </c>
      <c r="V102" s="40"/>
      <c r="W102" s="40"/>
      <c r="X102" s="40"/>
      <c r="Y102" s="40"/>
      <c r="Z102" s="40"/>
      <c r="AA102" s="40"/>
      <c r="AB102" s="40"/>
      <c r="AC102" s="40"/>
      <c r="AD102" s="40"/>
      <c r="AE102" s="40"/>
      <c r="AR102" s="226" t="s">
        <v>336</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336</v>
      </c>
      <c r="BM102" s="226" t="s">
        <v>2084</v>
      </c>
    </row>
    <row r="103" s="2" customFormat="1">
      <c r="A103" s="40"/>
      <c r="B103" s="41"/>
      <c r="C103" s="42"/>
      <c r="D103" s="228" t="s">
        <v>236</v>
      </c>
      <c r="E103" s="42"/>
      <c r="F103" s="229" t="s">
        <v>2085</v>
      </c>
      <c r="G103" s="42"/>
      <c r="H103" s="42"/>
      <c r="I103" s="230"/>
      <c r="J103" s="42"/>
      <c r="K103" s="42"/>
      <c r="L103" s="46"/>
      <c r="M103" s="231"/>
      <c r="N103" s="232"/>
      <c r="O103" s="86"/>
      <c r="P103" s="86"/>
      <c r="Q103" s="86"/>
      <c r="R103" s="86"/>
      <c r="S103" s="86"/>
      <c r="T103" s="86"/>
      <c r="U103" s="87"/>
      <c r="V103" s="40"/>
      <c r="W103" s="40"/>
      <c r="X103" s="40"/>
      <c r="Y103" s="40"/>
      <c r="Z103" s="40"/>
      <c r="AA103" s="40"/>
      <c r="AB103" s="40"/>
      <c r="AC103" s="40"/>
      <c r="AD103" s="40"/>
      <c r="AE103" s="40"/>
      <c r="AT103" s="19" t="s">
        <v>236</v>
      </c>
      <c r="AU103" s="19" t="s">
        <v>84</v>
      </c>
    </row>
    <row r="104" s="13" customFormat="1">
      <c r="A104" s="13"/>
      <c r="B104" s="233"/>
      <c r="C104" s="234"/>
      <c r="D104" s="235" t="s">
        <v>238</v>
      </c>
      <c r="E104" s="236" t="s">
        <v>19</v>
      </c>
      <c r="F104" s="237" t="s">
        <v>248</v>
      </c>
      <c r="G104" s="234"/>
      <c r="H104" s="238">
        <v>6</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4" customFormat="1">
      <c r="A105" s="14"/>
      <c r="B105" s="245"/>
      <c r="C105" s="246"/>
      <c r="D105" s="235" t="s">
        <v>238</v>
      </c>
      <c r="E105" s="247" t="s">
        <v>19</v>
      </c>
      <c r="F105" s="248" t="s">
        <v>240</v>
      </c>
      <c r="G105" s="246"/>
      <c r="H105" s="249">
        <v>6</v>
      </c>
      <c r="I105" s="250"/>
      <c r="J105" s="246"/>
      <c r="K105" s="246"/>
      <c r="L105" s="251"/>
      <c r="M105" s="252"/>
      <c r="N105" s="253"/>
      <c r="O105" s="253"/>
      <c r="P105" s="253"/>
      <c r="Q105" s="253"/>
      <c r="R105" s="253"/>
      <c r="S105" s="253"/>
      <c r="T105" s="253"/>
      <c r="U105" s="254"/>
      <c r="V105" s="14"/>
      <c r="W105" s="14"/>
      <c r="X105" s="14"/>
      <c r="Y105" s="14"/>
      <c r="Z105" s="14"/>
      <c r="AA105" s="14"/>
      <c r="AB105" s="14"/>
      <c r="AC105" s="14"/>
      <c r="AD105" s="14"/>
      <c r="AE105" s="14"/>
      <c r="AT105" s="255" t="s">
        <v>238</v>
      </c>
      <c r="AU105" s="255" t="s">
        <v>84</v>
      </c>
      <c r="AV105" s="14" t="s">
        <v>234</v>
      </c>
      <c r="AW105" s="14" t="s">
        <v>37</v>
      </c>
      <c r="AX105" s="14" t="s">
        <v>82</v>
      </c>
      <c r="AY105" s="255" t="s">
        <v>227</v>
      </c>
    </row>
    <row r="106" s="2" customFormat="1" ht="16.5" customHeight="1">
      <c r="A106" s="40"/>
      <c r="B106" s="41"/>
      <c r="C106" s="215" t="s">
        <v>91</v>
      </c>
      <c r="D106" s="215" t="s">
        <v>229</v>
      </c>
      <c r="E106" s="216" t="s">
        <v>2086</v>
      </c>
      <c r="F106" s="217" t="s">
        <v>2087</v>
      </c>
      <c r="G106" s="218" t="s">
        <v>309</v>
      </c>
      <c r="H106" s="219">
        <v>11</v>
      </c>
      <c r="I106" s="220"/>
      <c r="J106" s="221">
        <f>ROUND(I106*H106,2)</f>
        <v>0</v>
      </c>
      <c r="K106" s="217" t="s">
        <v>233</v>
      </c>
      <c r="L106" s="46"/>
      <c r="M106" s="222" t="s">
        <v>19</v>
      </c>
      <c r="N106" s="223" t="s">
        <v>46</v>
      </c>
      <c r="O106" s="86"/>
      <c r="P106" s="224">
        <f>O106*H106</f>
        <v>0</v>
      </c>
      <c r="Q106" s="224">
        <v>0.00040999999999999999</v>
      </c>
      <c r="R106" s="224">
        <f>Q106*H106</f>
        <v>0.0045100000000000001</v>
      </c>
      <c r="S106" s="224">
        <v>0</v>
      </c>
      <c r="T106" s="224">
        <f>S106*H106</f>
        <v>0</v>
      </c>
      <c r="U106" s="225" t="s">
        <v>19</v>
      </c>
      <c r="V106" s="40"/>
      <c r="W106" s="40"/>
      <c r="X106" s="40"/>
      <c r="Y106" s="40"/>
      <c r="Z106" s="40"/>
      <c r="AA106" s="40"/>
      <c r="AB106" s="40"/>
      <c r="AC106" s="40"/>
      <c r="AD106" s="40"/>
      <c r="AE106" s="40"/>
      <c r="AR106" s="226" t="s">
        <v>336</v>
      </c>
      <c r="AT106" s="226" t="s">
        <v>229</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336</v>
      </c>
      <c r="BM106" s="226" t="s">
        <v>2088</v>
      </c>
    </row>
    <row r="107" s="2" customFormat="1">
      <c r="A107" s="40"/>
      <c r="B107" s="41"/>
      <c r="C107" s="42"/>
      <c r="D107" s="228" t="s">
        <v>236</v>
      </c>
      <c r="E107" s="42"/>
      <c r="F107" s="229" t="s">
        <v>2089</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236</v>
      </c>
      <c r="AU107" s="19" t="s">
        <v>84</v>
      </c>
    </row>
    <row r="108" s="13" customFormat="1">
      <c r="A108" s="13"/>
      <c r="B108" s="233"/>
      <c r="C108" s="234"/>
      <c r="D108" s="235" t="s">
        <v>238</v>
      </c>
      <c r="E108" s="236" t="s">
        <v>19</v>
      </c>
      <c r="F108" s="237" t="s">
        <v>120</v>
      </c>
      <c r="G108" s="234"/>
      <c r="H108" s="238">
        <v>11</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84</v>
      </c>
      <c r="AV108" s="13" t="s">
        <v>84</v>
      </c>
      <c r="AW108" s="13" t="s">
        <v>37</v>
      </c>
      <c r="AX108" s="13" t="s">
        <v>75</v>
      </c>
      <c r="AY108" s="244" t="s">
        <v>227</v>
      </c>
    </row>
    <row r="109" s="14" customFormat="1">
      <c r="A109" s="14"/>
      <c r="B109" s="245"/>
      <c r="C109" s="246"/>
      <c r="D109" s="235" t="s">
        <v>238</v>
      </c>
      <c r="E109" s="247" t="s">
        <v>19</v>
      </c>
      <c r="F109" s="248" t="s">
        <v>240</v>
      </c>
      <c r="G109" s="246"/>
      <c r="H109" s="249">
        <v>11</v>
      </c>
      <c r="I109" s="250"/>
      <c r="J109" s="246"/>
      <c r="K109" s="246"/>
      <c r="L109" s="251"/>
      <c r="M109" s="252"/>
      <c r="N109" s="253"/>
      <c r="O109" s="253"/>
      <c r="P109" s="253"/>
      <c r="Q109" s="253"/>
      <c r="R109" s="253"/>
      <c r="S109" s="253"/>
      <c r="T109" s="253"/>
      <c r="U109" s="254"/>
      <c r="V109" s="14"/>
      <c r="W109" s="14"/>
      <c r="X109" s="14"/>
      <c r="Y109" s="14"/>
      <c r="Z109" s="14"/>
      <c r="AA109" s="14"/>
      <c r="AB109" s="14"/>
      <c r="AC109" s="14"/>
      <c r="AD109" s="14"/>
      <c r="AE109" s="14"/>
      <c r="AT109" s="255" t="s">
        <v>238</v>
      </c>
      <c r="AU109" s="255" t="s">
        <v>84</v>
      </c>
      <c r="AV109" s="14" t="s">
        <v>234</v>
      </c>
      <c r="AW109" s="14" t="s">
        <v>37</v>
      </c>
      <c r="AX109" s="14" t="s">
        <v>82</v>
      </c>
      <c r="AY109" s="255" t="s">
        <v>227</v>
      </c>
    </row>
    <row r="110" s="2" customFormat="1" ht="16.5" customHeight="1">
      <c r="A110" s="40"/>
      <c r="B110" s="41"/>
      <c r="C110" s="215" t="s">
        <v>234</v>
      </c>
      <c r="D110" s="215" t="s">
        <v>229</v>
      </c>
      <c r="E110" s="216" t="s">
        <v>2090</v>
      </c>
      <c r="F110" s="217" t="s">
        <v>2091</v>
      </c>
      <c r="G110" s="218" t="s">
        <v>309</v>
      </c>
      <c r="H110" s="219">
        <v>22</v>
      </c>
      <c r="I110" s="220"/>
      <c r="J110" s="221">
        <f>ROUND(I110*H110,2)</f>
        <v>0</v>
      </c>
      <c r="K110" s="217" t="s">
        <v>233</v>
      </c>
      <c r="L110" s="46"/>
      <c r="M110" s="222" t="s">
        <v>19</v>
      </c>
      <c r="N110" s="223" t="s">
        <v>46</v>
      </c>
      <c r="O110" s="86"/>
      <c r="P110" s="224">
        <f>O110*H110</f>
        <v>0</v>
      </c>
      <c r="Q110" s="224">
        <v>0.00048000000000000001</v>
      </c>
      <c r="R110" s="224">
        <f>Q110*H110</f>
        <v>0.01056</v>
      </c>
      <c r="S110" s="224">
        <v>0</v>
      </c>
      <c r="T110" s="224">
        <f>S110*H110</f>
        <v>0</v>
      </c>
      <c r="U110" s="225" t="s">
        <v>19</v>
      </c>
      <c r="V110" s="40"/>
      <c r="W110" s="40"/>
      <c r="X110" s="40"/>
      <c r="Y110" s="40"/>
      <c r="Z110" s="40"/>
      <c r="AA110" s="40"/>
      <c r="AB110" s="40"/>
      <c r="AC110" s="40"/>
      <c r="AD110" s="40"/>
      <c r="AE110" s="40"/>
      <c r="AR110" s="226" t="s">
        <v>336</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336</v>
      </c>
      <c r="BM110" s="226" t="s">
        <v>2092</v>
      </c>
    </row>
    <row r="111" s="2" customFormat="1">
      <c r="A111" s="40"/>
      <c r="B111" s="41"/>
      <c r="C111" s="42"/>
      <c r="D111" s="228" t="s">
        <v>236</v>
      </c>
      <c r="E111" s="42"/>
      <c r="F111" s="229" t="s">
        <v>2093</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494</v>
      </c>
      <c r="G112" s="234"/>
      <c r="H112" s="238">
        <v>22</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22</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16.5" customHeight="1">
      <c r="A114" s="40"/>
      <c r="B114" s="41"/>
      <c r="C114" s="215" t="s">
        <v>267</v>
      </c>
      <c r="D114" s="215" t="s">
        <v>229</v>
      </c>
      <c r="E114" s="216" t="s">
        <v>2094</v>
      </c>
      <c r="F114" s="217" t="s">
        <v>2095</v>
      </c>
      <c r="G114" s="218" t="s">
        <v>309</v>
      </c>
      <c r="H114" s="219">
        <v>11</v>
      </c>
      <c r="I114" s="220"/>
      <c r="J114" s="221">
        <f>ROUND(I114*H114,2)</f>
        <v>0</v>
      </c>
      <c r="K114" s="217" t="s">
        <v>233</v>
      </c>
      <c r="L114" s="46"/>
      <c r="M114" s="222" t="s">
        <v>19</v>
      </c>
      <c r="N114" s="223" t="s">
        <v>46</v>
      </c>
      <c r="O114" s="86"/>
      <c r="P114" s="224">
        <f>O114*H114</f>
        <v>0</v>
      </c>
      <c r="Q114" s="224">
        <v>0.00071000000000000002</v>
      </c>
      <c r="R114" s="224">
        <f>Q114*H114</f>
        <v>0.0078100000000000001</v>
      </c>
      <c r="S114" s="224">
        <v>0</v>
      </c>
      <c r="T114" s="224">
        <f>S114*H114</f>
        <v>0</v>
      </c>
      <c r="U114" s="225" t="s">
        <v>19</v>
      </c>
      <c r="V114" s="40"/>
      <c r="W114" s="40"/>
      <c r="X114" s="40"/>
      <c r="Y114" s="40"/>
      <c r="Z114" s="40"/>
      <c r="AA114" s="40"/>
      <c r="AB114" s="40"/>
      <c r="AC114" s="40"/>
      <c r="AD114" s="40"/>
      <c r="AE114" s="40"/>
      <c r="AR114" s="226" t="s">
        <v>336</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336</v>
      </c>
      <c r="BM114" s="226" t="s">
        <v>2096</v>
      </c>
    </row>
    <row r="115" s="2" customFormat="1">
      <c r="A115" s="40"/>
      <c r="B115" s="41"/>
      <c r="C115" s="42"/>
      <c r="D115" s="228" t="s">
        <v>236</v>
      </c>
      <c r="E115" s="42"/>
      <c r="F115" s="229" t="s">
        <v>2097</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236</v>
      </c>
      <c r="AU115" s="19" t="s">
        <v>84</v>
      </c>
    </row>
    <row r="116" s="13" customFormat="1">
      <c r="A116" s="13"/>
      <c r="B116" s="233"/>
      <c r="C116" s="234"/>
      <c r="D116" s="235" t="s">
        <v>238</v>
      </c>
      <c r="E116" s="236" t="s">
        <v>19</v>
      </c>
      <c r="F116" s="237" t="s">
        <v>120</v>
      </c>
      <c r="G116" s="234"/>
      <c r="H116" s="238">
        <v>11</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4" customFormat="1">
      <c r="A117" s="14"/>
      <c r="B117" s="245"/>
      <c r="C117" s="246"/>
      <c r="D117" s="235" t="s">
        <v>238</v>
      </c>
      <c r="E117" s="247" t="s">
        <v>19</v>
      </c>
      <c r="F117" s="248" t="s">
        <v>240</v>
      </c>
      <c r="G117" s="246"/>
      <c r="H117" s="249">
        <v>11</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84</v>
      </c>
      <c r="AV117" s="14" t="s">
        <v>234</v>
      </c>
      <c r="AW117" s="14" t="s">
        <v>37</v>
      </c>
      <c r="AX117" s="14" t="s">
        <v>82</v>
      </c>
      <c r="AY117" s="255" t="s">
        <v>227</v>
      </c>
    </row>
    <row r="118" s="2" customFormat="1" ht="16.5" customHeight="1">
      <c r="A118" s="40"/>
      <c r="B118" s="41"/>
      <c r="C118" s="215" t="s">
        <v>248</v>
      </c>
      <c r="D118" s="215" t="s">
        <v>229</v>
      </c>
      <c r="E118" s="216" t="s">
        <v>2098</v>
      </c>
      <c r="F118" s="217" t="s">
        <v>2099</v>
      </c>
      <c r="G118" s="218" t="s">
        <v>309</v>
      </c>
      <c r="H118" s="219">
        <v>21</v>
      </c>
      <c r="I118" s="220"/>
      <c r="J118" s="221">
        <f>ROUND(I118*H118,2)</f>
        <v>0</v>
      </c>
      <c r="K118" s="217" t="s">
        <v>233</v>
      </c>
      <c r="L118" s="46"/>
      <c r="M118" s="222" t="s">
        <v>19</v>
      </c>
      <c r="N118" s="223" t="s">
        <v>46</v>
      </c>
      <c r="O118" s="86"/>
      <c r="P118" s="224">
        <f>O118*H118</f>
        <v>0</v>
      </c>
      <c r="Q118" s="224">
        <v>0.0022399999999999998</v>
      </c>
      <c r="R118" s="224">
        <f>Q118*H118</f>
        <v>0.047039999999999998</v>
      </c>
      <c r="S118" s="224">
        <v>0</v>
      </c>
      <c r="T118" s="224">
        <f>S118*H118</f>
        <v>0</v>
      </c>
      <c r="U118" s="225" t="s">
        <v>19</v>
      </c>
      <c r="V118" s="40"/>
      <c r="W118" s="40"/>
      <c r="X118" s="40"/>
      <c r="Y118" s="40"/>
      <c r="Z118" s="40"/>
      <c r="AA118" s="40"/>
      <c r="AB118" s="40"/>
      <c r="AC118" s="40"/>
      <c r="AD118" s="40"/>
      <c r="AE118" s="40"/>
      <c r="AR118" s="226" t="s">
        <v>336</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336</v>
      </c>
      <c r="BM118" s="226" t="s">
        <v>2100</v>
      </c>
    </row>
    <row r="119" s="2" customFormat="1">
      <c r="A119" s="40"/>
      <c r="B119" s="41"/>
      <c r="C119" s="42"/>
      <c r="D119" s="228" t="s">
        <v>236</v>
      </c>
      <c r="E119" s="42"/>
      <c r="F119" s="229" t="s">
        <v>2101</v>
      </c>
      <c r="G119" s="42"/>
      <c r="H119" s="42"/>
      <c r="I119" s="230"/>
      <c r="J119" s="42"/>
      <c r="K119" s="42"/>
      <c r="L119" s="46"/>
      <c r="M119" s="231"/>
      <c r="N119" s="232"/>
      <c r="O119" s="86"/>
      <c r="P119" s="86"/>
      <c r="Q119" s="86"/>
      <c r="R119" s="86"/>
      <c r="S119" s="86"/>
      <c r="T119" s="86"/>
      <c r="U119" s="87"/>
      <c r="V119" s="40"/>
      <c r="W119" s="40"/>
      <c r="X119" s="40"/>
      <c r="Y119" s="40"/>
      <c r="Z119" s="40"/>
      <c r="AA119" s="40"/>
      <c r="AB119" s="40"/>
      <c r="AC119" s="40"/>
      <c r="AD119" s="40"/>
      <c r="AE119" s="40"/>
      <c r="AT119" s="19" t="s">
        <v>236</v>
      </c>
      <c r="AU119" s="19" t="s">
        <v>84</v>
      </c>
    </row>
    <row r="120" s="13" customFormat="1">
      <c r="A120" s="13"/>
      <c r="B120" s="233"/>
      <c r="C120" s="234"/>
      <c r="D120" s="235" t="s">
        <v>238</v>
      </c>
      <c r="E120" s="236" t="s">
        <v>19</v>
      </c>
      <c r="F120" s="237" t="s">
        <v>7</v>
      </c>
      <c r="G120" s="234"/>
      <c r="H120" s="238">
        <v>21</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4" customFormat="1">
      <c r="A121" s="14"/>
      <c r="B121" s="245"/>
      <c r="C121" s="246"/>
      <c r="D121" s="235" t="s">
        <v>238</v>
      </c>
      <c r="E121" s="247" t="s">
        <v>19</v>
      </c>
      <c r="F121" s="248" t="s">
        <v>240</v>
      </c>
      <c r="G121" s="246"/>
      <c r="H121" s="249">
        <v>21</v>
      </c>
      <c r="I121" s="250"/>
      <c r="J121" s="246"/>
      <c r="K121" s="246"/>
      <c r="L121" s="251"/>
      <c r="M121" s="252"/>
      <c r="N121" s="253"/>
      <c r="O121" s="253"/>
      <c r="P121" s="253"/>
      <c r="Q121" s="253"/>
      <c r="R121" s="253"/>
      <c r="S121" s="253"/>
      <c r="T121" s="253"/>
      <c r="U121" s="254"/>
      <c r="V121" s="14"/>
      <c r="W121" s="14"/>
      <c r="X121" s="14"/>
      <c r="Y121" s="14"/>
      <c r="Z121" s="14"/>
      <c r="AA121" s="14"/>
      <c r="AB121" s="14"/>
      <c r="AC121" s="14"/>
      <c r="AD121" s="14"/>
      <c r="AE121" s="14"/>
      <c r="AT121" s="255" t="s">
        <v>238</v>
      </c>
      <c r="AU121" s="255" t="s">
        <v>84</v>
      </c>
      <c r="AV121" s="14" t="s">
        <v>234</v>
      </c>
      <c r="AW121" s="14" t="s">
        <v>37</v>
      </c>
      <c r="AX121" s="14" t="s">
        <v>82</v>
      </c>
      <c r="AY121" s="255" t="s">
        <v>227</v>
      </c>
    </row>
    <row r="122" s="2" customFormat="1" ht="24.15" customHeight="1">
      <c r="A122" s="40"/>
      <c r="B122" s="41"/>
      <c r="C122" s="215" t="s">
        <v>285</v>
      </c>
      <c r="D122" s="215" t="s">
        <v>229</v>
      </c>
      <c r="E122" s="216" t="s">
        <v>2102</v>
      </c>
      <c r="F122" s="217" t="s">
        <v>2103</v>
      </c>
      <c r="G122" s="218" t="s">
        <v>2051</v>
      </c>
      <c r="H122" s="219">
        <v>1</v>
      </c>
      <c r="I122" s="220"/>
      <c r="J122" s="221">
        <f>ROUND(I122*H122,2)</f>
        <v>0</v>
      </c>
      <c r="K122" s="217" t="s">
        <v>517</v>
      </c>
      <c r="L122" s="46"/>
      <c r="M122" s="222" t="s">
        <v>19</v>
      </c>
      <c r="N122" s="223" t="s">
        <v>46</v>
      </c>
      <c r="O122" s="86"/>
      <c r="P122" s="224">
        <f>O122*H122</f>
        <v>0</v>
      </c>
      <c r="Q122" s="224">
        <v>0</v>
      </c>
      <c r="R122" s="224">
        <f>Q122*H122</f>
        <v>0</v>
      </c>
      <c r="S122" s="224">
        <v>0</v>
      </c>
      <c r="T122" s="224">
        <f>S122*H122</f>
        <v>0</v>
      </c>
      <c r="U122" s="225" t="s">
        <v>19</v>
      </c>
      <c r="V122" s="40"/>
      <c r="W122" s="40"/>
      <c r="X122" s="40"/>
      <c r="Y122" s="40"/>
      <c r="Z122" s="40"/>
      <c r="AA122" s="40"/>
      <c r="AB122" s="40"/>
      <c r="AC122" s="40"/>
      <c r="AD122" s="40"/>
      <c r="AE122" s="40"/>
      <c r="AR122" s="226" t="s">
        <v>336</v>
      </c>
      <c r="AT122" s="226" t="s">
        <v>229</v>
      </c>
      <c r="AU122" s="226" t="s">
        <v>84</v>
      </c>
      <c r="AY122" s="19" t="s">
        <v>227</v>
      </c>
      <c r="BE122" s="227">
        <f>IF(N122="základní",J122,0)</f>
        <v>0</v>
      </c>
      <c r="BF122" s="227">
        <f>IF(N122="snížená",J122,0)</f>
        <v>0</v>
      </c>
      <c r="BG122" s="227">
        <f>IF(N122="zákl. přenesená",J122,0)</f>
        <v>0</v>
      </c>
      <c r="BH122" s="227">
        <f>IF(N122="sníž. přenesená",J122,0)</f>
        <v>0</v>
      </c>
      <c r="BI122" s="227">
        <f>IF(N122="nulová",J122,0)</f>
        <v>0</v>
      </c>
      <c r="BJ122" s="19" t="s">
        <v>82</v>
      </c>
      <c r="BK122" s="227">
        <f>ROUND(I122*H122,2)</f>
        <v>0</v>
      </c>
      <c r="BL122" s="19" t="s">
        <v>336</v>
      </c>
      <c r="BM122" s="226" t="s">
        <v>2104</v>
      </c>
    </row>
    <row r="123" s="13" customFormat="1">
      <c r="A123" s="13"/>
      <c r="B123" s="233"/>
      <c r="C123" s="234"/>
      <c r="D123" s="235" t="s">
        <v>238</v>
      </c>
      <c r="E123" s="236" t="s">
        <v>19</v>
      </c>
      <c r="F123" s="237" t="s">
        <v>82</v>
      </c>
      <c r="G123" s="234"/>
      <c r="H123" s="238">
        <v>1</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16.5" customHeight="1">
      <c r="A125" s="40"/>
      <c r="B125" s="41"/>
      <c r="C125" s="215" t="s">
        <v>245</v>
      </c>
      <c r="D125" s="215" t="s">
        <v>229</v>
      </c>
      <c r="E125" s="216" t="s">
        <v>2105</v>
      </c>
      <c r="F125" s="217" t="s">
        <v>2106</v>
      </c>
      <c r="G125" s="218" t="s">
        <v>309</v>
      </c>
      <c r="H125" s="219">
        <v>15</v>
      </c>
      <c r="I125" s="220"/>
      <c r="J125" s="221">
        <f>ROUND(I125*H125,2)</f>
        <v>0</v>
      </c>
      <c r="K125" s="217" t="s">
        <v>517</v>
      </c>
      <c r="L125" s="46"/>
      <c r="M125" s="222" t="s">
        <v>19</v>
      </c>
      <c r="N125" s="223" t="s">
        <v>46</v>
      </c>
      <c r="O125" s="86"/>
      <c r="P125" s="224">
        <f>O125*H125</f>
        <v>0</v>
      </c>
      <c r="Q125" s="224">
        <v>0.0030000000000000001</v>
      </c>
      <c r="R125" s="224">
        <f>Q125*H125</f>
        <v>0.044999999999999998</v>
      </c>
      <c r="S125" s="224">
        <v>0</v>
      </c>
      <c r="T125" s="224">
        <f>S125*H125</f>
        <v>0</v>
      </c>
      <c r="U125" s="225" t="s">
        <v>19</v>
      </c>
      <c r="V125" s="40"/>
      <c r="W125" s="40"/>
      <c r="X125" s="40"/>
      <c r="Y125" s="40"/>
      <c r="Z125" s="40"/>
      <c r="AA125" s="40"/>
      <c r="AB125" s="40"/>
      <c r="AC125" s="40"/>
      <c r="AD125" s="40"/>
      <c r="AE125" s="40"/>
      <c r="AR125" s="226" t="s">
        <v>336</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336</v>
      </c>
      <c r="BM125" s="226" t="s">
        <v>2107</v>
      </c>
    </row>
    <row r="126" s="13" customFormat="1">
      <c r="A126" s="13"/>
      <c r="B126" s="233"/>
      <c r="C126" s="234"/>
      <c r="D126" s="235" t="s">
        <v>238</v>
      </c>
      <c r="E126" s="236" t="s">
        <v>19</v>
      </c>
      <c r="F126" s="237" t="s">
        <v>329</v>
      </c>
      <c r="G126" s="234"/>
      <c r="H126" s="238">
        <v>15</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15</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16.5" customHeight="1">
      <c r="A128" s="40"/>
      <c r="B128" s="41"/>
      <c r="C128" s="215" t="s">
        <v>255</v>
      </c>
      <c r="D128" s="215" t="s">
        <v>229</v>
      </c>
      <c r="E128" s="216" t="s">
        <v>2108</v>
      </c>
      <c r="F128" s="217" t="s">
        <v>2109</v>
      </c>
      <c r="G128" s="218" t="s">
        <v>348</v>
      </c>
      <c r="H128" s="219">
        <v>2</v>
      </c>
      <c r="I128" s="220"/>
      <c r="J128" s="221">
        <f>ROUND(I128*H128,2)</f>
        <v>0</v>
      </c>
      <c r="K128" s="217" t="s">
        <v>517</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336</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336</v>
      </c>
      <c r="BM128" s="226" t="s">
        <v>2110</v>
      </c>
    </row>
    <row r="129" s="13" customFormat="1">
      <c r="A129" s="13"/>
      <c r="B129" s="233"/>
      <c r="C129" s="234"/>
      <c r="D129" s="235" t="s">
        <v>238</v>
      </c>
      <c r="E129" s="236" t="s">
        <v>19</v>
      </c>
      <c r="F129" s="237" t="s">
        <v>84</v>
      </c>
      <c r="G129" s="234"/>
      <c r="H129" s="238">
        <v>2</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2</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16.5" customHeight="1">
      <c r="A131" s="40"/>
      <c r="B131" s="41"/>
      <c r="C131" s="215" t="s">
        <v>117</v>
      </c>
      <c r="D131" s="215" t="s">
        <v>229</v>
      </c>
      <c r="E131" s="216" t="s">
        <v>2111</v>
      </c>
      <c r="F131" s="217" t="s">
        <v>2112</v>
      </c>
      <c r="G131" s="218" t="s">
        <v>348</v>
      </c>
      <c r="H131" s="219">
        <v>1</v>
      </c>
      <c r="I131" s="220"/>
      <c r="J131" s="221">
        <f>ROUND(I131*H131,2)</f>
        <v>0</v>
      </c>
      <c r="K131" s="217" t="s">
        <v>517</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336</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336</v>
      </c>
      <c r="BM131" s="226" t="s">
        <v>2113</v>
      </c>
    </row>
    <row r="132" s="13" customFormat="1">
      <c r="A132" s="13"/>
      <c r="B132" s="233"/>
      <c r="C132" s="234"/>
      <c r="D132" s="235" t="s">
        <v>238</v>
      </c>
      <c r="E132" s="236" t="s">
        <v>19</v>
      </c>
      <c r="F132" s="237" t="s">
        <v>82</v>
      </c>
      <c r="G132" s="234"/>
      <c r="H132" s="238">
        <v>1</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1</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16.5" customHeight="1">
      <c r="A134" s="40"/>
      <c r="B134" s="41"/>
      <c r="C134" s="215" t="s">
        <v>120</v>
      </c>
      <c r="D134" s="215" t="s">
        <v>229</v>
      </c>
      <c r="E134" s="216" t="s">
        <v>2114</v>
      </c>
      <c r="F134" s="217" t="s">
        <v>2115</v>
      </c>
      <c r="G134" s="218" t="s">
        <v>348</v>
      </c>
      <c r="H134" s="219">
        <v>3</v>
      </c>
      <c r="I134" s="220"/>
      <c r="J134" s="221">
        <f>ROUND(I134*H134,2)</f>
        <v>0</v>
      </c>
      <c r="K134" s="217" t="s">
        <v>233</v>
      </c>
      <c r="L134" s="46"/>
      <c r="M134" s="222" t="s">
        <v>19</v>
      </c>
      <c r="N134" s="223" t="s">
        <v>46</v>
      </c>
      <c r="O134" s="86"/>
      <c r="P134" s="224">
        <f>O134*H134</f>
        <v>0</v>
      </c>
      <c r="Q134" s="224">
        <v>0.00017000000000000001</v>
      </c>
      <c r="R134" s="224">
        <f>Q134*H134</f>
        <v>0.00051000000000000004</v>
      </c>
      <c r="S134" s="224">
        <v>0</v>
      </c>
      <c r="T134" s="224">
        <f>S134*H134</f>
        <v>0</v>
      </c>
      <c r="U134" s="225" t="s">
        <v>19</v>
      </c>
      <c r="V134" s="40"/>
      <c r="W134" s="40"/>
      <c r="X134" s="40"/>
      <c r="Y134" s="40"/>
      <c r="Z134" s="40"/>
      <c r="AA134" s="40"/>
      <c r="AB134" s="40"/>
      <c r="AC134" s="40"/>
      <c r="AD134" s="40"/>
      <c r="AE134" s="40"/>
      <c r="AR134" s="226" t="s">
        <v>336</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336</v>
      </c>
      <c r="BM134" s="226" t="s">
        <v>2116</v>
      </c>
    </row>
    <row r="135" s="2" customFormat="1">
      <c r="A135" s="40"/>
      <c r="B135" s="41"/>
      <c r="C135" s="42"/>
      <c r="D135" s="228" t="s">
        <v>236</v>
      </c>
      <c r="E135" s="42"/>
      <c r="F135" s="229" t="s">
        <v>2117</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13" customFormat="1">
      <c r="A136" s="13"/>
      <c r="B136" s="233"/>
      <c r="C136" s="234"/>
      <c r="D136" s="235" t="s">
        <v>238</v>
      </c>
      <c r="E136" s="236" t="s">
        <v>19</v>
      </c>
      <c r="F136" s="237" t="s">
        <v>91</v>
      </c>
      <c r="G136" s="234"/>
      <c r="H136" s="238">
        <v>3</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3</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16.5" customHeight="1">
      <c r="A138" s="40"/>
      <c r="B138" s="41"/>
      <c r="C138" s="215" t="s">
        <v>8</v>
      </c>
      <c r="D138" s="215" t="s">
        <v>229</v>
      </c>
      <c r="E138" s="216" t="s">
        <v>2118</v>
      </c>
      <c r="F138" s="217" t="s">
        <v>2119</v>
      </c>
      <c r="G138" s="218" t="s">
        <v>348</v>
      </c>
      <c r="H138" s="219">
        <v>5</v>
      </c>
      <c r="I138" s="220"/>
      <c r="J138" s="221">
        <f>ROUND(I138*H138,2)</f>
        <v>0</v>
      </c>
      <c r="K138" s="217" t="s">
        <v>233</v>
      </c>
      <c r="L138" s="46"/>
      <c r="M138" s="222" t="s">
        <v>19</v>
      </c>
      <c r="N138" s="223" t="s">
        <v>46</v>
      </c>
      <c r="O138" s="86"/>
      <c r="P138" s="224">
        <f>O138*H138</f>
        <v>0</v>
      </c>
      <c r="Q138" s="224">
        <v>0.00014999999999999999</v>
      </c>
      <c r="R138" s="224">
        <f>Q138*H138</f>
        <v>0.00074999999999999991</v>
      </c>
      <c r="S138" s="224">
        <v>0</v>
      </c>
      <c r="T138" s="224">
        <f>S138*H138</f>
        <v>0</v>
      </c>
      <c r="U138" s="225" t="s">
        <v>19</v>
      </c>
      <c r="V138" s="40"/>
      <c r="W138" s="40"/>
      <c r="X138" s="40"/>
      <c r="Y138" s="40"/>
      <c r="Z138" s="40"/>
      <c r="AA138" s="40"/>
      <c r="AB138" s="40"/>
      <c r="AC138" s="40"/>
      <c r="AD138" s="40"/>
      <c r="AE138" s="40"/>
      <c r="AR138" s="226" t="s">
        <v>336</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336</v>
      </c>
      <c r="BM138" s="226" t="s">
        <v>2120</v>
      </c>
    </row>
    <row r="139" s="2" customFormat="1">
      <c r="A139" s="40"/>
      <c r="B139" s="41"/>
      <c r="C139" s="42"/>
      <c r="D139" s="228" t="s">
        <v>236</v>
      </c>
      <c r="E139" s="42"/>
      <c r="F139" s="229" t="s">
        <v>2121</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267</v>
      </c>
      <c r="G140" s="234"/>
      <c r="H140" s="238">
        <v>5</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5</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2" customFormat="1" ht="16.5" customHeight="1">
      <c r="A142" s="40"/>
      <c r="B142" s="41"/>
      <c r="C142" s="215" t="s">
        <v>125</v>
      </c>
      <c r="D142" s="215" t="s">
        <v>229</v>
      </c>
      <c r="E142" s="216" t="s">
        <v>2122</v>
      </c>
      <c r="F142" s="217" t="s">
        <v>2123</v>
      </c>
      <c r="G142" s="218" t="s">
        <v>309</v>
      </c>
      <c r="H142" s="219">
        <v>136</v>
      </c>
      <c r="I142" s="220"/>
      <c r="J142" s="221">
        <f>ROUND(I142*H142,2)</f>
        <v>0</v>
      </c>
      <c r="K142" s="217" t="s">
        <v>233</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336</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336</v>
      </c>
      <c r="BM142" s="226" t="s">
        <v>2124</v>
      </c>
    </row>
    <row r="143" s="2" customFormat="1">
      <c r="A143" s="40"/>
      <c r="B143" s="41"/>
      <c r="C143" s="42"/>
      <c r="D143" s="228" t="s">
        <v>236</v>
      </c>
      <c r="E143" s="42"/>
      <c r="F143" s="229" t="s">
        <v>2125</v>
      </c>
      <c r="G143" s="42"/>
      <c r="H143" s="42"/>
      <c r="I143" s="230"/>
      <c r="J143" s="42"/>
      <c r="K143" s="42"/>
      <c r="L143" s="46"/>
      <c r="M143" s="231"/>
      <c r="N143" s="232"/>
      <c r="O143" s="86"/>
      <c r="P143" s="86"/>
      <c r="Q143" s="86"/>
      <c r="R143" s="86"/>
      <c r="S143" s="86"/>
      <c r="T143" s="86"/>
      <c r="U143" s="87"/>
      <c r="V143" s="40"/>
      <c r="W143" s="40"/>
      <c r="X143" s="40"/>
      <c r="Y143" s="40"/>
      <c r="Z143" s="40"/>
      <c r="AA143" s="40"/>
      <c r="AB143" s="40"/>
      <c r="AC143" s="40"/>
      <c r="AD143" s="40"/>
      <c r="AE143" s="40"/>
      <c r="AT143" s="19" t="s">
        <v>236</v>
      </c>
      <c r="AU143" s="19" t="s">
        <v>84</v>
      </c>
    </row>
    <row r="144" s="13" customFormat="1">
      <c r="A144" s="13"/>
      <c r="B144" s="233"/>
      <c r="C144" s="234"/>
      <c r="D144" s="235" t="s">
        <v>238</v>
      </c>
      <c r="E144" s="236" t="s">
        <v>19</v>
      </c>
      <c r="F144" s="237" t="s">
        <v>2126</v>
      </c>
      <c r="G144" s="234"/>
      <c r="H144" s="238">
        <v>136</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136</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2" customFormat="1" ht="24.15" customHeight="1">
      <c r="A146" s="40"/>
      <c r="B146" s="41"/>
      <c r="C146" s="215" t="s">
        <v>323</v>
      </c>
      <c r="D146" s="215" t="s">
        <v>229</v>
      </c>
      <c r="E146" s="216" t="s">
        <v>2127</v>
      </c>
      <c r="F146" s="217" t="s">
        <v>2128</v>
      </c>
      <c r="G146" s="218" t="s">
        <v>244</v>
      </c>
      <c r="H146" s="219">
        <v>0.20799999999999999</v>
      </c>
      <c r="I146" s="220"/>
      <c r="J146" s="221">
        <f>ROUND(I146*H146,2)</f>
        <v>0</v>
      </c>
      <c r="K146" s="217" t="s">
        <v>233</v>
      </c>
      <c r="L146" s="46"/>
      <c r="M146" s="222" t="s">
        <v>19</v>
      </c>
      <c r="N146" s="223" t="s">
        <v>46</v>
      </c>
      <c r="O146" s="86"/>
      <c r="P146" s="224">
        <f>O146*H146</f>
        <v>0</v>
      </c>
      <c r="Q146" s="224">
        <v>0</v>
      </c>
      <c r="R146" s="224">
        <f>Q146*H146</f>
        <v>0</v>
      </c>
      <c r="S146" s="224">
        <v>0</v>
      </c>
      <c r="T146" s="224">
        <f>S146*H146</f>
        <v>0</v>
      </c>
      <c r="U146" s="225" t="s">
        <v>19</v>
      </c>
      <c r="V146" s="40"/>
      <c r="W146" s="40"/>
      <c r="X146" s="40"/>
      <c r="Y146" s="40"/>
      <c r="Z146" s="40"/>
      <c r="AA146" s="40"/>
      <c r="AB146" s="40"/>
      <c r="AC146" s="40"/>
      <c r="AD146" s="40"/>
      <c r="AE146" s="40"/>
      <c r="AR146" s="226" t="s">
        <v>336</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336</v>
      </c>
      <c r="BM146" s="226" t="s">
        <v>2129</v>
      </c>
    </row>
    <row r="147" s="2" customFormat="1">
      <c r="A147" s="40"/>
      <c r="B147" s="41"/>
      <c r="C147" s="42"/>
      <c r="D147" s="228" t="s">
        <v>236</v>
      </c>
      <c r="E147" s="42"/>
      <c r="F147" s="229" t="s">
        <v>2130</v>
      </c>
      <c r="G147" s="42"/>
      <c r="H147" s="42"/>
      <c r="I147" s="230"/>
      <c r="J147" s="42"/>
      <c r="K147" s="42"/>
      <c r="L147" s="46"/>
      <c r="M147" s="231"/>
      <c r="N147" s="232"/>
      <c r="O147" s="86"/>
      <c r="P147" s="86"/>
      <c r="Q147" s="86"/>
      <c r="R147" s="86"/>
      <c r="S147" s="86"/>
      <c r="T147" s="86"/>
      <c r="U147" s="87"/>
      <c r="V147" s="40"/>
      <c r="W147" s="40"/>
      <c r="X147" s="40"/>
      <c r="Y147" s="40"/>
      <c r="Z147" s="40"/>
      <c r="AA147" s="40"/>
      <c r="AB147" s="40"/>
      <c r="AC147" s="40"/>
      <c r="AD147" s="40"/>
      <c r="AE147" s="40"/>
      <c r="AT147" s="19" t="s">
        <v>236</v>
      </c>
      <c r="AU147" s="19" t="s">
        <v>84</v>
      </c>
    </row>
    <row r="148" s="12" customFormat="1" ht="22.8" customHeight="1">
      <c r="A148" s="12"/>
      <c r="B148" s="199"/>
      <c r="C148" s="200"/>
      <c r="D148" s="201" t="s">
        <v>74</v>
      </c>
      <c r="E148" s="213" t="s">
        <v>2131</v>
      </c>
      <c r="F148" s="213" t="s">
        <v>2132</v>
      </c>
      <c r="G148" s="200"/>
      <c r="H148" s="200"/>
      <c r="I148" s="203"/>
      <c r="J148" s="214">
        <f>BK148</f>
        <v>0</v>
      </c>
      <c r="K148" s="200"/>
      <c r="L148" s="205"/>
      <c r="M148" s="206"/>
      <c r="N148" s="207"/>
      <c r="O148" s="207"/>
      <c r="P148" s="208">
        <f>SUM(P149:P210)</f>
        <v>0</v>
      </c>
      <c r="Q148" s="207"/>
      <c r="R148" s="208">
        <f>SUM(R149:R210)</f>
        <v>0.58940999999999988</v>
      </c>
      <c r="S148" s="207"/>
      <c r="T148" s="208">
        <f>SUM(T149:T210)</f>
        <v>6.2141599999999997</v>
      </c>
      <c r="U148" s="209"/>
      <c r="V148" s="12"/>
      <c r="W148" s="12"/>
      <c r="X148" s="12"/>
      <c r="Y148" s="12"/>
      <c r="Z148" s="12"/>
      <c r="AA148" s="12"/>
      <c r="AB148" s="12"/>
      <c r="AC148" s="12"/>
      <c r="AD148" s="12"/>
      <c r="AE148" s="12"/>
      <c r="AR148" s="210" t="s">
        <v>84</v>
      </c>
      <c r="AT148" s="211" t="s">
        <v>74</v>
      </c>
      <c r="AU148" s="211" t="s">
        <v>82</v>
      </c>
      <c r="AY148" s="210" t="s">
        <v>227</v>
      </c>
      <c r="BK148" s="212">
        <f>SUM(BK149:BK210)</f>
        <v>0</v>
      </c>
    </row>
    <row r="149" s="2" customFormat="1" ht="16.5" customHeight="1">
      <c r="A149" s="40"/>
      <c r="B149" s="41"/>
      <c r="C149" s="215" t="s">
        <v>329</v>
      </c>
      <c r="D149" s="215" t="s">
        <v>229</v>
      </c>
      <c r="E149" s="216" t="s">
        <v>2133</v>
      </c>
      <c r="F149" s="217" t="s">
        <v>2134</v>
      </c>
      <c r="G149" s="218" t="s">
        <v>309</v>
      </c>
      <c r="H149" s="219">
        <v>173</v>
      </c>
      <c r="I149" s="220"/>
      <c r="J149" s="221">
        <f>ROUND(I149*H149,2)</f>
        <v>0</v>
      </c>
      <c r="K149" s="217" t="s">
        <v>233</v>
      </c>
      <c r="L149" s="46"/>
      <c r="M149" s="222" t="s">
        <v>19</v>
      </c>
      <c r="N149" s="223" t="s">
        <v>46</v>
      </c>
      <c r="O149" s="86"/>
      <c r="P149" s="224">
        <f>O149*H149</f>
        <v>0</v>
      </c>
      <c r="Q149" s="224">
        <v>0</v>
      </c>
      <c r="R149" s="224">
        <f>Q149*H149</f>
        <v>0</v>
      </c>
      <c r="S149" s="224">
        <v>0.035920000000000001</v>
      </c>
      <c r="T149" s="224">
        <f>S149*H149</f>
        <v>6.2141599999999997</v>
      </c>
      <c r="U149" s="225" t="s">
        <v>19</v>
      </c>
      <c r="V149" s="40"/>
      <c r="W149" s="40"/>
      <c r="X149" s="40"/>
      <c r="Y149" s="40"/>
      <c r="Z149" s="40"/>
      <c r="AA149" s="40"/>
      <c r="AB149" s="40"/>
      <c r="AC149" s="40"/>
      <c r="AD149" s="40"/>
      <c r="AE149" s="40"/>
      <c r="AR149" s="226" t="s">
        <v>336</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336</v>
      </c>
      <c r="BM149" s="226" t="s">
        <v>2135</v>
      </c>
    </row>
    <row r="150" s="2" customFormat="1">
      <c r="A150" s="40"/>
      <c r="B150" s="41"/>
      <c r="C150" s="42"/>
      <c r="D150" s="228" t="s">
        <v>236</v>
      </c>
      <c r="E150" s="42"/>
      <c r="F150" s="229" t="s">
        <v>2136</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13" customFormat="1">
      <c r="A151" s="13"/>
      <c r="B151" s="233"/>
      <c r="C151" s="234"/>
      <c r="D151" s="235" t="s">
        <v>238</v>
      </c>
      <c r="E151" s="236" t="s">
        <v>19</v>
      </c>
      <c r="F151" s="237" t="s">
        <v>2137</v>
      </c>
      <c r="G151" s="234"/>
      <c r="H151" s="238">
        <v>173</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173</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2" customFormat="1" ht="24.15" customHeight="1">
      <c r="A153" s="40"/>
      <c r="B153" s="41"/>
      <c r="C153" s="215" t="s">
        <v>336</v>
      </c>
      <c r="D153" s="215" t="s">
        <v>229</v>
      </c>
      <c r="E153" s="216" t="s">
        <v>2138</v>
      </c>
      <c r="F153" s="217" t="s">
        <v>2139</v>
      </c>
      <c r="G153" s="218" t="s">
        <v>309</v>
      </c>
      <c r="H153" s="219">
        <v>2</v>
      </c>
      <c r="I153" s="220"/>
      <c r="J153" s="221">
        <f>ROUND(I153*H153,2)</f>
        <v>0</v>
      </c>
      <c r="K153" s="217" t="s">
        <v>233</v>
      </c>
      <c r="L153" s="46"/>
      <c r="M153" s="222" t="s">
        <v>19</v>
      </c>
      <c r="N153" s="223" t="s">
        <v>46</v>
      </c>
      <c r="O153" s="86"/>
      <c r="P153" s="224">
        <f>O153*H153</f>
        <v>0</v>
      </c>
      <c r="Q153" s="224">
        <v>0.0057400000000000003</v>
      </c>
      <c r="R153" s="224">
        <f>Q153*H153</f>
        <v>0.011480000000000001</v>
      </c>
      <c r="S153" s="224">
        <v>0</v>
      </c>
      <c r="T153" s="224">
        <f>S153*H153</f>
        <v>0</v>
      </c>
      <c r="U153" s="225" t="s">
        <v>19</v>
      </c>
      <c r="V153" s="40"/>
      <c r="W153" s="40"/>
      <c r="X153" s="40"/>
      <c r="Y153" s="40"/>
      <c r="Z153" s="40"/>
      <c r="AA153" s="40"/>
      <c r="AB153" s="40"/>
      <c r="AC153" s="40"/>
      <c r="AD153" s="40"/>
      <c r="AE153" s="40"/>
      <c r="AR153" s="226" t="s">
        <v>336</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2140</v>
      </c>
    </row>
    <row r="154" s="2" customFormat="1">
      <c r="A154" s="40"/>
      <c r="B154" s="41"/>
      <c r="C154" s="42"/>
      <c r="D154" s="228" t="s">
        <v>236</v>
      </c>
      <c r="E154" s="42"/>
      <c r="F154" s="229" t="s">
        <v>2141</v>
      </c>
      <c r="G154" s="42"/>
      <c r="H154" s="42"/>
      <c r="I154" s="230"/>
      <c r="J154" s="42"/>
      <c r="K154" s="42"/>
      <c r="L154" s="46"/>
      <c r="M154" s="231"/>
      <c r="N154" s="232"/>
      <c r="O154" s="86"/>
      <c r="P154" s="86"/>
      <c r="Q154" s="86"/>
      <c r="R154" s="86"/>
      <c r="S154" s="86"/>
      <c r="T154" s="86"/>
      <c r="U154" s="87"/>
      <c r="V154" s="40"/>
      <c r="W154" s="40"/>
      <c r="X154" s="40"/>
      <c r="Y154" s="40"/>
      <c r="Z154" s="40"/>
      <c r="AA154" s="40"/>
      <c r="AB154" s="40"/>
      <c r="AC154" s="40"/>
      <c r="AD154" s="40"/>
      <c r="AE154" s="40"/>
      <c r="AT154" s="19" t="s">
        <v>236</v>
      </c>
      <c r="AU154" s="19" t="s">
        <v>84</v>
      </c>
    </row>
    <row r="155" s="13" customFormat="1">
      <c r="A155" s="13"/>
      <c r="B155" s="233"/>
      <c r="C155" s="234"/>
      <c r="D155" s="235" t="s">
        <v>238</v>
      </c>
      <c r="E155" s="236" t="s">
        <v>19</v>
      </c>
      <c r="F155" s="237" t="s">
        <v>84</v>
      </c>
      <c r="G155" s="234"/>
      <c r="H155" s="238">
        <v>2</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84</v>
      </c>
      <c r="AV155" s="13" t="s">
        <v>84</v>
      </c>
      <c r="AW155" s="13" t="s">
        <v>37</v>
      </c>
      <c r="AX155" s="13" t="s">
        <v>75</v>
      </c>
      <c r="AY155" s="244" t="s">
        <v>227</v>
      </c>
    </row>
    <row r="156" s="14" customFormat="1">
      <c r="A156" s="14"/>
      <c r="B156" s="245"/>
      <c r="C156" s="246"/>
      <c r="D156" s="235" t="s">
        <v>238</v>
      </c>
      <c r="E156" s="247" t="s">
        <v>19</v>
      </c>
      <c r="F156" s="248" t="s">
        <v>240</v>
      </c>
      <c r="G156" s="246"/>
      <c r="H156" s="249">
        <v>2</v>
      </c>
      <c r="I156" s="250"/>
      <c r="J156" s="246"/>
      <c r="K156" s="246"/>
      <c r="L156" s="251"/>
      <c r="M156" s="252"/>
      <c r="N156" s="253"/>
      <c r="O156" s="253"/>
      <c r="P156" s="253"/>
      <c r="Q156" s="253"/>
      <c r="R156" s="253"/>
      <c r="S156" s="253"/>
      <c r="T156" s="253"/>
      <c r="U156" s="254"/>
      <c r="V156" s="14"/>
      <c r="W156" s="14"/>
      <c r="X156" s="14"/>
      <c r="Y156" s="14"/>
      <c r="Z156" s="14"/>
      <c r="AA156" s="14"/>
      <c r="AB156" s="14"/>
      <c r="AC156" s="14"/>
      <c r="AD156" s="14"/>
      <c r="AE156" s="14"/>
      <c r="AT156" s="255" t="s">
        <v>238</v>
      </c>
      <c r="AU156" s="255" t="s">
        <v>84</v>
      </c>
      <c r="AV156" s="14" t="s">
        <v>234</v>
      </c>
      <c r="AW156" s="14" t="s">
        <v>37</v>
      </c>
      <c r="AX156" s="14" t="s">
        <v>82</v>
      </c>
      <c r="AY156" s="255" t="s">
        <v>227</v>
      </c>
    </row>
    <row r="157" s="2" customFormat="1" ht="16.5" customHeight="1">
      <c r="A157" s="40"/>
      <c r="B157" s="41"/>
      <c r="C157" s="215" t="s">
        <v>345</v>
      </c>
      <c r="D157" s="215" t="s">
        <v>229</v>
      </c>
      <c r="E157" s="216" t="s">
        <v>2142</v>
      </c>
      <c r="F157" s="217" t="s">
        <v>2143</v>
      </c>
      <c r="G157" s="218" t="s">
        <v>309</v>
      </c>
      <c r="H157" s="219">
        <v>306</v>
      </c>
      <c r="I157" s="220"/>
      <c r="J157" s="221">
        <f>ROUND(I157*H157,2)</f>
        <v>0</v>
      </c>
      <c r="K157" s="217" t="s">
        <v>233</v>
      </c>
      <c r="L157" s="46"/>
      <c r="M157" s="222" t="s">
        <v>19</v>
      </c>
      <c r="N157" s="223" t="s">
        <v>46</v>
      </c>
      <c r="O157" s="86"/>
      <c r="P157" s="224">
        <f>O157*H157</f>
        <v>0</v>
      </c>
      <c r="Q157" s="224">
        <v>0.00072999999999999996</v>
      </c>
      <c r="R157" s="224">
        <f>Q157*H157</f>
        <v>0.22338</v>
      </c>
      <c r="S157" s="224">
        <v>0</v>
      </c>
      <c r="T157" s="224">
        <f>S157*H157</f>
        <v>0</v>
      </c>
      <c r="U157" s="225" t="s">
        <v>19</v>
      </c>
      <c r="V157" s="40"/>
      <c r="W157" s="40"/>
      <c r="X157" s="40"/>
      <c r="Y157" s="40"/>
      <c r="Z157" s="40"/>
      <c r="AA157" s="40"/>
      <c r="AB157" s="40"/>
      <c r="AC157" s="40"/>
      <c r="AD157" s="40"/>
      <c r="AE157" s="40"/>
      <c r="AR157" s="226" t="s">
        <v>336</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336</v>
      </c>
      <c r="BM157" s="226" t="s">
        <v>2144</v>
      </c>
    </row>
    <row r="158" s="2" customFormat="1">
      <c r="A158" s="40"/>
      <c r="B158" s="41"/>
      <c r="C158" s="42"/>
      <c r="D158" s="228" t="s">
        <v>236</v>
      </c>
      <c r="E158" s="42"/>
      <c r="F158" s="229" t="s">
        <v>2145</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84</v>
      </c>
    </row>
    <row r="159" s="13" customFormat="1">
      <c r="A159" s="13"/>
      <c r="B159" s="233"/>
      <c r="C159" s="234"/>
      <c r="D159" s="235" t="s">
        <v>238</v>
      </c>
      <c r="E159" s="236" t="s">
        <v>19</v>
      </c>
      <c r="F159" s="237" t="s">
        <v>2146</v>
      </c>
      <c r="G159" s="234"/>
      <c r="H159" s="238">
        <v>306</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37</v>
      </c>
      <c r="AX159" s="13" t="s">
        <v>75</v>
      </c>
      <c r="AY159" s="244" t="s">
        <v>227</v>
      </c>
    </row>
    <row r="160" s="14" customFormat="1">
      <c r="A160" s="14"/>
      <c r="B160" s="245"/>
      <c r="C160" s="246"/>
      <c r="D160" s="235" t="s">
        <v>238</v>
      </c>
      <c r="E160" s="247" t="s">
        <v>19</v>
      </c>
      <c r="F160" s="248" t="s">
        <v>240</v>
      </c>
      <c r="G160" s="246"/>
      <c r="H160" s="249">
        <v>306</v>
      </c>
      <c r="I160" s="250"/>
      <c r="J160" s="246"/>
      <c r="K160" s="246"/>
      <c r="L160" s="251"/>
      <c r="M160" s="252"/>
      <c r="N160" s="253"/>
      <c r="O160" s="253"/>
      <c r="P160" s="253"/>
      <c r="Q160" s="253"/>
      <c r="R160" s="253"/>
      <c r="S160" s="253"/>
      <c r="T160" s="253"/>
      <c r="U160" s="254"/>
      <c r="V160" s="14"/>
      <c r="W160" s="14"/>
      <c r="X160" s="14"/>
      <c r="Y160" s="14"/>
      <c r="Z160" s="14"/>
      <c r="AA160" s="14"/>
      <c r="AB160" s="14"/>
      <c r="AC160" s="14"/>
      <c r="AD160" s="14"/>
      <c r="AE160" s="14"/>
      <c r="AT160" s="255" t="s">
        <v>238</v>
      </c>
      <c r="AU160" s="255" t="s">
        <v>84</v>
      </c>
      <c r="AV160" s="14" t="s">
        <v>234</v>
      </c>
      <c r="AW160" s="14" t="s">
        <v>37</v>
      </c>
      <c r="AX160" s="14" t="s">
        <v>82</v>
      </c>
      <c r="AY160" s="255" t="s">
        <v>227</v>
      </c>
    </row>
    <row r="161" s="2" customFormat="1" ht="16.5" customHeight="1">
      <c r="A161" s="40"/>
      <c r="B161" s="41"/>
      <c r="C161" s="215" t="s">
        <v>352</v>
      </c>
      <c r="D161" s="215" t="s">
        <v>229</v>
      </c>
      <c r="E161" s="216" t="s">
        <v>2147</v>
      </c>
      <c r="F161" s="217" t="s">
        <v>2148</v>
      </c>
      <c r="G161" s="218" t="s">
        <v>309</v>
      </c>
      <c r="H161" s="219">
        <v>40</v>
      </c>
      <c r="I161" s="220"/>
      <c r="J161" s="221">
        <f>ROUND(I161*H161,2)</f>
        <v>0</v>
      </c>
      <c r="K161" s="217" t="s">
        <v>233</v>
      </c>
      <c r="L161" s="46"/>
      <c r="M161" s="222" t="s">
        <v>19</v>
      </c>
      <c r="N161" s="223" t="s">
        <v>46</v>
      </c>
      <c r="O161" s="86"/>
      <c r="P161" s="224">
        <f>O161*H161</f>
        <v>0</v>
      </c>
      <c r="Q161" s="224">
        <v>0.00097999999999999997</v>
      </c>
      <c r="R161" s="224">
        <f>Q161*H161</f>
        <v>0.039199999999999999</v>
      </c>
      <c r="S161" s="224">
        <v>0</v>
      </c>
      <c r="T161" s="224">
        <f>S161*H161</f>
        <v>0</v>
      </c>
      <c r="U161" s="225" t="s">
        <v>19</v>
      </c>
      <c r="V161" s="40"/>
      <c r="W161" s="40"/>
      <c r="X161" s="40"/>
      <c r="Y161" s="40"/>
      <c r="Z161" s="40"/>
      <c r="AA161" s="40"/>
      <c r="AB161" s="40"/>
      <c r="AC161" s="40"/>
      <c r="AD161" s="40"/>
      <c r="AE161" s="40"/>
      <c r="AR161" s="226" t="s">
        <v>336</v>
      </c>
      <c r="AT161" s="226" t="s">
        <v>229</v>
      </c>
      <c r="AU161" s="226" t="s">
        <v>84</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336</v>
      </c>
      <c r="BM161" s="226" t="s">
        <v>2149</v>
      </c>
    </row>
    <row r="162" s="2" customFormat="1">
      <c r="A162" s="40"/>
      <c r="B162" s="41"/>
      <c r="C162" s="42"/>
      <c r="D162" s="228" t="s">
        <v>236</v>
      </c>
      <c r="E162" s="42"/>
      <c r="F162" s="229" t="s">
        <v>2150</v>
      </c>
      <c r="G162" s="42"/>
      <c r="H162" s="42"/>
      <c r="I162" s="230"/>
      <c r="J162" s="42"/>
      <c r="K162" s="42"/>
      <c r="L162" s="46"/>
      <c r="M162" s="231"/>
      <c r="N162" s="232"/>
      <c r="O162" s="86"/>
      <c r="P162" s="86"/>
      <c r="Q162" s="86"/>
      <c r="R162" s="86"/>
      <c r="S162" s="86"/>
      <c r="T162" s="86"/>
      <c r="U162" s="87"/>
      <c r="V162" s="40"/>
      <c r="W162" s="40"/>
      <c r="X162" s="40"/>
      <c r="Y162" s="40"/>
      <c r="Z162" s="40"/>
      <c r="AA162" s="40"/>
      <c r="AB162" s="40"/>
      <c r="AC162" s="40"/>
      <c r="AD162" s="40"/>
      <c r="AE162" s="40"/>
      <c r="AT162" s="19" t="s">
        <v>236</v>
      </c>
      <c r="AU162" s="19" t="s">
        <v>84</v>
      </c>
    </row>
    <row r="163" s="13" customFormat="1">
      <c r="A163" s="13"/>
      <c r="B163" s="233"/>
      <c r="C163" s="234"/>
      <c r="D163" s="235" t="s">
        <v>238</v>
      </c>
      <c r="E163" s="236" t="s">
        <v>19</v>
      </c>
      <c r="F163" s="237" t="s">
        <v>592</v>
      </c>
      <c r="G163" s="234"/>
      <c r="H163" s="238">
        <v>40</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40</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2" customFormat="1" ht="16.5" customHeight="1">
      <c r="A165" s="40"/>
      <c r="B165" s="41"/>
      <c r="C165" s="215" t="s">
        <v>359</v>
      </c>
      <c r="D165" s="215" t="s">
        <v>229</v>
      </c>
      <c r="E165" s="216" t="s">
        <v>2151</v>
      </c>
      <c r="F165" s="217" t="s">
        <v>2152</v>
      </c>
      <c r="G165" s="218" t="s">
        <v>309</v>
      </c>
      <c r="H165" s="219">
        <v>15</v>
      </c>
      <c r="I165" s="220"/>
      <c r="J165" s="221">
        <f>ROUND(I165*H165,2)</f>
        <v>0</v>
      </c>
      <c r="K165" s="217" t="s">
        <v>233</v>
      </c>
      <c r="L165" s="46"/>
      <c r="M165" s="222" t="s">
        <v>19</v>
      </c>
      <c r="N165" s="223" t="s">
        <v>46</v>
      </c>
      <c r="O165" s="86"/>
      <c r="P165" s="224">
        <f>O165*H165</f>
        <v>0</v>
      </c>
      <c r="Q165" s="224">
        <v>0.0012999999999999999</v>
      </c>
      <c r="R165" s="224">
        <f>Q165*H165</f>
        <v>0.0195</v>
      </c>
      <c r="S165" s="224">
        <v>0</v>
      </c>
      <c r="T165" s="224">
        <f>S165*H165</f>
        <v>0</v>
      </c>
      <c r="U165" s="225" t="s">
        <v>19</v>
      </c>
      <c r="V165" s="40"/>
      <c r="W165" s="40"/>
      <c r="X165" s="40"/>
      <c r="Y165" s="40"/>
      <c r="Z165" s="40"/>
      <c r="AA165" s="40"/>
      <c r="AB165" s="40"/>
      <c r="AC165" s="40"/>
      <c r="AD165" s="40"/>
      <c r="AE165" s="40"/>
      <c r="AR165" s="226" t="s">
        <v>336</v>
      </c>
      <c r="AT165" s="226" t="s">
        <v>229</v>
      </c>
      <c r="AU165" s="226" t="s">
        <v>84</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336</v>
      </c>
      <c r="BM165" s="226" t="s">
        <v>2153</v>
      </c>
    </row>
    <row r="166" s="2" customFormat="1">
      <c r="A166" s="40"/>
      <c r="B166" s="41"/>
      <c r="C166" s="42"/>
      <c r="D166" s="228" t="s">
        <v>236</v>
      </c>
      <c r="E166" s="42"/>
      <c r="F166" s="229" t="s">
        <v>2154</v>
      </c>
      <c r="G166" s="42"/>
      <c r="H166" s="42"/>
      <c r="I166" s="230"/>
      <c r="J166" s="42"/>
      <c r="K166" s="42"/>
      <c r="L166" s="46"/>
      <c r="M166" s="231"/>
      <c r="N166" s="232"/>
      <c r="O166" s="86"/>
      <c r="P166" s="86"/>
      <c r="Q166" s="86"/>
      <c r="R166" s="86"/>
      <c r="S166" s="86"/>
      <c r="T166" s="86"/>
      <c r="U166" s="87"/>
      <c r="V166" s="40"/>
      <c r="W166" s="40"/>
      <c r="X166" s="40"/>
      <c r="Y166" s="40"/>
      <c r="Z166" s="40"/>
      <c r="AA166" s="40"/>
      <c r="AB166" s="40"/>
      <c r="AC166" s="40"/>
      <c r="AD166" s="40"/>
      <c r="AE166" s="40"/>
      <c r="AT166" s="19" t="s">
        <v>236</v>
      </c>
      <c r="AU166" s="19" t="s">
        <v>84</v>
      </c>
    </row>
    <row r="167" s="13" customFormat="1">
      <c r="A167" s="13"/>
      <c r="B167" s="233"/>
      <c r="C167" s="234"/>
      <c r="D167" s="235" t="s">
        <v>238</v>
      </c>
      <c r="E167" s="236" t="s">
        <v>19</v>
      </c>
      <c r="F167" s="237" t="s">
        <v>329</v>
      </c>
      <c r="G167" s="234"/>
      <c r="H167" s="238">
        <v>15</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4" customFormat="1">
      <c r="A168" s="14"/>
      <c r="B168" s="245"/>
      <c r="C168" s="246"/>
      <c r="D168" s="235" t="s">
        <v>238</v>
      </c>
      <c r="E168" s="247" t="s">
        <v>19</v>
      </c>
      <c r="F168" s="248" t="s">
        <v>240</v>
      </c>
      <c r="G168" s="246"/>
      <c r="H168" s="249">
        <v>15</v>
      </c>
      <c r="I168" s="250"/>
      <c r="J168" s="246"/>
      <c r="K168" s="246"/>
      <c r="L168" s="251"/>
      <c r="M168" s="252"/>
      <c r="N168" s="253"/>
      <c r="O168" s="253"/>
      <c r="P168" s="253"/>
      <c r="Q168" s="253"/>
      <c r="R168" s="253"/>
      <c r="S168" s="253"/>
      <c r="T168" s="253"/>
      <c r="U168" s="254"/>
      <c r="V168" s="14"/>
      <c r="W168" s="14"/>
      <c r="X168" s="14"/>
      <c r="Y168" s="14"/>
      <c r="Z168" s="14"/>
      <c r="AA168" s="14"/>
      <c r="AB168" s="14"/>
      <c r="AC168" s="14"/>
      <c r="AD168" s="14"/>
      <c r="AE168" s="14"/>
      <c r="AT168" s="255" t="s">
        <v>238</v>
      </c>
      <c r="AU168" s="255" t="s">
        <v>84</v>
      </c>
      <c r="AV168" s="14" t="s">
        <v>234</v>
      </c>
      <c r="AW168" s="14" t="s">
        <v>37</v>
      </c>
      <c r="AX168" s="14" t="s">
        <v>82</v>
      </c>
      <c r="AY168" s="255" t="s">
        <v>227</v>
      </c>
    </row>
    <row r="169" s="2" customFormat="1" ht="16.5" customHeight="1">
      <c r="A169" s="40"/>
      <c r="B169" s="41"/>
      <c r="C169" s="215" t="s">
        <v>367</v>
      </c>
      <c r="D169" s="215" t="s">
        <v>229</v>
      </c>
      <c r="E169" s="216" t="s">
        <v>2155</v>
      </c>
      <c r="F169" s="217" t="s">
        <v>2156</v>
      </c>
      <c r="G169" s="218" t="s">
        <v>309</v>
      </c>
      <c r="H169" s="219">
        <v>78</v>
      </c>
      <c r="I169" s="220"/>
      <c r="J169" s="221">
        <f>ROUND(I169*H169,2)</f>
        <v>0</v>
      </c>
      <c r="K169" s="217" t="s">
        <v>233</v>
      </c>
      <c r="L169" s="46"/>
      <c r="M169" s="222" t="s">
        <v>19</v>
      </c>
      <c r="N169" s="223" t="s">
        <v>46</v>
      </c>
      <c r="O169" s="86"/>
      <c r="P169" s="224">
        <f>O169*H169</f>
        <v>0</v>
      </c>
      <c r="Q169" s="224">
        <v>0.00263</v>
      </c>
      <c r="R169" s="224">
        <f>Q169*H169</f>
        <v>0.20513999999999999</v>
      </c>
      <c r="S169" s="224">
        <v>0</v>
      </c>
      <c r="T169" s="224">
        <f>S169*H169</f>
        <v>0</v>
      </c>
      <c r="U169" s="225" t="s">
        <v>19</v>
      </c>
      <c r="V169" s="40"/>
      <c r="W169" s="40"/>
      <c r="X169" s="40"/>
      <c r="Y169" s="40"/>
      <c r="Z169" s="40"/>
      <c r="AA169" s="40"/>
      <c r="AB169" s="40"/>
      <c r="AC169" s="40"/>
      <c r="AD169" s="40"/>
      <c r="AE169" s="40"/>
      <c r="AR169" s="226" t="s">
        <v>336</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336</v>
      </c>
      <c r="BM169" s="226" t="s">
        <v>2157</v>
      </c>
    </row>
    <row r="170" s="2" customFormat="1">
      <c r="A170" s="40"/>
      <c r="B170" s="41"/>
      <c r="C170" s="42"/>
      <c r="D170" s="228" t="s">
        <v>236</v>
      </c>
      <c r="E170" s="42"/>
      <c r="F170" s="229" t="s">
        <v>2158</v>
      </c>
      <c r="G170" s="42"/>
      <c r="H170" s="42"/>
      <c r="I170" s="230"/>
      <c r="J170" s="42"/>
      <c r="K170" s="42"/>
      <c r="L170" s="46"/>
      <c r="M170" s="231"/>
      <c r="N170" s="232"/>
      <c r="O170" s="86"/>
      <c r="P170" s="86"/>
      <c r="Q170" s="86"/>
      <c r="R170" s="86"/>
      <c r="S170" s="86"/>
      <c r="T170" s="86"/>
      <c r="U170" s="87"/>
      <c r="V170" s="40"/>
      <c r="W170" s="40"/>
      <c r="X170" s="40"/>
      <c r="Y170" s="40"/>
      <c r="Z170" s="40"/>
      <c r="AA170" s="40"/>
      <c r="AB170" s="40"/>
      <c r="AC170" s="40"/>
      <c r="AD170" s="40"/>
      <c r="AE170" s="40"/>
      <c r="AT170" s="19" t="s">
        <v>236</v>
      </c>
      <c r="AU170" s="19" t="s">
        <v>84</v>
      </c>
    </row>
    <row r="171" s="13" customFormat="1">
      <c r="A171" s="13"/>
      <c r="B171" s="233"/>
      <c r="C171" s="234"/>
      <c r="D171" s="235" t="s">
        <v>238</v>
      </c>
      <c r="E171" s="236" t="s">
        <v>19</v>
      </c>
      <c r="F171" s="237" t="s">
        <v>980</v>
      </c>
      <c r="G171" s="234"/>
      <c r="H171" s="238">
        <v>78</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78</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2" customFormat="1" ht="24.15" customHeight="1">
      <c r="A173" s="40"/>
      <c r="B173" s="41"/>
      <c r="C173" s="215" t="s">
        <v>7</v>
      </c>
      <c r="D173" s="215" t="s">
        <v>229</v>
      </c>
      <c r="E173" s="216" t="s">
        <v>2159</v>
      </c>
      <c r="F173" s="217" t="s">
        <v>2160</v>
      </c>
      <c r="G173" s="218" t="s">
        <v>309</v>
      </c>
      <c r="H173" s="219">
        <v>306</v>
      </c>
      <c r="I173" s="220"/>
      <c r="J173" s="221">
        <f>ROUND(I173*H173,2)</f>
        <v>0</v>
      </c>
      <c r="K173" s="217" t="s">
        <v>233</v>
      </c>
      <c r="L173" s="46"/>
      <c r="M173" s="222" t="s">
        <v>19</v>
      </c>
      <c r="N173" s="223" t="s">
        <v>46</v>
      </c>
      <c r="O173" s="86"/>
      <c r="P173" s="224">
        <f>O173*H173</f>
        <v>0</v>
      </c>
      <c r="Q173" s="224">
        <v>6.9999999999999994E-05</v>
      </c>
      <c r="R173" s="224">
        <f>Q173*H173</f>
        <v>0.021419999999999998</v>
      </c>
      <c r="S173" s="224">
        <v>0</v>
      </c>
      <c r="T173" s="224">
        <f>S173*H173</f>
        <v>0</v>
      </c>
      <c r="U173" s="225" t="s">
        <v>19</v>
      </c>
      <c r="V173" s="40"/>
      <c r="W173" s="40"/>
      <c r="X173" s="40"/>
      <c r="Y173" s="40"/>
      <c r="Z173" s="40"/>
      <c r="AA173" s="40"/>
      <c r="AB173" s="40"/>
      <c r="AC173" s="40"/>
      <c r="AD173" s="40"/>
      <c r="AE173" s="40"/>
      <c r="AR173" s="226" t="s">
        <v>336</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336</v>
      </c>
      <c r="BM173" s="226" t="s">
        <v>2161</v>
      </c>
    </row>
    <row r="174" s="2" customFormat="1">
      <c r="A174" s="40"/>
      <c r="B174" s="41"/>
      <c r="C174" s="42"/>
      <c r="D174" s="228" t="s">
        <v>236</v>
      </c>
      <c r="E174" s="42"/>
      <c r="F174" s="229" t="s">
        <v>2162</v>
      </c>
      <c r="G174" s="42"/>
      <c r="H174" s="42"/>
      <c r="I174" s="230"/>
      <c r="J174" s="42"/>
      <c r="K174" s="42"/>
      <c r="L174" s="46"/>
      <c r="M174" s="231"/>
      <c r="N174" s="232"/>
      <c r="O174" s="86"/>
      <c r="P174" s="86"/>
      <c r="Q174" s="86"/>
      <c r="R174" s="86"/>
      <c r="S174" s="86"/>
      <c r="T174" s="86"/>
      <c r="U174" s="87"/>
      <c r="V174" s="40"/>
      <c r="W174" s="40"/>
      <c r="X174" s="40"/>
      <c r="Y174" s="40"/>
      <c r="Z174" s="40"/>
      <c r="AA174" s="40"/>
      <c r="AB174" s="40"/>
      <c r="AC174" s="40"/>
      <c r="AD174" s="40"/>
      <c r="AE174" s="40"/>
      <c r="AT174" s="19" t="s">
        <v>236</v>
      </c>
      <c r="AU174" s="19" t="s">
        <v>84</v>
      </c>
    </row>
    <row r="175" s="13" customFormat="1">
      <c r="A175" s="13"/>
      <c r="B175" s="233"/>
      <c r="C175" s="234"/>
      <c r="D175" s="235" t="s">
        <v>238</v>
      </c>
      <c r="E175" s="236" t="s">
        <v>19</v>
      </c>
      <c r="F175" s="237" t="s">
        <v>2146</v>
      </c>
      <c r="G175" s="234"/>
      <c r="H175" s="238">
        <v>306</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306</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2" customFormat="1" ht="33" customHeight="1">
      <c r="A177" s="40"/>
      <c r="B177" s="41"/>
      <c r="C177" s="215" t="s">
        <v>494</v>
      </c>
      <c r="D177" s="215" t="s">
        <v>229</v>
      </c>
      <c r="E177" s="216" t="s">
        <v>2163</v>
      </c>
      <c r="F177" s="217" t="s">
        <v>2164</v>
      </c>
      <c r="G177" s="218" t="s">
        <v>309</v>
      </c>
      <c r="H177" s="219">
        <v>91</v>
      </c>
      <c r="I177" s="220"/>
      <c r="J177" s="221">
        <f>ROUND(I177*H177,2)</f>
        <v>0</v>
      </c>
      <c r="K177" s="217" t="s">
        <v>233</v>
      </c>
      <c r="L177" s="46"/>
      <c r="M177" s="222" t="s">
        <v>19</v>
      </c>
      <c r="N177" s="223" t="s">
        <v>46</v>
      </c>
      <c r="O177" s="86"/>
      <c r="P177" s="224">
        <f>O177*H177</f>
        <v>0</v>
      </c>
      <c r="Q177" s="224">
        <v>9.0000000000000006E-05</v>
      </c>
      <c r="R177" s="224">
        <f>Q177*H177</f>
        <v>0.0081900000000000011</v>
      </c>
      <c r="S177" s="224">
        <v>0</v>
      </c>
      <c r="T177" s="224">
        <f>S177*H177</f>
        <v>0</v>
      </c>
      <c r="U177" s="225" t="s">
        <v>19</v>
      </c>
      <c r="V177" s="40"/>
      <c r="W177" s="40"/>
      <c r="X177" s="40"/>
      <c r="Y177" s="40"/>
      <c r="Z177" s="40"/>
      <c r="AA177" s="40"/>
      <c r="AB177" s="40"/>
      <c r="AC177" s="40"/>
      <c r="AD177" s="40"/>
      <c r="AE177" s="40"/>
      <c r="AR177" s="226" t="s">
        <v>336</v>
      </c>
      <c r="AT177" s="226" t="s">
        <v>229</v>
      </c>
      <c r="AU177" s="226" t="s">
        <v>84</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336</v>
      </c>
      <c r="BM177" s="226" t="s">
        <v>2165</v>
      </c>
    </row>
    <row r="178" s="2" customFormat="1">
      <c r="A178" s="40"/>
      <c r="B178" s="41"/>
      <c r="C178" s="42"/>
      <c r="D178" s="228" t="s">
        <v>236</v>
      </c>
      <c r="E178" s="42"/>
      <c r="F178" s="229" t="s">
        <v>2166</v>
      </c>
      <c r="G178" s="42"/>
      <c r="H178" s="42"/>
      <c r="I178" s="230"/>
      <c r="J178" s="42"/>
      <c r="K178" s="42"/>
      <c r="L178" s="46"/>
      <c r="M178" s="231"/>
      <c r="N178" s="232"/>
      <c r="O178" s="86"/>
      <c r="P178" s="86"/>
      <c r="Q178" s="86"/>
      <c r="R178" s="86"/>
      <c r="S178" s="86"/>
      <c r="T178" s="86"/>
      <c r="U178" s="87"/>
      <c r="V178" s="40"/>
      <c r="W178" s="40"/>
      <c r="X178" s="40"/>
      <c r="Y178" s="40"/>
      <c r="Z178" s="40"/>
      <c r="AA178" s="40"/>
      <c r="AB178" s="40"/>
      <c r="AC178" s="40"/>
      <c r="AD178" s="40"/>
      <c r="AE178" s="40"/>
      <c r="AT178" s="19" t="s">
        <v>236</v>
      </c>
      <c r="AU178" s="19" t="s">
        <v>84</v>
      </c>
    </row>
    <row r="179" s="13" customFormat="1">
      <c r="A179" s="13"/>
      <c r="B179" s="233"/>
      <c r="C179" s="234"/>
      <c r="D179" s="235" t="s">
        <v>238</v>
      </c>
      <c r="E179" s="236" t="s">
        <v>19</v>
      </c>
      <c r="F179" s="237" t="s">
        <v>2167</v>
      </c>
      <c r="G179" s="234"/>
      <c r="H179" s="238">
        <v>91</v>
      </c>
      <c r="I179" s="239"/>
      <c r="J179" s="234"/>
      <c r="K179" s="234"/>
      <c r="L179" s="240"/>
      <c r="M179" s="241"/>
      <c r="N179" s="242"/>
      <c r="O179" s="242"/>
      <c r="P179" s="242"/>
      <c r="Q179" s="242"/>
      <c r="R179" s="242"/>
      <c r="S179" s="242"/>
      <c r="T179" s="242"/>
      <c r="U179" s="243"/>
      <c r="V179" s="13"/>
      <c r="W179" s="13"/>
      <c r="X179" s="13"/>
      <c r="Y179" s="13"/>
      <c r="Z179" s="13"/>
      <c r="AA179" s="13"/>
      <c r="AB179" s="13"/>
      <c r="AC179" s="13"/>
      <c r="AD179" s="13"/>
      <c r="AE179" s="13"/>
      <c r="AT179" s="244" t="s">
        <v>238</v>
      </c>
      <c r="AU179" s="244" t="s">
        <v>84</v>
      </c>
      <c r="AV179" s="13" t="s">
        <v>84</v>
      </c>
      <c r="AW179" s="13" t="s">
        <v>37</v>
      </c>
      <c r="AX179" s="13" t="s">
        <v>75</v>
      </c>
      <c r="AY179" s="244" t="s">
        <v>227</v>
      </c>
    </row>
    <row r="180" s="14" customFormat="1">
      <c r="A180" s="14"/>
      <c r="B180" s="245"/>
      <c r="C180" s="246"/>
      <c r="D180" s="235" t="s">
        <v>238</v>
      </c>
      <c r="E180" s="247" t="s">
        <v>19</v>
      </c>
      <c r="F180" s="248" t="s">
        <v>240</v>
      </c>
      <c r="G180" s="246"/>
      <c r="H180" s="249">
        <v>91</v>
      </c>
      <c r="I180" s="250"/>
      <c r="J180" s="246"/>
      <c r="K180" s="246"/>
      <c r="L180" s="251"/>
      <c r="M180" s="252"/>
      <c r="N180" s="253"/>
      <c r="O180" s="253"/>
      <c r="P180" s="253"/>
      <c r="Q180" s="253"/>
      <c r="R180" s="253"/>
      <c r="S180" s="253"/>
      <c r="T180" s="253"/>
      <c r="U180" s="254"/>
      <c r="V180" s="14"/>
      <c r="W180" s="14"/>
      <c r="X180" s="14"/>
      <c r="Y180" s="14"/>
      <c r="Z180" s="14"/>
      <c r="AA180" s="14"/>
      <c r="AB180" s="14"/>
      <c r="AC180" s="14"/>
      <c r="AD180" s="14"/>
      <c r="AE180" s="14"/>
      <c r="AT180" s="255" t="s">
        <v>238</v>
      </c>
      <c r="AU180" s="255" t="s">
        <v>84</v>
      </c>
      <c r="AV180" s="14" t="s">
        <v>234</v>
      </c>
      <c r="AW180" s="14" t="s">
        <v>37</v>
      </c>
      <c r="AX180" s="14" t="s">
        <v>82</v>
      </c>
      <c r="AY180" s="255" t="s">
        <v>227</v>
      </c>
    </row>
    <row r="181" s="2" customFormat="1" ht="16.5" customHeight="1">
      <c r="A181" s="40"/>
      <c r="B181" s="41"/>
      <c r="C181" s="215" t="s">
        <v>499</v>
      </c>
      <c r="D181" s="215" t="s">
        <v>229</v>
      </c>
      <c r="E181" s="216" t="s">
        <v>2168</v>
      </c>
      <c r="F181" s="217" t="s">
        <v>2169</v>
      </c>
      <c r="G181" s="218" t="s">
        <v>1202</v>
      </c>
      <c r="H181" s="219">
        <v>1</v>
      </c>
      <c r="I181" s="220"/>
      <c r="J181" s="221">
        <f>ROUND(I181*H181,2)</f>
        <v>0</v>
      </c>
      <c r="K181" s="217" t="s">
        <v>233</v>
      </c>
      <c r="L181" s="46"/>
      <c r="M181" s="222" t="s">
        <v>19</v>
      </c>
      <c r="N181" s="223" t="s">
        <v>46</v>
      </c>
      <c r="O181" s="86"/>
      <c r="P181" s="224">
        <f>O181*H181</f>
        <v>0</v>
      </c>
      <c r="Q181" s="224">
        <v>0.025399999999999999</v>
      </c>
      <c r="R181" s="224">
        <f>Q181*H181</f>
        <v>0.025399999999999999</v>
      </c>
      <c r="S181" s="224">
        <v>0</v>
      </c>
      <c r="T181" s="224">
        <f>S181*H181</f>
        <v>0</v>
      </c>
      <c r="U181" s="225" t="s">
        <v>19</v>
      </c>
      <c r="V181" s="40"/>
      <c r="W181" s="40"/>
      <c r="X181" s="40"/>
      <c r="Y181" s="40"/>
      <c r="Z181" s="40"/>
      <c r="AA181" s="40"/>
      <c r="AB181" s="40"/>
      <c r="AC181" s="40"/>
      <c r="AD181" s="40"/>
      <c r="AE181" s="40"/>
      <c r="AR181" s="226" t="s">
        <v>336</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336</v>
      </c>
      <c r="BM181" s="226" t="s">
        <v>2170</v>
      </c>
    </row>
    <row r="182" s="2" customFormat="1">
      <c r="A182" s="40"/>
      <c r="B182" s="41"/>
      <c r="C182" s="42"/>
      <c r="D182" s="228" t="s">
        <v>236</v>
      </c>
      <c r="E182" s="42"/>
      <c r="F182" s="229" t="s">
        <v>2171</v>
      </c>
      <c r="G182" s="42"/>
      <c r="H182" s="42"/>
      <c r="I182" s="230"/>
      <c r="J182" s="42"/>
      <c r="K182" s="42"/>
      <c r="L182" s="46"/>
      <c r="M182" s="231"/>
      <c r="N182" s="232"/>
      <c r="O182" s="86"/>
      <c r="P182" s="86"/>
      <c r="Q182" s="86"/>
      <c r="R182" s="86"/>
      <c r="S182" s="86"/>
      <c r="T182" s="86"/>
      <c r="U182" s="87"/>
      <c r="V182" s="40"/>
      <c r="W182" s="40"/>
      <c r="X182" s="40"/>
      <c r="Y182" s="40"/>
      <c r="Z182" s="40"/>
      <c r="AA182" s="40"/>
      <c r="AB182" s="40"/>
      <c r="AC182" s="40"/>
      <c r="AD182" s="40"/>
      <c r="AE182" s="40"/>
      <c r="AT182" s="19" t="s">
        <v>236</v>
      </c>
      <c r="AU182" s="19" t="s">
        <v>84</v>
      </c>
    </row>
    <row r="183" s="13" customFormat="1">
      <c r="A183" s="13"/>
      <c r="B183" s="233"/>
      <c r="C183" s="234"/>
      <c r="D183" s="235" t="s">
        <v>238</v>
      </c>
      <c r="E183" s="236" t="s">
        <v>19</v>
      </c>
      <c r="F183" s="237" t="s">
        <v>82</v>
      </c>
      <c r="G183" s="234"/>
      <c r="H183" s="238">
        <v>1</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4" customFormat="1">
      <c r="A184" s="14"/>
      <c r="B184" s="245"/>
      <c r="C184" s="246"/>
      <c r="D184" s="235" t="s">
        <v>238</v>
      </c>
      <c r="E184" s="247" t="s">
        <v>19</v>
      </c>
      <c r="F184" s="248" t="s">
        <v>240</v>
      </c>
      <c r="G184" s="246"/>
      <c r="H184" s="249">
        <v>1</v>
      </c>
      <c r="I184" s="250"/>
      <c r="J184" s="246"/>
      <c r="K184" s="246"/>
      <c r="L184" s="251"/>
      <c r="M184" s="252"/>
      <c r="N184" s="253"/>
      <c r="O184" s="253"/>
      <c r="P184" s="253"/>
      <c r="Q184" s="253"/>
      <c r="R184" s="253"/>
      <c r="S184" s="253"/>
      <c r="T184" s="253"/>
      <c r="U184" s="254"/>
      <c r="V184" s="14"/>
      <c r="W184" s="14"/>
      <c r="X184" s="14"/>
      <c r="Y184" s="14"/>
      <c r="Z184" s="14"/>
      <c r="AA184" s="14"/>
      <c r="AB184" s="14"/>
      <c r="AC184" s="14"/>
      <c r="AD184" s="14"/>
      <c r="AE184" s="14"/>
      <c r="AT184" s="255" t="s">
        <v>238</v>
      </c>
      <c r="AU184" s="255" t="s">
        <v>84</v>
      </c>
      <c r="AV184" s="14" t="s">
        <v>234</v>
      </c>
      <c r="AW184" s="14" t="s">
        <v>37</v>
      </c>
      <c r="AX184" s="14" t="s">
        <v>82</v>
      </c>
      <c r="AY184" s="255" t="s">
        <v>227</v>
      </c>
    </row>
    <row r="185" s="2" customFormat="1" ht="16.5" customHeight="1">
      <c r="A185" s="40"/>
      <c r="B185" s="41"/>
      <c r="C185" s="215" t="s">
        <v>312</v>
      </c>
      <c r="D185" s="215" t="s">
        <v>229</v>
      </c>
      <c r="E185" s="216" t="s">
        <v>2172</v>
      </c>
      <c r="F185" s="217" t="s">
        <v>2173</v>
      </c>
      <c r="G185" s="218" t="s">
        <v>2051</v>
      </c>
      <c r="H185" s="219">
        <v>24</v>
      </c>
      <c r="I185" s="220"/>
      <c r="J185" s="221">
        <f>ROUND(I185*H185,2)</f>
        <v>0</v>
      </c>
      <c r="K185" s="217" t="s">
        <v>517</v>
      </c>
      <c r="L185" s="46"/>
      <c r="M185" s="222" t="s">
        <v>19</v>
      </c>
      <c r="N185" s="223" t="s">
        <v>46</v>
      </c>
      <c r="O185" s="86"/>
      <c r="P185" s="224">
        <f>O185*H185</f>
        <v>0</v>
      </c>
      <c r="Q185" s="224">
        <v>0</v>
      </c>
      <c r="R185" s="224">
        <f>Q185*H185</f>
        <v>0</v>
      </c>
      <c r="S185" s="224">
        <v>0</v>
      </c>
      <c r="T185" s="224">
        <f>S185*H185</f>
        <v>0</v>
      </c>
      <c r="U185" s="225" t="s">
        <v>19</v>
      </c>
      <c r="V185" s="40"/>
      <c r="W185" s="40"/>
      <c r="X185" s="40"/>
      <c r="Y185" s="40"/>
      <c r="Z185" s="40"/>
      <c r="AA185" s="40"/>
      <c r="AB185" s="40"/>
      <c r="AC185" s="40"/>
      <c r="AD185" s="40"/>
      <c r="AE185" s="40"/>
      <c r="AR185" s="226" t="s">
        <v>336</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336</v>
      </c>
      <c r="BM185" s="226" t="s">
        <v>2174</v>
      </c>
    </row>
    <row r="186" s="13" customFormat="1">
      <c r="A186" s="13"/>
      <c r="B186" s="233"/>
      <c r="C186" s="234"/>
      <c r="D186" s="235" t="s">
        <v>238</v>
      </c>
      <c r="E186" s="236" t="s">
        <v>19</v>
      </c>
      <c r="F186" s="237" t="s">
        <v>312</v>
      </c>
      <c r="G186" s="234"/>
      <c r="H186" s="238">
        <v>24</v>
      </c>
      <c r="I186" s="239"/>
      <c r="J186" s="234"/>
      <c r="K186" s="234"/>
      <c r="L186" s="240"/>
      <c r="M186" s="241"/>
      <c r="N186" s="242"/>
      <c r="O186" s="242"/>
      <c r="P186" s="242"/>
      <c r="Q186" s="242"/>
      <c r="R186" s="242"/>
      <c r="S186" s="242"/>
      <c r="T186" s="242"/>
      <c r="U186" s="243"/>
      <c r="V186" s="13"/>
      <c r="W186" s="13"/>
      <c r="X186" s="13"/>
      <c r="Y186" s="13"/>
      <c r="Z186" s="13"/>
      <c r="AA186" s="13"/>
      <c r="AB186" s="13"/>
      <c r="AC186" s="13"/>
      <c r="AD186" s="13"/>
      <c r="AE186" s="13"/>
      <c r="AT186" s="244" t="s">
        <v>238</v>
      </c>
      <c r="AU186" s="244" t="s">
        <v>84</v>
      </c>
      <c r="AV186" s="13" t="s">
        <v>84</v>
      </c>
      <c r="AW186" s="13" t="s">
        <v>37</v>
      </c>
      <c r="AX186" s="13" t="s">
        <v>75</v>
      </c>
      <c r="AY186" s="244" t="s">
        <v>227</v>
      </c>
    </row>
    <row r="187" s="14" customFormat="1">
      <c r="A187" s="14"/>
      <c r="B187" s="245"/>
      <c r="C187" s="246"/>
      <c r="D187" s="235" t="s">
        <v>238</v>
      </c>
      <c r="E187" s="247" t="s">
        <v>19</v>
      </c>
      <c r="F187" s="248" t="s">
        <v>240</v>
      </c>
      <c r="G187" s="246"/>
      <c r="H187" s="249">
        <v>24</v>
      </c>
      <c r="I187" s="250"/>
      <c r="J187" s="246"/>
      <c r="K187" s="246"/>
      <c r="L187" s="251"/>
      <c r="M187" s="252"/>
      <c r="N187" s="253"/>
      <c r="O187" s="253"/>
      <c r="P187" s="253"/>
      <c r="Q187" s="253"/>
      <c r="R187" s="253"/>
      <c r="S187" s="253"/>
      <c r="T187" s="253"/>
      <c r="U187" s="254"/>
      <c r="V187" s="14"/>
      <c r="W187" s="14"/>
      <c r="X187" s="14"/>
      <c r="Y187" s="14"/>
      <c r="Z187" s="14"/>
      <c r="AA187" s="14"/>
      <c r="AB187" s="14"/>
      <c r="AC187" s="14"/>
      <c r="AD187" s="14"/>
      <c r="AE187" s="14"/>
      <c r="AT187" s="255" t="s">
        <v>238</v>
      </c>
      <c r="AU187" s="255" t="s">
        <v>84</v>
      </c>
      <c r="AV187" s="14" t="s">
        <v>234</v>
      </c>
      <c r="AW187" s="14" t="s">
        <v>37</v>
      </c>
      <c r="AX187" s="14" t="s">
        <v>82</v>
      </c>
      <c r="AY187" s="255" t="s">
        <v>227</v>
      </c>
    </row>
    <row r="188" s="2" customFormat="1" ht="16.5" customHeight="1">
      <c r="A188" s="40"/>
      <c r="B188" s="41"/>
      <c r="C188" s="215" t="s">
        <v>508</v>
      </c>
      <c r="D188" s="215" t="s">
        <v>229</v>
      </c>
      <c r="E188" s="216" t="s">
        <v>2175</v>
      </c>
      <c r="F188" s="217" t="s">
        <v>2176</v>
      </c>
      <c r="G188" s="218" t="s">
        <v>348</v>
      </c>
      <c r="H188" s="219">
        <v>18</v>
      </c>
      <c r="I188" s="220"/>
      <c r="J188" s="221">
        <f>ROUND(I188*H188,2)</f>
        <v>0</v>
      </c>
      <c r="K188" s="217" t="s">
        <v>233</v>
      </c>
      <c r="L188" s="46"/>
      <c r="M188" s="222" t="s">
        <v>19</v>
      </c>
      <c r="N188" s="223" t="s">
        <v>46</v>
      </c>
      <c r="O188" s="86"/>
      <c r="P188" s="224">
        <f>O188*H188</f>
        <v>0</v>
      </c>
      <c r="Q188" s="224">
        <v>0.00075000000000000002</v>
      </c>
      <c r="R188" s="224">
        <f>Q188*H188</f>
        <v>0.0135</v>
      </c>
      <c r="S188" s="224">
        <v>0</v>
      </c>
      <c r="T188" s="224">
        <f>S188*H188</f>
        <v>0</v>
      </c>
      <c r="U188" s="225" t="s">
        <v>19</v>
      </c>
      <c r="V188" s="40"/>
      <c r="W188" s="40"/>
      <c r="X188" s="40"/>
      <c r="Y188" s="40"/>
      <c r="Z188" s="40"/>
      <c r="AA188" s="40"/>
      <c r="AB188" s="40"/>
      <c r="AC188" s="40"/>
      <c r="AD188" s="40"/>
      <c r="AE188" s="40"/>
      <c r="AR188" s="226" t="s">
        <v>336</v>
      </c>
      <c r="AT188" s="226" t="s">
        <v>229</v>
      </c>
      <c r="AU188" s="226" t="s">
        <v>84</v>
      </c>
      <c r="AY188" s="19" t="s">
        <v>227</v>
      </c>
      <c r="BE188" s="227">
        <f>IF(N188="základní",J188,0)</f>
        <v>0</v>
      </c>
      <c r="BF188" s="227">
        <f>IF(N188="snížená",J188,0)</f>
        <v>0</v>
      </c>
      <c r="BG188" s="227">
        <f>IF(N188="zákl. přenesená",J188,0)</f>
        <v>0</v>
      </c>
      <c r="BH188" s="227">
        <f>IF(N188="sníž. přenesená",J188,0)</f>
        <v>0</v>
      </c>
      <c r="BI188" s="227">
        <f>IF(N188="nulová",J188,0)</f>
        <v>0</v>
      </c>
      <c r="BJ188" s="19" t="s">
        <v>82</v>
      </c>
      <c r="BK188" s="227">
        <f>ROUND(I188*H188,2)</f>
        <v>0</v>
      </c>
      <c r="BL188" s="19" t="s">
        <v>336</v>
      </c>
      <c r="BM188" s="226" t="s">
        <v>2177</v>
      </c>
    </row>
    <row r="189" s="2" customFormat="1">
      <c r="A189" s="40"/>
      <c r="B189" s="41"/>
      <c r="C189" s="42"/>
      <c r="D189" s="228" t="s">
        <v>236</v>
      </c>
      <c r="E189" s="42"/>
      <c r="F189" s="229" t="s">
        <v>2178</v>
      </c>
      <c r="G189" s="42"/>
      <c r="H189" s="42"/>
      <c r="I189" s="230"/>
      <c r="J189" s="42"/>
      <c r="K189" s="42"/>
      <c r="L189" s="46"/>
      <c r="M189" s="231"/>
      <c r="N189" s="232"/>
      <c r="O189" s="86"/>
      <c r="P189" s="86"/>
      <c r="Q189" s="86"/>
      <c r="R189" s="86"/>
      <c r="S189" s="86"/>
      <c r="T189" s="86"/>
      <c r="U189" s="87"/>
      <c r="V189" s="40"/>
      <c r="W189" s="40"/>
      <c r="X189" s="40"/>
      <c r="Y189" s="40"/>
      <c r="Z189" s="40"/>
      <c r="AA189" s="40"/>
      <c r="AB189" s="40"/>
      <c r="AC189" s="40"/>
      <c r="AD189" s="40"/>
      <c r="AE189" s="40"/>
      <c r="AT189" s="19" t="s">
        <v>236</v>
      </c>
      <c r="AU189" s="19" t="s">
        <v>84</v>
      </c>
    </row>
    <row r="190" s="13" customFormat="1">
      <c r="A190" s="13"/>
      <c r="B190" s="233"/>
      <c r="C190" s="234"/>
      <c r="D190" s="235" t="s">
        <v>238</v>
      </c>
      <c r="E190" s="236" t="s">
        <v>19</v>
      </c>
      <c r="F190" s="237" t="s">
        <v>352</v>
      </c>
      <c r="G190" s="234"/>
      <c r="H190" s="238">
        <v>18</v>
      </c>
      <c r="I190" s="239"/>
      <c r="J190" s="234"/>
      <c r="K190" s="234"/>
      <c r="L190" s="240"/>
      <c r="M190" s="241"/>
      <c r="N190" s="242"/>
      <c r="O190" s="242"/>
      <c r="P190" s="242"/>
      <c r="Q190" s="242"/>
      <c r="R190" s="242"/>
      <c r="S190" s="242"/>
      <c r="T190" s="242"/>
      <c r="U190" s="243"/>
      <c r="V190" s="13"/>
      <c r="W190" s="13"/>
      <c r="X190" s="13"/>
      <c r="Y190" s="13"/>
      <c r="Z190" s="13"/>
      <c r="AA190" s="13"/>
      <c r="AB190" s="13"/>
      <c r="AC190" s="13"/>
      <c r="AD190" s="13"/>
      <c r="AE190" s="13"/>
      <c r="AT190" s="244" t="s">
        <v>238</v>
      </c>
      <c r="AU190" s="244" t="s">
        <v>84</v>
      </c>
      <c r="AV190" s="13" t="s">
        <v>84</v>
      </c>
      <c r="AW190" s="13" t="s">
        <v>37</v>
      </c>
      <c r="AX190" s="13" t="s">
        <v>75</v>
      </c>
      <c r="AY190" s="244" t="s">
        <v>227</v>
      </c>
    </row>
    <row r="191" s="14" customFormat="1">
      <c r="A191" s="14"/>
      <c r="B191" s="245"/>
      <c r="C191" s="246"/>
      <c r="D191" s="235" t="s">
        <v>238</v>
      </c>
      <c r="E191" s="247" t="s">
        <v>19</v>
      </c>
      <c r="F191" s="248" t="s">
        <v>240</v>
      </c>
      <c r="G191" s="246"/>
      <c r="H191" s="249">
        <v>18</v>
      </c>
      <c r="I191" s="250"/>
      <c r="J191" s="246"/>
      <c r="K191" s="246"/>
      <c r="L191" s="251"/>
      <c r="M191" s="252"/>
      <c r="N191" s="253"/>
      <c r="O191" s="253"/>
      <c r="P191" s="253"/>
      <c r="Q191" s="253"/>
      <c r="R191" s="253"/>
      <c r="S191" s="253"/>
      <c r="T191" s="253"/>
      <c r="U191" s="254"/>
      <c r="V191" s="14"/>
      <c r="W191" s="14"/>
      <c r="X191" s="14"/>
      <c r="Y191" s="14"/>
      <c r="Z191" s="14"/>
      <c r="AA191" s="14"/>
      <c r="AB191" s="14"/>
      <c r="AC191" s="14"/>
      <c r="AD191" s="14"/>
      <c r="AE191" s="14"/>
      <c r="AT191" s="255" t="s">
        <v>238</v>
      </c>
      <c r="AU191" s="255" t="s">
        <v>84</v>
      </c>
      <c r="AV191" s="14" t="s">
        <v>234</v>
      </c>
      <c r="AW191" s="14" t="s">
        <v>37</v>
      </c>
      <c r="AX191" s="14" t="s">
        <v>82</v>
      </c>
      <c r="AY191" s="255" t="s">
        <v>227</v>
      </c>
    </row>
    <row r="192" s="2" customFormat="1" ht="16.5" customHeight="1">
      <c r="A192" s="40"/>
      <c r="B192" s="41"/>
      <c r="C192" s="215" t="s">
        <v>514</v>
      </c>
      <c r="D192" s="215" t="s">
        <v>229</v>
      </c>
      <c r="E192" s="216" t="s">
        <v>2179</v>
      </c>
      <c r="F192" s="217" t="s">
        <v>2180</v>
      </c>
      <c r="G192" s="218" t="s">
        <v>348</v>
      </c>
      <c r="H192" s="219">
        <v>6</v>
      </c>
      <c r="I192" s="220"/>
      <c r="J192" s="221">
        <f>ROUND(I192*H192,2)</f>
        <v>0</v>
      </c>
      <c r="K192" s="217" t="s">
        <v>233</v>
      </c>
      <c r="L192" s="46"/>
      <c r="M192" s="222" t="s">
        <v>19</v>
      </c>
      <c r="N192" s="223" t="s">
        <v>46</v>
      </c>
      <c r="O192" s="86"/>
      <c r="P192" s="224">
        <f>O192*H192</f>
        <v>0</v>
      </c>
      <c r="Q192" s="224">
        <v>0.00097000000000000005</v>
      </c>
      <c r="R192" s="224">
        <f>Q192*H192</f>
        <v>0.0058200000000000005</v>
      </c>
      <c r="S192" s="224">
        <v>0</v>
      </c>
      <c r="T192" s="224">
        <f>S192*H192</f>
        <v>0</v>
      </c>
      <c r="U192" s="225" t="s">
        <v>19</v>
      </c>
      <c r="V192" s="40"/>
      <c r="W192" s="40"/>
      <c r="X192" s="40"/>
      <c r="Y192" s="40"/>
      <c r="Z192" s="40"/>
      <c r="AA192" s="40"/>
      <c r="AB192" s="40"/>
      <c r="AC192" s="40"/>
      <c r="AD192" s="40"/>
      <c r="AE192" s="40"/>
      <c r="AR192" s="226" t="s">
        <v>336</v>
      </c>
      <c r="AT192" s="226" t="s">
        <v>229</v>
      </c>
      <c r="AU192" s="226" t="s">
        <v>84</v>
      </c>
      <c r="AY192" s="19" t="s">
        <v>227</v>
      </c>
      <c r="BE192" s="227">
        <f>IF(N192="základní",J192,0)</f>
        <v>0</v>
      </c>
      <c r="BF192" s="227">
        <f>IF(N192="snížená",J192,0)</f>
        <v>0</v>
      </c>
      <c r="BG192" s="227">
        <f>IF(N192="zákl. přenesená",J192,0)</f>
        <v>0</v>
      </c>
      <c r="BH192" s="227">
        <f>IF(N192="sníž. přenesená",J192,0)</f>
        <v>0</v>
      </c>
      <c r="BI192" s="227">
        <f>IF(N192="nulová",J192,0)</f>
        <v>0</v>
      </c>
      <c r="BJ192" s="19" t="s">
        <v>82</v>
      </c>
      <c r="BK192" s="227">
        <f>ROUND(I192*H192,2)</f>
        <v>0</v>
      </c>
      <c r="BL192" s="19" t="s">
        <v>336</v>
      </c>
      <c r="BM192" s="226" t="s">
        <v>2181</v>
      </c>
    </row>
    <row r="193" s="2" customFormat="1">
      <c r="A193" s="40"/>
      <c r="B193" s="41"/>
      <c r="C193" s="42"/>
      <c r="D193" s="228" t="s">
        <v>236</v>
      </c>
      <c r="E193" s="42"/>
      <c r="F193" s="229" t="s">
        <v>2182</v>
      </c>
      <c r="G193" s="42"/>
      <c r="H193" s="42"/>
      <c r="I193" s="230"/>
      <c r="J193" s="42"/>
      <c r="K193" s="42"/>
      <c r="L193" s="46"/>
      <c r="M193" s="231"/>
      <c r="N193" s="232"/>
      <c r="O193" s="86"/>
      <c r="P193" s="86"/>
      <c r="Q193" s="86"/>
      <c r="R193" s="86"/>
      <c r="S193" s="86"/>
      <c r="T193" s="86"/>
      <c r="U193" s="87"/>
      <c r="V193" s="40"/>
      <c r="W193" s="40"/>
      <c r="X193" s="40"/>
      <c r="Y193" s="40"/>
      <c r="Z193" s="40"/>
      <c r="AA193" s="40"/>
      <c r="AB193" s="40"/>
      <c r="AC193" s="40"/>
      <c r="AD193" s="40"/>
      <c r="AE193" s="40"/>
      <c r="AT193" s="19" t="s">
        <v>236</v>
      </c>
      <c r="AU193" s="19" t="s">
        <v>84</v>
      </c>
    </row>
    <row r="194" s="13" customFormat="1">
      <c r="A194" s="13"/>
      <c r="B194" s="233"/>
      <c r="C194" s="234"/>
      <c r="D194" s="235" t="s">
        <v>238</v>
      </c>
      <c r="E194" s="236" t="s">
        <v>19</v>
      </c>
      <c r="F194" s="237" t="s">
        <v>248</v>
      </c>
      <c r="G194" s="234"/>
      <c r="H194" s="238">
        <v>6</v>
      </c>
      <c r="I194" s="239"/>
      <c r="J194" s="234"/>
      <c r="K194" s="234"/>
      <c r="L194" s="240"/>
      <c r="M194" s="241"/>
      <c r="N194" s="242"/>
      <c r="O194" s="242"/>
      <c r="P194" s="242"/>
      <c r="Q194" s="242"/>
      <c r="R194" s="242"/>
      <c r="S194" s="242"/>
      <c r="T194" s="242"/>
      <c r="U194" s="243"/>
      <c r="V194" s="13"/>
      <c r="W194" s="13"/>
      <c r="X194" s="13"/>
      <c r="Y194" s="13"/>
      <c r="Z194" s="13"/>
      <c r="AA194" s="13"/>
      <c r="AB194" s="13"/>
      <c r="AC194" s="13"/>
      <c r="AD194" s="13"/>
      <c r="AE194" s="13"/>
      <c r="AT194" s="244" t="s">
        <v>238</v>
      </c>
      <c r="AU194" s="244" t="s">
        <v>84</v>
      </c>
      <c r="AV194" s="13" t="s">
        <v>84</v>
      </c>
      <c r="AW194" s="13" t="s">
        <v>37</v>
      </c>
      <c r="AX194" s="13" t="s">
        <v>75</v>
      </c>
      <c r="AY194" s="244" t="s">
        <v>227</v>
      </c>
    </row>
    <row r="195" s="14" customFormat="1">
      <c r="A195" s="14"/>
      <c r="B195" s="245"/>
      <c r="C195" s="246"/>
      <c r="D195" s="235" t="s">
        <v>238</v>
      </c>
      <c r="E195" s="247" t="s">
        <v>19</v>
      </c>
      <c r="F195" s="248" t="s">
        <v>240</v>
      </c>
      <c r="G195" s="246"/>
      <c r="H195" s="249">
        <v>6</v>
      </c>
      <c r="I195" s="250"/>
      <c r="J195" s="246"/>
      <c r="K195" s="246"/>
      <c r="L195" s="251"/>
      <c r="M195" s="252"/>
      <c r="N195" s="253"/>
      <c r="O195" s="253"/>
      <c r="P195" s="253"/>
      <c r="Q195" s="253"/>
      <c r="R195" s="253"/>
      <c r="S195" s="253"/>
      <c r="T195" s="253"/>
      <c r="U195" s="254"/>
      <c r="V195" s="14"/>
      <c r="W195" s="14"/>
      <c r="X195" s="14"/>
      <c r="Y195" s="14"/>
      <c r="Z195" s="14"/>
      <c r="AA195" s="14"/>
      <c r="AB195" s="14"/>
      <c r="AC195" s="14"/>
      <c r="AD195" s="14"/>
      <c r="AE195" s="14"/>
      <c r="AT195" s="255" t="s">
        <v>238</v>
      </c>
      <c r="AU195" s="255" t="s">
        <v>84</v>
      </c>
      <c r="AV195" s="14" t="s">
        <v>234</v>
      </c>
      <c r="AW195" s="14" t="s">
        <v>37</v>
      </c>
      <c r="AX195" s="14" t="s">
        <v>82</v>
      </c>
      <c r="AY195" s="255" t="s">
        <v>227</v>
      </c>
    </row>
    <row r="196" s="2" customFormat="1" ht="16.5" customHeight="1">
      <c r="A196" s="40"/>
      <c r="B196" s="41"/>
      <c r="C196" s="215" t="s">
        <v>521</v>
      </c>
      <c r="D196" s="215" t="s">
        <v>229</v>
      </c>
      <c r="E196" s="216" t="s">
        <v>2183</v>
      </c>
      <c r="F196" s="217" t="s">
        <v>2184</v>
      </c>
      <c r="G196" s="218" t="s">
        <v>348</v>
      </c>
      <c r="H196" s="219">
        <v>4</v>
      </c>
      <c r="I196" s="220"/>
      <c r="J196" s="221">
        <f>ROUND(I196*H196,2)</f>
        <v>0</v>
      </c>
      <c r="K196" s="217" t="s">
        <v>233</v>
      </c>
      <c r="L196" s="46"/>
      <c r="M196" s="222" t="s">
        <v>19</v>
      </c>
      <c r="N196" s="223" t="s">
        <v>46</v>
      </c>
      <c r="O196" s="86"/>
      <c r="P196" s="224">
        <f>O196*H196</f>
        <v>0</v>
      </c>
      <c r="Q196" s="224">
        <v>0.00123</v>
      </c>
      <c r="R196" s="224">
        <f>Q196*H196</f>
        <v>0.0049199999999999999</v>
      </c>
      <c r="S196" s="224">
        <v>0</v>
      </c>
      <c r="T196" s="224">
        <f>S196*H196</f>
        <v>0</v>
      </c>
      <c r="U196" s="225" t="s">
        <v>19</v>
      </c>
      <c r="V196" s="40"/>
      <c r="W196" s="40"/>
      <c r="X196" s="40"/>
      <c r="Y196" s="40"/>
      <c r="Z196" s="40"/>
      <c r="AA196" s="40"/>
      <c r="AB196" s="40"/>
      <c r="AC196" s="40"/>
      <c r="AD196" s="40"/>
      <c r="AE196" s="40"/>
      <c r="AR196" s="226" t="s">
        <v>336</v>
      </c>
      <c r="AT196" s="226" t="s">
        <v>229</v>
      </c>
      <c r="AU196" s="226" t="s">
        <v>84</v>
      </c>
      <c r="AY196" s="19" t="s">
        <v>227</v>
      </c>
      <c r="BE196" s="227">
        <f>IF(N196="základní",J196,0)</f>
        <v>0</v>
      </c>
      <c r="BF196" s="227">
        <f>IF(N196="snížená",J196,0)</f>
        <v>0</v>
      </c>
      <c r="BG196" s="227">
        <f>IF(N196="zákl. přenesená",J196,0)</f>
        <v>0</v>
      </c>
      <c r="BH196" s="227">
        <f>IF(N196="sníž. přenesená",J196,0)</f>
        <v>0</v>
      </c>
      <c r="BI196" s="227">
        <f>IF(N196="nulová",J196,0)</f>
        <v>0</v>
      </c>
      <c r="BJ196" s="19" t="s">
        <v>82</v>
      </c>
      <c r="BK196" s="227">
        <f>ROUND(I196*H196,2)</f>
        <v>0</v>
      </c>
      <c r="BL196" s="19" t="s">
        <v>336</v>
      </c>
      <c r="BM196" s="226" t="s">
        <v>2185</v>
      </c>
    </row>
    <row r="197" s="2" customFormat="1">
      <c r="A197" s="40"/>
      <c r="B197" s="41"/>
      <c r="C197" s="42"/>
      <c r="D197" s="228" t="s">
        <v>236</v>
      </c>
      <c r="E197" s="42"/>
      <c r="F197" s="229" t="s">
        <v>2186</v>
      </c>
      <c r="G197" s="42"/>
      <c r="H197" s="42"/>
      <c r="I197" s="230"/>
      <c r="J197" s="42"/>
      <c r="K197" s="42"/>
      <c r="L197" s="46"/>
      <c r="M197" s="231"/>
      <c r="N197" s="232"/>
      <c r="O197" s="86"/>
      <c r="P197" s="86"/>
      <c r="Q197" s="86"/>
      <c r="R197" s="86"/>
      <c r="S197" s="86"/>
      <c r="T197" s="86"/>
      <c r="U197" s="87"/>
      <c r="V197" s="40"/>
      <c r="W197" s="40"/>
      <c r="X197" s="40"/>
      <c r="Y197" s="40"/>
      <c r="Z197" s="40"/>
      <c r="AA197" s="40"/>
      <c r="AB197" s="40"/>
      <c r="AC197" s="40"/>
      <c r="AD197" s="40"/>
      <c r="AE197" s="40"/>
      <c r="AT197" s="19" t="s">
        <v>236</v>
      </c>
      <c r="AU197" s="19" t="s">
        <v>84</v>
      </c>
    </row>
    <row r="198" s="13" customFormat="1">
      <c r="A198" s="13"/>
      <c r="B198" s="233"/>
      <c r="C198" s="234"/>
      <c r="D198" s="235" t="s">
        <v>238</v>
      </c>
      <c r="E198" s="236" t="s">
        <v>19</v>
      </c>
      <c r="F198" s="237" t="s">
        <v>234</v>
      </c>
      <c r="G198" s="234"/>
      <c r="H198" s="238">
        <v>4</v>
      </c>
      <c r="I198" s="239"/>
      <c r="J198" s="234"/>
      <c r="K198" s="234"/>
      <c r="L198" s="240"/>
      <c r="M198" s="241"/>
      <c r="N198" s="242"/>
      <c r="O198" s="242"/>
      <c r="P198" s="242"/>
      <c r="Q198" s="242"/>
      <c r="R198" s="242"/>
      <c r="S198" s="242"/>
      <c r="T198" s="242"/>
      <c r="U198" s="243"/>
      <c r="V198" s="13"/>
      <c r="W198" s="13"/>
      <c r="X198" s="13"/>
      <c r="Y198" s="13"/>
      <c r="Z198" s="13"/>
      <c r="AA198" s="13"/>
      <c r="AB198" s="13"/>
      <c r="AC198" s="13"/>
      <c r="AD198" s="13"/>
      <c r="AE198" s="13"/>
      <c r="AT198" s="244" t="s">
        <v>238</v>
      </c>
      <c r="AU198" s="244" t="s">
        <v>84</v>
      </c>
      <c r="AV198" s="13" t="s">
        <v>84</v>
      </c>
      <c r="AW198" s="13" t="s">
        <v>37</v>
      </c>
      <c r="AX198" s="13" t="s">
        <v>75</v>
      </c>
      <c r="AY198" s="244" t="s">
        <v>227</v>
      </c>
    </row>
    <row r="199" s="14" customFormat="1">
      <c r="A199" s="14"/>
      <c r="B199" s="245"/>
      <c r="C199" s="246"/>
      <c r="D199" s="235" t="s">
        <v>238</v>
      </c>
      <c r="E199" s="247" t="s">
        <v>19</v>
      </c>
      <c r="F199" s="248" t="s">
        <v>240</v>
      </c>
      <c r="G199" s="246"/>
      <c r="H199" s="249">
        <v>4</v>
      </c>
      <c r="I199" s="250"/>
      <c r="J199" s="246"/>
      <c r="K199" s="246"/>
      <c r="L199" s="251"/>
      <c r="M199" s="252"/>
      <c r="N199" s="253"/>
      <c r="O199" s="253"/>
      <c r="P199" s="253"/>
      <c r="Q199" s="253"/>
      <c r="R199" s="253"/>
      <c r="S199" s="253"/>
      <c r="T199" s="253"/>
      <c r="U199" s="254"/>
      <c r="V199" s="14"/>
      <c r="W199" s="14"/>
      <c r="X199" s="14"/>
      <c r="Y199" s="14"/>
      <c r="Z199" s="14"/>
      <c r="AA199" s="14"/>
      <c r="AB199" s="14"/>
      <c r="AC199" s="14"/>
      <c r="AD199" s="14"/>
      <c r="AE199" s="14"/>
      <c r="AT199" s="255" t="s">
        <v>238</v>
      </c>
      <c r="AU199" s="255" t="s">
        <v>84</v>
      </c>
      <c r="AV199" s="14" t="s">
        <v>234</v>
      </c>
      <c r="AW199" s="14" t="s">
        <v>37</v>
      </c>
      <c r="AX199" s="14" t="s">
        <v>82</v>
      </c>
      <c r="AY199" s="255" t="s">
        <v>227</v>
      </c>
    </row>
    <row r="200" s="2" customFormat="1" ht="16.5" customHeight="1">
      <c r="A200" s="40"/>
      <c r="B200" s="41"/>
      <c r="C200" s="215" t="s">
        <v>526</v>
      </c>
      <c r="D200" s="215" t="s">
        <v>229</v>
      </c>
      <c r="E200" s="216" t="s">
        <v>2187</v>
      </c>
      <c r="F200" s="217" t="s">
        <v>2188</v>
      </c>
      <c r="G200" s="218" t="s">
        <v>348</v>
      </c>
      <c r="H200" s="219">
        <v>2</v>
      </c>
      <c r="I200" s="220"/>
      <c r="J200" s="221">
        <f>ROUND(I200*H200,2)</f>
        <v>0</v>
      </c>
      <c r="K200" s="217" t="s">
        <v>233</v>
      </c>
      <c r="L200" s="46"/>
      <c r="M200" s="222" t="s">
        <v>19</v>
      </c>
      <c r="N200" s="223" t="s">
        <v>46</v>
      </c>
      <c r="O200" s="86"/>
      <c r="P200" s="224">
        <f>O200*H200</f>
        <v>0</v>
      </c>
      <c r="Q200" s="224">
        <v>0.0017600000000000001</v>
      </c>
      <c r="R200" s="224">
        <f>Q200*H200</f>
        <v>0.0035200000000000001</v>
      </c>
      <c r="S200" s="224">
        <v>0</v>
      </c>
      <c r="T200" s="224">
        <f>S200*H200</f>
        <v>0</v>
      </c>
      <c r="U200" s="225" t="s">
        <v>19</v>
      </c>
      <c r="V200" s="40"/>
      <c r="W200" s="40"/>
      <c r="X200" s="40"/>
      <c r="Y200" s="40"/>
      <c r="Z200" s="40"/>
      <c r="AA200" s="40"/>
      <c r="AB200" s="40"/>
      <c r="AC200" s="40"/>
      <c r="AD200" s="40"/>
      <c r="AE200" s="40"/>
      <c r="AR200" s="226" t="s">
        <v>336</v>
      </c>
      <c r="AT200" s="226" t="s">
        <v>229</v>
      </c>
      <c r="AU200" s="226" t="s">
        <v>84</v>
      </c>
      <c r="AY200" s="19" t="s">
        <v>227</v>
      </c>
      <c r="BE200" s="227">
        <f>IF(N200="základní",J200,0)</f>
        <v>0</v>
      </c>
      <c r="BF200" s="227">
        <f>IF(N200="snížená",J200,0)</f>
        <v>0</v>
      </c>
      <c r="BG200" s="227">
        <f>IF(N200="zákl. přenesená",J200,0)</f>
        <v>0</v>
      </c>
      <c r="BH200" s="227">
        <f>IF(N200="sníž. přenesená",J200,0)</f>
        <v>0</v>
      </c>
      <c r="BI200" s="227">
        <f>IF(N200="nulová",J200,0)</f>
        <v>0</v>
      </c>
      <c r="BJ200" s="19" t="s">
        <v>82</v>
      </c>
      <c r="BK200" s="227">
        <f>ROUND(I200*H200,2)</f>
        <v>0</v>
      </c>
      <c r="BL200" s="19" t="s">
        <v>336</v>
      </c>
      <c r="BM200" s="226" t="s">
        <v>2189</v>
      </c>
    </row>
    <row r="201" s="2" customFormat="1">
      <c r="A201" s="40"/>
      <c r="B201" s="41"/>
      <c r="C201" s="42"/>
      <c r="D201" s="228" t="s">
        <v>236</v>
      </c>
      <c r="E201" s="42"/>
      <c r="F201" s="229" t="s">
        <v>2190</v>
      </c>
      <c r="G201" s="42"/>
      <c r="H201" s="42"/>
      <c r="I201" s="230"/>
      <c r="J201" s="42"/>
      <c r="K201" s="42"/>
      <c r="L201" s="46"/>
      <c r="M201" s="231"/>
      <c r="N201" s="232"/>
      <c r="O201" s="86"/>
      <c r="P201" s="86"/>
      <c r="Q201" s="86"/>
      <c r="R201" s="86"/>
      <c r="S201" s="86"/>
      <c r="T201" s="86"/>
      <c r="U201" s="87"/>
      <c r="V201" s="40"/>
      <c r="W201" s="40"/>
      <c r="X201" s="40"/>
      <c r="Y201" s="40"/>
      <c r="Z201" s="40"/>
      <c r="AA201" s="40"/>
      <c r="AB201" s="40"/>
      <c r="AC201" s="40"/>
      <c r="AD201" s="40"/>
      <c r="AE201" s="40"/>
      <c r="AT201" s="19" t="s">
        <v>236</v>
      </c>
      <c r="AU201" s="19" t="s">
        <v>84</v>
      </c>
    </row>
    <row r="202" s="13" customFormat="1">
      <c r="A202" s="13"/>
      <c r="B202" s="233"/>
      <c r="C202" s="234"/>
      <c r="D202" s="235" t="s">
        <v>238</v>
      </c>
      <c r="E202" s="236" t="s">
        <v>19</v>
      </c>
      <c r="F202" s="237" t="s">
        <v>84</v>
      </c>
      <c r="G202" s="234"/>
      <c r="H202" s="238">
        <v>2</v>
      </c>
      <c r="I202" s="239"/>
      <c r="J202" s="234"/>
      <c r="K202" s="234"/>
      <c r="L202" s="240"/>
      <c r="M202" s="241"/>
      <c r="N202" s="242"/>
      <c r="O202" s="242"/>
      <c r="P202" s="242"/>
      <c r="Q202" s="242"/>
      <c r="R202" s="242"/>
      <c r="S202" s="242"/>
      <c r="T202" s="242"/>
      <c r="U202" s="243"/>
      <c r="V202" s="13"/>
      <c r="W202" s="13"/>
      <c r="X202" s="13"/>
      <c r="Y202" s="13"/>
      <c r="Z202" s="13"/>
      <c r="AA202" s="13"/>
      <c r="AB202" s="13"/>
      <c r="AC202" s="13"/>
      <c r="AD202" s="13"/>
      <c r="AE202" s="13"/>
      <c r="AT202" s="244" t="s">
        <v>238</v>
      </c>
      <c r="AU202" s="244" t="s">
        <v>84</v>
      </c>
      <c r="AV202" s="13" t="s">
        <v>84</v>
      </c>
      <c r="AW202" s="13" t="s">
        <v>37</v>
      </c>
      <c r="AX202" s="13" t="s">
        <v>75</v>
      </c>
      <c r="AY202" s="244" t="s">
        <v>227</v>
      </c>
    </row>
    <row r="203" s="14" customFormat="1">
      <c r="A203" s="14"/>
      <c r="B203" s="245"/>
      <c r="C203" s="246"/>
      <c r="D203" s="235" t="s">
        <v>238</v>
      </c>
      <c r="E203" s="247" t="s">
        <v>19</v>
      </c>
      <c r="F203" s="248" t="s">
        <v>240</v>
      </c>
      <c r="G203" s="246"/>
      <c r="H203" s="249">
        <v>2</v>
      </c>
      <c r="I203" s="250"/>
      <c r="J203" s="246"/>
      <c r="K203" s="246"/>
      <c r="L203" s="251"/>
      <c r="M203" s="252"/>
      <c r="N203" s="253"/>
      <c r="O203" s="253"/>
      <c r="P203" s="253"/>
      <c r="Q203" s="253"/>
      <c r="R203" s="253"/>
      <c r="S203" s="253"/>
      <c r="T203" s="253"/>
      <c r="U203" s="254"/>
      <c r="V203" s="14"/>
      <c r="W203" s="14"/>
      <c r="X203" s="14"/>
      <c r="Y203" s="14"/>
      <c r="Z203" s="14"/>
      <c r="AA203" s="14"/>
      <c r="AB203" s="14"/>
      <c r="AC203" s="14"/>
      <c r="AD203" s="14"/>
      <c r="AE203" s="14"/>
      <c r="AT203" s="255" t="s">
        <v>238</v>
      </c>
      <c r="AU203" s="255" t="s">
        <v>84</v>
      </c>
      <c r="AV203" s="14" t="s">
        <v>234</v>
      </c>
      <c r="AW203" s="14" t="s">
        <v>37</v>
      </c>
      <c r="AX203" s="14" t="s">
        <v>82</v>
      </c>
      <c r="AY203" s="255" t="s">
        <v>227</v>
      </c>
    </row>
    <row r="204" s="2" customFormat="1" ht="24.15" customHeight="1">
      <c r="A204" s="40"/>
      <c r="B204" s="41"/>
      <c r="C204" s="215" t="s">
        <v>531</v>
      </c>
      <c r="D204" s="215" t="s">
        <v>229</v>
      </c>
      <c r="E204" s="216" t="s">
        <v>2191</v>
      </c>
      <c r="F204" s="217" t="s">
        <v>2192</v>
      </c>
      <c r="G204" s="218" t="s">
        <v>348</v>
      </c>
      <c r="H204" s="219">
        <v>2</v>
      </c>
      <c r="I204" s="220"/>
      <c r="J204" s="221">
        <f>ROUND(I204*H204,2)</f>
        <v>0</v>
      </c>
      <c r="K204" s="217" t="s">
        <v>517</v>
      </c>
      <c r="L204" s="46"/>
      <c r="M204" s="222" t="s">
        <v>19</v>
      </c>
      <c r="N204" s="223" t="s">
        <v>46</v>
      </c>
      <c r="O204" s="86"/>
      <c r="P204" s="224">
        <f>O204*H204</f>
        <v>0</v>
      </c>
      <c r="Q204" s="224">
        <v>0</v>
      </c>
      <c r="R204" s="224">
        <f>Q204*H204</f>
        <v>0</v>
      </c>
      <c r="S204" s="224">
        <v>0</v>
      </c>
      <c r="T204" s="224">
        <f>S204*H204</f>
        <v>0</v>
      </c>
      <c r="U204" s="225" t="s">
        <v>19</v>
      </c>
      <c r="V204" s="40"/>
      <c r="W204" s="40"/>
      <c r="X204" s="40"/>
      <c r="Y204" s="40"/>
      <c r="Z204" s="40"/>
      <c r="AA204" s="40"/>
      <c r="AB204" s="40"/>
      <c r="AC204" s="40"/>
      <c r="AD204" s="40"/>
      <c r="AE204" s="40"/>
      <c r="AR204" s="226" t="s">
        <v>336</v>
      </c>
      <c r="AT204" s="226" t="s">
        <v>229</v>
      </c>
      <c r="AU204" s="226" t="s">
        <v>84</v>
      </c>
      <c r="AY204" s="19" t="s">
        <v>227</v>
      </c>
      <c r="BE204" s="227">
        <f>IF(N204="základní",J204,0)</f>
        <v>0</v>
      </c>
      <c r="BF204" s="227">
        <f>IF(N204="snížená",J204,0)</f>
        <v>0</v>
      </c>
      <c r="BG204" s="227">
        <f>IF(N204="zákl. přenesená",J204,0)</f>
        <v>0</v>
      </c>
      <c r="BH204" s="227">
        <f>IF(N204="sníž. přenesená",J204,0)</f>
        <v>0</v>
      </c>
      <c r="BI204" s="227">
        <f>IF(N204="nulová",J204,0)</f>
        <v>0</v>
      </c>
      <c r="BJ204" s="19" t="s">
        <v>82</v>
      </c>
      <c r="BK204" s="227">
        <f>ROUND(I204*H204,2)</f>
        <v>0</v>
      </c>
      <c r="BL204" s="19" t="s">
        <v>336</v>
      </c>
      <c r="BM204" s="226" t="s">
        <v>2193</v>
      </c>
    </row>
    <row r="205" s="13" customFormat="1">
      <c r="A205" s="13"/>
      <c r="B205" s="233"/>
      <c r="C205" s="234"/>
      <c r="D205" s="235" t="s">
        <v>238</v>
      </c>
      <c r="E205" s="236" t="s">
        <v>19</v>
      </c>
      <c r="F205" s="237" t="s">
        <v>84</v>
      </c>
      <c r="G205" s="234"/>
      <c r="H205" s="238">
        <v>2</v>
      </c>
      <c r="I205" s="239"/>
      <c r="J205" s="234"/>
      <c r="K205" s="234"/>
      <c r="L205" s="240"/>
      <c r="M205" s="241"/>
      <c r="N205" s="242"/>
      <c r="O205" s="242"/>
      <c r="P205" s="242"/>
      <c r="Q205" s="242"/>
      <c r="R205" s="242"/>
      <c r="S205" s="242"/>
      <c r="T205" s="242"/>
      <c r="U205" s="243"/>
      <c r="V205" s="13"/>
      <c r="W205" s="13"/>
      <c r="X205" s="13"/>
      <c r="Y205" s="13"/>
      <c r="Z205" s="13"/>
      <c r="AA205" s="13"/>
      <c r="AB205" s="13"/>
      <c r="AC205" s="13"/>
      <c r="AD205" s="13"/>
      <c r="AE205" s="13"/>
      <c r="AT205" s="244" t="s">
        <v>238</v>
      </c>
      <c r="AU205" s="244" t="s">
        <v>84</v>
      </c>
      <c r="AV205" s="13" t="s">
        <v>84</v>
      </c>
      <c r="AW205" s="13" t="s">
        <v>37</v>
      </c>
      <c r="AX205" s="13" t="s">
        <v>75</v>
      </c>
      <c r="AY205" s="244" t="s">
        <v>227</v>
      </c>
    </row>
    <row r="206" s="14" customFormat="1">
      <c r="A206" s="14"/>
      <c r="B206" s="245"/>
      <c r="C206" s="246"/>
      <c r="D206" s="235" t="s">
        <v>238</v>
      </c>
      <c r="E206" s="247" t="s">
        <v>19</v>
      </c>
      <c r="F206" s="248" t="s">
        <v>240</v>
      </c>
      <c r="G206" s="246"/>
      <c r="H206" s="249">
        <v>2</v>
      </c>
      <c r="I206" s="250"/>
      <c r="J206" s="246"/>
      <c r="K206" s="246"/>
      <c r="L206" s="251"/>
      <c r="M206" s="252"/>
      <c r="N206" s="253"/>
      <c r="O206" s="253"/>
      <c r="P206" s="253"/>
      <c r="Q206" s="253"/>
      <c r="R206" s="253"/>
      <c r="S206" s="253"/>
      <c r="T206" s="253"/>
      <c r="U206" s="254"/>
      <c r="V206" s="14"/>
      <c r="W206" s="14"/>
      <c r="X206" s="14"/>
      <c r="Y206" s="14"/>
      <c r="Z206" s="14"/>
      <c r="AA206" s="14"/>
      <c r="AB206" s="14"/>
      <c r="AC206" s="14"/>
      <c r="AD206" s="14"/>
      <c r="AE206" s="14"/>
      <c r="AT206" s="255" t="s">
        <v>238</v>
      </c>
      <c r="AU206" s="255" t="s">
        <v>84</v>
      </c>
      <c r="AV206" s="14" t="s">
        <v>234</v>
      </c>
      <c r="AW206" s="14" t="s">
        <v>37</v>
      </c>
      <c r="AX206" s="14" t="s">
        <v>82</v>
      </c>
      <c r="AY206" s="255" t="s">
        <v>227</v>
      </c>
    </row>
    <row r="207" s="2" customFormat="1" ht="24.15" customHeight="1">
      <c r="A207" s="40"/>
      <c r="B207" s="41"/>
      <c r="C207" s="215" t="s">
        <v>538</v>
      </c>
      <c r="D207" s="215" t="s">
        <v>229</v>
      </c>
      <c r="E207" s="216" t="s">
        <v>2194</v>
      </c>
      <c r="F207" s="217" t="s">
        <v>2195</v>
      </c>
      <c r="G207" s="218" t="s">
        <v>309</v>
      </c>
      <c r="H207" s="219">
        <v>397</v>
      </c>
      <c r="I207" s="220"/>
      <c r="J207" s="221">
        <f>ROUND(I207*H207,2)</f>
        <v>0</v>
      </c>
      <c r="K207" s="217" t="s">
        <v>517</v>
      </c>
      <c r="L207" s="46"/>
      <c r="M207" s="222" t="s">
        <v>19</v>
      </c>
      <c r="N207" s="223" t="s">
        <v>46</v>
      </c>
      <c r="O207" s="86"/>
      <c r="P207" s="224">
        <f>O207*H207</f>
        <v>0</v>
      </c>
      <c r="Q207" s="224">
        <v>2.0000000000000002E-05</v>
      </c>
      <c r="R207" s="224">
        <f>Q207*H207</f>
        <v>0.0079400000000000009</v>
      </c>
      <c r="S207" s="224">
        <v>0</v>
      </c>
      <c r="T207" s="224">
        <f>S207*H207</f>
        <v>0</v>
      </c>
      <c r="U207" s="225" t="s">
        <v>19</v>
      </c>
      <c r="V207" s="40"/>
      <c r="W207" s="40"/>
      <c r="X207" s="40"/>
      <c r="Y207" s="40"/>
      <c r="Z207" s="40"/>
      <c r="AA207" s="40"/>
      <c r="AB207" s="40"/>
      <c r="AC207" s="40"/>
      <c r="AD207" s="40"/>
      <c r="AE207" s="40"/>
      <c r="AR207" s="226" t="s">
        <v>336</v>
      </c>
      <c r="AT207" s="226" t="s">
        <v>229</v>
      </c>
      <c r="AU207" s="226" t="s">
        <v>84</v>
      </c>
      <c r="AY207" s="19" t="s">
        <v>227</v>
      </c>
      <c r="BE207" s="227">
        <f>IF(N207="základní",J207,0)</f>
        <v>0</v>
      </c>
      <c r="BF207" s="227">
        <f>IF(N207="snížená",J207,0)</f>
        <v>0</v>
      </c>
      <c r="BG207" s="227">
        <f>IF(N207="zákl. přenesená",J207,0)</f>
        <v>0</v>
      </c>
      <c r="BH207" s="227">
        <f>IF(N207="sníž. přenesená",J207,0)</f>
        <v>0</v>
      </c>
      <c r="BI207" s="227">
        <f>IF(N207="nulová",J207,0)</f>
        <v>0</v>
      </c>
      <c r="BJ207" s="19" t="s">
        <v>82</v>
      </c>
      <c r="BK207" s="227">
        <f>ROUND(I207*H207,2)</f>
        <v>0</v>
      </c>
      <c r="BL207" s="19" t="s">
        <v>336</v>
      </c>
      <c r="BM207" s="226" t="s">
        <v>2196</v>
      </c>
    </row>
    <row r="208" s="13" customFormat="1">
      <c r="A208" s="13"/>
      <c r="B208" s="233"/>
      <c r="C208" s="234"/>
      <c r="D208" s="235" t="s">
        <v>238</v>
      </c>
      <c r="E208" s="236" t="s">
        <v>19</v>
      </c>
      <c r="F208" s="237" t="s">
        <v>2197</v>
      </c>
      <c r="G208" s="234"/>
      <c r="H208" s="238">
        <v>397</v>
      </c>
      <c r="I208" s="239"/>
      <c r="J208" s="234"/>
      <c r="K208" s="234"/>
      <c r="L208" s="240"/>
      <c r="M208" s="241"/>
      <c r="N208" s="242"/>
      <c r="O208" s="242"/>
      <c r="P208" s="242"/>
      <c r="Q208" s="242"/>
      <c r="R208" s="242"/>
      <c r="S208" s="242"/>
      <c r="T208" s="242"/>
      <c r="U208" s="243"/>
      <c r="V208" s="13"/>
      <c r="W208" s="13"/>
      <c r="X208" s="13"/>
      <c r="Y208" s="13"/>
      <c r="Z208" s="13"/>
      <c r="AA208" s="13"/>
      <c r="AB208" s="13"/>
      <c r="AC208" s="13"/>
      <c r="AD208" s="13"/>
      <c r="AE208" s="13"/>
      <c r="AT208" s="244" t="s">
        <v>238</v>
      </c>
      <c r="AU208" s="244" t="s">
        <v>84</v>
      </c>
      <c r="AV208" s="13" t="s">
        <v>84</v>
      </c>
      <c r="AW208" s="13" t="s">
        <v>37</v>
      </c>
      <c r="AX208" s="13" t="s">
        <v>75</v>
      </c>
      <c r="AY208" s="244" t="s">
        <v>227</v>
      </c>
    </row>
    <row r="209" s="14" customFormat="1">
      <c r="A209" s="14"/>
      <c r="B209" s="245"/>
      <c r="C209" s="246"/>
      <c r="D209" s="235" t="s">
        <v>238</v>
      </c>
      <c r="E209" s="247" t="s">
        <v>19</v>
      </c>
      <c r="F209" s="248" t="s">
        <v>240</v>
      </c>
      <c r="G209" s="246"/>
      <c r="H209" s="249">
        <v>397</v>
      </c>
      <c r="I209" s="250"/>
      <c r="J209" s="246"/>
      <c r="K209" s="246"/>
      <c r="L209" s="251"/>
      <c r="M209" s="252"/>
      <c r="N209" s="253"/>
      <c r="O209" s="253"/>
      <c r="P209" s="253"/>
      <c r="Q209" s="253"/>
      <c r="R209" s="253"/>
      <c r="S209" s="253"/>
      <c r="T209" s="253"/>
      <c r="U209" s="254"/>
      <c r="V209" s="14"/>
      <c r="W209" s="14"/>
      <c r="X209" s="14"/>
      <c r="Y209" s="14"/>
      <c r="Z209" s="14"/>
      <c r="AA209" s="14"/>
      <c r="AB209" s="14"/>
      <c r="AC209" s="14"/>
      <c r="AD209" s="14"/>
      <c r="AE209" s="14"/>
      <c r="AT209" s="255" t="s">
        <v>238</v>
      </c>
      <c r="AU209" s="255" t="s">
        <v>84</v>
      </c>
      <c r="AV209" s="14" t="s">
        <v>234</v>
      </c>
      <c r="AW209" s="14" t="s">
        <v>37</v>
      </c>
      <c r="AX209" s="14" t="s">
        <v>82</v>
      </c>
      <c r="AY209" s="255" t="s">
        <v>227</v>
      </c>
    </row>
    <row r="210" s="2" customFormat="1" ht="24.15" customHeight="1">
      <c r="A210" s="40"/>
      <c r="B210" s="41"/>
      <c r="C210" s="215" t="s">
        <v>545</v>
      </c>
      <c r="D210" s="215" t="s">
        <v>229</v>
      </c>
      <c r="E210" s="216" t="s">
        <v>2198</v>
      </c>
      <c r="F210" s="217" t="s">
        <v>2199</v>
      </c>
      <c r="G210" s="218" t="s">
        <v>244</v>
      </c>
      <c r="H210" s="219">
        <v>0.58899999999999997</v>
      </c>
      <c r="I210" s="220"/>
      <c r="J210" s="221">
        <f>ROUND(I210*H210,2)</f>
        <v>0</v>
      </c>
      <c r="K210" s="217" t="s">
        <v>517</v>
      </c>
      <c r="L210" s="46"/>
      <c r="M210" s="222" t="s">
        <v>19</v>
      </c>
      <c r="N210" s="223" t="s">
        <v>46</v>
      </c>
      <c r="O210" s="86"/>
      <c r="P210" s="224">
        <f>O210*H210</f>
        <v>0</v>
      </c>
      <c r="Q210" s="224">
        <v>0</v>
      </c>
      <c r="R210" s="224">
        <f>Q210*H210</f>
        <v>0</v>
      </c>
      <c r="S210" s="224">
        <v>0</v>
      </c>
      <c r="T210" s="224">
        <f>S210*H210</f>
        <v>0</v>
      </c>
      <c r="U210" s="225" t="s">
        <v>19</v>
      </c>
      <c r="V210" s="40"/>
      <c r="W210" s="40"/>
      <c r="X210" s="40"/>
      <c r="Y210" s="40"/>
      <c r="Z210" s="40"/>
      <c r="AA210" s="40"/>
      <c r="AB210" s="40"/>
      <c r="AC210" s="40"/>
      <c r="AD210" s="40"/>
      <c r="AE210" s="40"/>
      <c r="AR210" s="226" t="s">
        <v>336</v>
      </c>
      <c r="AT210" s="226" t="s">
        <v>229</v>
      </c>
      <c r="AU210" s="226" t="s">
        <v>84</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336</v>
      </c>
      <c r="BM210" s="226" t="s">
        <v>2200</v>
      </c>
    </row>
    <row r="211" s="12" customFormat="1" ht="22.8" customHeight="1">
      <c r="A211" s="12"/>
      <c r="B211" s="199"/>
      <c r="C211" s="200"/>
      <c r="D211" s="201" t="s">
        <v>74</v>
      </c>
      <c r="E211" s="213" t="s">
        <v>2201</v>
      </c>
      <c r="F211" s="213" t="s">
        <v>2202</v>
      </c>
      <c r="G211" s="200"/>
      <c r="H211" s="200"/>
      <c r="I211" s="203"/>
      <c r="J211" s="214">
        <f>BK211</f>
        <v>0</v>
      </c>
      <c r="K211" s="200"/>
      <c r="L211" s="205"/>
      <c r="M211" s="206"/>
      <c r="N211" s="207"/>
      <c r="O211" s="207"/>
      <c r="P211" s="208">
        <f>SUM(P212:P265)</f>
        <v>0</v>
      </c>
      <c r="Q211" s="207"/>
      <c r="R211" s="208">
        <f>SUM(R212:R265)</f>
        <v>0.76674999999999993</v>
      </c>
      <c r="S211" s="207"/>
      <c r="T211" s="208">
        <f>SUM(T212:T265)</f>
        <v>0</v>
      </c>
      <c r="U211" s="209"/>
      <c r="V211" s="12"/>
      <c r="W211" s="12"/>
      <c r="X211" s="12"/>
      <c r="Y211" s="12"/>
      <c r="Z211" s="12"/>
      <c r="AA211" s="12"/>
      <c r="AB211" s="12"/>
      <c r="AC211" s="12"/>
      <c r="AD211" s="12"/>
      <c r="AE211" s="12"/>
      <c r="AR211" s="210" t="s">
        <v>84</v>
      </c>
      <c r="AT211" s="211" t="s">
        <v>74</v>
      </c>
      <c r="AU211" s="211" t="s">
        <v>82</v>
      </c>
      <c r="AY211" s="210" t="s">
        <v>227</v>
      </c>
      <c r="BK211" s="212">
        <f>SUM(BK212:BK265)</f>
        <v>0</v>
      </c>
    </row>
    <row r="212" s="2" customFormat="1" ht="21.75" customHeight="1">
      <c r="A212" s="40"/>
      <c r="B212" s="41"/>
      <c r="C212" s="215" t="s">
        <v>491</v>
      </c>
      <c r="D212" s="215" t="s">
        <v>229</v>
      </c>
      <c r="E212" s="216" t="s">
        <v>2203</v>
      </c>
      <c r="F212" s="217" t="s">
        <v>2204</v>
      </c>
      <c r="G212" s="218" t="s">
        <v>1202</v>
      </c>
      <c r="H212" s="219">
        <v>6</v>
      </c>
      <c r="I212" s="220"/>
      <c r="J212" s="221">
        <f>ROUND(I212*H212,2)</f>
        <v>0</v>
      </c>
      <c r="K212" s="217" t="s">
        <v>233</v>
      </c>
      <c r="L212" s="46"/>
      <c r="M212" s="222" t="s">
        <v>19</v>
      </c>
      <c r="N212" s="223" t="s">
        <v>46</v>
      </c>
      <c r="O212" s="86"/>
      <c r="P212" s="224">
        <f>O212*H212</f>
        <v>0</v>
      </c>
      <c r="Q212" s="224">
        <v>0.016969999999999999</v>
      </c>
      <c r="R212" s="224">
        <f>Q212*H212</f>
        <v>0.10181999999999999</v>
      </c>
      <c r="S212" s="224">
        <v>0</v>
      </c>
      <c r="T212" s="224">
        <f>S212*H212</f>
        <v>0</v>
      </c>
      <c r="U212" s="225" t="s">
        <v>19</v>
      </c>
      <c r="V212" s="40"/>
      <c r="W212" s="40"/>
      <c r="X212" s="40"/>
      <c r="Y212" s="40"/>
      <c r="Z212" s="40"/>
      <c r="AA212" s="40"/>
      <c r="AB212" s="40"/>
      <c r="AC212" s="40"/>
      <c r="AD212" s="40"/>
      <c r="AE212" s="40"/>
      <c r="AR212" s="226" t="s">
        <v>336</v>
      </c>
      <c r="AT212" s="226" t="s">
        <v>229</v>
      </c>
      <c r="AU212" s="226" t="s">
        <v>84</v>
      </c>
      <c r="AY212" s="19" t="s">
        <v>227</v>
      </c>
      <c r="BE212" s="227">
        <f>IF(N212="základní",J212,0)</f>
        <v>0</v>
      </c>
      <c r="BF212" s="227">
        <f>IF(N212="snížená",J212,0)</f>
        <v>0</v>
      </c>
      <c r="BG212" s="227">
        <f>IF(N212="zákl. přenesená",J212,0)</f>
        <v>0</v>
      </c>
      <c r="BH212" s="227">
        <f>IF(N212="sníž. přenesená",J212,0)</f>
        <v>0</v>
      </c>
      <c r="BI212" s="227">
        <f>IF(N212="nulová",J212,0)</f>
        <v>0</v>
      </c>
      <c r="BJ212" s="19" t="s">
        <v>82</v>
      </c>
      <c r="BK212" s="227">
        <f>ROUND(I212*H212,2)</f>
        <v>0</v>
      </c>
      <c r="BL212" s="19" t="s">
        <v>336</v>
      </c>
      <c r="BM212" s="226" t="s">
        <v>2205</v>
      </c>
    </row>
    <row r="213" s="2" customFormat="1">
      <c r="A213" s="40"/>
      <c r="B213" s="41"/>
      <c r="C213" s="42"/>
      <c r="D213" s="228" t="s">
        <v>236</v>
      </c>
      <c r="E213" s="42"/>
      <c r="F213" s="229" t="s">
        <v>2206</v>
      </c>
      <c r="G213" s="42"/>
      <c r="H213" s="42"/>
      <c r="I213" s="230"/>
      <c r="J213" s="42"/>
      <c r="K213" s="42"/>
      <c r="L213" s="46"/>
      <c r="M213" s="231"/>
      <c r="N213" s="232"/>
      <c r="O213" s="86"/>
      <c r="P213" s="86"/>
      <c r="Q213" s="86"/>
      <c r="R213" s="86"/>
      <c r="S213" s="86"/>
      <c r="T213" s="86"/>
      <c r="U213" s="87"/>
      <c r="V213" s="40"/>
      <c r="W213" s="40"/>
      <c r="X213" s="40"/>
      <c r="Y213" s="40"/>
      <c r="Z213" s="40"/>
      <c r="AA213" s="40"/>
      <c r="AB213" s="40"/>
      <c r="AC213" s="40"/>
      <c r="AD213" s="40"/>
      <c r="AE213" s="40"/>
      <c r="AT213" s="19" t="s">
        <v>236</v>
      </c>
      <c r="AU213" s="19" t="s">
        <v>84</v>
      </c>
    </row>
    <row r="214" s="13" customFormat="1">
      <c r="A214" s="13"/>
      <c r="B214" s="233"/>
      <c r="C214" s="234"/>
      <c r="D214" s="235" t="s">
        <v>238</v>
      </c>
      <c r="E214" s="236" t="s">
        <v>19</v>
      </c>
      <c r="F214" s="237" t="s">
        <v>248</v>
      </c>
      <c r="G214" s="234"/>
      <c r="H214" s="238">
        <v>6</v>
      </c>
      <c r="I214" s="239"/>
      <c r="J214" s="234"/>
      <c r="K214" s="234"/>
      <c r="L214" s="240"/>
      <c r="M214" s="241"/>
      <c r="N214" s="242"/>
      <c r="O214" s="242"/>
      <c r="P214" s="242"/>
      <c r="Q214" s="242"/>
      <c r="R214" s="242"/>
      <c r="S214" s="242"/>
      <c r="T214" s="242"/>
      <c r="U214" s="243"/>
      <c r="V214" s="13"/>
      <c r="W214" s="13"/>
      <c r="X214" s="13"/>
      <c r="Y214" s="13"/>
      <c r="Z214" s="13"/>
      <c r="AA214" s="13"/>
      <c r="AB214" s="13"/>
      <c r="AC214" s="13"/>
      <c r="AD214" s="13"/>
      <c r="AE214" s="13"/>
      <c r="AT214" s="244" t="s">
        <v>238</v>
      </c>
      <c r="AU214" s="244" t="s">
        <v>84</v>
      </c>
      <c r="AV214" s="13" t="s">
        <v>84</v>
      </c>
      <c r="AW214" s="13" t="s">
        <v>37</v>
      </c>
      <c r="AX214" s="13" t="s">
        <v>75</v>
      </c>
      <c r="AY214" s="244" t="s">
        <v>227</v>
      </c>
    </row>
    <row r="215" s="14" customFormat="1">
      <c r="A215" s="14"/>
      <c r="B215" s="245"/>
      <c r="C215" s="246"/>
      <c r="D215" s="235" t="s">
        <v>238</v>
      </c>
      <c r="E215" s="247" t="s">
        <v>19</v>
      </c>
      <c r="F215" s="248" t="s">
        <v>240</v>
      </c>
      <c r="G215" s="246"/>
      <c r="H215" s="249">
        <v>6</v>
      </c>
      <c r="I215" s="250"/>
      <c r="J215" s="246"/>
      <c r="K215" s="246"/>
      <c r="L215" s="251"/>
      <c r="M215" s="252"/>
      <c r="N215" s="253"/>
      <c r="O215" s="253"/>
      <c r="P215" s="253"/>
      <c r="Q215" s="253"/>
      <c r="R215" s="253"/>
      <c r="S215" s="253"/>
      <c r="T215" s="253"/>
      <c r="U215" s="254"/>
      <c r="V215" s="14"/>
      <c r="W215" s="14"/>
      <c r="X215" s="14"/>
      <c r="Y215" s="14"/>
      <c r="Z215" s="14"/>
      <c r="AA215" s="14"/>
      <c r="AB215" s="14"/>
      <c r="AC215" s="14"/>
      <c r="AD215" s="14"/>
      <c r="AE215" s="14"/>
      <c r="AT215" s="255" t="s">
        <v>238</v>
      </c>
      <c r="AU215" s="255" t="s">
        <v>84</v>
      </c>
      <c r="AV215" s="14" t="s">
        <v>234</v>
      </c>
      <c r="AW215" s="14" t="s">
        <v>37</v>
      </c>
      <c r="AX215" s="14" t="s">
        <v>82</v>
      </c>
      <c r="AY215" s="255" t="s">
        <v>227</v>
      </c>
    </row>
    <row r="216" s="2" customFormat="1" ht="24.15" customHeight="1">
      <c r="A216" s="40"/>
      <c r="B216" s="41"/>
      <c r="C216" s="215" t="s">
        <v>556</v>
      </c>
      <c r="D216" s="215" t="s">
        <v>229</v>
      </c>
      <c r="E216" s="216" t="s">
        <v>2207</v>
      </c>
      <c r="F216" s="217" t="s">
        <v>2208</v>
      </c>
      <c r="G216" s="218" t="s">
        <v>1202</v>
      </c>
      <c r="H216" s="219">
        <v>2</v>
      </c>
      <c r="I216" s="220"/>
      <c r="J216" s="221">
        <f>ROUND(I216*H216,2)</f>
        <v>0</v>
      </c>
      <c r="K216" s="217" t="s">
        <v>233</v>
      </c>
      <c r="L216" s="46"/>
      <c r="M216" s="222" t="s">
        <v>19</v>
      </c>
      <c r="N216" s="223" t="s">
        <v>46</v>
      </c>
      <c r="O216" s="86"/>
      <c r="P216" s="224">
        <f>O216*H216</f>
        <v>0</v>
      </c>
      <c r="Q216" s="224">
        <v>0.014970000000000001</v>
      </c>
      <c r="R216" s="224">
        <f>Q216*H216</f>
        <v>0.029940000000000001</v>
      </c>
      <c r="S216" s="224">
        <v>0</v>
      </c>
      <c r="T216" s="224">
        <f>S216*H216</f>
        <v>0</v>
      </c>
      <c r="U216" s="225" t="s">
        <v>19</v>
      </c>
      <c r="V216" s="40"/>
      <c r="W216" s="40"/>
      <c r="X216" s="40"/>
      <c r="Y216" s="40"/>
      <c r="Z216" s="40"/>
      <c r="AA216" s="40"/>
      <c r="AB216" s="40"/>
      <c r="AC216" s="40"/>
      <c r="AD216" s="40"/>
      <c r="AE216" s="40"/>
      <c r="AR216" s="226" t="s">
        <v>336</v>
      </c>
      <c r="AT216" s="226" t="s">
        <v>229</v>
      </c>
      <c r="AU216" s="226" t="s">
        <v>84</v>
      </c>
      <c r="AY216" s="19" t="s">
        <v>227</v>
      </c>
      <c r="BE216" s="227">
        <f>IF(N216="základní",J216,0)</f>
        <v>0</v>
      </c>
      <c r="BF216" s="227">
        <f>IF(N216="snížená",J216,0)</f>
        <v>0</v>
      </c>
      <c r="BG216" s="227">
        <f>IF(N216="zákl. přenesená",J216,0)</f>
        <v>0</v>
      </c>
      <c r="BH216" s="227">
        <f>IF(N216="sníž. přenesená",J216,0)</f>
        <v>0</v>
      </c>
      <c r="BI216" s="227">
        <f>IF(N216="nulová",J216,0)</f>
        <v>0</v>
      </c>
      <c r="BJ216" s="19" t="s">
        <v>82</v>
      </c>
      <c r="BK216" s="227">
        <f>ROUND(I216*H216,2)</f>
        <v>0</v>
      </c>
      <c r="BL216" s="19" t="s">
        <v>336</v>
      </c>
      <c r="BM216" s="226" t="s">
        <v>2209</v>
      </c>
    </row>
    <row r="217" s="2" customFormat="1">
      <c r="A217" s="40"/>
      <c r="B217" s="41"/>
      <c r="C217" s="42"/>
      <c r="D217" s="228" t="s">
        <v>236</v>
      </c>
      <c r="E217" s="42"/>
      <c r="F217" s="229" t="s">
        <v>2210</v>
      </c>
      <c r="G217" s="42"/>
      <c r="H217" s="42"/>
      <c r="I217" s="230"/>
      <c r="J217" s="42"/>
      <c r="K217" s="42"/>
      <c r="L217" s="46"/>
      <c r="M217" s="231"/>
      <c r="N217" s="232"/>
      <c r="O217" s="86"/>
      <c r="P217" s="86"/>
      <c r="Q217" s="86"/>
      <c r="R217" s="86"/>
      <c r="S217" s="86"/>
      <c r="T217" s="86"/>
      <c r="U217" s="87"/>
      <c r="V217" s="40"/>
      <c r="W217" s="40"/>
      <c r="X217" s="40"/>
      <c r="Y217" s="40"/>
      <c r="Z217" s="40"/>
      <c r="AA217" s="40"/>
      <c r="AB217" s="40"/>
      <c r="AC217" s="40"/>
      <c r="AD217" s="40"/>
      <c r="AE217" s="40"/>
      <c r="AT217" s="19" t="s">
        <v>236</v>
      </c>
      <c r="AU217" s="19" t="s">
        <v>84</v>
      </c>
    </row>
    <row r="218" s="13" customFormat="1">
      <c r="A218" s="13"/>
      <c r="B218" s="233"/>
      <c r="C218" s="234"/>
      <c r="D218" s="235" t="s">
        <v>238</v>
      </c>
      <c r="E218" s="236" t="s">
        <v>19</v>
      </c>
      <c r="F218" s="237" t="s">
        <v>84</v>
      </c>
      <c r="G218" s="234"/>
      <c r="H218" s="238">
        <v>2</v>
      </c>
      <c r="I218" s="239"/>
      <c r="J218" s="234"/>
      <c r="K218" s="234"/>
      <c r="L218" s="240"/>
      <c r="M218" s="241"/>
      <c r="N218" s="242"/>
      <c r="O218" s="242"/>
      <c r="P218" s="242"/>
      <c r="Q218" s="242"/>
      <c r="R218" s="242"/>
      <c r="S218" s="242"/>
      <c r="T218" s="242"/>
      <c r="U218" s="243"/>
      <c r="V218" s="13"/>
      <c r="W218" s="13"/>
      <c r="X218" s="13"/>
      <c r="Y218" s="13"/>
      <c r="Z218" s="13"/>
      <c r="AA218" s="13"/>
      <c r="AB218" s="13"/>
      <c r="AC218" s="13"/>
      <c r="AD218" s="13"/>
      <c r="AE218" s="13"/>
      <c r="AT218" s="244" t="s">
        <v>238</v>
      </c>
      <c r="AU218" s="244" t="s">
        <v>84</v>
      </c>
      <c r="AV218" s="13" t="s">
        <v>84</v>
      </c>
      <c r="AW218" s="13" t="s">
        <v>37</v>
      </c>
      <c r="AX218" s="13" t="s">
        <v>75</v>
      </c>
      <c r="AY218" s="244" t="s">
        <v>227</v>
      </c>
    </row>
    <row r="219" s="14" customFormat="1">
      <c r="A219" s="14"/>
      <c r="B219" s="245"/>
      <c r="C219" s="246"/>
      <c r="D219" s="235" t="s">
        <v>238</v>
      </c>
      <c r="E219" s="247" t="s">
        <v>19</v>
      </c>
      <c r="F219" s="248" t="s">
        <v>240</v>
      </c>
      <c r="G219" s="246"/>
      <c r="H219" s="249">
        <v>2</v>
      </c>
      <c r="I219" s="250"/>
      <c r="J219" s="246"/>
      <c r="K219" s="246"/>
      <c r="L219" s="251"/>
      <c r="M219" s="252"/>
      <c r="N219" s="253"/>
      <c r="O219" s="253"/>
      <c r="P219" s="253"/>
      <c r="Q219" s="253"/>
      <c r="R219" s="253"/>
      <c r="S219" s="253"/>
      <c r="T219" s="253"/>
      <c r="U219" s="254"/>
      <c r="V219" s="14"/>
      <c r="W219" s="14"/>
      <c r="X219" s="14"/>
      <c r="Y219" s="14"/>
      <c r="Z219" s="14"/>
      <c r="AA219" s="14"/>
      <c r="AB219" s="14"/>
      <c r="AC219" s="14"/>
      <c r="AD219" s="14"/>
      <c r="AE219" s="14"/>
      <c r="AT219" s="255" t="s">
        <v>238</v>
      </c>
      <c r="AU219" s="255" t="s">
        <v>84</v>
      </c>
      <c r="AV219" s="14" t="s">
        <v>234</v>
      </c>
      <c r="AW219" s="14" t="s">
        <v>37</v>
      </c>
      <c r="AX219" s="14" t="s">
        <v>82</v>
      </c>
      <c r="AY219" s="255" t="s">
        <v>227</v>
      </c>
    </row>
    <row r="220" s="2" customFormat="1" ht="24.15" customHeight="1">
      <c r="A220" s="40"/>
      <c r="B220" s="41"/>
      <c r="C220" s="215" t="s">
        <v>561</v>
      </c>
      <c r="D220" s="215" t="s">
        <v>229</v>
      </c>
      <c r="E220" s="216" t="s">
        <v>2211</v>
      </c>
      <c r="F220" s="217" t="s">
        <v>2212</v>
      </c>
      <c r="G220" s="218" t="s">
        <v>1202</v>
      </c>
      <c r="H220" s="219">
        <v>6</v>
      </c>
      <c r="I220" s="220"/>
      <c r="J220" s="221">
        <f>ROUND(I220*H220,2)</f>
        <v>0</v>
      </c>
      <c r="K220" s="217" t="s">
        <v>233</v>
      </c>
      <c r="L220" s="46"/>
      <c r="M220" s="222" t="s">
        <v>19</v>
      </c>
      <c r="N220" s="223" t="s">
        <v>46</v>
      </c>
      <c r="O220" s="86"/>
      <c r="P220" s="224">
        <f>O220*H220</f>
        <v>0</v>
      </c>
      <c r="Q220" s="224">
        <v>0.016469999999999999</v>
      </c>
      <c r="R220" s="224">
        <f>Q220*H220</f>
        <v>0.098819999999999991</v>
      </c>
      <c r="S220" s="224">
        <v>0</v>
      </c>
      <c r="T220" s="224">
        <f>S220*H220</f>
        <v>0</v>
      </c>
      <c r="U220" s="225" t="s">
        <v>19</v>
      </c>
      <c r="V220" s="40"/>
      <c r="W220" s="40"/>
      <c r="X220" s="40"/>
      <c r="Y220" s="40"/>
      <c r="Z220" s="40"/>
      <c r="AA220" s="40"/>
      <c r="AB220" s="40"/>
      <c r="AC220" s="40"/>
      <c r="AD220" s="40"/>
      <c r="AE220" s="40"/>
      <c r="AR220" s="226" t="s">
        <v>336</v>
      </c>
      <c r="AT220" s="226" t="s">
        <v>229</v>
      </c>
      <c r="AU220" s="226" t="s">
        <v>84</v>
      </c>
      <c r="AY220" s="19" t="s">
        <v>227</v>
      </c>
      <c r="BE220" s="227">
        <f>IF(N220="základní",J220,0)</f>
        <v>0</v>
      </c>
      <c r="BF220" s="227">
        <f>IF(N220="snížená",J220,0)</f>
        <v>0</v>
      </c>
      <c r="BG220" s="227">
        <f>IF(N220="zákl. přenesená",J220,0)</f>
        <v>0</v>
      </c>
      <c r="BH220" s="227">
        <f>IF(N220="sníž. přenesená",J220,0)</f>
        <v>0</v>
      </c>
      <c r="BI220" s="227">
        <f>IF(N220="nulová",J220,0)</f>
        <v>0</v>
      </c>
      <c r="BJ220" s="19" t="s">
        <v>82</v>
      </c>
      <c r="BK220" s="227">
        <f>ROUND(I220*H220,2)</f>
        <v>0</v>
      </c>
      <c r="BL220" s="19" t="s">
        <v>336</v>
      </c>
      <c r="BM220" s="226" t="s">
        <v>2213</v>
      </c>
    </row>
    <row r="221" s="2" customFormat="1">
      <c r="A221" s="40"/>
      <c r="B221" s="41"/>
      <c r="C221" s="42"/>
      <c r="D221" s="228" t="s">
        <v>236</v>
      </c>
      <c r="E221" s="42"/>
      <c r="F221" s="229" t="s">
        <v>2214</v>
      </c>
      <c r="G221" s="42"/>
      <c r="H221" s="42"/>
      <c r="I221" s="230"/>
      <c r="J221" s="42"/>
      <c r="K221" s="42"/>
      <c r="L221" s="46"/>
      <c r="M221" s="231"/>
      <c r="N221" s="232"/>
      <c r="O221" s="86"/>
      <c r="P221" s="86"/>
      <c r="Q221" s="86"/>
      <c r="R221" s="86"/>
      <c r="S221" s="86"/>
      <c r="T221" s="86"/>
      <c r="U221" s="87"/>
      <c r="V221" s="40"/>
      <c r="W221" s="40"/>
      <c r="X221" s="40"/>
      <c r="Y221" s="40"/>
      <c r="Z221" s="40"/>
      <c r="AA221" s="40"/>
      <c r="AB221" s="40"/>
      <c r="AC221" s="40"/>
      <c r="AD221" s="40"/>
      <c r="AE221" s="40"/>
      <c r="AT221" s="19" t="s">
        <v>236</v>
      </c>
      <c r="AU221" s="19" t="s">
        <v>84</v>
      </c>
    </row>
    <row r="222" s="13" customFormat="1">
      <c r="A222" s="13"/>
      <c r="B222" s="233"/>
      <c r="C222" s="234"/>
      <c r="D222" s="235" t="s">
        <v>238</v>
      </c>
      <c r="E222" s="236" t="s">
        <v>19</v>
      </c>
      <c r="F222" s="237" t="s">
        <v>248</v>
      </c>
      <c r="G222" s="234"/>
      <c r="H222" s="238">
        <v>6</v>
      </c>
      <c r="I222" s="239"/>
      <c r="J222" s="234"/>
      <c r="K222" s="234"/>
      <c r="L222" s="240"/>
      <c r="M222" s="241"/>
      <c r="N222" s="242"/>
      <c r="O222" s="242"/>
      <c r="P222" s="242"/>
      <c r="Q222" s="242"/>
      <c r="R222" s="242"/>
      <c r="S222" s="242"/>
      <c r="T222" s="242"/>
      <c r="U222" s="243"/>
      <c r="V222" s="13"/>
      <c r="W222" s="13"/>
      <c r="X222" s="13"/>
      <c r="Y222" s="13"/>
      <c r="Z222" s="13"/>
      <c r="AA222" s="13"/>
      <c r="AB222" s="13"/>
      <c r="AC222" s="13"/>
      <c r="AD222" s="13"/>
      <c r="AE222" s="13"/>
      <c r="AT222" s="244" t="s">
        <v>238</v>
      </c>
      <c r="AU222" s="244" t="s">
        <v>84</v>
      </c>
      <c r="AV222" s="13" t="s">
        <v>84</v>
      </c>
      <c r="AW222" s="13" t="s">
        <v>37</v>
      </c>
      <c r="AX222" s="13" t="s">
        <v>75</v>
      </c>
      <c r="AY222" s="244" t="s">
        <v>227</v>
      </c>
    </row>
    <row r="223" s="14" customFormat="1">
      <c r="A223" s="14"/>
      <c r="B223" s="245"/>
      <c r="C223" s="246"/>
      <c r="D223" s="235" t="s">
        <v>238</v>
      </c>
      <c r="E223" s="247" t="s">
        <v>19</v>
      </c>
      <c r="F223" s="248" t="s">
        <v>240</v>
      </c>
      <c r="G223" s="246"/>
      <c r="H223" s="249">
        <v>6</v>
      </c>
      <c r="I223" s="250"/>
      <c r="J223" s="246"/>
      <c r="K223" s="246"/>
      <c r="L223" s="251"/>
      <c r="M223" s="252"/>
      <c r="N223" s="253"/>
      <c r="O223" s="253"/>
      <c r="P223" s="253"/>
      <c r="Q223" s="253"/>
      <c r="R223" s="253"/>
      <c r="S223" s="253"/>
      <c r="T223" s="253"/>
      <c r="U223" s="254"/>
      <c r="V223" s="14"/>
      <c r="W223" s="14"/>
      <c r="X223" s="14"/>
      <c r="Y223" s="14"/>
      <c r="Z223" s="14"/>
      <c r="AA223" s="14"/>
      <c r="AB223" s="14"/>
      <c r="AC223" s="14"/>
      <c r="AD223" s="14"/>
      <c r="AE223" s="14"/>
      <c r="AT223" s="255" t="s">
        <v>238</v>
      </c>
      <c r="AU223" s="255" t="s">
        <v>84</v>
      </c>
      <c r="AV223" s="14" t="s">
        <v>234</v>
      </c>
      <c r="AW223" s="14" t="s">
        <v>37</v>
      </c>
      <c r="AX223" s="14" t="s">
        <v>82</v>
      </c>
      <c r="AY223" s="255" t="s">
        <v>227</v>
      </c>
    </row>
    <row r="224" s="2" customFormat="1" ht="16.5" customHeight="1">
      <c r="A224" s="40"/>
      <c r="B224" s="41"/>
      <c r="C224" s="215" t="s">
        <v>566</v>
      </c>
      <c r="D224" s="215" t="s">
        <v>229</v>
      </c>
      <c r="E224" s="216" t="s">
        <v>2215</v>
      </c>
      <c r="F224" s="217" t="s">
        <v>2216</v>
      </c>
      <c r="G224" s="218" t="s">
        <v>1202</v>
      </c>
      <c r="H224" s="219">
        <v>3</v>
      </c>
      <c r="I224" s="220"/>
      <c r="J224" s="221">
        <f>ROUND(I224*H224,2)</f>
        <v>0</v>
      </c>
      <c r="K224" s="217" t="s">
        <v>233</v>
      </c>
      <c r="L224" s="46"/>
      <c r="M224" s="222" t="s">
        <v>19</v>
      </c>
      <c r="N224" s="223" t="s">
        <v>46</v>
      </c>
      <c r="O224" s="86"/>
      <c r="P224" s="224">
        <f>O224*H224</f>
        <v>0</v>
      </c>
      <c r="Q224" s="224">
        <v>0.035029999999999999</v>
      </c>
      <c r="R224" s="224">
        <f>Q224*H224</f>
        <v>0.10508999999999999</v>
      </c>
      <c r="S224" s="224">
        <v>0</v>
      </c>
      <c r="T224" s="224">
        <f>S224*H224</f>
        <v>0</v>
      </c>
      <c r="U224" s="225" t="s">
        <v>19</v>
      </c>
      <c r="V224" s="40"/>
      <c r="W224" s="40"/>
      <c r="X224" s="40"/>
      <c r="Y224" s="40"/>
      <c r="Z224" s="40"/>
      <c r="AA224" s="40"/>
      <c r="AB224" s="40"/>
      <c r="AC224" s="40"/>
      <c r="AD224" s="40"/>
      <c r="AE224" s="40"/>
      <c r="AR224" s="226" t="s">
        <v>336</v>
      </c>
      <c r="AT224" s="226" t="s">
        <v>229</v>
      </c>
      <c r="AU224" s="226" t="s">
        <v>84</v>
      </c>
      <c r="AY224" s="19" t="s">
        <v>227</v>
      </c>
      <c r="BE224" s="227">
        <f>IF(N224="základní",J224,0)</f>
        <v>0</v>
      </c>
      <c r="BF224" s="227">
        <f>IF(N224="snížená",J224,0)</f>
        <v>0</v>
      </c>
      <c r="BG224" s="227">
        <f>IF(N224="zákl. přenesená",J224,0)</f>
        <v>0</v>
      </c>
      <c r="BH224" s="227">
        <f>IF(N224="sníž. přenesená",J224,0)</f>
        <v>0</v>
      </c>
      <c r="BI224" s="227">
        <f>IF(N224="nulová",J224,0)</f>
        <v>0</v>
      </c>
      <c r="BJ224" s="19" t="s">
        <v>82</v>
      </c>
      <c r="BK224" s="227">
        <f>ROUND(I224*H224,2)</f>
        <v>0</v>
      </c>
      <c r="BL224" s="19" t="s">
        <v>336</v>
      </c>
      <c r="BM224" s="226" t="s">
        <v>2217</v>
      </c>
    </row>
    <row r="225" s="2" customFormat="1">
      <c r="A225" s="40"/>
      <c r="B225" s="41"/>
      <c r="C225" s="42"/>
      <c r="D225" s="228" t="s">
        <v>236</v>
      </c>
      <c r="E225" s="42"/>
      <c r="F225" s="229" t="s">
        <v>2218</v>
      </c>
      <c r="G225" s="42"/>
      <c r="H225" s="42"/>
      <c r="I225" s="230"/>
      <c r="J225" s="42"/>
      <c r="K225" s="42"/>
      <c r="L225" s="46"/>
      <c r="M225" s="231"/>
      <c r="N225" s="232"/>
      <c r="O225" s="86"/>
      <c r="P225" s="86"/>
      <c r="Q225" s="86"/>
      <c r="R225" s="86"/>
      <c r="S225" s="86"/>
      <c r="T225" s="86"/>
      <c r="U225" s="87"/>
      <c r="V225" s="40"/>
      <c r="W225" s="40"/>
      <c r="X225" s="40"/>
      <c r="Y225" s="40"/>
      <c r="Z225" s="40"/>
      <c r="AA225" s="40"/>
      <c r="AB225" s="40"/>
      <c r="AC225" s="40"/>
      <c r="AD225" s="40"/>
      <c r="AE225" s="40"/>
      <c r="AT225" s="19" t="s">
        <v>236</v>
      </c>
      <c r="AU225" s="19" t="s">
        <v>84</v>
      </c>
    </row>
    <row r="226" s="13" customFormat="1">
      <c r="A226" s="13"/>
      <c r="B226" s="233"/>
      <c r="C226" s="234"/>
      <c r="D226" s="235" t="s">
        <v>238</v>
      </c>
      <c r="E226" s="236" t="s">
        <v>19</v>
      </c>
      <c r="F226" s="237" t="s">
        <v>91</v>
      </c>
      <c r="G226" s="234"/>
      <c r="H226" s="238">
        <v>3</v>
      </c>
      <c r="I226" s="239"/>
      <c r="J226" s="234"/>
      <c r="K226" s="234"/>
      <c r="L226" s="240"/>
      <c r="M226" s="241"/>
      <c r="N226" s="242"/>
      <c r="O226" s="242"/>
      <c r="P226" s="242"/>
      <c r="Q226" s="242"/>
      <c r="R226" s="242"/>
      <c r="S226" s="242"/>
      <c r="T226" s="242"/>
      <c r="U226" s="243"/>
      <c r="V226" s="13"/>
      <c r="W226" s="13"/>
      <c r="X226" s="13"/>
      <c r="Y226" s="13"/>
      <c r="Z226" s="13"/>
      <c r="AA226" s="13"/>
      <c r="AB226" s="13"/>
      <c r="AC226" s="13"/>
      <c r="AD226" s="13"/>
      <c r="AE226" s="13"/>
      <c r="AT226" s="244" t="s">
        <v>238</v>
      </c>
      <c r="AU226" s="244" t="s">
        <v>84</v>
      </c>
      <c r="AV226" s="13" t="s">
        <v>84</v>
      </c>
      <c r="AW226" s="13" t="s">
        <v>37</v>
      </c>
      <c r="AX226" s="13" t="s">
        <v>75</v>
      </c>
      <c r="AY226" s="244" t="s">
        <v>227</v>
      </c>
    </row>
    <row r="227" s="14" customFormat="1">
      <c r="A227" s="14"/>
      <c r="B227" s="245"/>
      <c r="C227" s="246"/>
      <c r="D227" s="235" t="s">
        <v>238</v>
      </c>
      <c r="E227" s="247" t="s">
        <v>19</v>
      </c>
      <c r="F227" s="248" t="s">
        <v>240</v>
      </c>
      <c r="G227" s="246"/>
      <c r="H227" s="249">
        <v>3</v>
      </c>
      <c r="I227" s="250"/>
      <c r="J227" s="246"/>
      <c r="K227" s="246"/>
      <c r="L227" s="251"/>
      <c r="M227" s="252"/>
      <c r="N227" s="253"/>
      <c r="O227" s="253"/>
      <c r="P227" s="253"/>
      <c r="Q227" s="253"/>
      <c r="R227" s="253"/>
      <c r="S227" s="253"/>
      <c r="T227" s="253"/>
      <c r="U227" s="254"/>
      <c r="V227" s="14"/>
      <c r="W227" s="14"/>
      <c r="X227" s="14"/>
      <c r="Y227" s="14"/>
      <c r="Z227" s="14"/>
      <c r="AA227" s="14"/>
      <c r="AB227" s="14"/>
      <c r="AC227" s="14"/>
      <c r="AD227" s="14"/>
      <c r="AE227" s="14"/>
      <c r="AT227" s="255" t="s">
        <v>238</v>
      </c>
      <c r="AU227" s="255" t="s">
        <v>84</v>
      </c>
      <c r="AV227" s="14" t="s">
        <v>234</v>
      </c>
      <c r="AW227" s="14" t="s">
        <v>37</v>
      </c>
      <c r="AX227" s="14" t="s">
        <v>82</v>
      </c>
      <c r="AY227" s="255" t="s">
        <v>227</v>
      </c>
    </row>
    <row r="228" s="2" customFormat="1" ht="16.5" customHeight="1">
      <c r="A228" s="40"/>
      <c r="B228" s="41"/>
      <c r="C228" s="215" t="s">
        <v>571</v>
      </c>
      <c r="D228" s="215" t="s">
        <v>229</v>
      </c>
      <c r="E228" s="216" t="s">
        <v>2219</v>
      </c>
      <c r="F228" s="217" t="s">
        <v>2220</v>
      </c>
      <c r="G228" s="218" t="s">
        <v>1202</v>
      </c>
      <c r="H228" s="219">
        <v>1</v>
      </c>
      <c r="I228" s="220"/>
      <c r="J228" s="221">
        <f>ROUND(I228*H228,2)</f>
        <v>0</v>
      </c>
      <c r="K228" s="217" t="s">
        <v>233</v>
      </c>
      <c r="L228" s="46"/>
      <c r="M228" s="222" t="s">
        <v>19</v>
      </c>
      <c r="N228" s="223" t="s">
        <v>46</v>
      </c>
      <c r="O228" s="86"/>
      <c r="P228" s="224">
        <f>O228*H228</f>
        <v>0</v>
      </c>
      <c r="Q228" s="224">
        <v>0.050000000000000003</v>
      </c>
      <c r="R228" s="224">
        <f>Q228*H228</f>
        <v>0.050000000000000003</v>
      </c>
      <c r="S228" s="224">
        <v>0</v>
      </c>
      <c r="T228" s="224">
        <f>S228*H228</f>
        <v>0</v>
      </c>
      <c r="U228" s="225" t="s">
        <v>19</v>
      </c>
      <c r="V228" s="40"/>
      <c r="W228" s="40"/>
      <c r="X228" s="40"/>
      <c r="Y228" s="40"/>
      <c r="Z228" s="40"/>
      <c r="AA228" s="40"/>
      <c r="AB228" s="40"/>
      <c r="AC228" s="40"/>
      <c r="AD228" s="40"/>
      <c r="AE228" s="40"/>
      <c r="AR228" s="226" t="s">
        <v>336</v>
      </c>
      <c r="AT228" s="226" t="s">
        <v>229</v>
      </c>
      <c r="AU228" s="226" t="s">
        <v>84</v>
      </c>
      <c r="AY228" s="19" t="s">
        <v>227</v>
      </c>
      <c r="BE228" s="227">
        <f>IF(N228="základní",J228,0)</f>
        <v>0</v>
      </c>
      <c r="BF228" s="227">
        <f>IF(N228="snížená",J228,0)</f>
        <v>0</v>
      </c>
      <c r="BG228" s="227">
        <f>IF(N228="zákl. přenesená",J228,0)</f>
        <v>0</v>
      </c>
      <c r="BH228" s="227">
        <f>IF(N228="sníž. přenesená",J228,0)</f>
        <v>0</v>
      </c>
      <c r="BI228" s="227">
        <f>IF(N228="nulová",J228,0)</f>
        <v>0</v>
      </c>
      <c r="BJ228" s="19" t="s">
        <v>82</v>
      </c>
      <c r="BK228" s="227">
        <f>ROUND(I228*H228,2)</f>
        <v>0</v>
      </c>
      <c r="BL228" s="19" t="s">
        <v>336</v>
      </c>
      <c r="BM228" s="226" t="s">
        <v>2221</v>
      </c>
    </row>
    <row r="229" s="2" customFormat="1">
      <c r="A229" s="40"/>
      <c r="B229" s="41"/>
      <c r="C229" s="42"/>
      <c r="D229" s="228" t="s">
        <v>236</v>
      </c>
      <c r="E229" s="42"/>
      <c r="F229" s="229" t="s">
        <v>2222</v>
      </c>
      <c r="G229" s="42"/>
      <c r="H229" s="42"/>
      <c r="I229" s="230"/>
      <c r="J229" s="42"/>
      <c r="K229" s="42"/>
      <c r="L229" s="46"/>
      <c r="M229" s="231"/>
      <c r="N229" s="232"/>
      <c r="O229" s="86"/>
      <c r="P229" s="86"/>
      <c r="Q229" s="86"/>
      <c r="R229" s="86"/>
      <c r="S229" s="86"/>
      <c r="T229" s="86"/>
      <c r="U229" s="87"/>
      <c r="V229" s="40"/>
      <c r="W229" s="40"/>
      <c r="X229" s="40"/>
      <c r="Y229" s="40"/>
      <c r="Z229" s="40"/>
      <c r="AA229" s="40"/>
      <c r="AB229" s="40"/>
      <c r="AC229" s="40"/>
      <c r="AD229" s="40"/>
      <c r="AE229" s="40"/>
      <c r="AT229" s="19" t="s">
        <v>236</v>
      </c>
      <c r="AU229" s="19" t="s">
        <v>84</v>
      </c>
    </row>
    <row r="230" s="13" customFormat="1">
      <c r="A230" s="13"/>
      <c r="B230" s="233"/>
      <c r="C230" s="234"/>
      <c r="D230" s="235" t="s">
        <v>238</v>
      </c>
      <c r="E230" s="236" t="s">
        <v>19</v>
      </c>
      <c r="F230" s="237" t="s">
        <v>82</v>
      </c>
      <c r="G230" s="234"/>
      <c r="H230" s="238">
        <v>1</v>
      </c>
      <c r="I230" s="239"/>
      <c r="J230" s="234"/>
      <c r="K230" s="234"/>
      <c r="L230" s="240"/>
      <c r="M230" s="241"/>
      <c r="N230" s="242"/>
      <c r="O230" s="242"/>
      <c r="P230" s="242"/>
      <c r="Q230" s="242"/>
      <c r="R230" s="242"/>
      <c r="S230" s="242"/>
      <c r="T230" s="242"/>
      <c r="U230" s="243"/>
      <c r="V230" s="13"/>
      <c r="W230" s="13"/>
      <c r="X230" s="13"/>
      <c r="Y230" s="13"/>
      <c r="Z230" s="13"/>
      <c r="AA230" s="13"/>
      <c r="AB230" s="13"/>
      <c r="AC230" s="13"/>
      <c r="AD230" s="13"/>
      <c r="AE230" s="13"/>
      <c r="AT230" s="244" t="s">
        <v>238</v>
      </c>
      <c r="AU230" s="244" t="s">
        <v>84</v>
      </c>
      <c r="AV230" s="13" t="s">
        <v>84</v>
      </c>
      <c r="AW230" s="13" t="s">
        <v>37</v>
      </c>
      <c r="AX230" s="13" t="s">
        <v>75</v>
      </c>
      <c r="AY230" s="244" t="s">
        <v>227</v>
      </c>
    </row>
    <row r="231" s="14" customFormat="1">
      <c r="A231" s="14"/>
      <c r="B231" s="245"/>
      <c r="C231" s="246"/>
      <c r="D231" s="235" t="s">
        <v>238</v>
      </c>
      <c r="E231" s="247" t="s">
        <v>19</v>
      </c>
      <c r="F231" s="248" t="s">
        <v>240</v>
      </c>
      <c r="G231" s="246"/>
      <c r="H231" s="249">
        <v>1</v>
      </c>
      <c r="I231" s="250"/>
      <c r="J231" s="246"/>
      <c r="K231" s="246"/>
      <c r="L231" s="251"/>
      <c r="M231" s="252"/>
      <c r="N231" s="253"/>
      <c r="O231" s="253"/>
      <c r="P231" s="253"/>
      <c r="Q231" s="253"/>
      <c r="R231" s="253"/>
      <c r="S231" s="253"/>
      <c r="T231" s="253"/>
      <c r="U231" s="254"/>
      <c r="V231" s="14"/>
      <c r="W231" s="14"/>
      <c r="X231" s="14"/>
      <c r="Y231" s="14"/>
      <c r="Z231" s="14"/>
      <c r="AA231" s="14"/>
      <c r="AB231" s="14"/>
      <c r="AC231" s="14"/>
      <c r="AD231" s="14"/>
      <c r="AE231" s="14"/>
      <c r="AT231" s="255" t="s">
        <v>238</v>
      </c>
      <c r="AU231" s="255" t="s">
        <v>84</v>
      </c>
      <c r="AV231" s="14" t="s">
        <v>234</v>
      </c>
      <c r="AW231" s="14" t="s">
        <v>37</v>
      </c>
      <c r="AX231" s="14" t="s">
        <v>82</v>
      </c>
      <c r="AY231" s="255" t="s">
        <v>227</v>
      </c>
    </row>
    <row r="232" s="2" customFormat="1" ht="16.5" customHeight="1">
      <c r="A232" s="40"/>
      <c r="B232" s="41"/>
      <c r="C232" s="215" t="s">
        <v>576</v>
      </c>
      <c r="D232" s="215" t="s">
        <v>229</v>
      </c>
      <c r="E232" s="216" t="s">
        <v>2223</v>
      </c>
      <c r="F232" s="217" t="s">
        <v>2224</v>
      </c>
      <c r="G232" s="218" t="s">
        <v>1202</v>
      </c>
      <c r="H232" s="219">
        <v>2</v>
      </c>
      <c r="I232" s="220"/>
      <c r="J232" s="221">
        <f>ROUND(I232*H232,2)</f>
        <v>0</v>
      </c>
      <c r="K232" s="217" t="s">
        <v>517</v>
      </c>
      <c r="L232" s="46"/>
      <c r="M232" s="222" t="s">
        <v>19</v>
      </c>
      <c r="N232" s="223" t="s">
        <v>46</v>
      </c>
      <c r="O232" s="86"/>
      <c r="P232" s="224">
        <f>O232*H232</f>
        <v>0</v>
      </c>
      <c r="Q232" s="224">
        <v>0.035979999999999998</v>
      </c>
      <c r="R232" s="224">
        <f>Q232*H232</f>
        <v>0.071959999999999996</v>
      </c>
      <c r="S232" s="224">
        <v>0</v>
      </c>
      <c r="T232" s="224">
        <f>S232*H232</f>
        <v>0</v>
      </c>
      <c r="U232" s="225" t="s">
        <v>19</v>
      </c>
      <c r="V232" s="40"/>
      <c r="W232" s="40"/>
      <c r="X232" s="40"/>
      <c r="Y232" s="40"/>
      <c r="Z232" s="40"/>
      <c r="AA232" s="40"/>
      <c r="AB232" s="40"/>
      <c r="AC232" s="40"/>
      <c r="AD232" s="40"/>
      <c r="AE232" s="40"/>
      <c r="AR232" s="226" t="s">
        <v>336</v>
      </c>
      <c r="AT232" s="226" t="s">
        <v>229</v>
      </c>
      <c r="AU232" s="226" t="s">
        <v>84</v>
      </c>
      <c r="AY232" s="19" t="s">
        <v>227</v>
      </c>
      <c r="BE232" s="227">
        <f>IF(N232="základní",J232,0)</f>
        <v>0</v>
      </c>
      <c r="BF232" s="227">
        <f>IF(N232="snížená",J232,0)</f>
        <v>0</v>
      </c>
      <c r="BG232" s="227">
        <f>IF(N232="zákl. přenesená",J232,0)</f>
        <v>0</v>
      </c>
      <c r="BH232" s="227">
        <f>IF(N232="sníž. přenesená",J232,0)</f>
        <v>0</v>
      </c>
      <c r="BI232" s="227">
        <f>IF(N232="nulová",J232,0)</f>
        <v>0</v>
      </c>
      <c r="BJ232" s="19" t="s">
        <v>82</v>
      </c>
      <c r="BK232" s="227">
        <f>ROUND(I232*H232,2)</f>
        <v>0</v>
      </c>
      <c r="BL232" s="19" t="s">
        <v>336</v>
      </c>
      <c r="BM232" s="226" t="s">
        <v>2225</v>
      </c>
    </row>
    <row r="233" s="13" customFormat="1">
      <c r="A233" s="13"/>
      <c r="B233" s="233"/>
      <c r="C233" s="234"/>
      <c r="D233" s="235" t="s">
        <v>238</v>
      </c>
      <c r="E233" s="236" t="s">
        <v>19</v>
      </c>
      <c r="F233" s="237" t="s">
        <v>84</v>
      </c>
      <c r="G233" s="234"/>
      <c r="H233" s="238">
        <v>2</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84</v>
      </c>
      <c r="AV233" s="13" t="s">
        <v>84</v>
      </c>
      <c r="AW233" s="13" t="s">
        <v>37</v>
      </c>
      <c r="AX233" s="13" t="s">
        <v>75</v>
      </c>
      <c r="AY233" s="244" t="s">
        <v>227</v>
      </c>
    </row>
    <row r="234" s="14" customFormat="1">
      <c r="A234" s="14"/>
      <c r="B234" s="245"/>
      <c r="C234" s="246"/>
      <c r="D234" s="235" t="s">
        <v>238</v>
      </c>
      <c r="E234" s="247" t="s">
        <v>19</v>
      </c>
      <c r="F234" s="248" t="s">
        <v>240</v>
      </c>
      <c r="G234" s="246"/>
      <c r="H234" s="249">
        <v>2</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84</v>
      </c>
      <c r="AV234" s="14" t="s">
        <v>234</v>
      </c>
      <c r="AW234" s="14" t="s">
        <v>37</v>
      </c>
      <c r="AX234" s="14" t="s">
        <v>82</v>
      </c>
      <c r="AY234" s="255" t="s">
        <v>227</v>
      </c>
    </row>
    <row r="235" s="2" customFormat="1" ht="24.15" customHeight="1">
      <c r="A235" s="40"/>
      <c r="B235" s="41"/>
      <c r="C235" s="215" t="s">
        <v>581</v>
      </c>
      <c r="D235" s="215" t="s">
        <v>229</v>
      </c>
      <c r="E235" s="216" t="s">
        <v>2226</v>
      </c>
      <c r="F235" s="217" t="s">
        <v>2227</v>
      </c>
      <c r="G235" s="218" t="s">
        <v>1202</v>
      </c>
      <c r="H235" s="219">
        <v>1</v>
      </c>
      <c r="I235" s="220"/>
      <c r="J235" s="221">
        <f>ROUND(I235*H235,2)</f>
        <v>0</v>
      </c>
      <c r="K235" s="217" t="s">
        <v>233</v>
      </c>
      <c r="L235" s="46"/>
      <c r="M235" s="222" t="s">
        <v>19</v>
      </c>
      <c r="N235" s="223" t="s">
        <v>46</v>
      </c>
      <c r="O235" s="86"/>
      <c r="P235" s="224">
        <f>O235*H235</f>
        <v>0</v>
      </c>
      <c r="Q235" s="224">
        <v>0.021409999999999998</v>
      </c>
      <c r="R235" s="224">
        <f>Q235*H235</f>
        <v>0.021409999999999998</v>
      </c>
      <c r="S235" s="224">
        <v>0</v>
      </c>
      <c r="T235" s="224">
        <f>S235*H235</f>
        <v>0</v>
      </c>
      <c r="U235" s="225" t="s">
        <v>19</v>
      </c>
      <c r="V235" s="40"/>
      <c r="W235" s="40"/>
      <c r="X235" s="40"/>
      <c r="Y235" s="40"/>
      <c r="Z235" s="40"/>
      <c r="AA235" s="40"/>
      <c r="AB235" s="40"/>
      <c r="AC235" s="40"/>
      <c r="AD235" s="40"/>
      <c r="AE235" s="40"/>
      <c r="AR235" s="226" t="s">
        <v>336</v>
      </c>
      <c r="AT235" s="226" t="s">
        <v>229</v>
      </c>
      <c r="AU235" s="226" t="s">
        <v>84</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336</v>
      </c>
      <c r="BM235" s="226" t="s">
        <v>2228</v>
      </c>
    </row>
    <row r="236" s="2" customFormat="1">
      <c r="A236" s="40"/>
      <c r="B236" s="41"/>
      <c r="C236" s="42"/>
      <c r="D236" s="228" t="s">
        <v>236</v>
      </c>
      <c r="E236" s="42"/>
      <c r="F236" s="229" t="s">
        <v>2229</v>
      </c>
      <c r="G236" s="42"/>
      <c r="H236" s="42"/>
      <c r="I236" s="230"/>
      <c r="J236" s="42"/>
      <c r="K236" s="42"/>
      <c r="L236" s="46"/>
      <c r="M236" s="231"/>
      <c r="N236" s="232"/>
      <c r="O236" s="86"/>
      <c r="P236" s="86"/>
      <c r="Q236" s="86"/>
      <c r="R236" s="86"/>
      <c r="S236" s="86"/>
      <c r="T236" s="86"/>
      <c r="U236" s="87"/>
      <c r="V236" s="40"/>
      <c r="W236" s="40"/>
      <c r="X236" s="40"/>
      <c r="Y236" s="40"/>
      <c r="Z236" s="40"/>
      <c r="AA236" s="40"/>
      <c r="AB236" s="40"/>
      <c r="AC236" s="40"/>
      <c r="AD236" s="40"/>
      <c r="AE236" s="40"/>
      <c r="AT236" s="19" t="s">
        <v>236</v>
      </c>
      <c r="AU236" s="19" t="s">
        <v>84</v>
      </c>
    </row>
    <row r="237" s="13" customFormat="1">
      <c r="A237" s="13"/>
      <c r="B237" s="233"/>
      <c r="C237" s="234"/>
      <c r="D237" s="235" t="s">
        <v>238</v>
      </c>
      <c r="E237" s="236" t="s">
        <v>19</v>
      </c>
      <c r="F237" s="237" t="s">
        <v>82</v>
      </c>
      <c r="G237" s="234"/>
      <c r="H237" s="238">
        <v>1</v>
      </c>
      <c r="I237" s="239"/>
      <c r="J237" s="234"/>
      <c r="K237" s="234"/>
      <c r="L237" s="240"/>
      <c r="M237" s="241"/>
      <c r="N237" s="242"/>
      <c r="O237" s="242"/>
      <c r="P237" s="242"/>
      <c r="Q237" s="242"/>
      <c r="R237" s="242"/>
      <c r="S237" s="242"/>
      <c r="T237" s="242"/>
      <c r="U237" s="243"/>
      <c r="V237" s="13"/>
      <c r="W237" s="13"/>
      <c r="X237" s="13"/>
      <c r="Y237" s="13"/>
      <c r="Z237" s="13"/>
      <c r="AA237" s="13"/>
      <c r="AB237" s="13"/>
      <c r="AC237" s="13"/>
      <c r="AD237" s="13"/>
      <c r="AE237" s="13"/>
      <c r="AT237" s="244" t="s">
        <v>238</v>
      </c>
      <c r="AU237" s="244" t="s">
        <v>84</v>
      </c>
      <c r="AV237" s="13" t="s">
        <v>84</v>
      </c>
      <c r="AW237" s="13" t="s">
        <v>37</v>
      </c>
      <c r="AX237" s="13" t="s">
        <v>75</v>
      </c>
      <c r="AY237" s="244" t="s">
        <v>227</v>
      </c>
    </row>
    <row r="238" s="14" customFormat="1">
      <c r="A238" s="14"/>
      <c r="B238" s="245"/>
      <c r="C238" s="246"/>
      <c r="D238" s="235" t="s">
        <v>238</v>
      </c>
      <c r="E238" s="247" t="s">
        <v>19</v>
      </c>
      <c r="F238" s="248" t="s">
        <v>240</v>
      </c>
      <c r="G238" s="246"/>
      <c r="H238" s="249">
        <v>1</v>
      </c>
      <c r="I238" s="250"/>
      <c r="J238" s="246"/>
      <c r="K238" s="246"/>
      <c r="L238" s="251"/>
      <c r="M238" s="252"/>
      <c r="N238" s="253"/>
      <c r="O238" s="253"/>
      <c r="P238" s="253"/>
      <c r="Q238" s="253"/>
      <c r="R238" s="253"/>
      <c r="S238" s="253"/>
      <c r="T238" s="253"/>
      <c r="U238" s="254"/>
      <c r="V238" s="14"/>
      <c r="W238" s="14"/>
      <c r="X238" s="14"/>
      <c r="Y238" s="14"/>
      <c r="Z238" s="14"/>
      <c r="AA238" s="14"/>
      <c r="AB238" s="14"/>
      <c r="AC238" s="14"/>
      <c r="AD238" s="14"/>
      <c r="AE238" s="14"/>
      <c r="AT238" s="255" t="s">
        <v>238</v>
      </c>
      <c r="AU238" s="255" t="s">
        <v>84</v>
      </c>
      <c r="AV238" s="14" t="s">
        <v>234</v>
      </c>
      <c r="AW238" s="14" t="s">
        <v>37</v>
      </c>
      <c r="AX238" s="14" t="s">
        <v>82</v>
      </c>
      <c r="AY238" s="255" t="s">
        <v>227</v>
      </c>
    </row>
    <row r="239" s="2" customFormat="1" ht="24.15" customHeight="1">
      <c r="A239" s="40"/>
      <c r="B239" s="41"/>
      <c r="C239" s="215" t="s">
        <v>587</v>
      </c>
      <c r="D239" s="215" t="s">
        <v>229</v>
      </c>
      <c r="E239" s="216" t="s">
        <v>2230</v>
      </c>
      <c r="F239" s="217" t="s">
        <v>2231</v>
      </c>
      <c r="G239" s="218" t="s">
        <v>1202</v>
      </c>
      <c r="H239" s="219">
        <v>3</v>
      </c>
      <c r="I239" s="220"/>
      <c r="J239" s="221">
        <f>ROUND(I239*H239,2)</f>
        <v>0</v>
      </c>
      <c r="K239" s="217" t="s">
        <v>233</v>
      </c>
      <c r="L239" s="46"/>
      <c r="M239" s="222" t="s">
        <v>19</v>
      </c>
      <c r="N239" s="223" t="s">
        <v>46</v>
      </c>
      <c r="O239" s="86"/>
      <c r="P239" s="224">
        <f>O239*H239</f>
        <v>0</v>
      </c>
      <c r="Q239" s="224">
        <v>0.036490000000000002</v>
      </c>
      <c r="R239" s="224">
        <f>Q239*H239</f>
        <v>0.10947000000000001</v>
      </c>
      <c r="S239" s="224">
        <v>0</v>
      </c>
      <c r="T239" s="224">
        <f>S239*H239</f>
        <v>0</v>
      </c>
      <c r="U239" s="225" t="s">
        <v>19</v>
      </c>
      <c r="V239" s="40"/>
      <c r="W239" s="40"/>
      <c r="X239" s="40"/>
      <c r="Y239" s="40"/>
      <c r="Z239" s="40"/>
      <c r="AA239" s="40"/>
      <c r="AB239" s="40"/>
      <c r="AC239" s="40"/>
      <c r="AD239" s="40"/>
      <c r="AE239" s="40"/>
      <c r="AR239" s="226" t="s">
        <v>336</v>
      </c>
      <c r="AT239" s="226" t="s">
        <v>229</v>
      </c>
      <c r="AU239" s="226" t="s">
        <v>84</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336</v>
      </c>
      <c r="BM239" s="226" t="s">
        <v>2232</v>
      </c>
    </row>
    <row r="240" s="2" customFormat="1">
      <c r="A240" s="40"/>
      <c r="B240" s="41"/>
      <c r="C240" s="42"/>
      <c r="D240" s="228" t="s">
        <v>236</v>
      </c>
      <c r="E240" s="42"/>
      <c r="F240" s="229" t="s">
        <v>2233</v>
      </c>
      <c r="G240" s="42"/>
      <c r="H240" s="42"/>
      <c r="I240" s="230"/>
      <c r="J240" s="42"/>
      <c r="K240" s="42"/>
      <c r="L240" s="46"/>
      <c r="M240" s="231"/>
      <c r="N240" s="232"/>
      <c r="O240" s="86"/>
      <c r="P240" s="86"/>
      <c r="Q240" s="86"/>
      <c r="R240" s="86"/>
      <c r="S240" s="86"/>
      <c r="T240" s="86"/>
      <c r="U240" s="87"/>
      <c r="V240" s="40"/>
      <c r="W240" s="40"/>
      <c r="X240" s="40"/>
      <c r="Y240" s="40"/>
      <c r="Z240" s="40"/>
      <c r="AA240" s="40"/>
      <c r="AB240" s="40"/>
      <c r="AC240" s="40"/>
      <c r="AD240" s="40"/>
      <c r="AE240" s="40"/>
      <c r="AT240" s="19" t="s">
        <v>236</v>
      </c>
      <c r="AU240" s="19" t="s">
        <v>84</v>
      </c>
    </row>
    <row r="241" s="13" customFormat="1">
      <c r="A241" s="13"/>
      <c r="B241" s="233"/>
      <c r="C241" s="234"/>
      <c r="D241" s="235" t="s">
        <v>238</v>
      </c>
      <c r="E241" s="236" t="s">
        <v>19</v>
      </c>
      <c r="F241" s="237" t="s">
        <v>91</v>
      </c>
      <c r="G241" s="234"/>
      <c r="H241" s="238">
        <v>3</v>
      </c>
      <c r="I241" s="239"/>
      <c r="J241" s="234"/>
      <c r="K241" s="234"/>
      <c r="L241" s="240"/>
      <c r="M241" s="241"/>
      <c r="N241" s="242"/>
      <c r="O241" s="242"/>
      <c r="P241" s="242"/>
      <c r="Q241" s="242"/>
      <c r="R241" s="242"/>
      <c r="S241" s="242"/>
      <c r="T241" s="242"/>
      <c r="U241" s="243"/>
      <c r="V241" s="13"/>
      <c r="W241" s="13"/>
      <c r="X241" s="13"/>
      <c r="Y241" s="13"/>
      <c r="Z241" s="13"/>
      <c r="AA241" s="13"/>
      <c r="AB241" s="13"/>
      <c r="AC241" s="13"/>
      <c r="AD241" s="13"/>
      <c r="AE241" s="13"/>
      <c r="AT241" s="244" t="s">
        <v>238</v>
      </c>
      <c r="AU241" s="244" t="s">
        <v>84</v>
      </c>
      <c r="AV241" s="13" t="s">
        <v>84</v>
      </c>
      <c r="AW241" s="13" t="s">
        <v>37</v>
      </c>
      <c r="AX241" s="13" t="s">
        <v>75</v>
      </c>
      <c r="AY241" s="244" t="s">
        <v>227</v>
      </c>
    </row>
    <row r="242" s="14" customFormat="1">
      <c r="A242" s="14"/>
      <c r="B242" s="245"/>
      <c r="C242" s="246"/>
      <c r="D242" s="235" t="s">
        <v>238</v>
      </c>
      <c r="E242" s="247" t="s">
        <v>19</v>
      </c>
      <c r="F242" s="248" t="s">
        <v>240</v>
      </c>
      <c r="G242" s="246"/>
      <c r="H242" s="249">
        <v>3</v>
      </c>
      <c r="I242" s="250"/>
      <c r="J242" s="246"/>
      <c r="K242" s="246"/>
      <c r="L242" s="251"/>
      <c r="M242" s="252"/>
      <c r="N242" s="253"/>
      <c r="O242" s="253"/>
      <c r="P242" s="253"/>
      <c r="Q242" s="253"/>
      <c r="R242" s="253"/>
      <c r="S242" s="253"/>
      <c r="T242" s="253"/>
      <c r="U242" s="254"/>
      <c r="V242" s="14"/>
      <c r="W242" s="14"/>
      <c r="X242" s="14"/>
      <c r="Y242" s="14"/>
      <c r="Z242" s="14"/>
      <c r="AA242" s="14"/>
      <c r="AB242" s="14"/>
      <c r="AC242" s="14"/>
      <c r="AD242" s="14"/>
      <c r="AE242" s="14"/>
      <c r="AT242" s="255" t="s">
        <v>238</v>
      </c>
      <c r="AU242" s="255" t="s">
        <v>84</v>
      </c>
      <c r="AV242" s="14" t="s">
        <v>234</v>
      </c>
      <c r="AW242" s="14" t="s">
        <v>37</v>
      </c>
      <c r="AX242" s="14" t="s">
        <v>82</v>
      </c>
      <c r="AY242" s="255" t="s">
        <v>227</v>
      </c>
    </row>
    <row r="243" s="2" customFormat="1" ht="24.15" customHeight="1">
      <c r="A243" s="40"/>
      <c r="B243" s="41"/>
      <c r="C243" s="215" t="s">
        <v>592</v>
      </c>
      <c r="D243" s="215" t="s">
        <v>229</v>
      </c>
      <c r="E243" s="216" t="s">
        <v>2234</v>
      </c>
      <c r="F243" s="217" t="s">
        <v>2235</v>
      </c>
      <c r="G243" s="218" t="s">
        <v>1202</v>
      </c>
      <c r="H243" s="219">
        <v>2</v>
      </c>
      <c r="I243" s="220"/>
      <c r="J243" s="221">
        <f>ROUND(I243*H243,2)</f>
        <v>0</v>
      </c>
      <c r="K243" s="217" t="s">
        <v>233</v>
      </c>
      <c r="L243" s="46"/>
      <c r="M243" s="222" t="s">
        <v>19</v>
      </c>
      <c r="N243" s="223" t="s">
        <v>46</v>
      </c>
      <c r="O243" s="86"/>
      <c r="P243" s="224">
        <f>O243*H243</f>
        <v>0</v>
      </c>
      <c r="Q243" s="224">
        <v>0.0654</v>
      </c>
      <c r="R243" s="224">
        <f>Q243*H243</f>
        <v>0.1308</v>
      </c>
      <c r="S243" s="224">
        <v>0</v>
      </c>
      <c r="T243" s="224">
        <f>S243*H243</f>
        <v>0</v>
      </c>
      <c r="U243" s="225" t="s">
        <v>19</v>
      </c>
      <c r="V243" s="40"/>
      <c r="W243" s="40"/>
      <c r="X243" s="40"/>
      <c r="Y243" s="40"/>
      <c r="Z243" s="40"/>
      <c r="AA243" s="40"/>
      <c r="AB243" s="40"/>
      <c r="AC243" s="40"/>
      <c r="AD243" s="40"/>
      <c r="AE243" s="40"/>
      <c r="AR243" s="226" t="s">
        <v>336</v>
      </c>
      <c r="AT243" s="226" t="s">
        <v>229</v>
      </c>
      <c r="AU243" s="226" t="s">
        <v>84</v>
      </c>
      <c r="AY243" s="19" t="s">
        <v>227</v>
      </c>
      <c r="BE243" s="227">
        <f>IF(N243="základní",J243,0)</f>
        <v>0</v>
      </c>
      <c r="BF243" s="227">
        <f>IF(N243="snížená",J243,0)</f>
        <v>0</v>
      </c>
      <c r="BG243" s="227">
        <f>IF(N243="zákl. přenesená",J243,0)</f>
        <v>0</v>
      </c>
      <c r="BH243" s="227">
        <f>IF(N243="sníž. přenesená",J243,0)</f>
        <v>0</v>
      </c>
      <c r="BI243" s="227">
        <f>IF(N243="nulová",J243,0)</f>
        <v>0</v>
      </c>
      <c r="BJ243" s="19" t="s">
        <v>82</v>
      </c>
      <c r="BK243" s="227">
        <f>ROUND(I243*H243,2)</f>
        <v>0</v>
      </c>
      <c r="BL243" s="19" t="s">
        <v>336</v>
      </c>
      <c r="BM243" s="226" t="s">
        <v>2236</v>
      </c>
    </row>
    <row r="244" s="2" customFormat="1">
      <c r="A244" s="40"/>
      <c r="B244" s="41"/>
      <c r="C244" s="42"/>
      <c r="D244" s="228" t="s">
        <v>236</v>
      </c>
      <c r="E244" s="42"/>
      <c r="F244" s="229" t="s">
        <v>2237</v>
      </c>
      <c r="G244" s="42"/>
      <c r="H244" s="42"/>
      <c r="I244" s="230"/>
      <c r="J244" s="42"/>
      <c r="K244" s="42"/>
      <c r="L244" s="46"/>
      <c r="M244" s="231"/>
      <c r="N244" s="232"/>
      <c r="O244" s="86"/>
      <c r="P244" s="86"/>
      <c r="Q244" s="86"/>
      <c r="R244" s="86"/>
      <c r="S244" s="86"/>
      <c r="T244" s="86"/>
      <c r="U244" s="87"/>
      <c r="V244" s="40"/>
      <c r="W244" s="40"/>
      <c r="X244" s="40"/>
      <c r="Y244" s="40"/>
      <c r="Z244" s="40"/>
      <c r="AA244" s="40"/>
      <c r="AB244" s="40"/>
      <c r="AC244" s="40"/>
      <c r="AD244" s="40"/>
      <c r="AE244" s="40"/>
      <c r="AT244" s="19" t="s">
        <v>236</v>
      </c>
      <c r="AU244" s="19" t="s">
        <v>84</v>
      </c>
    </row>
    <row r="245" s="13" customFormat="1">
      <c r="A245" s="13"/>
      <c r="B245" s="233"/>
      <c r="C245" s="234"/>
      <c r="D245" s="235" t="s">
        <v>238</v>
      </c>
      <c r="E245" s="236" t="s">
        <v>19</v>
      </c>
      <c r="F245" s="237" t="s">
        <v>84</v>
      </c>
      <c r="G245" s="234"/>
      <c r="H245" s="238">
        <v>2</v>
      </c>
      <c r="I245" s="239"/>
      <c r="J245" s="234"/>
      <c r="K245" s="234"/>
      <c r="L245" s="240"/>
      <c r="M245" s="241"/>
      <c r="N245" s="242"/>
      <c r="O245" s="242"/>
      <c r="P245" s="242"/>
      <c r="Q245" s="242"/>
      <c r="R245" s="242"/>
      <c r="S245" s="242"/>
      <c r="T245" s="242"/>
      <c r="U245" s="243"/>
      <c r="V245" s="13"/>
      <c r="W245" s="13"/>
      <c r="X245" s="13"/>
      <c r="Y245" s="13"/>
      <c r="Z245" s="13"/>
      <c r="AA245" s="13"/>
      <c r="AB245" s="13"/>
      <c r="AC245" s="13"/>
      <c r="AD245" s="13"/>
      <c r="AE245" s="13"/>
      <c r="AT245" s="244" t="s">
        <v>238</v>
      </c>
      <c r="AU245" s="244" t="s">
        <v>84</v>
      </c>
      <c r="AV245" s="13" t="s">
        <v>84</v>
      </c>
      <c r="AW245" s="13" t="s">
        <v>37</v>
      </c>
      <c r="AX245" s="13" t="s">
        <v>75</v>
      </c>
      <c r="AY245" s="244" t="s">
        <v>227</v>
      </c>
    </row>
    <row r="246" s="14" customFormat="1">
      <c r="A246" s="14"/>
      <c r="B246" s="245"/>
      <c r="C246" s="246"/>
      <c r="D246" s="235" t="s">
        <v>238</v>
      </c>
      <c r="E246" s="247" t="s">
        <v>19</v>
      </c>
      <c r="F246" s="248" t="s">
        <v>240</v>
      </c>
      <c r="G246" s="246"/>
      <c r="H246" s="249">
        <v>2</v>
      </c>
      <c r="I246" s="250"/>
      <c r="J246" s="246"/>
      <c r="K246" s="246"/>
      <c r="L246" s="251"/>
      <c r="M246" s="252"/>
      <c r="N246" s="253"/>
      <c r="O246" s="253"/>
      <c r="P246" s="253"/>
      <c r="Q246" s="253"/>
      <c r="R246" s="253"/>
      <c r="S246" s="253"/>
      <c r="T246" s="253"/>
      <c r="U246" s="254"/>
      <c r="V246" s="14"/>
      <c r="W246" s="14"/>
      <c r="X246" s="14"/>
      <c r="Y246" s="14"/>
      <c r="Z246" s="14"/>
      <c r="AA246" s="14"/>
      <c r="AB246" s="14"/>
      <c r="AC246" s="14"/>
      <c r="AD246" s="14"/>
      <c r="AE246" s="14"/>
      <c r="AT246" s="255" t="s">
        <v>238</v>
      </c>
      <c r="AU246" s="255" t="s">
        <v>84</v>
      </c>
      <c r="AV246" s="14" t="s">
        <v>234</v>
      </c>
      <c r="AW246" s="14" t="s">
        <v>37</v>
      </c>
      <c r="AX246" s="14" t="s">
        <v>82</v>
      </c>
      <c r="AY246" s="255" t="s">
        <v>227</v>
      </c>
    </row>
    <row r="247" s="2" customFormat="1" ht="16.5" customHeight="1">
      <c r="A247" s="40"/>
      <c r="B247" s="41"/>
      <c r="C247" s="215" t="s">
        <v>597</v>
      </c>
      <c r="D247" s="215" t="s">
        <v>229</v>
      </c>
      <c r="E247" s="216" t="s">
        <v>2238</v>
      </c>
      <c r="F247" s="217" t="s">
        <v>2239</v>
      </c>
      <c r="G247" s="218" t="s">
        <v>1202</v>
      </c>
      <c r="H247" s="219">
        <v>30</v>
      </c>
      <c r="I247" s="220"/>
      <c r="J247" s="221">
        <f>ROUND(I247*H247,2)</f>
        <v>0</v>
      </c>
      <c r="K247" s="217" t="s">
        <v>233</v>
      </c>
      <c r="L247" s="46"/>
      <c r="M247" s="222" t="s">
        <v>19</v>
      </c>
      <c r="N247" s="223" t="s">
        <v>46</v>
      </c>
      <c r="O247" s="86"/>
      <c r="P247" s="224">
        <f>O247*H247</f>
        <v>0</v>
      </c>
      <c r="Q247" s="224">
        <v>0.00024000000000000001</v>
      </c>
      <c r="R247" s="224">
        <f>Q247*H247</f>
        <v>0.0071999999999999998</v>
      </c>
      <c r="S247" s="224">
        <v>0</v>
      </c>
      <c r="T247" s="224">
        <f>S247*H247</f>
        <v>0</v>
      </c>
      <c r="U247" s="225" t="s">
        <v>19</v>
      </c>
      <c r="V247" s="40"/>
      <c r="W247" s="40"/>
      <c r="X247" s="40"/>
      <c r="Y247" s="40"/>
      <c r="Z247" s="40"/>
      <c r="AA247" s="40"/>
      <c r="AB247" s="40"/>
      <c r="AC247" s="40"/>
      <c r="AD247" s="40"/>
      <c r="AE247" s="40"/>
      <c r="AR247" s="226" t="s">
        <v>336</v>
      </c>
      <c r="AT247" s="226" t="s">
        <v>229</v>
      </c>
      <c r="AU247" s="226" t="s">
        <v>84</v>
      </c>
      <c r="AY247" s="19" t="s">
        <v>227</v>
      </c>
      <c r="BE247" s="227">
        <f>IF(N247="základní",J247,0)</f>
        <v>0</v>
      </c>
      <c r="BF247" s="227">
        <f>IF(N247="snížená",J247,0)</f>
        <v>0</v>
      </c>
      <c r="BG247" s="227">
        <f>IF(N247="zákl. přenesená",J247,0)</f>
        <v>0</v>
      </c>
      <c r="BH247" s="227">
        <f>IF(N247="sníž. přenesená",J247,0)</f>
        <v>0</v>
      </c>
      <c r="BI247" s="227">
        <f>IF(N247="nulová",J247,0)</f>
        <v>0</v>
      </c>
      <c r="BJ247" s="19" t="s">
        <v>82</v>
      </c>
      <c r="BK247" s="227">
        <f>ROUND(I247*H247,2)</f>
        <v>0</v>
      </c>
      <c r="BL247" s="19" t="s">
        <v>336</v>
      </c>
      <c r="BM247" s="226" t="s">
        <v>2240</v>
      </c>
    </row>
    <row r="248" s="2" customFormat="1">
      <c r="A248" s="40"/>
      <c r="B248" s="41"/>
      <c r="C248" s="42"/>
      <c r="D248" s="228" t="s">
        <v>236</v>
      </c>
      <c r="E248" s="42"/>
      <c r="F248" s="229" t="s">
        <v>2241</v>
      </c>
      <c r="G248" s="42"/>
      <c r="H248" s="42"/>
      <c r="I248" s="230"/>
      <c r="J248" s="42"/>
      <c r="K248" s="42"/>
      <c r="L248" s="46"/>
      <c r="M248" s="231"/>
      <c r="N248" s="232"/>
      <c r="O248" s="86"/>
      <c r="P248" s="86"/>
      <c r="Q248" s="86"/>
      <c r="R248" s="86"/>
      <c r="S248" s="86"/>
      <c r="T248" s="86"/>
      <c r="U248" s="87"/>
      <c r="V248" s="40"/>
      <c r="W248" s="40"/>
      <c r="X248" s="40"/>
      <c r="Y248" s="40"/>
      <c r="Z248" s="40"/>
      <c r="AA248" s="40"/>
      <c r="AB248" s="40"/>
      <c r="AC248" s="40"/>
      <c r="AD248" s="40"/>
      <c r="AE248" s="40"/>
      <c r="AT248" s="19" t="s">
        <v>236</v>
      </c>
      <c r="AU248" s="19" t="s">
        <v>84</v>
      </c>
    </row>
    <row r="249" s="13" customFormat="1">
      <c r="A249" s="13"/>
      <c r="B249" s="233"/>
      <c r="C249" s="234"/>
      <c r="D249" s="235" t="s">
        <v>238</v>
      </c>
      <c r="E249" s="236" t="s">
        <v>19</v>
      </c>
      <c r="F249" s="237" t="s">
        <v>538</v>
      </c>
      <c r="G249" s="234"/>
      <c r="H249" s="238">
        <v>30</v>
      </c>
      <c r="I249" s="239"/>
      <c r="J249" s="234"/>
      <c r="K249" s="234"/>
      <c r="L249" s="240"/>
      <c r="M249" s="241"/>
      <c r="N249" s="242"/>
      <c r="O249" s="242"/>
      <c r="P249" s="242"/>
      <c r="Q249" s="242"/>
      <c r="R249" s="242"/>
      <c r="S249" s="242"/>
      <c r="T249" s="242"/>
      <c r="U249" s="243"/>
      <c r="V249" s="13"/>
      <c r="W249" s="13"/>
      <c r="X249" s="13"/>
      <c r="Y249" s="13"/>
      <c r="Z249" s="13"/>
      <c r="AA249" s="13"/>
      <c r="AB249" s="13"/>
      <c r="AC249" s="13"/>
      <c r="AD249" s="13"/>
      <c r="AE249" s="13"/>
      <c r="AT249" s="244" t="s">
        <v>238</v>
      </c>
      <c r="AU249" s="244" t="s">
        <v>84</v>
      </c>
      <c r="AV249" s="13" t="s">
        <v>84</v>
      </c>
      <c r="AW249" s="13" t="s">
        <v>37</v>
      </c>
      <c r="AX249" s="13" t="s">
        <v>75</v>
      </c>
      <c r="AY249" s="244" t="s">
        <v>227</v>
      </c>
    </row>
    <row r="250" s="14" customFormat="1">
      <c r="A250" s="14"/>
      <c r="B250" s="245"/>
      <c r="C250" s="246"/>
      <c r="D250" s="235" t="s">
        <v>238</v>
      </c>
      <c r="E250" s="247" t="s">
        <v>19</v>
      </c>
      <c r="F250" s="248" t="s">
        <v>240</v>
      </c>
      <c r="G250" s="246"/>
      <c r="H250" s="249">
        <v>30</v>
      </c>
      <c r="I250" s="250"/>
      <c r="J250" s="246"/>
      <c r="K250" s="246"/>
      <c r="L250" s="251"/>
      <c r="M250" s="252"/>
      <c r="N250" s="253"/>
      <c r="O250" s="253"/>
      <c r="P250" s="253"/>
      <c r="Q250" s="253"/>
      <c r="R250" s="253"/>
      <c r="S250" s="253"/>
      <c r="T250" s="253"/>
      <c r="U250" s="254"/>
      <c r="V250" s="14"/>
      <c r="W250" s="14"/>
      <c r="X250" s="14"/>
      <c r="Y250" s="14"/>
      <c r="Z250" s="14"/>
      <c r="AA250" s="14"/>
      <c r="AB250" s="14"/>
      <c r="AC250" s="14"/>
      <c r="AD250" s="14"/>
      <c r="AE250" s="14"/>
      <c r="AT250" s="255" t="s">
        <v>238</v>
      </c>
      <c r="AU250" s="255" t="s">
        <v>84</v>
      </c>
      <c r="AV250" s="14" t="s">
        <v>234</v>
      </c>
      <c r="AW250" s="14" t="s">
        <v>37</v>
      </c>
      <c r="AX250" s="14" t="s">
        <v>82</v>
      </c>
      <c r="AY250" s="255" t="s">
        <v>227</v>
      </c>
    </row>
    <row r="251" s="2" customFormat="1" ht="16.5" customHeight="1">
      <c r="A251" s="40"/>
      <c r="B251" s="41"/>
      <c r="C251" s="215" t="s">
        <v>603</v>
      </c>
      <c r="D251" s="215" t="s">
        <v>229</v>
      </c>
      <c r="E251" s="216" t="s">
        <v>2242</v>
      </c>
      <c r="F251" s="217" t="s">
        <v>2243</v>
      </c>
      <c r="G251" s="218" t="s">
        <v>1202</v>
      </c>
      <c r="H251" s="219">
        <v>3</v>
      </c>
      <c r="I251" s="220"/>
      <c r="J251" s="221">
        <f>ROUND(I251*H251,2)</f>
        <v>0</v>
      </c>
      <c r="K251" s="217" t="s">
        <v>233</v>
      </c>
      <c r="L251" s="46"/>
      <c r="M251" s="222" t="s">
        <v>19</v>
      </c>
      <c r="N251" s="223" t="s">
        <v>46</v>
      </c>
      <c r="O251" s="86"/>
      <c r="P251" s="224">
        <f>O251*H251</f>
        <v>0</v>
      </c>
      <c r="Q251" s="224">
        <v>0.0018</v>
      </c>
      <c r="R251" s="224">
        <f>Q251*H251</f>
        <v>0.0054000000000000003</v>
      </c>
      <c r="S251" s="224">
        <v>0</v>
      </c>
      <c r="T251" s="224">
        <f>S251*H251</f>
        <v>0</v>
      </c>
      <c r="U251" s="225" t="s">
        <v>19</v>
      </c>
      <c r="V251" s="40"/>
      <c r="W251" s="40"/>
      <c r="X251" s="40"/>
      <c r="Y251" s="40"/>
      <c r="Z251" s="40"/>
      <c r="AA251" s="40"/>
      <c r="AB251" s="40"/>
      <c r="AC251" s="40"/>
      <c r="AD251" s="40"/>
      <c r="AE251" s="40"/>
      <c r="AR251" s="226" t="s">
        <v>336</v>
      </c>
      <c r="AT251" s="226" t="s">
        <v>229</v>
      </c>
      <c r="AU251" s="226" t="s">
        <v>84</v>
      </c>
      <c r="AY251" s="19" t="s">
        <v>227</v>
      </c>
      <c r="BE251" s="227">
        <f>IF(N251="základní",J251,0)</f>
        <v>0</v>
      </c>
      <c r="BF251" s="227">
        <f>IF(N251="snížená",J251,0)</f>
        <v>0</v>
      </c>
      <c r="BG251" s="227">
        <f>IF(N251="zákl. přenesená",J251,0)</f>
        <v>0</v>
      </c>
      <c r="BH251" s="227">
        <f>IF(N251="sníž. přenesená",J251,0)</f>
        <v>0</v>
      </c>
      <c r="BI251" s="227">
        <f>IF(N251="nulová",J251,0)</f>
        <v>0</v>
      </c>
      <c r="BJ251" s="19" t="s">
        <v>82</v>
      </c>
      <c r="BK251" s="227">
        <f>ROUND(I251*H251,2)</f>
        <v>0</v>
      </c>
      <c r="BL251" s="19" t="s">
        <v>336</v>
      </c>
      <c r="BM251" s="226" t="s">
        <v>2244</v>
      </c>
    </row>
    <row r="252" s="2" customFormat="1">
      <c r="A252" s="40"/>
      <c r="B252" s="41"/>
      <c r="C252" s="42"/>
      <c r="D252" s="228" t="s">
        <v>236</v>
      </c>
      <c r="E252" s="42"/>
      <c r="F252" s="229" t="s">
        <v>2245</v>
      </c>
      <c r="G252" s="42"/>
      <c r="H252" s="42"/>
      <c r="I252" s="230"/>
      <c r="J252" s="42"/>
      <c r="K252" s="42"/>
      <c r="L252" s="46"/>
      <c r="M252" s="231"/>
      <c r="N252" s="232"/>
      <c r="O252" s="86"/>
      <c r="P252" s="86"/>
      <c r="Q252" s="86"/>
      <c r="R252" s="86"/>
      <c r="S252" s="86"/>
      <c r="T252" s="86"/>
      <c r="U252" s="87"/>
      <c r="V252" s="40"/>
      <c r="W252" s="40"/>
      <c r="X252" s="40"/>
      <c r="Y252" s="40"/>
      <c r="Z252" s="40"/>
      <c r="AA252" s="40"/>
      <c r="AB252" s="40"/>
      <c r="AC252" s="40"/>
      <c r="AD252" s="40"/>
      <c r="AE252" s="40"/>
      <c r="AT252" s="19" t="s">
        <v>236</v>
      </c>
      <c r="AU252" s="19" t="s">
        <v>84</v>
      </c>
    </row>
    <row r="253" s="13" customFormat="1">
      <c r="A253" s="13"/>
      <c r="B253" s="233"/>
      <c r="C253" s="234"/>
      <c r="D253" s="235" t="s">
        <v>238</v>
      </c>
      <c r="E253" s="236" t="s">
        <v>19</v>
      </c>
      <c r="F253" s="237" t="s">
        <v>91</v>
      </c>
      <c r="G253" s="234"/>
      <c r="H253" s="238">
        <v>3</v>
      </c>
      <c r="I253" s="239"/>
      <c r="J253" s="234"/>
      <c r="K253" s="234"/>
      <c r="L253" s="240"/>
      <c r="M253" s="241"/>
      <c r="N253" s="242"/>
      <c r="O253" s="242"/>
      <c r="P253" s="242"/>
      <c r="Q253" s="242"/>
      <c r="R253" s="242"/>
      <c r="S253" s="242"/>
      <c r="T253" s="242"/>
      <c r="U253" s="243"/>
      <c r="V253" s="13"/>
      <c r="W253" s="13"/>
      <c r="X253" s="13"/>
      <c r="Y253" s="13"/>
      <c r="Z253" s="13"/>
      <c r="AA253" s="13"/>
      <c r="AB253" s="13"/>
      <c r="AC253" s="13"/>
      <c r="AD253" s="13"/>
      <c r="AE253" s="13"/>
      <c r="AT253" s="244" t="s">
        <v>238</v>
      </c>
      <c r="AU253" s="244" t="s">
        <v>84</v>
      </c>
      <c r="AV253" s="13" t="s">
        <v>84</v>
      </c>
      <c r="AW253" s="13" t="s">
        <v>37</v>
      </c>
      <c r="AX253" s="13" t="s">
        <v>75</v>
      </c>
      <c r="AY253" s="244" t="s">
        <v>227</v>
      </c>
    </row>
    <row r="254" s="14" customFormat="1">
      <c r="A254" s="14"/>
      <c r="B254" s="245"/>
      <c r="C254" s="246"/>
      <c r="D254" s="235" t="s">
        <v>238</v>
      </c>
      <c r="E254" s="247" t="s">
        <v>19</v>
      </c>
      <c r="F254" s="248" t="s">
        <v>240</v>
      </c>
      <c r="G254" s="246"/>
      <c r="H254" s="249">
        <v>3</v>
      </c>
      <c r="I254" s="250"/>
      <c r="J254" s="246"/>
      <c r="K254" s="246"/>
      <c r="L254" s="251"/>
      <c r="M254" s="252"/>
      <c r="N254" s="253"/>
      <c r="O254" s="253"/>
      <c r="P254" s="253"/>
      <c r="Q254" s="253"/>
      <c r="R254" s="253"/>
      <c r="S254" s="253"/>
      <c r="T254" s="253"/>
      <c r="U254" s="254"/>
      <c r="V254" s="14"/>
      <c r="W254" s="14"/>
      <c r="X254" s="14"/>
      <c r="Y254" s="14"/>
      <c r="Z254" s="14"/>
      <c r="AA254" s="14"/>
      <c r="AB254" s="14"/>
      <c r="AC254" s="14"/>
      <c r="AD254" s="14"/>
      <c r="AE254" s="14"/>
      <c r="AT254" s="255" t="s">
        <v>238</v>
      </c>
      <c r="AU254" s="255" t="s">
        <v>84</v>
      </c>
      <c r="AV254" s="14" t="s">
        <v>234</v>
      </c>
      <c r="AW254" s="14" t="s">
        <v>37</v>
      </c>
      <c r="AX254" s="14" t="s">
        <v>82</v>
      </c>
      <c r="AY254" s="255" t="s">
        <v>227</v>
      </c>
    </row>
    <row r="255" s="2" customFormat="1" ht="16.5" customHeight="1">
      <c r="A255" s="40"/>
      <c r="B255" s="41"/>
      <c r="C255" s="215" t="s">
        <v>608</v>
      </c>
      <c r="D255" s="215" t="s">
        <v>229</v>
      </c>
      <c r="E255" s="216" t="s">
        <v>2246</v>
      </c>
      <c r="F255" s="217" t="s">
        <v>2247</v>
      </c>
      <c r="G255" s="218" t="s">
        <v>348</v>
      </c>
      <c r="H255" s="219">
        <v>2</v>
      </c>
      <c r="I255" s="220"/>
      <c r="J255" s="221">
        <f>ROUND(I255*H255,2)</f>
        <v>0</v>
      </c>
      <c r="K255" s="217" t="s">
        <v>19</v>
      </c>
      <c r="L255" s="46"/>
      <c r="M255" s="222" t="s">
        <v>19</v>
      </c>
      <c r="N255" s="223" t="s">
        <v>46</v>
      </c>
      <c r="O255" s="86"/>
      <c r="P255" s="224">
        <f>O255*H255</f>
        <v>0</v>
      </c>
      <c r="Q255" s="224">
        <v>0</v>
      </c>
      <c r="R255" s="224">
        <f>Q255*H255</f>
        <v>0</v>
      </c>
      <c r="S255" s="224">
        <v>0</v>
      </c>
      <c r="T255" s="224">
        <f>S255*H255</f>
        <v>0</v>
      </c>
      <c r="U255" s="225" t="s">
        <v>19</v>
      </c>
      <c r="V255" s="40"/>
      <c r="W255" s="40"/>
      <c r="X255" s="40"/>
      <c r="Y255" s="40"/>
      <c r="Z255" s="40"/>
      <c r="AA255" s="40"/>
      <c r="AB255" s="40"/>
      <c r="AC255" s="40"/>
      <c r="AD255" s="40"/>
      <c r="AE255" s="40"/>
      <c r="AR255" s="226" t="s">
        <v>336</v>
      </c>
      <c r="AT255" s="226" t="s">
        <v>229</v>
      </c>
      <c r="AU255" s="226" t="s">
        <v>84</v>
      </c>
      <c r="AY255" s="19" t="s">
        <v>227</v>
      </c>
      <c r="BE255" s="227">
        <f>IF(N255="základní",J255,0)</f>
        <v>0</v>
      </c>
      <c r="BF255" s="227">
        <f>IF(N255="snížená",J255,0)</f>
        <v>0</v>
      </c>
      <c r="BG255" s="227">
        <f>IF(N255="zákl. přenesená",J255,0)</f>
        <v>0</v>
      </c>
      <c r="BH255" s="227">
        <f>IF(N255="sníž. přenesená",J255,0)</f>
        <v>0</v>
      </c>
      <c r="BI255" s="227">
        <f>IF(N255="nulová",J255,0)</f>
        <v>0</v>
      </c>
      <c r="BJ255" s="19" t="s">
        <v>82</v>
      </c>
      <c r="BK255" s="227">
        <f>ROUND(I255*H255,2)</f>
        <v>0</v>
      </c>
      <c r="BL255" s="19" t="s">
        <v>336</v>
      </c>
      <c r="BM255" s="226" t="s">
        <v>2248</v>
      </c>
    </row>
    <row r="256" s="13" customFormat="1">
      <c r="A256" s="13"/>
      <c r="B256" s="233"/>
      <c r="C256" s="234"/>
      <c r="D256" s="235" t="s">
        <v>238</v>
      </c>
      <c r="E256" s="236" t="s">
        <v>19</v>
      </c>
      <c r="F256" s="237" t="s">
        <v>84</v>
      </c>
      <c r="G256" s="234"/>
      <c r="H256" s="238">
        <v>2</v>
      </c>
      <c r="I256" s="239"/>
      <c r="J256" s="234"/>
      <c r="K256" s="234"/>
      <c r="L256" s="240"/>
      <c r="M256" s="241"/>
      <c r="N256" s="242"/>
      <c r="O256" s="242"/>
      <c r="P256" s="242"/>
      <c r="Q256" s="242"/>
      <c r="R256" s="242"/>
      <c r="S256" s="242"/>
      <c r="T256" s="242"/>
      <c r="U256" s="243"/>
      <c r="V256" s="13"/>
      <c r="W256" s="13"/>
      <c r="X256" s="13"/>
      <c r="Y256" s="13"/>
      <c r="Z256" s="13"/>
      <c r="AA256" s="13"/>
      <c r="AB256" s="13"/>
      <c r="AC256" s="13"/>
      <c r="AD256" s="13"/>
      <c r="AE256" s="13"/>
      <c r="AT256" s="244" t="s">
        <v>238</v>
      </c>
      <c r="AU256" s="244" t="s">
        <v>84</v>
      </c>
      <c r="AV256" s="13" t="s">
        <v>84</v>
      </c>
      <c r="AW256" s="13" t="s">
        <v>37</v>
      </c>
      <c r="AX256" s="13" t="s">
        <v>75</v>
      </c>
      <c r="AY256" s="244" t="s">
        <v>227</v>
      </c>
    </row>
    <row r="257" s="14" customFormat="1">
      <c r="A257" s="14"/>
      <c r="B257" s="245"/>
      <c r="C257" s="246"/>
      <c r="D257" s="235" t="s">
        <v>238</v>
      </c>
      <c r="E257" s="247" t="s">
        <v>19</v>
      </c>
      <c r="F257" s="248" t="s">
        <v>240</v>
      </c>
      <c r="G257" s="246"/>
      <c r="H257" s="249">
        <v>2</v>
      </c>
      <c r="I257" s="250"/>
      <c r="J257" s="246"/>
      <c r="K257" s="246"/>
      <c r="L257" s="251"/>
      <c r="M257" s="252"/>
      <c r="N257" s="253"/>
      <c r="O257" s="253"/>
      <c r="P257" s="253"/>
      <c r="Q257" s="253"/>
      <c r="R257" s="253"/>
      <c r="S257" s="253"/>
      <c r="T257" s="253"/>
      <c r="U257" s="254"/>
      <c r="V257" s="14"/>
      <c r="W257" s="14"/>
      <c r="X257" s="14"/>
      <c r="Y257" s="14"/>
      <c r="Z257" s="14"/>
      <c r="AA257" s="14"/>
      <c r="AB257" s="14"/>
      <c r="AC257" s="14"/>
      <c r="AD257" s="14"/>
      <c r="AE257" s="14"/>
      <c r="AT257" s="255" t="s">
        <v>238</v>
      </c>
      <c r="AU257" s="255" t="s">
        <v>84</v>
      </c>
      <c r="AV257" s="14" t="s">
        <v>234</v>
      </c>
      <c r="AW257" s="14" t="s">
        <v>37</v>
      </c>
      <c r="AX257" s="14" t="s">
        <v>82</v>
      </c>
      <c r="AY257" s="255" t="s">
        <v>227</v>
      </c>
    </row>
    <row r="258" s="2" customFormat="1" ht="16.5" customHeight="1">
      <c r="A258" s="40"/>
      <c r="B258" s="41"/>
      <c r="C258" s="215" t="s">
        <v>615</v>
      </c>
      <c r="D258" s="215" t="s">
        <v>229</v>
      </c>
      <c r="E258" s="216" t="s">
        <v>2249</v>
      </c>
      <c r="F258" s="217" t="s">
        <v>2250</v>
      </c>
      <c r="G258" s="218" t="s">
        <v>1202</v>
      </c>
      <c r="H258" s="219">
        <v>10</v>
      </c>
      <c r="I258" s="220"/>
      <c r="J258" s="221">
        <f>ROUND(I258*H258,2)</f>
        <v>0</v>
      </c>
      <c r="K258" s="217" t="s">
        <v>233</v>
      </c>
      <c r="L258" s="46"/>
      <c r="M258" s="222" t="s">
        <v>19</v>
      </c>
      <c r="N258" s="223" t="s">
        <v>46</v>
      </c>
      <c r="O258" s="86"/>
      <c r="P258" s="224">
        <f>O258*H258</f>
        <v>0</v>
      </c>
      <c r="Q258" s="224">
        <v>0.0018400000000000001</v>
      </c>
      <c r="R258" s="224">
        <f>Q258*H258</f>
        <v>0.0184</v>
      </c>
      <c r="S258" s="224">
        <v>0</v>
      </c>
      <c r="T258" s="224">
        <f>S258*H258</f>
        <v>0</v>
      </c>
      <c r="U258" s="225" t="s">
        <v>19</v>
      </c>
      <c r="V258" s="40"/>
      <c r="W258" s="40"/>
      <c r="X258" s="40"/>
      <c r="Y258" s="40"/>
      <c r="Z258" s="40"/>
      <c r="AA258" s="40"/>
      <c r="AB258" s="40"/>
      <c r="AC258" s="40"/>
      <c r="AD258" s="40"/>
      <c r="AE258" s="40"/>
      <c r="AR258" s="226" t="s">
        <v>336</v>
      </c>
      <c r="AT258" s="226" t="s">
        <v>229</v>
      </c>
      <c r="AU258" s="226" t="s">
        <v>84</v>
      </c>
      <c r="AY258" s="19" t="s">
        <v>227</v>
      </c>
      <c r="BE258" s="227">
        <f>IF(N258="základní",J258,0)</f>
        <v>0</v>
      </c>
      <c r="BF258" s="227">
        <f>IF(N258="snížená",J258,0)</f>
        <v>0</v>
      </c>
      <c r="BG258" s="227">
        <f>IF(N258="zákl. přenesená",J258,0)</f>
        <v>0</v>
      </c>
      <c r="BH258" s="227">
        <f>IF(N258="sníž. přenesená",J258,0)</f>
        <v>0</v>
      </c>
      <c r="BI258" s="227">
        <f>IF(N258="nulová",J258,0)</f>
        <v>0</v>
      </c>
      <c r="BJ258" s="19" t="s">
        <v>82</v>
      </c>
      <c r="BK258" s="227">
        <f>ROUND(I258*H258,2)</f>
        <v>0</v>
      </c>
      <c r="BL258" s="19" t="s">
        <v>336</v>
      </c>
      <c r="BM258" s="226" t="s">
        <v>2251</v>
      </c>
    </row>
    <row r="259" s="2" customFormat="1">
      <c r="A259" s="40"/>
      <c r="B259" s="41"/>
      <c r="C259" s="42"/>
      <c r="D259" s="228" t="s">
        <v>236</v>
      </c>
      <c r="E259" s="42"/>
      <c r="F259" s="229" t="s">
        <v>2252</v>
      </c>
      <c r="G259" s="42"/>
      <c r="H259" s="42"/>
      <c r="I259" s="230"/>
      <c r="J259" s="42"/>
      <c r="K259" s="42"/>
      <c r="L259" s="46"/>
      <c r="M259" s="231"/>
      <c r="N259" s="232"/>
      <c r="O259" s="86"/>
      <c r="P259" s="86"/>
      <c r="Q259" s="86"/>
      <c r="R259" s="86"/>
      <c r="S259" s="86"/>
      <c r="T259" s="86"/>
      <c r="U259" s="87"/>
      <c r="V259" s="40"/>
      <c r="W259" s="40"/>
      <c r="X259" s="40"/>
      <c r="Y259" s="40"/>
      <c r="Z259" s="40"/>
      <c r="AA259" s="40"/>
      <c r="AB259" s="40"/>
      <c r="AC259" s="40"/>
      <c r="AD259" s="40"/>
      <c r="AE259" s="40"/>
      <c r="AT259" s="19" t="s">
        <v>236</v>
      </c>
      <c r="AU259" s="19" t="s">
        <v>84</v>
      </c>
    </row>
    <row r="260" s="13" customFormat="1">
      <c r="A260" s="13"/>
      <c r="B260" s="233"/>
      <c r="C260" s="234"/>
      <c r="D260" s="235" t="s">
        <v>238</v>
      </c>
      <c r="E260" s="236" t="s">
        <v>19</v>
      </c>
      <c r="F260" s="237" t="s">
        <v>2253</v>
      </c>
      <c r="G260" s="234"/>
      <c r="H260" s="238">
        <v>10</v>
      </c>
      <c r="I260" s="239"/>
      <c r="J260" s="234"/>
      <c r="K260" s="234"/>
      <c r="L260" s="240"/>
      <c r="M260" s="241"/>
      <c r="N260" s="242"/>
      <c r="O260" s="242"/>
      <c r="P260" s="242"/>
      <c r="Q260" s="242"/>
      <c r="R260" s="242"/>
      <c r="S260" s="242"/>
      <c r="T260" s="242"/>
      <c r="U260" s="243"/>
      <c r="V260" s="13"/>
      <c r="W260" s="13"/>
      <c r="X260" s="13"/>
      <c r="Y260" s="13"/>
      <c r="Z260" s="13"/>
      <c r="AA260" s="13"/>
      <c r="AB260" s="13"/>
      <c r="AC260" s="13"/>
      <c r="AD260" s="13"/>
      <c r="AE260" s="13"/>
      <c r="AT260" s="244" t="s">
        <v>238</v>
      </c>
      <c r="AU260" s="244" t="s">
        <v>84</v>
      </c>
      <c r="AV260" s="13" t="s">
        <v>84</v>
      </c>
      <c r="AW260" s="13" t="s">
        <v>37</v>
      </c>
      <c r="AX260" s="13" t="s">
        <v>75</v>
      </c>
      <c r="AY260" s="244" t="s">
        <v>227</v>
      </c>
    </row>
    <row r="261" s="14" customFormat="1">
      <c r="A261" s="14"/>
      <c r="B261" s="245"/>
      <c r="C261" s="246"/>
      <c r="D261" s="235" t="s">
        <v>238</v>
      </c>
      <c r="E261" s="247" t="s">
        <v>19</v>
      </c>
      <c r="F261" s="248" t="s">
        <v>240</v>
      </c>
      <c r="G261" s="246"/>
      <c r="H261" s="249">
        <v>10</v>
      </c>
      <c r="I261" s="250"/>
      <c r="J261" s="246"/>
      <c r="K261" s="246"/>
      <c r="L261" s="251"/>
      <c r="M261" s="252"/>
      <c r="N261" s="253"/>
      <c r="O261" s="253"/>
      <c r="P261" s="253"/>
      <c r="Q261" s="253"/>
      <c r="R261" s="253"/>
      <c r="S261" s="253"/>
      <c r="T261" s="253"/>
      <c r="U261" s="254"/>
      <c r="V261" s="14"/>
      <c r="W261" s="14"/>
      <c r="X261" s="14"/>
      <c r="Y261" s="14"/>
      <c r="Z261" s="14"/>
      <c r="AA261" s="14"/>
      <c r="AB261" s="14"/>
      <c r="AC261" s="14"/>
      <c r="AD261" s="14"/>
      <c r="AE261" s="14"/>
      <c r="AT261" s="255" t="s">
        <v>238</v>
      </c>
      <c r="AU261" s="255" t="s">
        <v>84</v>
      </c>
      <c r="AV261" s="14" t="s">
        <v>234</v>
      </c>
      <c r="AW261" s="14" t="s">
        <v>37</v>
      </c>
      <c r="AX261" s="14" t="s">
        <v>82</v>
      </c>
      <c r="AY261" s="255" t="s">
        <v>227</v>
      </c>
    </row>
    <row r="262" s="2" customFormat="1" ht="16.5" customHeight="1">
      <c r="A262" s="40"/>
      <c r="B262" s="41"/>
      <c r="C262" s="215" t="s">
        <v>621</v>
      </c>
      <c r="D262" s="215" t="s">
        <v>229</v>
      </c>
      <c r="E262" s="216" t="s">
        <v>2254</v>
      </c>
      <c r="F262" s="217" t="s">
        <v>2255</v>
      </c>
      <c r="G262" s="218" t="s">
        <v>1202</v>
      </c>
      <c r="H262" s="219">
        <v>6</v>
      </c>
      <c r="I262" s="220"/>
      <c r="J262" s="221">
        <f>ROUND(I262*H262,2)</f>
        <v>0</v>
      </c>
      <c r="K262" s="217" t="s">
        <v>233</v>
      </c>
      <c r="L262" s="46"/>
      <c r="M262" s="222" t="s">
        <v>19</v>
      </c>
      <c r="N262" s="223" t="s">
        <v>46</v>
      </c>
      <c r="O262" s="86"/>
      <c r="P262" s="224">
        <f>O262*H262</f>
        <v>0</v>
      </c>
      <c r="Q262" s="224">
        <v>0.0027399999999999998</v>
      </c>
      <c r="R262" s="224">
        <f>Q262*H262</f>
        <v>0.01644</v>
      </c>
      <c r="S262" s="224">
        <v>0</v>
      </c>
      <c r="T262" s="224">
        <f>S262*H262</f>
        <v>0</v>
      </c>
      <c r="U262" s="225" t="s">
        <v>19</v>
      </c>
      <c r="V262" s="40"/>
      <c r="W262" s="40"/>
      <c r="X262" s="40"/>
      <c r="Y262" s="40"/>
      <c r="Z262" s="40"/>
      <c r="AA262" s="40"/>
      <c r="AB262" s="40"/>
      <c r="AC262" s="40"/>
      <c r="AD262" s="40"/>
      <c r="AE262" s="40"/>
      <c r="AR262" s="226" t="s">
        <v>336</v>
      </c>
      <c r="AT262" s="226" t="s">
        <v>229</v>
      </c>
      <c r="AU262" s="226" t="s">
        <v>84</v>
      </c>
      <c r="AY262" s="19" t="s">
        <v>227</v>
      </c>
      <c r="BE262" s="227">
        <f>IF(N262="základní",J262,0)</f>
        <v>0</v>
      </c>
      <c r="BF262" s="227">
        <f>IF(N262="snížená",J262,0)</f>
        <v>0</v>
      </c>
      <c r="BG262" s="227">
        <f>IF(N262="zákl. přenesená",J262,0)</f>
        <v>0</v>
      </c>
      <c r="BH262" s="227">
        <f>IF(N262="sníž. přenesená",J262,0)</f>
        <v>0</v>
      </c>
      <c r="BI262" s="227">
        <f>IF(N262="nulová",J262,0)</f>
        <v>0</v>
      </c>
      <c r="BJ262" s="19" t="s">
        <v>82</v>
      </c>
      <c r="BK262" s="227">
        <f>ROUND(I262*H262,2)</f>
        <v>0</v>
      </c>
      <c r="BL262" s="19" t="s">
        <v>336</v>
      </c>
      <c r="BM262" s="226" t="s">
        <v>2256</v>
      </c>
    </row>
    <row r="263" s="2" customFormat="1">
      <c r="A263" s="40"/>
      <c r="B263" s="41"/>
      <c r="C263" s="42"/>
      <c r="D263" s="228" t="s">
        <v>236</v>
      </c>
      <c r="E263" s="42"/>
      <c r="F263" s="229" t="s">
        <v>2257</v>
      </c>
      <c r="G263" s="42"/>
      <c r="H263" s="42"/>
      <c r="I263" s="230"/>
      <c r="J263" s="42"/>
      <c r="K263" s="42"/>
      <c r="L263" s="46"/>
      <c r="M263" s="231"/>
      <c r="N263" s="232"/>
      <c r="O263" s="86"/>
      <c r="P263" s="86"/>
      <c r="Q263" s="86"/>
      <c r="R263" s="86"/>
      <c r="S263" s="86"/>
      <c r="T263" s="86"/>
      <c r="U263" s="87"/>
      <c r="V263" s="40"/>
      <c r="W263" s="40"/>
      <c r="X263" s="40"/>
      <c r="Y263" s="40"/>
      <c r="Z263" s="40"/>
      <c r="AA263" s="40"/>
      <c r="AB263" s="40"/>
      <c r="AC263" s="40"/>
      <c r="AD263" s="40"/>
      <c r="AE263" s="40"/>
      <c r="AT263" s="19" t="s">
        <v>236</v>
      </c>
      <c r="AU263" s="19" t="s">
        <v>84</v>
      </c>
    </row>
    <row r="264" s="13" customFormat="1">
      <c r="A264" s="13"/>
      <c r="B264" s="233"/>
      <c r="C264" s="234"/>
      <c r="D264" s="235" t="s">
        <v>238</v>
      </c>
      <c r="E264" s="236" t="s">
        <v>19</v>
      </c>
      <c r="F264" s="237" t="s">
        <v>248</v>
      </c>
      <c r="G264" s="234"/>
      <c r="H264" s="238">
        <v>6</v>
      </c>
      <c r="I264" s="239"/>
      <c r="J264" s="234"/>
      <c r="K264" s="234"/>
      <c r="L264" s="240"/>
      <c r="M264" s="241"/>
      <c r="N264" s="242"/>
      <c r="O264" s="242"/>
      <c r="P264" s="242"/>
      <c r="Q264" s="242"/>
      <c r="R264" s="242"/>
      <c r="S264" s="242"/>
      <c r="T264" s="242"/>
      <c r="U264" s="243"/>
      <c r="V264" s="13"/>
      <c r="W264" s="13"/>
      <c r="X264" s="13"/>
      <c r="Y264" s="13"/>
      <c r="Z264" s="13"/>
      <c r="AA264" s="13"/>
      <c r="AB264" s="13"/>
      <c r="AC264" s="13"/>
      <c r="AD264" s="13"/>
      <c r="AE264" s="13"/>
      <c r="AT264" s="244" t="s">
        <v>238</v>
      </c>
      <c r="AU264" s="244" t="s">
        <v>84</v>
      </c>
      <c r="AV264" s="13" t="s">
        <v>84</v>
      </c>
      <c r="AW264" s="13" t="s">
        <v>37</v>
      </c>
      <c r="AX264" s="13" t="s">
        <v>75</v>
      </c>
      <c r="AY264" s="244" t="s">
        <v>227</v>
      </c>
    </row>
    <row r="265" s="14" customFormat="1">
      <c r="A265" s="14"/>
      <c r="B265" s="245"/>
      <c r="C265" s="246"/>
      <c r="D265" s="235" t="s">
        <v>238</v>
      </c>
      <c r="E265" s="247" t="s">
        <v>19</v>
      </c>
      <c r="F265" s="248" t="s">
        <v>240</v>
      </c>
      <c r="G265" s="246"/>
      <c r="H265" s="249">
        <v>6</v>
      </c>
      <c r="I265" s="250"/>
      <c r="J265" s="246"/>
      <c r="K265" s="246"/>
      <c r="L265" s="251"/>
      <c r="M265" s="252"/>
      <c r="N265" s="253"/>
      <c r="O265" s="253"/>
      <c r="P265" s="253"/>
      <c r="Q265" s="253"/>
      <c r="R265" s="253"/>
      <c r="S265" s="253"/>
      <c r="T265" s="253"/>
      <c r="U265" s="254"/>
      <c r="V265" s="14"/>
      <c r="W265" s="14"/>
      <c r="X265" s="14"/>
      <c r="Y265" s="14"/>
      <c r="Z265" s="14"/>
      <c r="AA265" s="14"/>
      <c r="AB265" s="14"/>
      <c r="AC265" s="14"/>
      <c r="AD265" s="14"/>
      <c r="AE265" s="14"/>
      <c r="AT265" s="255" t="s">
        <v>238</v>
      </c>
      <c r="AU265" s="255" t="s">
        <v>84</v>
      </c>
      <c r="AV265" s="14" t="s">
        <v>234</v>
      </c>
      <c r="AW265" s="14" t="s">
        <v>37</v>
      </c>
      <c r="AX265" s="14" t="s">
        <v>82</v>
      </c>
      <c r="AY265" s="255" t="s">
        <v>227</v>
      </c>
    </row>
    <row r="266" s="12" customFormat="1" ht="22.8" customHeight="1">
      <c r="A266" s="12"/>
      <c r="B266" s="199"/>
      <c r="C266" s="200"/>
      <c r="D266" s="201" t="s">
        <v>74</v>
      </c>
      <c r="E266" s="213" t="s">
        <v>2258</v>
      </c>
      <c r="F266" s="213" t="s">
        <v>2259</v>
      </c>
      <c r="G266" s="200"/>
      <c r="H266" s="200"/>
      <c r="I266" s="203"/>
      <c r="J266" s="214">
        <f>BK266</f>
        <v>0</v>
      </c>
      <c r="K266" s="200"/>
      <c r="L266" s="205"/>
      <c r="M266" s="206"/>
      <c r="N266" s="207"/>
      <c r="O266" s="207"/>
      <c r="P266" s="208">
        <f>SUM(P267:P275)</f>
        <v>0</v>
      </c>
      <c r="Q266" s="207"/>
      <c r="R266" s="208">
        <f>SUM(R267:R275)</f>
        <v>0</v>
      </c>
      <c r="S266" s="207"/>
      <c r="T266" s="208">
        <f>SUM(T267:T275)</f>
        <v>0</v>
      </c>
      <c r="U266" s="209"/>
      <c r="V266" s="12"/>
      <c r="W266" s="12"/>
      <c r="X266" s="12"/>
      <c r="Y266" s="12"/>
      <c r="Z266" s="12"/>
      <c r="AA266" s="12"/>
      <c r="AB266" s="12"/>
      <c r="AC266" s="12"/>
      <c r="AD266" s="12"/>
      <c r="AE266" s="12"/>
      <c r="AR266" s="210" t="s">
        <v>84</v>
      </c>
      <c r="AT266" s="211" t="s">
        <v>74</v>
      </c>
      <c r="AU266" s="211" t="s">
        <v>82</v>
      </c>
      <c r="AY266" s="210" t="s">
        <v>227</v>
      </c>
      <c r="BK266" s="212">
        <f>SUM(BK267:BK275)</f>
        <v>0</v>
      </c>
    </row>
    <row r="267" s="2" customFormat="1" ht="16.5" customHeight="1">
      <c r="A267" s="40"/>
      <c r="B267" s="41"/>
      <c r="C267" s="215" t="s">
        <v>627</v>
      </c>
      <c r="D267" s="215" t="s">
        <v>229</v>
      </c>
      <c r="E267" s="216" t="s">
        <v>2260</v>
      </c>
      <c r="F267" s="217" t="s">
        <v>2261</v>
      </c>
      <c r="G267" s="218" t="s">
        <v>2051</v>
      </c>
      <c r="H267" s="219">
        <v>19</v>
      </c>
      <c r="I267" s="220"/>
      <c r="J267" s="221">
        <f>ROUND(I267*H267,2)</f>
        <v>0</v>
      </c>
      <c r="K267" s="217" t="s">
        <v>517</v>
      </c>
      <c r="L267" s="46"/>
      <c r="M267" s="222" t="s">
        <v>19</v>
      </c>
      <c r="N267" s="223" t="s">
        <v>46</v>
      </c>
      <c r="O267" s="86"/>
      <c r="P267" s="224">
        <f>O267*H267</f>
        <v>0</v>
      </c>
      <c r="Q267" s="224">
        <v>0</v>
      </c>
      <c r="R267" s="224">
        <f>Q267*H267</f>
        <v>0</v>
      </c>
      <c r="S267" s="224">
        <v>0</v>
      </c>
      <c r="T267" s="224">
        <f>S267*H267</f>
        <v>0</v>
      </c>
      <c r="U267" s="225" t="s">
        <v>19</v>
      </c>
      <c r="V267" s="40"/>
      <c r="W267" s="40"/>
      <c r="X267" s="40"/>
      <c r="Y267" s="40"/>
      <c r="Z267" s="40"/>
      <c r="AA267" s="40"/>
      <c r="AB267" s="40"/>
      <c r="AC267" s="40"/>
      <c r="AD267" s="40"/>
      <c r="AE267" s="40"/>
      <c r="AR267" s="226" t="s">
        <v>336</v>
      </c>
      <c r="AT267" s="226" t="s">
        <v>229</v>
      </c>
      <c r="AU267" s="226" t="s">
        <v>84</v>
      </c>
      <c r="AY267" s="19" t="s">
        <v>227</v>
      </c>
      <c r="BE267" s="227">
        <f>IF(N267="základní",J267,0)</f>
        <v>0</v>
      </c>
      <c r="BF267" s="227">
        <f>IF(N267="snížená",J267,0)</f>
        <v>0</v>
      </c>
      <c r="BG267" s="227">
        <f>IF(N267="zákl. přenesená",J267,0)</f>
        <v>0</v>
      </c>
      <c r="BH267" s="227">
        <f>IF(N267="sníž. přenesená",J267,0)</f>
        <v>0</v>
      </c>
      <c r="BI267" s="227">
        <f>IF(N267="nulová",J267,0)</f>
        <v>0</v>
      </c>
      <c r="BJ267" s="19" t="s">
        <v>82</v>
      </c>
      <c r="BK267" s="227">
        <f>ROUND(I267*H267,2)</f>
        <v>0</v>
      </c>
      <c r="BL267" s="19" t="s">
        <v>336</v>
      </c>
      <c r="BM267" s="226" t="s">
        <v>2262</v>
      </c>
    </row>
    <row r="268" s="13" customFormat="1">
      <c r="A268" s="13"/>
      <c r="B268" s="233"/>
      <c r="C268" s="234"/>
      <c r="D268" s="235" t="s">
        <v>238</v>
      </c>
      <c r="E268" s="236" t="s">
        <v>19</v>
      </c>
      <c r="F268" s="237" t="s">
        <v>359</v>
      </c>
      <c r="G268" s="234"/>
      <c r="H268" s="238">
        <v>19</v>
      </c>
      <c r="I268" s="239"/>
      <c r="J268" s="234"/>
      <c r="K268" s="234"/>
      <c r="L268" s="240"/>
      <c r="M268" s="241"/>
      <c r="N268" s="242"/>
      <c r="O268" s="242"/>
      <c r="P268" s="242"/>
      <c r="Q268" s="242"/>
      <c r="R268" s="242"/>
      <c r="S268" s="242"/>
      <c r="T268" s="242"/>
      <c r="U268" s="243"/>
      <c r="V268" s="13"/>
      <c r="W268" s="13"/>
      <c r="X268" s="13"/>
      <c r="Y268" s="13"/>
      <c r="Z268" s="13"/>
      <c r="AA268" s="13"/>
      <c r="AB268" s="13"/>
      <c r="AC268" s="13"/>
      <c r="AD268" s="13"/>
      <c r="AE268" s="13"/>
      <c r="AT268" s="244" t="s">
        <v>238</v>
      </c>
      <c r="AU268" s="244" t="s">
        <v>84</v>
      </c>
      <c r="AV268" s="13" t="s">
        <v>84</v>
      </c>
      <c r="AW268" s="13" t="s">
        <v>37</v>
      </c>
      <c r="AX268" s="13" t="s">
        <v>75</v>
      </c>
      <c r="AY268" s="244" t="s">
        <v>227</v>
      </c>
    </row>
    <row r="269" s="14" customFormat="1">
      <c r="A269" s="14"/>
      <c r="B269" s="245"/>
      <c r="C269" s="246"/>
      <c r="D269" s="235" t="s">
        <v>238</v>
      </c>
      <c r="E269" s="247" t="s">
        <v>19</v>
      </c>
      <c r="F269" s="248" t="s">
        <v>240</v>
      </c>
      <c r="G269" s="246"/>
      <c r="H269" s="249">
        <v>19</v>
      </c>
      <c r="I269" s="250"/>
      <c r="J269" s="246"/>
      <c r="K269" s="246"/>
      <c r="L269" s="251"/>
      <c r="M269" s="252"/>
      <c r="N269" s="253"/>
      <c r="O269" s="253"/>
      <c r="P269" s="253"/>
      <c r="Q269" s="253"/>
      <c r="R269" s="253"/>
      <c r="S269" s="253"/>
      <c r="T269" s="253"/>
      <c r="U269" s="254"/>
      <c r="V269" s="14"/>
      <c r="W269" s="14"/>
      <c r="X269" s="14"/>
      <c r="Y269" s="14"/>
      <c r="Z269" s="14"/>
      <c r="AA269" s="14"/>
      <c r="AB269" s="14"/>
      <c r="AC269" s="14"/>
      <c r="AD269" s="14"/>
      <c r="AE269" s="14"/>
      <c r="AT269" s="255" t="s">
        <v>238</v>
      </c>
      <c r="AU269" s="255" t="s">
        <v>84</v>
      </c>
      <c r="AV269" s="14" t="s">
        <v>234</v>
      </c>
      <c r="AW269" s="14" t="s">
        <v>37</v>
      </c>
      <c r="AX269" s="14" t="s">
        <v>82</v>
      </c>
      <c r="AY269" s="255" t="s">
        <v>227</v>
      </c>
    </row>
    <row r="270" s="2" customFormat="1" ht="16.5" customHeight="1">
      <c r="A270" s="40"/>
      <c r="B270" s="41"/>
      <c r="C270" s="215" t="s">
        <v>633</v>
      </c>
      <c r="D270" s="215" t="s">
        <v>229</v>
      </c>
      <c r="E270" s="216" t="s">
        <v>2263</v>
      </c>
      <c r="F270" s="217" t="s">
        <v>2264</v>
      </c>
      <c r="G270" s="218" t="s">
        <v>259</v>
      </c>
      <c r="H270" s="219">
        <v>6</v>
      </c>
      <c r="I270" s="220"/>
      <c r="J270" s="221">
        <f>ROUND(I270*H270,2)</f>
        <v>0</v>
      </c>
      <c r="K270" s="217" t="s">
        <v>517</v>
      </c>
      <c r="L270" s="46"/>
      <c r="M270" s="222" t="s">
        <v>19</v>
      </c>
      <c r="N270" s="223" t="s">
        <v>46</v>
      </c>
      <c r="O270" s="86"/>
      <c r="P270" s="224">
        <f>O270*H270</f>
        <v>0</v>
      </c>
      <c r="Q270" s="224">
        <v>0</v>
      </c>
      <c r="R270" s="224">
        <f>Q270*H270</f>
        <v>0</v>
      </c>
      <c r="S270" s="224">
        <v>0</v>
      </c>
      <c r="T270" s="224">
        <f>S270*H270</f>
        <v>0</v>
      </c>
      <c r="U270" s="225" t="s">
        <v>19</v>
      </c>
      <c r="V270" s="40"/>
      <c r="W270" s="40"/>
      <c r="X270" s="40"/>
      <c r="Y270" s="40"/>
      <c r="Z270" s="40"/>
      <c r="AA270" s="40"/>
      <c r="AB270" s="40"/>
      <c r="AC270" s="40"/>
      <c r="AD270" s="40"/>
      <c r="AE270" s="40"/>
      <c r="AR270" s="226" t="s">
        <v>336</v>
      </c>
      <c r="AT270" s="226" t="s">
        <v>229</v>
      </c>
      <c r="AU270" s="226" t="s">
        <v>84</v>
      </c>
      <c r="AY270" s="19" t="s">
        <v>227</v>
      </c>
      <c r="BE270" s="227">
        <f>IF(N270="základní",J270,0)</f>
        <v>0</v>
      </c>
      <c r="BF270" s="227">
        <f>IF(N270="snížená",J270,0)</f>
        <v>0</v>
      </c>
      <c r="BG270" s="227">
        <f>IF(N270="zákl. přenesená",J270,0)</f>
        <v>0</v>
      </c>
      <c r="BH270" s="227">
        <f>IF(N270="sníž. přenesená",J270,0)</f>
        <v>0</v>
      </c>
      <c r="BI270" s="227">
        <f>IF(N270="nulová",J270,0)</f>
        <v>0</v>
      </c>
      <c r="BJ270" s="19" t="s">
        <v>82</v>
      </c>
      <c r="BK270" s="227">
        <f>ROUND(I270*H270,2)</f>
        <v>0</v>
      </c>
      <c r="BL270" s="19" t="s">
        <v>336</v>
      </c>
      <c r="BM270" s="226" t="s">
        <v>2265</v>
      </c>
    </row>
    <row r="271" s="13" customFormat="1">
      <c r="A271" s="13"/>
      <c r="B271" s="233"/>
      <c r="C271" s="234"/>
      <c r="D271" s="235" t="s">
        <v>238</v>
      </c>
      <c r="E271" s="236" t="s">
        <v>19</v>
      </c>
      <c r="F271" s="237" t="s">
        <v>248</v>
      </c>
      <c r="G271" s="234"/>
      <c r="H271" s="238">
        <v>6</v>
      </c>
      <c r="I271" s="239"/>
      <c r="J271" s="234"/>
      <c r="K271" s="234"/>
      <c r="L271" s="240"/>
      <c r="M271" s="241"/>
      <c r="N271" s="242"/>
      <c r="O271" s="242"/>
      <c r="P271" s="242"/>
      <c r="Q271" s="242"/>
      <c r="R271" s="242"/>
      <c r="S271" s="242"/>
      <c r="T271" s="242"/>
      <c r="U271" s="243"/>
      <c r="V271" s="13"/>
      <c r="W271" s="13"/>
      <c r="X271" s="13"/>
      <c r="Y271" s="13"/>
      <c r="Z271" s="13"/>
      <c r="AA271" s="13"/>
      <c r="AB271" s="13"/>
      <c r="AC271" s="13"/>
      <c r="AD271" s="13"/>
      <c r="AE271" s="13"/>
      <c r="AT271" s="244" t="s">
        <v>238</v>
      </c>
      <c r="AU271" s="244" t="s">
        <v>84</v>
      </c>
      <c r="AV271" s="13" t="s">
        <v>84</v>
      </c>
      <c r="AW271" s="13" t="s">
        <v>37</v>
      </c>
      <c r="AX271" s="13" t="s">
        <v>75</v>
      </c>
      <c r="AY271" s="244" t="s">
        <v>227</v>
      </c>
    </row>
    <row r="272" s="14" customFormat="1">
      <c r="A272" s="14"/>
      <c r="B272" s="245"/>
      <c r="C272" s="246"/>
      <c r="D272" s="235" t="s">
        <v>238</v>
      </c>
      <c r="E272" s="247" t="s">
        <v>19</v>
      </c>
      <c r="F272" s="248" t="s">
        <v>240</v>
      </c>
      <c r="G272" s="246"/>
      <c r="H272" s="249">
        <v>6</v>
      </c>
      <c r="I272" s="250"/>
      <c r="J272" s="246"/>
      <c r="K272" s="246"/>
      <c r="L272" s="251"/>
      <c r="M272" s="252"/>
      <c r="N272" s="253"/>
      <c r="O272" s="253"/>
      <c r="P272" s="253"/>
      <c r="Q272" s="253"/>
      <c r="R272" s="253"/>
      <c r="S272" s="253"/>
      <c r="T272" s="253"/>
      <c r="U272" s="254"/>
      <c r="V272" s="14"/>
      <c r="W272" s="14"/>
      <c r="X272" s="14"/>
      <c r="Y272" s="14"/>
      <c r="Z272" s="14"/>
      <c r="AA272" s="14"/>
      <c r="AB272" s="14"/>
      <c r="AC272" s="14"/>
      <c r="AD272" s="14"/>
      <c r="AE272" s="14"/>
      <c r="AT272" s="255" t="s">
        <v>238</v>
      </c>
      <c r="AU272" s="255" t="s">
        <v>84</v>
      </c>
      <c r="AV272" s="14" t="s">
        <v>234</v>
      </c>
      <c r="AW272" s="14" t="s">
        <v>37</v>
      </c>
      <c r="AX272" s="14" t="s">
        <v>82</v>
      </c>
      <c r="AY272" s="255" t="s">
        <v>227</v>
      </c>
    </row>
    <row r="273" s="2" customFormat="1" ht="16.5" customHeight="1">
      <c r="A273" s="40"/>
      <c r="B273" s="41"/>
      <c r="C273" s="215" t="s">
        <v>638</v>
      </c>
      <c r="D273" s="215" t="s">
        <v>229</v>
      </c>
      <c r="E273" s="216" t="s">
        <v>2266</v>
      </c>
      <c r="F273" s="217" t="s">
        <v>2267</v>
      </c>
      <c r="G273" s="218" t="s">
        <v>1996</v>
      </c>
      <c r="H273" s="219">
        <v>60</v>
      </c>
      <c r="I273" s="220"/>
      <c r="J273" s="221">
        <f>ROUND(I273*H273,2)</f>
        <v>0</v>
      </c>
      <c r="K273" s="217" t="s">
        <v>517</v>
      </c>
      <c r="L273" s="46"/>
      <c r="M273" s="222" t="s">
        <v>19</v>
      </c>
      <c r="N273" s="223" t="s">
        <v>46</v>
      </c>
      <c r="O273" s="86"/>
      <c r="P273" s="224">
        <f>O273*H273</f>
        <v>0</v>
      </c>
      <c r="Q273" s="224">
        <v>0</v>
      </c>
      <c r="R273" s="224">
        <f>Q273*H273</f>
        <v>0</v>
      </c>
      <c r="S273" s="224">
        <v>0</v>
      </c>
      <c r="T273" s="224">
        <f>S273*H273</f>
        <v>0</v>
      </c>
      <c r="U273" s="225" t="s">
        <v>19</v>
      </c>
      <c r="V273" s="40"/>
      <c r="W273" s="40"/>
      <c r="X273" s="40"/>
      <c r="Y273" s="40"/>
      <c r="Z273" s="40"/>
      <c r="AA273" s="40"/>
      <c r="AB273" s="40"/>
      <c r="AC273" s="40"/>
      <c r="AD273" s="40"/>
      <c r="AE273" s="40"/>
      <c r="AR273" s="226" t="s">
        <v>336</v>
      </c>
      <c r="AT273" s="226" t="s">
        <v>229</v>
      </c>
      <c r="AU273" s="226" t="s">
        <v>84</v>
      </c>
      <c r="AY273" s="19" t="s">
        <v>227</v>
      </c>
      <c r="BE273" s="227">
        <f>IF(N273="základní",J273,0)</f>
        <v>0</v>
      </c>
      <c r="BF273" s="227">
        <f>IF(N273="snížená",J273,0)</f>
        <v>0</v>
      </c>
      <c r="BG273" s="227">
        <f>IF(N273="zákl. přenesená",J273,0)</f>
        <v>0</v>
      </c>
      <c r="BH273" s="227">
        <f>IF(N273="sníž. přenesená",J273,0)</f>
        <v>0</v>
      </c>
      <c r="BI273" s="227">
        <f>IF(N273="nulová",J273,0)</f>
        <v>0</v>
      </c>
      <c r="BJ273" s="19" t="s">
        <v>82</v>
      </c>
      <c r="BK273" s="227">
        <f>ROUND(I273*H273,2)</f>
        <v>0</v>
      </c>
      <c r="BL273" s="19" t="s">
        <v>336</v>
      </c>
      <c r="BM273" s="226" t="s">
        <v>2268</v>
      </c>
    </row>
    <row r="274" s="13" customFormat="1">
      <c r="A274" s="13"/>
      <c r="B274" s="233"/>
      <c r="C274" s="234"/>
      <c r="D274" s="235" t="s">
        <v>238</v>
      </c>
      <c r="E274" s="236" t="s">
        <v>19</v>
      </c>
      <c r="F274" s="237" t="s">
        <v>709</v>
      </c>
      <c r="G274" s="234"/>
      <c r="H274" s="238">
        <v>60</v>
      </c>
      <c r="I274" s="239"/>
      <c r="J274" s="234"/>
      <c r="K274" s="234"/>
      <c r="L274" s="240"/>
      <c r="M274" s="241"/>
      <c r="N274" s="242"/>
      <c r="O274" s="242"/>
      <c r="P274" s="242"/>
      <c r="Q274" s="242"/>
      <c r="R274" s="242"/>
      <c r="S274" s="242"/>
      <c r="T274" s="242"/>
      <c r="U274" s="243"/>
      <c r="V274" s="13"/>
      <c r="W274" s="13"/>
      <c r="X274" s="13"/>
      <c r="Y274" s="13"/>
      <c r="Z274" s="13"/>
      <c r="AA274" s="13"/>
      <c r="AB274" s="13"/>
      <c r="AC274" s="13"/>
      <c r="AD274" s="13"/>
      <c r="AE274" s="13"/>
      <c r="AT274" s="244" t="s">
        <v>238</v>
      </c>
      <c r="AU274" s="244" t="s">
        <v>84</v>
      </c>
      <c r="AV274" s="13" t="s">
        <v>84</v>
      </c>
      <c r="AW274" s="13" t="s">
        <v>37</v>
      </c>
      <c r="AX274" s="13" t="s">
        <v>75</v>
      </c>
      <c r="AY274" s="244" t="s">
        <v>227</v>
      </c>
    </row>
    <row r="275" s="14" customFormat="1">
      <c r="A275" s="14"/>
      <c r="B275" s="245"/>
      <c r="C275" s="246"/>
      <c r="D275" s="235" t="s">
        <v>238</v>
      </c>
      <c r="E275" s="247" t="s">
        <v>19</v>
      </c>
      <c r="F275" s="248" t="s">
        <v>240</v>
      </c>
      <c r="G275" s="246"/>
      <c r="H275" s="249">
        <v>60</v>
      </c>
      <c r="I275" s="250"/>
      <c r="J275" s="246"/>
      <c r="K275" s="246"/>
      <c r="L275" s="251"/>
      <c r="M275" s="252"/>
      <c r="N275" s="253"/>
      <c r="O275" s="253"/>
      <c r="P275" s="253"/>
      <c r="Q275" s="253"/>
      <c r="R275" s="253"/>
      <c r="S275" s="253"/>
      <c r="T275" s="253"/>
      <c r="U275" s="254"/>
      <c r="V275" s="14"/>
      <c r="W275" s="14"/>
      <c r="X275" s="14"/>
      <c r="Y275" s="14"/>
      <c r="Z275" s="14"/>
      <c r="AA275" s="14"/>
      <c r="AB275" s="14"/>
      <c r="AC275" s="14"/>
      <c r="AD275" s="14"/>
      <c r="AE275" s="14"/>
      <c r="AT275" s="255" t="s">
        <v>238</v>
      </c>
      <c r="AU275" s="255" t="s">
        <v>84</v>
      </c>
      <c r="AV275" s="14" t="s">
        <v>234</v>
      </c>
      <c r="AW275" s="14" t="s">
        <v>37</v>
      </c>
      <c r="AX275" s="14" t="s">
        <v>82</v>
      </c>
      <c r="AY275" s="255" t="s">
        <v>227</v>
      </c>
    </row>
    <row r="276" s="12" customFormat="1" ht="22.8" customHeight="1">
      <c r="A276" s="12"/>
      <c r="B276" s="199"/>
      <c r="C276" s="200"/>
      <c r="D276" s="201" t="s">
        <v>74</v>
      </c>
      <c r="E276" s="213" t="s">
        <v>2269</v>
      </c>
      <c r="F276" s="213" t="s">
        <v>2270</v>
      </c>
      <c r="G276" s="200"/>
      <c r="H276" s="200"/>
      <c r="I276" s="203"/>
      <c r="J276" s="214">
        <f>BK276</f>
        <v>0</v>
      </c>
      <c r="K276" s="200"/>
      <c r="L276" s="205"/>
      <c r="M276" s="206"/>
      <c r="N276" s="207"/>
      <c r="O276" s="207"/>
      <c r="P276" s="208">
        <f>SUM(P277:P288)</f>
        <v>0</v>
      </c>
      <c r="Q276" s="207"/>
      <c r="R276" s="208">
        <f>SUM(R277:R288)</f>
        <v>0.12</v>
      </c>
      <c r="S276" s="207"/>
      <c r="T276" s="208">
        <f>SUM(T277:T288)</f>
        <v>0</v>
      </c>
      <c r="U276" s="209"/>
      <c r="V276" s="12"/>
      <c r="W276" s="12"/>
      <c r="X276" s="12"/>
      <c r="Y276" s="12"/>
      <c r="Z276" s="12"/>
      <c r="AA276" s="12"/>
      <c r="AB276" s="12"/>
      <c r="AC276" s="12"/>
      <c r="AD276" s="12"/>
      <c r="AE276" s="12"/>
      <c r="AR276" s="210" t="s">
        <v>84</v>
      </c>
      <c r="AT276" s="211" t="s">
        <v>74</v>
      </c>
      <c r="AU276" s="211" t="s">
        <v>82</v>
      </c>
      <c r="AY276" s="210" t="s">
        <v>227</v>
      </c>
      <c r="BK276" s="212">
        <f>SUM(BK277:BK288)</f>
        <v>0</v>
      </c>
    </row>
    <row r="277" s="2" customFormat="1" ht="24.15" customHeight="1">
      <c r="A277" s="40"/>
      <c r="B277" s="41"/>
      <c r="C277" s="215" t="s">
        <v>643</v>
      </c>
      <c r="D277" s="215" t="s">
        <v>229</v>
      </c>
      <c r="E277" s="216" t="s">
        <v>2271</v>
      </c>
      <c r="F277" s="217" t="s">
        <v>2272</v>
      </c>
      <c r="G277" s="218" t="s">
        <v>1202</v>
      </c>
      <c r="H277" s="219">
        <v>6</v>
      </c>
      <c r="I277" s="220"/>
      <c r="J277" s="221">
        <f>ROUND(I277*H277,2)</f>
        <v>0</v>
      </c>
      <c r="K277" s="217" t="s">
        <v>233</v>
      </c>
      <c r="L277" s="46"/>
      <c r="M277" s="222" t="s">
        <v>19</v>
      </c>
      <c r="N277" s="223" t="s">
        <v>46</v>
      </c>
      <c r="O277" s="86"/>
      <c r="P277" s="224">
        <f>O277*H277</f>
        <v>0</v>
      </c>
      <c r="Q277" s="224">
        <v>0.019349999999999999</v>
      </c>
      <c r="R277" s="224">
        <f>Q277*H277</f>
        <v>0.1161</v>
      </c>
      <c r="S277" s="224">
        <v>0</v>
      </c>
      <c r="T277" s="224">
        <f>S277*H277</f>
        <v>0</v>
      </c>
      <c r="U277" s="225" t="s">
        <v>19</v>
      </c>
      <c r="V277" s="40"/>
      <c r="W277" s="40"/>
      <c r="X277" s="40"/>
      <c r="Y277" s="40"/>
      <c r="Z277" s="40"/>
      <c r="AA277" s="40"/>
      <c r="AB277" s="40"/>
      <c r="AC277" s="40"/>
      <c r="AD277" s="40"/>
      <c r="AE277" s="40"/>
      <c r="AR277" s="226" t="s">
        <v>336</v>
      </c>
      <c r="AT277" s="226" t="s">
        <v>229</v>
      </c>
      <c r="AU277" s="226" t="s">
        <v>84</v>
      </c>
      <c r="AY277" s="19" t="s">
        <v>227</v>
      </c>
      <c r="BE277" s="227">
        <f>IF(N277="základní",J277,0)</f>
        <v>0</v>
      </c>
      <c r="BF277" s="227">
        <f>IF(N277="snížená",J277,0)</f>
        <v>0</v>
      </c>
      <c r="BG277" s="227">
        <f>IF(N277="zákl. přenesená",J277,0)</f>
        <v>0</v>
      </c>
      <c r="BH277" s="227">
        <f>IF(N277="sníž. přenesená",J277,0)</f>
        <v>0</v>
      </c>
      <c r="BI277" s="227">
        <f>IF(N277="nulová",J277,0)</f>
        <v>0</v>
      </c>
      <c r="BJ277" s="19" t="s">
        <v>82</v>
      </c>
      <c r="BK277" s="227">
        <f>ROUND(I277*H277,2)</f>
        <v>0</v>
      </c>
      <c r="BL277" s="19" t="s">
        <v>336</v>
      </c>
      <c r="BM277" s="226" t="s">
        <v>2273</v>
      </c>
    </row>
    <row r="278" s="2" customFormat="1">
      <c r="A278" s="40"/>
      <c r="B278" s="41"/>
      <c r="C278" s="42"/>
      <c r="D278" s="228" t="s">
        <v>236</v>
      </c>
      <c r="E278" s="42"/>
      <c r="F278" s="229" t="s">
        <v>2274</v>
      </c>
      <c r="G278" s="42"/>
      <c r="H278" s="42"/>
      <c r="I278" s="230"/>
      <c r="J278" s="42"/>
      <c r="K278" s="42"/>
      <c r="L278" s="46"/>
      <c r="M278" s="231"/>
      <c r="N278" s="232"/>
      <c r="O278" s="86"/>
      <c r="P278" s="86"/>
      <c r="Q278" s="86"/>
      <c r="R278" s="86"/>
      <c r="S278" s="86"/>
      <c r="T278" s="86"/>
      <c r="U278" s="87"/>
      <c r="V278" s="40"/>
      <c r="W278" s="40"/>
      <c r="X278" s="40"/>
      <c r="Y278" s="40"/>
      <c r="Z278" s="40"/>
      <c r="AA278" s="40"/>
      <c r="AB278" s="40"/>
      <c r="AC278" s="40"/>
      <c r="AD278" s="40"/>
      <c r="AE278" s="40"/>
      <c r="AT278" s="19" t="s">
        <v>236</v>
      </c>
      <c r="AU278" s="19" t="s">
        <v>84</v>
      </c>
    </row>
    <row r="279" s="13" customFormat="1">
      <c r="A279" s="13"/>
      <c r="B279" s="233"/>
      <c r="C279" s="234"/>
      <c r="D279" s="235" t="s">
        <v>238</v>
      </c>
      <c r="E279" s="236" t="s">
        <v>19</v>
      </c>
      <c r="F279" s="237" t="s">
        <v>248</v>
      </c>
      <c r="G279" s="234"/>
      <c r="H279" s="238">
        <v>6</v>
      </c>
      <c r="I279" s="239"/>
      <c r="J279" s="234"/>
      <c r="K279" s="234"/>
      <c r="L279" s="240"/>
      <c r="M279" s="241"/>
      <c r="N279" s="242"/>
      <c r="O279" s="242"/>
      <c r="P279" s="242"/>
      <c r="Q279" s="242"/>
      <c r="R279" s="242"/>
      <c r="S279" s="242"/>
      <c r="T279" s="242"/>
      <c r="U279" s="243"/>
      <c r="V279" s="13"/>
      <c r="W279" s="13"/>
      <c r="X279" s="13"/>
      <c r="Y279" s="13"/>
      <c r="Z279" s="13"/>
      <c r="AA279" s="13"/>
      <c r="AB279" s="13"/>
      <c r="AC279" s="13"/>
      <c r="AD279" s="13"/>
      <c r="AE279" s="13"/>
      <c r="AT279" s="244" t="s">
        <v>238</v>
      </c>
      <c r="AU279" s="244" t="s">
        <v>84</v>
      </c>
      <c r="AV279" s="13" t="s">
        <v>84</v>
      </c>
      <c r="AW279" s="13" t="s">
        <v>37</v>
      </c>
      <c r="AX279" s="13" t="s">
        <v>75</v>
      </c>
      <c r="AY279" s="244" t="s">
        <v>227</v>
      </c>
    </row>
    <row r="280" s="14" customFormat="1">
      <c r="A280" s="14"/>
      <c r="B280" s="245"/>
      <c r="C280" s="246"/>
      <c r="D280" s="235" t="s">
        <v>238</v>
      </c>
      <c r="E280" s="247" t="s">
        <v>19</v>
      </c>
      <c r="F280" s="248" t="s">
        <v>240</v>
      </c>
      <c r="G280" s="246"/>
      <c r="H280" s="249">
        <v>6</v>
      </c>
      <c r="I280" s="250"/>
      <c r="J280" s="246"/>
      <c r="K280" s="246"/>
      <c r="L280" s="251"/>
      <c r="M280" s="252"/>
      <c r="N280" s="253"/>
      <c r="O280" s="253"/>
      <c r="P280" s="253"/>
      <c r="Q280" s="253"/>
      <c r="R280" s="253"/>
      <c r="S280" s="253"/>
      <c r="T280" s="253"/>
      <c r="U280" s="254"/>
      <c r="V280" s="14"/>
      <c r="W280" s="14"/>
      <c r="X280" s="14"/>
      <c r="Y280" s="14"/>
      <c r="Z280" s="14"/>
      <c r="AA280" s="14"/>
      <c r="AB280" s="14"/>
      <c r="AC280" s="14"/>
      <c r="AD280" s="14"/>
      <c r="AE280" s="14"/>
      <c r="AT280" s="255" t="s">
        <v>238</v>
      </c>
      <c r="AU280" s="255" t="s">
        <v>84</v>
      </c>
      <c r="AV280" s="14" t="s">
        <v>234</v>
      </c>
      <c r="AW280" s="14" t="s">
        <v>37</v>
      </c>
      <c r="AX280" s="14" t="s">
        <v>82</v>
      </c>
      <c r="AY280" s="255" t="s">
        <v>227</v>
      </c>
    </row>
    <row r="281" s="2" customFormat="1" ht="16.5" customHeight="1">
      <c r="A281" s="40"/>
      <c r="B281" s="41"/>
      <c r="C281" s="215" t="s">
        <v>648</v>
      </c>
      <c r="D281" s="215" t="s">
        <v>229</v>
      </c>
      <c r="E281" s="216" t="s">
        <v>2275</v>
      </c>
      <c r="F281" s="217" t="s">
        <v>2276</v>
      </c>
      <c r="G281" s="218" t="s">
        <v>1202</v>
      </c>
      <c r="H281" s="219">
        <v>6</v>
      </c>
      <c r="I281" s="220"/>
      <c r="J281" s="221">
        <f>ROUND(I281*H281,2)</f>
        <v>0</v>
      </c>
      <c r="K281" s="217" t="s">
        <v>233</v>
      </c>
      <c r="L281" s="46"/>
      <c r="M281" s="222" t="s">
        <v>19</v>
      </c>
      <c r="N281" s="223" t="s">
        <v>46</v>
      </c>
      <c r="O281" s="86"/>
      <c r="P281" s="224">
        <f>O281*H281</f>
        <v>0</v>
      </c>
      <c r="Q281" s="224">
        <v>0.00014999999999999999</v>
      </c>
      <c r="R281" s="224">
        <f>Q281*H281</f>
        <v>0.00089999999999999998</v>
      </c>
      <c r="S281" s="224">
        <v>0</v>
      </c>
      <c r="T281" s="224">
        <f>S281*H281</f>
        <v>0</v>
      </c>
      <c r="U281" s="225" t="s">
        <v>19</v>
      </c>
      <c r="V281" s="40"/>
      <c r="W281" s="40"/>
      <c r="X281" s="40"/>
      <c r="Y281" s="40"/>
      <c r="Z281" s="40"/>
      <c r="AA281" s="40"/>
      <c r="AB281" s="40"/>
      <c r="AC281" s="40"/>
      <c r="AD281" s="40"/>
      <c r="AE281" s="40"/>
      <c r="AR281" s="226" t="s">
        <v>336</v>
      </c>
      <c r="AT281" s="226" t="s">
        <v>229</v>
      </c>
      <c r="AU281" s="226" t="s">
        <v>84</v>
      </c>
      <c r="AY281" s="19" t="s">
        <v>227</v>
      </c>
      <c r="BE281" s="227">
        <f>IF(N281="základní",J281,0)</f>
        <v>0</v>
      </c>
      <c r="BF281" s="227">
        <f>IF(N281="snížená",J281,0)</f>
        <v>0</v>
      </c>
      <c r="BG281" s="227">
        <f>IF(N281="zákl. přenesená",J281,0)</f>
        <v>0</v>
      </c>
      <c r="BH281" s="227">
        <f>IF(N281="sníž. přenesená",J281,0)</f>
        <v>0</v>
      </c>
      <c r="BI281" s="227">
        <f>IF(N281="nulová",J281,0)</f>
        <v>0</v>
      </c>
      <c r="BJ281" s="19" t="s">
        <v>82</v>
      </c>
      <c r="BK281" s="227">
        <f>ROUND(I281*H281,2)</f>
        <v>0</v>
      </c>
      <c r="BL281" s="19" t="s">
        <v>336</v>
      </c>
      <c r="BM281" s="226" t="s">
        <v>2277</v>
      </c>
    </row>
    <row r="282" s="2" customFormat="1">
      <c r="A282" s="40"/>
      <c r="B282" s="41"/>
      <c r="C282" s="42"/>
      <c r="D282" s="228" t="s">
        <v>236</v>
      </c>
      <c r="E282" s="42"/>
      <c r="F282" s="229" t="s">
        <v>2278</v>
      </c>
      <c r="G282" s="42"/>
      <c r="H282" s="42"/>
      <c r="I282" s="230"/>
      <c r="J282" s="42"/>
      <c r="K282" s="42"/>
      <c r="L282" s="46"/>
      <c r="M282" s="231"/>
      <c r="N282" s="232"/>
      <c r="O282" s="86"/>
      <c r="P282" s="86"/>
      <c r="Q282" s="86"/>
      <c r="R282" s="86"/>
      <c r="S282" s="86"/>
      <c r="T282" s="86"/>
      <c r="U282" s="87"/>
      <c r="V282" s="40"/>
      <c r="W282" s="40"/>
      <c r="X282" s="40"/>
      <c r="Y282" s="40"/>
      <c r="Z282" s="40"/>
      <c r="AA282" s="40"/>
      <c r="AB282" s="40"/>
      <c r="AC282" s="40"/>
      <c r="AD282" s="40"/>
      <c r="AE282" s="40"/>
      <c r="AT282" s="19" t="s">
        <v>236</v>
      </c>
      <c r="AU282" s="19" t="s">
        <v>84</v>
      </c>
    </row>
    <row r="283" s="13" customFormat="1">
      <c r="A283" s="13"/>
      <c r="B283" s="233"/>
      <c r="C283" s="234"/>
      <c r="D283" s="235" t="s">
        <v>238</v>
      </c>
      <c r="E283" s="236" t="s">
        <v>19</v>
      </c>
      <c r="F283" s="237" t="s">
        <v>248</v>
      </c>
      <c r="G283" s="234"/>
      <c r="H283" s="238">
        <v>6</v>
      </c>
      <c r="I283" s="239"/>
      <c r="J283" s="234"/>
      <c r="K283" s="234"/>
      <c r="L283" s="240"/>
      <c r="M283" s="241"/>
      <c r="N283" s="242"/>
      <c r="O283" s="242"/>
      <c r="P283" s="242"/>
      <c r="Q283" s="242"/>
      <c r="R283" s="242"/>
      <c r="S283" s="242"/>
      <c r="T283" s="242"/>
      <c r="U283" s="243"/>
      <c r="V283" s="13"/>
      <c r="W283" s="13"/>
      <c r="X283" s="13"/>
      <c r="Y283" s="13"/>
      <c r="Z283" s="13"/>
      <c r="AA283" s="13"/>
      <c r="AB283" s="13"/>
      <c r="AC283" s="13"/>
      <c r="AD283" s="13"/>
      <c r="AE283" s="13"/>
      <c r="AT283" s="244" t="s">
        <v>238</v>
      </c>
      <c r="AU283" s="244" t="s">
        <v>84</v>
      </c>
      <c r="AV283" s="13" t="s">
        <v>84</v>
      </c>
      <c r="AW283" s="13" t="s">
        <v>37</v>
      </c>
      <c r="AX283" s="13" t="s">
        <v>75</v>
      </c>
      <c r="AY283" s="244" t="s">
        <v>227</v>
      </c>
    </row>
    <row r="284" s="14" customFormat="1">
      <c r="A284" s="14"/>
      <c r="B284" s="245"/>
      <c r="C284" s="246"/>
      <c r="D284" s="235" t="s">
        <v>238</v>
      </c>
      <c r="E284" s="247" t="s">
        <v>19</v>
      </c>
      <c r="F284" s="248" t="s">
        <v>240</v>
      </c>
      <c r="G284" s="246"/>
      <c r="H284" s="249">
        <v>6</v>
      </c>
      <c r="I284" s="250"/>
      <c r="J284" s="246"/>
      <c r="K284" s="246"/>
      <c r="L284" s="251"/>
      <c r="M284" s="252"/>
      <c r="N284" s="253"/>
      <c r="O284" s="253"/>
      <c r="P284" s="253"/>
      <c r="Q284" s="253"/>
      <c r="R284" s="253"/>
      <c r="S284" s="253"/>
      <c r="T284" s="253"/>
      <c r="U284" s="254"/>
      <c r="V284" s="14"/>
      <c r="W284" s="14"/>
      <c r="X284" s="14"/>
      <c r="Y284" s="14"/>
      <c r="Z284" s="14"/>
      <c r="AA284" s="14"/>
      <c r="AB284" s="14"/>
      <c r="AC284" s="14"/>
      <c r="AD284" s="14"/>
      <c r="AE284" s="14"/>
      <c r="AT284" s="255" t="s">
        <v>238</v>
      </c>
      <c r="AU284" s="255" t="s">
        <v>84</v>
      </c>
      <c r="AV284" s="14" t="s">
        <v>234</v>
      </c>
      <c r="AW284" s="14" t="s">
        <v>37</v>
      </c>
      <c r="AX284" s="14" t="s">
        <v>82</v>
      </c>
      <c r="AY284" s="255" t="s">
        <v>227</v>
      </c>
    </row>
    <row r="285" s="2" customFormat="1" ht="16.5" customHeight="1">
      <c r="A285" s="40"/>
      <c r="B285" s="41"/>
      <c r="C285" s="215" t="s">
        <v>654</v>
      </c>
      <c r="D285" s="215" t="s">
        <v>229</v>
      </c>
      <c r="E285" s="216" t="s">
        <v>2279</v>
      </c>
      <c r="F285" s="217" t="s">
        <v>2280</v>
      </c>
      <c r="G285" s="218" t="s">
        <v>1202</v>
      </c>
      <c r="H285" s="219">
        <v>6</v>
      </c>
      <c r="I285" s="220"/>
      <c r="J285" s="221">
        <f>ROUND(I285*H285,2)</f>
        <v>0</v>
      </c>
      <c r="K285" s="217" t="s">
        <v>233</v>
      </c>
      <c r="L285" s="46"/>
      <c r="M285" s="222" t="s">
        <v>19</v>
      </c>
      <c r="N285" s="223" t="s">
        <v>46</v>
      </c>
      <c r="O285" s="86"/>
      <c r="P285" s="224">
        <f>O285*H285</f>
        <v>0</v>
      </c>
      <c r="Q285" s="224">
        <v>0.00050000000000000001</v>
      </c>
      <c r="R285" s="224">
        <f>Q285*H285</f>
        <v>0.0030000000000000001</v>
      </c>
      <c r="S285" s="224">
        <v>0</v>
      </c>
      <c r="T285" s="224">
        <f>S285*H285</f>
        <v>0</v>
      </c>
      <c r="U285" s="225" t="s">
        <v>19</v>
      </c>
      <c r="V285" s="40"/>
      <c r="W285" s="40"/>
      <c r="X285" s="40"/>
      <c r="Y285" s="40"/>
      <c r="Z285" s="40"/>
      <c r="AA285" s="40"/>
      <c r="AB285" s="40"/>
      <c r="AC285" s="40"/>
      <c r="AD285" s="40"/>
      <c r="AE285" s="40"/>
      <c r="AR285" s="226" t="s">
        <v>336</v>
      </c>
      <c r="AT285" s="226" t="s">
        <v>229</v>
      </c>
      <c r="AU285" s="226" t="s">
        <v>84</v>
      </c>
      <c r="AY285" s="19" t="s">
        <v>227</v>
      </c>
      <c r="BE285" s="227">
        <f>IF(N285="základní",J285,0)</f>
        <v>0</v>
      </c>
      <c r="BF285" s="227">
        <f>IF(N285="snížená",J285,0)</f>
        <v>0</v>
      </c>
      <c r="BG285" s="227">
        <f>IF(N285="zákl. přenesená",J285,0)</f>
        <v>0</v>
      </c>
      <c r="BH285" s="227">
        <f>IF(N285="sníž. přenesená",J285,0)</f>
        <v>0</v>
      </c>
      <c r="BI285" s="227">
        <f>IF(N285="nulová",J285,0)</f>
        <v>0</v>
      </c>
      <c r="BJ285" s="19" t="s">
        <v>82</v>
      </c>
      <c r="BK285" s="227">
        <f>ROUND(I285*H285,2)</f>
        <v>0</v>
      </c>
      <c r="BL285" s="19" t="s">
        <v>336</v>
      </c>
      <c r="BM285" s="226" t="s">
        <v>2281</v>
      </c>
    </row>
    <row r="286" s="2" customFormat="1">
      <c r="A286" s="40"/>
      <c r="B286" s="41"/>
      <c r="C286" s="42"/>
      <c r="D286" s="228" t="s">
        <v>236</v>
      </c>
      <c r="E286" s="42"/>
      <c r="F286" s="229" t="s">
        <v>2282</v>
      </c>
      <c r="G286" s="42"/>
      <c r="H286" s="42"/>
      <c r="I286" s="230"/>
      <c r="J286" s="42"/>
      <c r="K286" s="42"/>
      <c r="L286" s="46"/>
      <c r="M286" s="231"/>
      <c r="N286" s="232"/>
      <c r="O286" s="86"/>
      <c r="P286" s="86"/>
      <c r="Q286" s="86"/>
      <c r="R286" s="86"/>
      <c r="S286" s="86"/>
      <c r="T286" s="86"/>
      <c r="U286" s="87"/>
      <c r="V286" s="40"/>
      <c r="W286" s="40"/>
      <c r="X286" s="40"/>
      <c r="Y286" s="40"/>
      <c r="Z286" s="40"/>
      <c r="AA286" s="40"/>
      <c r="AB286" s="40"/>
      <c r="AC286" s="40"/>
      <c r="AD286" s="40"/>
      <c r="AE286" s="40"/>
      <c r="AT286" s="19" t="s">
        <v>236</v>
      </c>
      <c r="AU286" s="19" t="s">
        <v>84</v>
      </c>
    </row>
    <row r="287" s="13" customFormat="1">
      <c r="A287" s="13"/>
      <c r="B287" s="233"/>
      <c r="C287" s="234"/>
      <c r="D287" s="235" t="s">
        <v>238</v>
      </c>
      <c r="E287" s="236" t="s">
        <v>19</v>
      </c>
      <c r="F287" s="237" t="s">
        <v>248</v>
      </c>
      <c r="G287" s="234"/>
      <c r="H287" s="238">
        <v>6</v>
      </c>
      <c r="I287" s="239"/>
      <c r="J287" s="234"/>
      <c r="K287" s="234"/>
      <c r="L287" s="240"/>
      <c r="M287" s="241"/>
      <c r="N287" s="242"/>
      <c r="O287" s="242"/>
      <c r="P287" s="242"/>
      <c r="Q287" s="242"/>
      <c r="R287" s="242"/>
      <c r="S287" s="242"/>
      <c r="T287" s="242"/>
      <c r="U287" s="243"/>
      <c r="V287" s="13"/>
      <c r="W287" s="13"/>
      <c r="X287" s="13"/>
      <c r="Y287" s="13"/>
      <c r="Z287" s="13"/>
      <c r="AA287" s="13"/>
      <c r="AB287" s="13"/>
      <c r="AC287" s="13"/>
      <c r="AD287" s="13"/>
      <c r="AE287" s="13"/>
      <c r="AT287" s="244" t="s">
        <v>238</v>
      </c>
      <c r="AU287" s="244" t="s">
        <v>84</v>
      </c>
      <c r="AV287" s="13" t="s">
        <v>84</v>
      </c>
      <c r="AW287" s="13" t="s">
        <v>37</v>
      </c>
      <c r="AX287" s="13" t="s">
        <v>75</v>
      </c>
      <c r="AY287" s="244" t="s">
        <v>227</v>
      </c>
    </row>
    <row r="288" s="14" customFormat="1">
      <c r="A288" s="14"/>
      <c r="B288" s="245"/>
      <c r="C288" s="246"/>
      <c r="D288" s="235" t="s">
        <v>238</v>
      </c>
      <c r="E288" s="247" t="s">
        <v>19</v>
      </c>
      <c r="F288" s="248" t="s">
        <v>240</v>
      </c>
      <c r="G288" s="246"/>
      <c r="H288" s="249">
        <v>6</v>
      </c>
      <c r="I288" s="250"/>
      <c r="J288" s="246"/>
      <c r="K288" s="246"/>
      <c r="L288" s="251"/>
      <c r="M288" s="252"/>
      <c r="N288" s="253"/>
      <c r="O288" s="253"/>
      <c r="P288" s="253"/>
      <c r="Q288" s="253"/>
      <c r="R288" s="253"/>
      <c r="S288" s="253"/>
      <c r="T288" s="253"/>
      <c r="U288" s="254"/>
      <c r="V288" s="14"/>
      <c r="W288" s="14"/>
      <c r="X288" s="14"/>
      <c r="Y288" s="14"/>
      <c r="Z288" s="14"/>
      <c r="AA288" s="14"/>
      <c r="AB288" s="14"/>
      <c r="AC288" s="14"/>
      <c r="AD288" s="14"/>
      <c r="AE288" s="14"/>
      <c r="AT288" s="255" t="s">
        <v>238</v>
      </c>
      <c r="AU288" s="255" t="s">
        <v>84</v>
      </c>
      <c r="AV288" s="14" t="s">
        <v>234</v>
      </c>
      <c r="AW288" s="14" t="s">
        <v>37</v>
      </c>
      <c r="AX288" s="14" t="s">
        <v>82</v>
      </c>
      <c r="AY288" s="255" t="s">
        <v>227</v>
      </c>
    </row>
    <row r="289" s="12" customFormat="1" ht="25.92" customHeight="1">
      <c r="A289" s="12"/>
      <c r="B289" s="199"/>
      <c r="C289" s="200"/>
      <c r="D289" s="201" t="s">
        <v>74</v>
      </c>
      <c r="E289" s="202" t="s">
        <v>365</v>
      </c>
      <c r="F289" s="202" t="s">
        <v>366</v>
      </c>
      <c r="G289" s="200"/>
      <c r="H289" s="200"/>
      <c r="I289" s="203"/>
      <c r="J289" s="204">
        <f>BK289</f>
        <v>0</v>
      </c>
      <c r="K289" s="200"/>
      <c r="L289" s="205"/>
      <c r="M289" s="206"/>
      <c r="N289" s="207"/>
      <c r="O289" s="207"/>
      <c r="P289" s="208">
        <f>SUM(P290:P297)</f>
        <v>0</v>
      </c>
      <c r="Q289" s="207"/>
      <c r="R289" s="208">
        <f>SUM(R290:R297)</f>
        <v>0</v>
      </c>
      <c r="S289" s="207"/>
      <c r="T289" s="208">
        <f>SUM(T290:T297)</f>
        <v>0</v>
      </c>
      <c r="U289" s="209"/>
      <c r="V289" s="12"/>
      <c r="W289" s="12"/>
      <c r="X289" s="12"/>
      <c r="Y289" s="12"/>
      <c r="Z289" s="12"/>
      <c r="AA289" s="12"/>
      <c r="AB289" s="12"/>
      <c r="AC289" s="12"/>
      <c r="AD289" s="12"/>
      <c r="AE289" s="12"/>
      <c r="AR289" s="210" t="s">
        <v>234</v>
      </c>
      <c r="AT289" s="211" t="s">
        <v>74</v>
      </c>
      <c r="AU289" s="211" t="s">
        <v>75</v>
      </c>
      <c r="AY289" s="210" t="s">
        <v>227</v>
      </c>
      <c r="BK289" s="212">
        <f>SUM(BK290:BK297)</f>
        <v>0</v>
      </c>
    </row>
    <row r="290" s="2" customFormat="1" ht="16.5" customHeight="1">
      <c r="A290" s="40"/>
      <c r="B290" s="41"/>
      <c r="C290" s="215" t="s">
        <v>659</v>
      </c>
      <c r="D290" s="215" t="s">
        <v>229</v>
      </c>
      <c r="E290" s="216" t="s">
        <v>2283</v>
      </c>
      <c r="F290" s="217" t="s">
        <v>2284</v>
      </c>
      <c r="G290" s="218" t="s">
        <v>370</v>
      </c>
      <c r="H290" s="219">
        <v>82</v>
      </c>
      <c r="I290" s="220"/>
      <c r="J290" s="221">
        <f>ROUND(I290*H290,2)</f>
        <v>0</v>
      </c>
      <c r="K290" s="217" t="s">
        <v>517</v>
      </c>
      <c r="L290" s="46"/>
      <c r="M290" s="222" t="s">
        <v>19</v>
      </c>
      <c r="N290" s="223" t="s">
        <v>46</v>
      </c>
      <c r="O290" s="86"/>
      <c r="P290" s="224">
        <f>O290*H290</f>
        <v>0</v>
      </c>
      <c r="Q290" s="224">
        <v>0</v>
      </c>
      <c r="R290" s="224">
        <f>Q290*H290</f>
        <v>0</v>
      </c>
      <c r="S290" s="224">
        <v>0</v>
      </c>
      <c r="T290" s="224">
        <f>S290*H290</f>
        <v>0</v>
      </c>
      <c r="U290" s="225" t="s">
        <v>19</v>
      </c>
      <c r="V290" s="40"/>
      <c r="W290" s="40"/>
      <c r="X290" s="40"/>
      <c r="Y290" s="40"/>
      <c r="Z290" s="40"/>
      <c r="AA290" s="40"/>
      <c r="AB290" s="40"/>
      <c r="AC290" s="40"/>
      <c r="AD290" s="40"/>
      <c r="AE290" s="40"/>
      <c r="AR290" s="226" t="s">
        <v>371</v>
      </c>
      <c r="AT290" s="226" t="s">
        <v>229</v>
      </c>
      <c r="AU290" s="226" t="s">
        <v>82</v>
      </c>
      <c r="AY290" s="19" t="s">
        <v>227</v>
      </c>
      <c r="BE290" s="227">
        <f>IF(N290="základní",J290,0)</f>
        <v>0</v>
      </c>
      <c r="BF290" s="227">
        <f>IF(N290="snížená",J290,0)</f>
        <v>0</v>
      </c>
      <c r="BG290" s="227">
        <f>IF(N290="zákl. přenesená",J290,0)</f>
        <v>0</v>
      </c>
      <c r="BH290" s="227">
        <f>IF(N290="sníž. přenesená",J290,0)</f>
        <v>0</v>
      </c>
      <c r="BI290" s="227">
        <f>IF(N290="nulová",J290,0)</f>
        <v>0</v>
      </c>
      <c r="BJ290" s="19" t="s">
        <v>82</v>
      </c>
      <c r="BK290" s="227">
        <f>ROUND(I290*H290,2)</f>
        <v>0</v>
      </c>
      <c r="BL290" s="19" t="s">
        <v>371</v>
      </c>
      <c r="BM290" s="226" t="s">
        <v>2285</v>
      </c>
    </row>
    <row r="291" s="15" customFormat="1">
      <c r="A291" s="15"/>
      <c r="B291" s="266"/>
      <c r="C291" s="267"/>
      <c r="D291" s="235" t="s">
        <v>238</v>
      </c>
      <c r="E291" s="268" t="s">
        <v>19</v>
      </c>
      <c r="F291" s="269" t="s">
        <v>2286</v>
      </c>
      <c r="G291" s="267"/>
      <c r="H291" s="268" t="s">
        <v>19</v>
      </c>
      <c r="I291" s="270"/>
      <c r="J291" s="267"/>
      <c r="K291" s="267"/>
      <c r="L291" s="271"/>
      <c r="M291" s="272"/>
      <c r="N291" s="273"/>
      <c r="O291" s="273"/>
      <c r="P291" s="273"/>
      <c r="Q291" s="273"/>
      <c r="R291" s="273"/>
      <c r="S291" s="273"/>
      <c r="T291" s="273"/>
      <c r="U291" s="274"/>
      <c r="V291" s="15"/>
      <c r="W291" s="15"/>
      <c r="X291" s="15"/>
      <c r="Y291" s="15"/>
      <c r="Z291" s="15"/>
      <c r="AA291" s="15"/>
      <c r="AB291" s="15"/>
      <c r="AC291" s="15"/>
      <c r="AD291" s="15"/>
      <c r="AE291" s="15"/>
      <c r="AT291" s="275" t="s">
        <v>238</v>
      </c>
      <c r="AU291" s="275" t="s">
        <v>82</v>
      </c>
      <c r="AV291" s="15" t="s">
        <v>82</v>
      </c>
      <c r="AW291" s="15" t="s">
        <v>37</v>
      </c>
      <c r="AX291" s="15" t="s">
        <v>75</v>
      </c>
      <c r="AY291" s="275" t="s">
        <v>227</v>
      </c>
    </row>
    <row r="292" s="13" customFormat="1">
      <c r="A292" s="13"/>
      <c r="B292" s="233"/>
      <c r="C292" s="234"/>
      <c r="D292" s="235" t="s">
        <v>238</v>
      </c>
      <c r="E292" s="236" t="s">
        <v>19</v>
      </c>
      <c r="F292" s="237" t="s">
        <v>1273</v>
      </c>
      <c r="G292" s="234"/>
      <c r="H292" s="238">
        <v>82</v>
      </c>
      <c r="I292" s="239"/>
      <c r="J292" s="234"/>
      <c r="K292" s="234"/>
      <c r="L292" s="240"/>
      <c r="M292" s="241"/>
      <c r="N292" s="242"/>
      <c r="O292" s="242"/>
      <c r="P292" s="242"/>
      <c r="Q292" s="242"/>
      <c r="R292" s="242"/>
      <c r="S292" s="242"/>
      <c r="T292" s="242"/>
      <c r="U292" s="243"/>
      <c r="V292" s="13"/>
      <c r="W292" s="13"/>
      <c r="X292" s="13"/>
      <c r="Y292" s="13"/>
      <c r="Z292" s="13"/>
      <c r="AA292" s="13"/>
      <c r="AB292" s="13"/>
      <c r="AC292" s="13"/>
      <c r="AD292" s="13"/>
      <c r="AE292" s="13"/>
      <c r="AT292" s="244" t="s">
        <v>238</v>
      </c>
      <c r="AU292" s="244" t="s">
        <v>82</v>
      </c>
      <c r="AV292" s="13" t="s">
        <v>84</v>
      </c>
      <c r="AW292" s="13" t="s">
        <v>37</v>
      </c>
      <c r="AX292" s="13" t="s">
        <v>75</v>
      </c>
      <c r="AY292" s="244" t="s">
        <v>227</v>
      </c>
    </row>
    <row r="293" s="14" customFormat="1">
      <c r="A293" s="14"/>
      <c r="B293" s="245"/>
      <c r="C293" s="246"/>
      <c r="D293" s="235" t="s">
        <v>238</v>
      </c>
      <c r="E293" s="247" t="s">
        <v>19</v>
      </c>
      <c r="F293" s="248" t="s">
        <v>240</v>
      </c>
      <c r="G293" s="246"/>
      <c r="H293" s="249">
        <v>82</v>
      </c>
      <c r="I293" s="250"/>
      <c r="J293" s="246"/>
      <c r="K293" s="246"/>
      <c r="L293" s="251"/>
      <c r="M293" s="252"/>
      <c r="N293" s="253"/>
      <c r="O293" s="253"/>
      <c r="P293" s="253"/>
      <c r="Q293" s="253"/>
      <c r="R293" s="253"/>
      <c r="S293" s="253"/>
      <c r="T293" s="253"/>
      <c r="U293" s="254"/>
      <c r="V293" s="14"/>
      <c r="W293" s="14"/>
      <c r="X293" s="14"/>
      <c r="Y293" s="14"/>
      <c r="Z293" s="14"/>
      <c r="AA293" s="14"/>
      <c r="AB293" s="14"/>
      <c r="AC293" s="14"/>
      <c r="AD293" s="14"/>
      <c r="AE293" s="14"/>
      <c r="AT293" s="255" t="s">
        <v>238</v>
      </c>
      <c r="AU293" s="255" t="s">
        <v>82</v>
      </c>
      <c r="AV293" s="14" t="s">
        <v>234</v>
      </c>
      <c r="AW293" s="14" t="s">
        <v>37</v>
      </c>
      <c r="AX293" s="14" t="s">
        <v>82</v>
      </c>
      <c r="AY293" s="255" t="s">
        <v>227</v>
      </c>
    </row>
    <row r="294" s="2" customFormat="1" ht="16.5" customHeight="1">
      <c r="A294" s="40"/>
      <c r="B294" s="41"/>
      <c r="C294" s="215" t="s">
        <v>665</v>
      </c>
      <c r="D294" s="215" t="s">
        <v>229</v>
      </c>
      <c r="E294" s="216" t="s">
        <v>2065</v>
      </c>
      <c r="F294" s="217" t="s">
        <v>2066</v>
      </c>
      <c r="G294" s="218" t="s">
        <v>370</v>
      </c>
      <c r="H294" s="219">
        <v>32</v>
      </c>
      <c r="I294" s="220"/>
      <c r="J294" s="221">
        <f>ROUND(I294*H294,2)</f>
        <v>0</v>
      </c>
      <c r="K294" s="217" t="s">
        <v>517</v>
      </c>
      <c r="L294" s="46"/>
      <c r="M294" s="222" t="s">
        <v>19</v>
      </c>
      <c r="N294" s="223" t="s">
        <v>46</v>
      </c>
      <c r="O294" s="86"/>
      <c r="P294" s="224">
        <f>O294*H294</f>
        <v>0</v>
      </c>
      <c r="Q294" s="224">
        <v>0</v>
      </c>
      <c r="R294" s="224">
        <f>Q294*H294</f>
        <v>0</v>
      </c>
      <c r="S294" s="224">
        <v>0</v>
      </c>
      <c r="T294" s="224">
        <f>S294*H294</f>
        <v>0</v>
      </c>
      <c r="U294" s="225" t="s">
        <v>19</v>
      </c>
      <c r="V294" s="40"/>
      <c r="W294" s="40"/>
      <c r="X294" s="40"/>
      <c r="Y294" s="40"/>
      <c r="Z294" s="40"/>
      <c r="AA294" s="40"/>
      <c r="AB294" s="40"/>
      <c r="AC294" s="40"/>
      <c r="AD294" s="40"/>
      <c r="AE294" s="40"/>
      <c r="AR294" s="226" t="s">
        <v>371</v>
      </c>
      <c r="AT294" s="226" t="s">
        <v>229</v>
      </c>
      <c r="AU294" s="226" t="s">
        <v>82</v>
      </c>
      <c r="AY294" s="19" t="s">
        <v>227</v>
      </c>
      <c r="BE294" s="227">
        <f>IF(N294="základní",J294,0)</f>
        <v>0</v>
      </c>
      <c r="BF294" s="227">
        <f>IF(N294="snížená",J294,0)</f>
        <v>0</v>
      </c>
      <c r="BG294" s="227">
        <f>IF(N294="zákl. přenesená",J294,0)</f>
        <v>0</v>
      </c>
      <c r="BH294" s="227">
        <f>IF(N294="sníž. přenesená",J294,0)</f>
        <v>0</v>
      </c>
      <c r="BI294" s="227">
        <f>IF(N294="nulová",J294,0)</f>
        <v>0</v>
      </c>
      <c r="BJ294" s="19" t="s">
        <v>82</v>
      </c>
      <c r="BK294" s="227">
        <f>ROUND(I294*H294,2)</f>
        <v>0</v>
      </c>
      <c r="BL294" s="19" t="s">
        <v>371</v>
      </c>
      <c r="BM294" s="226" t="s">
        <v>2287</v>
      </c>
    </row>
    <row r="295" s="15" customFormat="1">
      <c r="A295" s="15"/>
      <c r="B295" s="266"/>
      <c r="C295" s="267"/>
      <c r="D295" s="235" t="s">
        <v>238</v>
      </c>
      <c r="E295" s="268" t="s">
        <v>19</v>
      </c>
      <c r="F295" s="269" t="s">
        <v>2288</v>
      </c>
      <c r="G295" s="267"/>
      <c r="H295" s="268" t="s">
        <v>19</v>
      </c>
      <c r="I295" s="270"/>
      <c r="J295" s="267"/>
      <c r="K295" s="267"/>
      <c r="L295" s="271"/>
      <c r="M295" s="272"/>
      <c r="N295" s="273"/>
      <c r="O295" s="273"/>
      <c r="P295" s="273"/>
      <c r="Q295" s="273"/>
      <c r="R295" s="273"/>
      <c r="S295" s="273"/>
      <c r="T295" s="273"/>
      <c r="U295" s="274"/>
      <c r="V295" s="15"/>
      <c r="W295" s="15"/>
      <c r="X295" s="15"/>
      <c r="Y295" s="15"/>
      <c r="Z295" s="15"/>
      <c r="AA295" s="15"/>
      <c r="AB295" s="15"/>
      <c r="AC295" s="15"/>
      <c r="AD295" s="15"/>
      <c r="AE295" s="15"/>
      <c r="AT295" s="275" t="s">
        <v>238</v>
      </c>
      <c r="AU295" s="275" t="s">
        <v>82</v>
      </c>
      <c r="AV295" s="15" t="s">
        <v>82</v>
      </c>
      <c r="AW295" s="15" t="s">
        <v>37</v>
      </c>
      <c r="AX295" s="15" t="s">
        <v>75</v>
      </c>
      <c r="AY295" s="275" t="s">
        <v>227</v>
      </c>
    </row>
    <row r="296" s="13" customFormat="1">
      <c r="A296" s="13"/>
      <c r="B296" s="233"/>
      <c r="C296" s="234"/>
      <c r="D296" s="235" t="s">
        <v>238</v>
      </c>
      <c r="E296" s="236" t="s">
        <v>19</v>
      </c>
      <c r="F296" s="237" t="s">
        <v>491</v>
      </c>
      <c r="G296" s="234"/>
      <c r="H296" s="238">
        <v>32</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82</v>
      </c>
      <c r="AV296" s="13" t="s">
        <v>84</v>
      </c>
      <c r="AW296" s="13" t="s">
        <v>37</v>
      </c>
      <c r="AX296" s="13" t="s">
        <v>75</v>
      </c>
      <c r="AY296" s="244" t="s">
        <v>227</v>
      </c>
    </row>
    <row r="297" s="14" customFormat="1">
      <c r="A297" s="14"/>
      <c r="B297" s="245"/>
      <c r="C297" s="246"/>
      <c r="D297" s="235" t="s">
        <v>238</v>
      </c>
      <c r="E297" s="247" t="s">
        <v>19</v>
      </c>
      <c r="F297" s="248" t="s">
        <v>240</v>
      </c>
      <c r="G297" s="246"/>
      <c r="H297" s="249">
        <v>32</v>
      </c>
      <c r="I297" s="250"/>
      <c r="J297" s="246"/>
      <c r="K297" s="246"/>
      <c r="L297" s="251"/>
      <c r="M297" s="252"/>
      <c r="N297" s="253"/>
      <c r="O297" s="253"/>
      <c r="P297" s="253"/>
      <c r="Q297" s="253"/>
      <c r="R297" s="253"/>
      <c r="S297" s="253"/>
      <c r="T297" s="253"/>
      <c r="U297" s="254"/>
      <c r="V297" s="14"/>
      <c r="W297" s="14"/>
      <c r="X297" s="14"/>
      <c r="Y297" s="14"/>
      <c r="Z297" s="14"/>
      <c r="AA297" s="14"/>
      <c r="AB297" s="14"/>
      <c r="AC297" s="14"/>
      <c r="AD297" s="14"/>
      <c r="AE297" s="14"/>
      <c r="AT297" s="255" t="s">
        <v>238</v>
      </c>
      <c r="AU297" s="255" t="s">
        <v>82</v>
      </c>
      <c r="AV297" s="14" t="s">
        <v>234</v>
      </c>
      <c r="AW297" s="14" t="s">
        <v>37</v>
      </c>
      <c r="AX297" s="14" t="s">
        <v>82</v>
      </c>
      <c r="AY297" s="255" t="s">
        <v>227</v>
      </c>
    </row>
    <row r="298" s="12" customFormat="1" ht="25.92" customHeight="1">
      <c r="A298" s="12"/>
      <c r="B298" s="199"/>
      <c r="C298" s="200"/>
      <c r="D298" s="201" t="s">
        <v>74</v>
      </c>
      <c r="E298" s="202" t="s">
        <v>187</v>
      </c>
      <c r="F298" s="202" t="s">
        <v>188</v>
      </c>
      <c r="G298" s="200"/>
      <c r="H298" s="200"/>
      <c r="I298" s="203"/>
      <c r="J298" s="204">
        <f>BK298</f>
        <v>0</v>
      </c>
      <c r="K298" s="200"/>
      <c r="L298" s="205"/>
      <c r="M298" s="206"/>
      <c r="N298" s="207"/>
      <c r="O298" s="207"/>
      <c r="P298" s="208">
        <f>P299+P303</f>
        <v>0</v>
      </c>
      <c r="Q298" s="207"/>
      <c r="R298" s="208">
        <f>R299+R303</f>
        <v>0</v>
      </c>
      <c r="S298" s="207"/>
      <c r="T298" s="208">
        <f>T299+T303</f>
        <v>0</v>
      </c>
      <c r="U298" s="209"/>
      <c r="V298" s="12"/>
      <c r="W298" s="12"/>
      <c r="X298" s="12"/>
      <c r="Y298" s="12"/>
      <c r="Z298" s="12"/>
      <c r="AA298" s="12"/>
      <c r="AB298" s="12"/>
      <c r="AC298" s="12"/>
      <c r="AD298" s="12"/>
      <c r="AE298" s="12"/>
      <c r="AR298" s="210" t="s">
        <v>267</v>
      </c>
      <c r="AT298" s="211" t="s">
        <v>74</v>
      </c>
      <c r="AU298" s="211" t="s">
        <v>75</v>
      </c>
      <c r="AY298" s="210" t="s">
        <v>227</v>
      </c>
      <c r="BK298" s="212">
        <f>BK299+BK303</f>
        <v>0</v>
      </c>
    </row>
    <row r="299" s="12" customFormat="1" ht="22.8" customHeight="1">
      <c r="A299" s="12"/>
      <c r="B299" s="199"/>
      <c r="C299" s="200"/>
      <c r="D299" s="201" t="s">
        <v>74</v>
      </c>
      <c r="E299" s="213" t="s">
        <v>2289</v>
      </c>
      <c r="F299" s="213" t="s">
        <v>2290</v>
      </c>
      <c r="G299" s="200"/>
      <c r="H299" s="200"/>
      <c r="I299" s="203"/>
      <c r="J299" s="214">
        <f>BK299</f>
        <v>0</v>
      </c>
      <c r="K299" s="200"/>
      <c r="L299" s="205"/>
      <c r="M299" s="206"/>
      <c r="N299" s="207"/>
      <c r="O299" s="207"/>
      <c r="P299" s="208">
        <f>SUM(P300:P302)</f>
        <v>0</v>
      </c>
      <c r="Q299" s="207"/>
      <c r="R299" s="208">
        <f>SUM(R300:R302)</f>
        <v>0</v>
      </c>
      <c r="S299" s="207"/>
      <c r="T299" s="208">
        <f>SUM(T300:T302)</f>
        <v>0</v>
      </c>
      <c r="U299" s="209"/>
      <c r="V299" s="12"/>
      <c r="W299" s="12"/>
      <c r="X299" s="12"/>
      <c r="Y299" s="12"/>
      <c r="Z299" s="12"/>
      <c r="AA299" s="12"/>
      <c r="AB299" s="12"/>
      <c r="AC299" s="12"/>
      <c r="AD299" s="12"/>
      <c r="AE299" s="12"/>
      <c r="AR299" s="210" t="s">
        <v>267</v>
      </c>
      <c r="AT299" s="211" t="s">
        <v>74</v>
      </c>
      <c r="AU299" s="211" t="s">
        <v>82</v>
      </c>
      <c r="AY299" s="210" t="s">
        <v>227</v>
      </c>
      <c r="BK299" s="212">
        <f>SUM(BK300:BK302)</f>
        <v>0</v>
      </c>
    </row>
    <row r="300" s="2" customFormat="1" ht="16.5" customHeight="1">
      <c r="A300" s="40"/>
      <c r="B300" s="41"/>
      <c r="C300" s="215" t="s">
        <v>672</v>
      </c>
      <c r="D300" s="215" t="s">
        <v>229</v>
      </c>
      <c r="E300" s="216" t="s">
        <v>2291</v>
      </c>
      <c r="F300" s="217" t="s">
        <v>2292</v>
      </c>
      <c r="G300" s="218" t="s">
        <v>462</v>
      </c>
      <c r="H300" s="219">
        <v>1</v>
      </c>
      <c r="I300" s="220"/>
      <c r="J300" s="221">
        <f>ROUND(I300*H300,2)</f>
        <v>0</v>
      </c>
      <c r="K300" s="217" t="s">
        <v>517</v>
      </c>
      <c r="L300" s="46"/>
      <c r="M300" s="222" t="s">
        <v>19</v>
      </c>
      <c r="N300" s="223" t="s">
        <v>46</v>
      </c>
      <c r="O300" s="86"/>
      <c r="P300" s="224">
        <f>O300*H300</f>
        <v>0</v>
      </c>
      <c r="Q300" s="224">
        <v>0</v>
      </c>
      <c r="R300" s="224">
        <f>Q300*H300</f>
        <v>0</v>
      </c>
      <c r="S300" s="224">
        <v>0</v>
      </c>
      <c r="T300" s="224">
        <f>S300*H300</f>
        <v>0</v>
      </c>
      <c r="U300" s="225" t="s">
        <v>19</v>
      </c>
      <c r="V300" s="40"/>
      <c r="W300" s="40"/>
      <c r="X300" s="40"/>
      <c r="Y300" s="40"/>
      <c r="Z300" s="40"/>
      <c r="AA300" s="40"/>
      <c r="AB300" s="40"/>
      <c r="AC300" s="40"/>
      <c r="AD300" s="40"/>
      <c r="AE300" s="40"/>
      <c r="AR300" s="226" t="s">
        <v>2293</v>
      </c>
      <c r="AT300" s="226" t="s">
        <v>229</v>
      </c>
      <c r="AU300" s="226" t="s">
        <v>84</v>
      </c>
      <c r="AY300" s="19" t="s">
        <v>227</v>
      </c>
      <c r="BE300" s="227">
        <f>IF(N300="základní",J300,0)</f>
        <v>0</v>
      </c>
      <c r="BF300" s="227">
        <f>IF(N300="snížená",J300,0)</f>
        <v>0</v>
      </c>
      <c r="BG300" s="227">
        <f>IF(N300="zákl. přenesená",J300,0)</f>
        <v>0</v>
      </c>
      <c r="BH300" s="227">
        <f>IF(N300="sníž. přenesená",J300,0)</f>
        <v>0</v>
      </c>
      <c r="BI300" s="227">
        <f>IF(N300="nulová",J300,0)</f>
        <v>0</v>
      </c>
      <c r="BJ300" s="19" t="s">
        <v>82</v>
      </c>
      <c r="BK300" s="227">
        <f>ROUND(I300*H300,2)</f>
        <v>0</v>
      </c>
      <c r="BL300" s="19" t="s">
        <v>2293</v>
      </c>
      <c r="BM300" s="226" t="s">
        <v>2294</v>
      </c>
    </row>
    <row r="301" s="13" customFormat="1">
      <c r="A301" s="13"/>
      <c r="B301" s="233"/>
      <c r="C301" s="234"/>
      <c r="D301" s="235" t="s">
        <v>238</v>
      </c>
      <c r="E301" s="236" t="s">
        <v>19</v>
      </c>
      <c r="F301" s="237" t="s">
        <v>82</v>
      </c>
      <c r="G301" s="234"/>
      <c r="H301" s="238">
        <v>1</v>
      </c>
      <c r="I301" s="239"/>
      <c r="J301" s="234"/>
      <c r="K301" s="234"/>
      <c r="L301" s="240"/>
      <c r="M301" s="241"/>
      <c r="N301" s="242"/>
      <c r="O301" s="242"/>
      <c r="P301" s="242"/>
      <c r="Q301" s="242"/>
      <c r="R301" s="242"/>
      <c r="S301" s="242"/>
      <c r="T301" s="242"/>
      <c r="U301" s="243"/>
      <c r="V301" s="13"/>
      <c r="W301" s="13"/>
      <c r="X301" s="13"/>
      <c r="Y301" s="13"/>
      <c r="Z301" s="13"/>
      <c r="AA301" s="13"/>
      <c r="AB301" s="13"/>
      <c r="AC301" s="13"/>
      <c r="AD301" s="13"/>
      <c r="AE301" s="13"/>
      <c r="AT301" s="244" t="s">
        <v>238</v>
      </c>
      <c r="AU301" s="244" t="s">
        <v>84</v>
      </c>
      <c r="AV301" s="13" t="s">
        <v>84</v>
      </c>
      <c r="AW301" s="13" t="s">
        <v>37</v>
      </c>
      <c r="AX301" s="13" t="s">
        <v>75</v>
      </c>
      <c r="AY301" s="244" t="s">
        <v>227</v>
      </c>
    </row>
    <row r="302" s="14" customFormat="1">
      <c r="A302" s="14"/>
      <c r="B302" s="245"/>
      <c r="C302" s="246"/>
      <c r="D302" s="235" t="s">
        <v>238</v>
      </c>
      <c r="E302" s="247" t="s">
        <v>19</v>
      </c>
      <c r="F302" s="248" t="s">
        <v>240</v>
      </c>
      <c r="G302" s="246"/>
      <c r="H302" s="249">
        <v>1</v>
      </c>
      <c r="I302" s="250"/>
      <c r="J302" s="246"/>
      <c r="K302" s="246"/>
      <c r="L302" s="251"/>
      <c r="M302" s="252"/>
      <c r="N302" s="253"/>
      <c r="O302" s="253"/>
      <c r="P302" s="253"/>
      <c r="Q302" s="253"/>
      <c r="R302" s="253"/>
      <c r="S302" s="253"/>
      <c r="T302" s="253"/>
      <c r="U302" s="254"/>
      <c r="V302" s="14"/>
      <c r="W302" s="14"/>
      <c r="X302" s="14"/>
      <c r="Y302" s="14"/>
      <c r="Z302" s="14"/>
      <c r="AA302" s="14"/>
      <c r="AB302" s="14"/>
      <c r="AC302" s="14"/>
      <c r="AD302" s="14"/>
      <c r="AE302" s="14"/>
      <c r="AT302" s="255" t="s">
        <v>238</v>
      </c>
      <c r="AU302" s="255" t="s">
        <v>84</v>
      </c>
      <c r="AV302" s="14" t="s">
        <v>234</v>
      </c>
      <c r="AW302" s="14" t="s">
        <v>37</v>
      </c>
      <c r="AX302" s="14" t="s">
        <v>82</v>
      </c>
      <c r="AY302" s="255" t="s">
        <v>227</v>
      </c>
    </row>
    <row r="303" s="12" customFormat="1" ht="22.8" customHeight="1">
      <c r="A303" s="12"/>
      <c r="B303" s="199"/>
      <c r="C303" s="200"/>
      <c r="D303" s="201" t="s">
        <v>74</v>
      </c>
      <c r="E303" s="213" t="s">
        <v>2295</v>
      </c>
      <c r="F303" s="213" t="s">
        <v>2296</v>
      </c>
      <c r="G303" s="200"/>
      <c r="H303" s="200"/>
      <c r="I303" s="203"/>
      <c r="J303" s="214">
        <f>BK303</f>
        <v>0</v>
      </c>
      <c r="K303" s="200"/>
      <c r="L303" s="205"/>
      <c r="M303" s="206"/>
      <c r="N303" s="207"/>
      <c r="O303" s="207"/>
      <c r="P303" s="208">
        <f>SUM(P304:P315)</f>
        <v>0</v>
      </c>
      <c r="Q303" s="207"/>
      <c r="R303" s="208">
        <f>SUM(R304:R315)</f>
        <v>0</v>
      </c>
      <c r="S303" s="207"/>
      <c r="T303" s="208">
        <f>SUM(T304:T315)</f>
        <v>0</v>
      </c>
      <c r="U303" s="209"/>
      <c r="V303" s="12"/>
      <c r="W303" s="12"/>
      <c r="X303" s="12"/>
      <c r="Y303" s="12"/>
      <c r="Z303" s="12"/>
      <c r="AA303" s="12"/>
      <c r="AB303" s="12"/>
      <c r="AC303" s="12"/>
      <c r="AD303" s="12"/>
      <c r="AE303" s="12"/>
      <c r="AR303" s="210" t="s">
        <v>267</v>
      </c>
      <c r="AT303" s="211" t="s">
        <v>74</v>
      </c>
      <c r="AU303" s="211" t="s">
        <v>82</v>
      </c>
      <c r="AY303" s="210" t="s">
        <v>227</v>
      </c>
      <c r="BK303" s="212">
        <f>SUM(BK304:BK315)</f>
        <v>0</v>
      </c>
    </row>
    <row r="304" s="2" customFormat="1" ht="16.5" customHeight="1">
      <c r="A304" s="40"/>
      <c r="B304" s="41"/>
      <c r="C304" s="215" t="s">
        <v>682</v>
      </c>
      <c r="D304" s="215" t="s">
        <v>229</v>
      </c>
      <c r="E304" s="216" t="s">
        <v>2297</v>
      </c>
      <c r="F304" s="217" t="s">
        <v>2298</v>
      </c>
      <c r="G304" s="218" t="s">
        <v>2051</v>
      </c>
      <c r="H304" s="219">
        <v>1</v>
      </c>
      <c r="I304" s="220"/>
      <c r="J304" s="221">
        <f>ROUND(I304*H304,2)</f>
        <v>0</v>
      </c>
      <c r="K304" s="217" t="s">
        <v>517</v>
      </c>
      <c r="L304" s="46"/>
      <c r="M304" s="222" t="s">
        <v>19</v>
      </c>
      <c r="N304" s="223" t="s">
        <v>46</v>
      </c>
      <c r="O304" s="86"/>
      <c r="P304" s="224">
        <f>O304*H304</f>
        <v>0</v>
      </c>
      <c r="Q304" s="224">
        <v>0</v>
      </c>
      <c r="R304" s="224">
        <f>Q304*H304</f>
        <v>0</v>
      </c>
      <c r="S304" s="224">
        <v>0</v>
      </c>
      <c r="T304" s="224">
        <f>S304*H304</f>
        <v>0</v>
      </c>
      <c r="U304" s="225" t="s">
        <v>19</v>
      </c>
      <c r="V304" s="40"/>
      <c r="W304" s="40"/>
      <c r="X304" s="40"/>
      <c r="Y304" s="40"/>
      <c r="Z304" s="40"/>
      <c r="AA304" s="40"/>
      <c r="AB304" s="40"/>
      <c r="AC304" s="40"/>
      <c r="AD304" s="40"/>
      <c r="AE304" s="40"/>
      <c r="AR304" s="226" t="s">
        <v>2293</v>
      </c>
      <c r="AT304" s="226" t="s">
        <v>229</v>
      </c>
      <c r="AU304" s="226" t="s">
        <v>84</v>
      </c>
      <c r="AY304" s="19" t="s">
        <v>227</v>
      </c>
      <c r="BE304" s="227">
        <f>IF(N304="základní",J304,0)</f>
        <v>0</v>
      </c>
      <c r="BF304" s="227">
        <f>IF(N304="snížená",J304,0)</f>
        <v>0</v>
      </c>
      <c r="BG304" s="227">
        <f>IF(N304="zákl. přenesená",J304,0)</f>
        <v>0</v>
      </c>
      <c r="BH304" s="227">
        <f>IF(N304="sníž. přenesená",J304,0)</f>
        <v>0</v>
      </c>
      <c r="BI304" s="227">
        <f>IF(N304="nulová",J304,0)</f>
        <v>0</v>
      </c>
      <c r="BJ304" s="19" t="s">
        <v>82</v>
      </c>
      <c r="BK304" s="227">
        <f>ROUND(I304*H304,2)</f>
        <v>0</v>
      </c>
      <c r="BL304" s="19" t="s">
        <v>2293</v>
      </c>
      <c r="BM304" s="226" t="s">
        <v>2299</v>
      </c>
    </row>
    <row r="305" s="13" customFormat="1">
      <c r="A305" s="13"/>
      <c r="B305" s="233"/>
      <c r="C305" s="234"/>
      <c r="D305" s="235" t="s">
        <v>238</v>
      </c>
      <c r="E305" s="236" t="s">
        <v>19</v>
      </c>
      <c r="F305" s="237" t="s">
        <v>82</v>
      </c>
      <c r="G305" s="234"/>
      <c r="H305" s="238">
        <v>1</v>
      </c>
      <c r="I305" s="239"/>
      <c r="J305" s="234"/>
      <c r="K305" s="234"/>
      <c r="L305" s="240"/>
      <c r="M305" s="241"/>
      <c r="N305" s="242"/>
      <c r="O305" s="242"/>
      <c r="P305" s="242"/>
      <c r="Q305" s="242"/>
      <c r="R305" s="242"/>
      <c r="S305" s="242"/>
      <c r="T305" s="242"/>
      <c r="U305" s="243"/>
      <c r="V305" s="13"/>
      <c r="W305" s="13"/>
      <c r="X305" s="13"/>
      <c r="Y305" s="13"/>
      <c r="Z305" s="13"/>
      <c r="AA305" s="13"/>
      <c r="AB305" s="13"/>
      <c r="AC305" s="13"/>
      <c r="AD305" s="13"/>
      <c r="AE305" s="13"/>
      <c r="AT305" s="244" t="s">
        <v>238</v>
      </c>
      <c r="AU305" s="244" t="s">
        <v>84</v>
      </c>
      <c r="AV305" s="13" t="s">
        <v>84</v>
      </c>
      <c r="AW305" s="13" t="s">
        <v>37</v>
      </c>
      <c r="AX305" s="13" t="s">
        <v>75</v>
      </c>
      <c r="AY305" s="244" t="s">
        <v>227</v>
      </c>
    </row>
    <row r="306" s="14" customFormat="1">
      <c r="A306" s="14"/>
      <c r="B306" s="245"/>
      <c r="C306" s="246"/>
      <c r="D306" s="235" t="s">
        <v>238</v>
      </c>
      <c r="E306" s="247" t="s">
        <v>19</v>
      </c>
      <c r="F306" s="248" t="s">
        <v>240</v>
      </c>
      <c r="G306" s="246"/>
      <c r="H306" s="249">
        <v>1</v>
      </c>
      <c r="I306" s="250"/>
      <c r="J306" s="246"/>
      <c r="K306" s="246"/>
      <c r="L306" s="251"/>
      <c r="M306" s="252"/>
      <c r="N306" s="253"/>
      <c r="O306" s="253"/>
      <c r="P306" s="253"/>
      <c r="Q306" s="253"/>
      <c r="R306" s="253"/>
      <c r="S306" s="253"/>
      <c r="T306" s="253"/>
      <c r="U306" s="254"/>
      <c r="V306" s="14"/>
      <c r="W306" s="14"/>
      <c r="X306" s="14"/>
      <c r="Y306" s="14"/>
      <c r="Z306" s="14"/>
      <c r="AA306" s="14"/>
      <c r="AB306" s="14"/>
      <c r="AC306" s="14"/>
      <c r="AD306" s="14"/>
      <c r="AE306" s="14"/>
      <c r="AT306" s="255" t="s">
        <v>238</v>
      </c>
      <c r="AU306" s="255" t="s">
        <v>84</v>
      </c>
      <c r="AV306" s="14" t="s">
        <v>234</v>
      </c>
      <c r="AW306" s="14" t="s">
        <v>37</v>
      </c>
      <c r="AX306" s="14" t="s">
        <v>82</v>
      </c>
      <c r="AY306" s="255" t="s">
        <v>227</v>
      </c>
    </row>
    <row r="307" s="2" customFormat="1" ht="16.5" customHeight="1">
      <c r="A307" s="40"/>
      <c r="B307" s="41"/>
      <c r="C307" s="215" t="s">
        <v>688</v>
      </c>
      <c r="D307" s="215" t="s">
        <v>229</v>
      </c>
      <c r="E307" s="216" t="s">
        <v>2300</v>
      </c>
      <c r="F307" s="217" t="s">
        <v>2301</v>
      </c>
      <c r="G307" s="218" t="s">
        <v>2051</v>
      </c>
      <c r="H307" s="219">
        <v>1</v>
      </c>
      <c r="I307" s="220"/>
      <c r="J307" s="221">
        <f>ROUND(I307*H307,2)</f>
        <v>0</v>
      </c>
      <c r="K307" s="217" t="s">
        <v>517</v>
      </c>
      <c r="L307" s="46"/>
      <c r="M307" s="222" t="s">
        <v>19</v>
      </c>
      <c r="N307" s="223" t="s">
        <v>46</v>
      </c>
      <c r="O307" s="86"/>
      <c r="P307" s="224">
        <f>O307*H307</f>
        <v>0</v>
      </c>
      <c r="Q307" s="224">
        <v>0</v>
      </c>
      <c r="R307" s="224">
        <f>Q307*H307</f>
        <v>0</v>
      </c>
      <c r="S307" s="224">
        <v>0</v>
      </c>
      <c r="T307" s="224">
        <f>S307*H307</f>
        <v>0</v>
      </c>
      <c r="U307" s="225" t="s">
        <v>19</v>
      </c>
      <c r="V307" s="40"/>
      <c r="W307" s="40"/>
      <c r="X307" s="40"/>
      <c r="Y307" s="40"/>
      <c r="Z307" s="40"/>
      <c r="AA307" s="40"/>
      <c r="AB307" s="40"/>
      <c r="AC307" s="40"/>
      <c r="AD307" s="40"/>
      <c r="AE307" s="40"/>
      <c r="AR307" s="226" t="s">
        <v>2293</v>
      </c>
      <c r="AT307" s="226" t="s">
        <v>229</v>
      </c>
      <c r="AU307" s="226" t="s">
        <v>84</v>
      </c>
      <c r="AY307" s="19" t="s">
        <v>227</v>
      </c>
      <c r="BE307" s="227">
        <f>IF(N307="základní",J307,0)</f>
        <v>0</v>
      </c>
      <c r="BF307" s="227">
        <f>IF(N307="snížená",J307,0)</f>
        <v>0</v>
      </c>
      <c r="BG307" s="227">
        <f>IF(N307="zákl. přenesená",J307,0)</f>
        <v>0</v>
      </c>
      <c r="BH307" s="227">
        <f>IF(N307="sníž. přenesená",J307,0)</f>
        <v>0</v>
      </c>
      <c r="BI307" s="227">
        <f>IF(N307="nulová",J307,0)</f>
        <v>0</v>
      </c>
      <c r="BJ307" s="19" t="s">
        <v>82</v>
      </c>
      <c r="BK307" s="227">
        <f>ROUND(I307*H307,2)</f>
        <v>0</v>
      </c>
      <c r="BL307" s="19" t="s">
        <v>2293</v>
      </c>
      <c r="BM307" s="226" t="s">
        <v>2302</v>
      </c>
    </row>
    <row r="308" s="13" customFormat="1">
      <c r="A308" s="13"/>
      <c r="B308" s="233"/>
      <c r="C308" s="234"/>
      <c r="D308" s="235" t="s">
        <v>238</v>
      </c>
      <c r="E308" s="236" t="s">
        <v>19</v>
      </c>
      <c r="F308" s="237" t="s">
        <v>82</v>
      </c>
      <c r="G308" s="234"/>
      <c r="H308" s="238">
        <v>1</v>
      </c>
      <c r="I308" s="239"/>
      <c r="J308" s="234"/>
      <c r="K308" s="234"/>
      <c r="L308" s="240"/>
      <c r="M308" s="241"/>
      <c r="N308" s="242"/>
      <c r="O308" s="242"/>
      <c r="P308" s="242"/>
      <c r="Q308" s="242"/>
      <c r="R308" s="242"/>
      <c r="S308" s="242"/>
      <c r="T308" s="242"/>
      <c r="U308" s="243"/>
      <c r="V308" s="13"/>
      <c r="W308" s="13"/>
      <c r="X308" s="13"/>
      <c r="Y308" s="13"/>
      <c r="Z308" s="13"/>
      <c r="AA308" s="13"/>
      <c r="AB308" s="13"/>
      <c r="AC308" s="13"/>
      <c r="AD308" s="13"/>
      <c r="AE308" s="13"/>
      <c r="AT308" s="244" t="s">
        <v>238</v>
      </c>
      <c r="AU308" s="244" t="s">
        <v>84</v>
      </c>
      <c r="AV308" s="13" t="s">
        <v>84</v>
      </c>
      <c r="AW308" s="13" t="s">
        <v>37</v>
      </c>
      <c r="AX308" s="13" t="s">
        <v>75</v>
      </c>
      <c r="AY308" s="244" t="s">
        <v>227</v>
      </c>
    </row>
    <row r="309" s="14" customFormat="1">
      <c r="A309" s="14"/>
      <c r="B309" s="245"/>
      <c r="C309" s="246"/>
      <c r="D309" s="235" t="s">
        <v>238</v>
      </c>
      <c r="E309" s="247" t="s">
        <v>19</v>
      </c>
      <c r="F309" s="248" t="s">
        <v>240</v>
      </c>
      <c r="G309" s="246"/>
      <c r="H309" s="249">
        <v>1</v>
      </c>
      <c r="I309" s="250"/>
      <c r="J309" s="246"/>
      <c r="K309" s="246"/>
      <c r="L309" s="251"/>
      <c r="M309" s="252"/>
      <c r="N309" s="253"/>
      <c r="O309" s="253"/>
      <c r="P309" s="253"/>
      <c r="Q309" s="253"/>
      <c r="R309" s="253"/>
      <c r="S309" s="253"/>
      <c r="T309" s="253"/>
      <c r="U309" s="254"/>
      <c r="V309" s="14"/>
      <c r="W309" s="14"/>
      <c r="X309" s="14"/>
      <c r="Y309" s="14"/>
      <c r="Z309" s="14"/>
      <c r="AA309" s="14"/>
      <c r="AB309" s="14"/>
      <c r="AC309" s="14"/>
      <c r="AD309" s="14"/>
      <c r="AE309" s="14"/>
      <c r="AT309" s="255" t="s">
        <v>238</v>
      </c>
      <c r="AU309" s="255" t="s">
        <v>84</v>
      </c>
      <c r="AV309" s="14" t="s">
        <v>234</v>
      </c>
      <c r="AW309" s="14" t="s">
        <v>37</v>
      </c>
      <c r="AX309" s="14" t="s">
        <v>82</v>
      </c>
      <c r="AY309" s="255" t="s">
        <v>227</v>
      </c>
    </row>
    <row r="310" s="2" customFormat="1" ht="24.15" customHeight="1">
      <c r="A310" s="40"/>
      <c r="B310" s="41"/>
      <c r="C310" s="215" t="s">
        <v>693</v>
      </c>
      <c r="D310" s="215" t="s">
        <v>229</v>
      </c>
      <c r="E310" s="216" t="s">
        <v>2303</v>
      </c>
      <c r="F310" s="217" t="s">
        <v>2304</v>
      </c>
      <c r="G310" s="218" t="s">
        <v>2051</v>
      </c>
      <c r="H310" s="219">
        <v>1</v>
      </c>
      <c r="I310" s="220"/>
      <c r="J310" s="221">
        <f>ROUND(I310*H310,2)</f>
        <v>0</v>
      </c>
      <c r="K310" s="217" t="s">
        <v>517</v>
      </c>
      <c r="L310" s="46"/>
      <c r="M310" s="222" t="s">
        <v>19</v>
      </c>
      <c r="N310" s="223" t="s">
        <v>46</v>
      </c>
      <c r="O310" s="86"/>
      <c r="P310" s="224">
        <f>O310*H310</f>
        <v>0</v>
      </c>
      <c r="Q310" s="224">
        <v>0</v>
      </c>
      <c r="R310" s="224">
        <f>Q310*H310</f>
        <v>0</v>
      </c>
      <c r="S310" s="224">
        <v>0</v>
      </c>
      <c r="T310" s="224">
        <f>S310*H310</f>
        <v>0</v>
      </c>
      <c r="U310" s="225" t="s">
        <v>19</v>
      </c>
      <c r="V310" s="40"/>
      <c r="W310" s="40"/>
      <c r="X310" s="40"/>
      <c r="Y310" s="40"/>
      <c r="Z310" s="40"/>
      <c r="AA310" s="40"/>
      <c r="AB310" s="40"/>
      <c r="AC310" s="40"/>
      <c r="AD310" s="40"/>
      <c r="AE310" s="40"/>
      <c r="AR310" s="226" t="s">
        <v>2293</v>
      </c>
      <c r="AT310" s="226" t="s">
        <v>229</v>
      </c>
      <c r="AU310" s="226" t="s">
        <v>84</v>
      </c>
      <c r="AY310" s="19" t="s">
        <v>227</v>
      </c>
      <c r="BE310" s="227">
        <f>IF(N310="základní",J310,0)</f>
        <v>0</v>
      </c>
      <c r="BF310" s="227">
        <f>IF(N310="snížená",J310,0)</f>
        <v>0</v>
      </c>
      <c r="BG310" s="227">
        <f>IF(N310="zákl. přenesená",J310,0)</f>
        <v>0</v>
      </c>
      <c r="BH310" s="227">
        <f>IF(N310="sníž. přenesená",J310,0)</f>
        <v>0</v>
      </c>
      <c r="BI310" s="227">
        <f>IF(N310="nulová",J310,0)</f>
        <v>0</v>
      </c>
      <c r="BJ310" s="19" t="s">
        <v>82</v>
      </c>
      <c r="BK310" s="227">
        <f>ROUND(I310*H310,2)</f>
        <v>0</v>
      </c>
      <c r="BL310" s="19" t="s">
        <v>2293</v>
      </c>
      <c r="BM310" s="226" t="s">
        <v>2305</v>
      </c>
    </row>
    <row r="311" s="13" customFormat="1">
      <c r="A311" s="13"/>
      <c r="B311" s="233"/>
      <c r="C311" s="234"/>
      <c r="D311" s="235" t="s">
        <v>238</v>
      </c>
      <c r="E311" s="236" t="s">
        <v>19</v>
      </c>
      <c r="F311" s="237" t="s">
        <v>82</v>
      </c>
      <c r="G311" s="234"/>
      <c r="H311" s="238">
        <v>1</v>
      </c>
      <c r="I311" s="239"/>
      <c r="J311" s="234"/>
      <c r="K311" s="234"/>
      <c r="L311" s="240"/>
      <c r="M311" s="241"/>
      <c r="N311" s="242"/>
      <c r="O311" s="242"/>
      <c r="P311" s="242"/>
      <c r="Q311" s="242"/>
      <c r="R311" s="242"/>
      <c r="S311" s="242"/>
      <c r="T311" s="242"/>
      <c r="U311" s="243"/>
      <c r="V311" s="13"/>
      <c r="W311" s="13"/>
      <c r="X311" s="13"/>
      <c r="Y311" s="13"/>
      <c r="Z311" s="13"/>
      <c r="AA311" s="13"/>
      <c r="AB311" s="13"/>
      <c r="AC311" s="13"/>
      <c r="AD311" s="13"/>
      <c r="AE311" s="13"/>
      <c r="AT311" s="244" t="s">
        <v>238</v>
      </c>
      <c r="AU311" s="244" t="s">
        <v>84</v>
      </c>
      <c r="AV311" s="13" t="s">
        <v>84</v>
      </c>
      <c r="AW311" s="13" t="s">
        <v>37</v>
      </c>
      <c r="AX311" s="13" t="s">
        <v>75</v>
      </c>
      <c r="AY311" s="244" t="s">
        <v>227</v>
      </c>
    </row>
    <row r="312" s="14" customFormat="1">
      <c r="A312" s="14"/>
      <c r="B312" s="245"/>
      <c r="C312" s="246"/>
      <c r="D312" s="235" t="s">
        <v>238</v>
      </c>
      <c r="E312" s="247" t="s">
        <v>19</v>
      </c>
      <c r="F312" s="248" t="s">
        <v>240</v>
      </c>
      <c r="G312" s="246"/>
      <c r="H312" s="249">
        <v>1</v>
      </c>
      <c r="I312" s="250"/>
      <c r="J312" s="246"/>
      <c r="K312" s="246"/>
      <c r="L312" s="251"/>
      <c r="M312" s="252"/>
      <c r="N312" s="253"/>
      <c r="O312" s="253"/>
      <c r="P312" s="253"/>
      <c r="Q312" s="253"/>
      <c r="R312" s="253"/>
      <c r="S312" s="253"/>
      <c r="T312" s="253"/>
      <c r="U312" s="254"/>
      <c r="V312" s="14"/>
      <c r="W312" s="14"/>
      <c r="X312" s="14"/>
      <c r="Y312" s="14"/>
      <c r="Z312" s="14"/>
      <c r="AA312" s="14"/>
      <c r="AB312" s="14"/>
      <c r="AC312" s="14"/>
      <c r="AD312" s="14"/>
      <c r="AE312" s="14"/>
      <c r="AT312" s="255" t="s">
        <v>238</v>
      </c>
      <c r="AU312" s="255" t="s">
        <v>84</v>
      </c>
      <c r="AV312" s="14" t="s">
        <v>234</v>
      </c>
      <c r="AW312" s="14" t="s">
        <v>37</v>
      </c>
      <c r="AX312" s="14" t="s">
        <v>82</v>
      </c>
      <c r="AY312" s="255" t="s">
        <v>227</v>
      </c>
    </row>
    <row r="313" s="2" customFormat="1" ht="16.5" customHeight="1">
      <c r="A313" s="40"/>
      <c r="B313" s="41"/>
      <c r="C313" s="215" t="s">
        <v>699</v>
      </c>
      <c r="D313" s="215" t="s">
        <v>229</v>
      </c>
      <c r="E313" s="216" t="s">
        <v>2306</v>
      </c>
      <c r="F313" s="217" t="s">
        <v>2307</v>
      </c>
      <c r="G313" s="218" t="s">
        <v>2051</v>
      </c>
      <c r="H313" s="219">
        <v>1</v>
      </c>
      <c r="I313" s="220"/>
      <c r="J313" s="221">
        <f>ROUND(I313*H313,2)</f>
        <v>0</v>
      </c>
      <c r="K313" s="217" t="s">
        <v>517</v>
      </c>
      <c r="L313" s="46"/>
      <c r="M313" s="222" t="s">
        <v>19</v>
      </c>
      <c r="N313" s="223" t="s">
        <v>46</v>
      </c>
      <c r="O313" s="86"/>
      <c r="P313" s="224">
        <f>O313*H313</f>
        <v>0</v>
      </c>
      <c r="Q313" s="224">
        <v>0</v>
      </c>
      <c r="R313" s="224">
        <f>Q313*H313</f>
        <v>0</v>
      </c>
      <c r="S313" s="224">
        <v>0</v>
      </c>
      <c r="T313" s="224">
        <f>S313*H313</f>
        <v>0</v>
      </c>
      <c r="U313" s="225" t="s">
        <v>19</v>
      </c>
      <c r="V313" s="40"/>
      <c r="W313" s="40"/>
      <c r="X313" s="40"/>
      <c r="Y313" s="40"/>
      <c r="Z313" s="40"/>
      <c r="AA313" s="40"/>
      <c r="AB313" s="40"/>
      <c r="AC313" s="40"/>
      <c r="AD313" s="40"/>
      <c r="AE313" s="40"/>
      <c r="AR313" s="226" t="s">
        <v>2293</v>
      </c>
      <c r="AT313" s="226" t="s">
        <v>229</v>
      </c>
      <c r="AU313" s="226" t="s">
        <v>84</v>
      </c>
      <c r="AY313" s="19" t="s">
        <v>227</v>
      </c>
      <c r="BE313" s="227">
        <f>IF(N313="základní",J313,0)</f>
        <v>0</v>
      </c>
      <c r="BF313" s="227">
        <f>IF(N313="snížená",J313,0)</f>
        <v>0</v>
      </c>
      <c r="BG313" s="227">
        <f>IF(N313="zákl. přenesená",J313,0)</f>
        <v>0</v>
      </c>
      <c r="BH313" s="227">
        <f>IF(N313="sníž. přenesená",J313,0)</f>
        <v>0</v>
      </c>
      <c r="BI313" s="227">
        <f>IF(N313="nulová",J313,0)</f>
        <v>0</v>
      </c>
      <c r="BJ313" s="19" t="s">
        <v>82</v>
      </c>
      <c r="BK313" s="227">
        <f>ROUND(I313*H313,2)</f>
        <v>0</v>
      </c>
      <c r="BL313" s="19" t="s">
        <v>2293</v>
      </c>
      <c r="BM313" s="226" t="s">
        <v>2308</v>
      </c>
    </row>
    <row r="314" s="13" customFormat="1">
      <c r="A314" s="13"/>
      <c r="B314" s="233"/>
      <c r="C314" s="234"/>
      <c r="D314" s="235" t="s">
        <v>238</v>
      </c>
      <c r="E314" s="236" t="s">
        <v>19</v>
      </c>
      <c r="F314" s="237" t="s">
        <v>82</v>
      </c>
      <c r="G314" s="234"/>
      <c r="H314" s="238">
        <v>1</v>
      </c>
      <c r="I314" s="239"/>
      <c r="J314" s="234"/>
      <c r="K314" s="234"/>
      <c r="L314" s="240"/>
      <c r="M314" s="241"/>
      <c r="N314" s="242"/>
      <c r="O314" s="242"/>
      <c r="P314" s="242"/>
      <c r="Q314" s="242"/>
      <c r="R314" s="242"/>
      <c r="S314" s="242"/>
      <c r="T314" s="242"/>
      <c r="U314" s="243"/>
      <c r="V314" s="13"/>
      <c r="W314" s="13"/>
      <c r="X314" s="13"/>
      <c r="Y314" s="13"/>
      <c r="Z314" s="13"/>
      <c r="AA314" s="13"/>
      <c r="AB314" s="13"/>
      <c r="AC314" s="13"/>
      <c r="AD314" s="13"/>
      <c r="AE314" s="13"/>
      <c r="AT314" s="244" t="s">
        <v>238</v>
      </c>
      <c r="AU314" s="244" t="s">
        <v>84</v>
      </c>
      <c r="AV314" s="13" t="s">
        <v>84</v>
      </c>
      <c r="AW314" s="13" t="s">
        <v>37</v>
      </c>
      <c r="AX314" s="13" t="s">
        <v>75</v>
      </c>
      <c r="AY314" s="244" t="s">
        <v>227</v>
      </c>
    </row>
    <row r="315" s="14" customFormat="1">
      <c r="A315" s="14"/>
      <c r="B315" s="245"/>
      <c r="C315" s="246"/>
      <c r="D315" s="235" t="s">
        <v>238</v>
      </c>
      <c r="E315" s="247" t="s">
        <v>19</v>
      </c>
      <c r="F315" s="248" t="s">
        <v>240</v>
      </c>
      <c r="G315" s="246"/>
      <c r="H315" s="249">
        <v>1</v>
      </c>
      <c r="I315" s="250"/>
      <c r="J315" s="246"/>
      <c r="K315" s="246"/>
      <c r="L315" s="251"/>
      <c r="M315" s="276"/>
      <c r="N315" s="277"/>
      <c r="O315" s="277"/>
      <c r="P315" s="277"/>
      <c r="Q315" s="277"/>
      <c r="R315" s="277"/>
      <c r="S315" s="277"/>
      <c r="T315" s="277"/>
      <c r="U315" s="278"/>
      <c r="V315" s="14"/>
      <c r="W315" s="14"/>
      <c r="X315" s="14"/>
      <c r="Y315" s="14"/>
      <c r="Z315" s="14"/>
      <c r="AA315" s="14"/>
      <c r="AB315" s="14"/>
      <c r="AC315" s="14"/>
      <c r="AD315" s="14"/>
      <c r="AE315" s="14"/>
      <c r="AT315" s="255" t="s">
        <v>238</v>
      </c>
      <c r="AU315" s="255" t="s">
        <v>84</v>
      </c>
      <c r="AV315" s="14" t="s">
        <v>234</v>
      </c>
      <c r="AW315" s="14" t="s">
        <v>37</v>
      </c>
      <c r="AX315" s="14" t="s">
        <v>82</v>
      </c>
      <c r="AY315" s="255" t="s">
        <v>227</v>
      </c>
    </row>
    <row r="316" s="2" customFormat="1" ht="6.96" customHeight="1">
      <c r="A316" s="40"/>
      <c r="B316" s="61"/>
      <c r="C316" s="62"/>
      <c r="D316" s="62"/>
      <c r="E316" s="62"/>
      <c r="F316" s="62"/>
      <c r="G316" s="62"/>
      <c r="H316" s="62"/>
      <c r="I316" s="62"/>
      <c r="J316" s="62"/>
      <c r="K316" s="62"/>
      <c r="L316" s="46"/>
      <c r="M316" s="40"/>
      <c r="O316" s="40"/>
      <c r="P316" s="40"/>
      <c r="Q316" s="40"/>
      <c r="R316" s="40"/>
      <c r="S316" s="40"/>
      <c r="T316" s="40"/>
      <c r="U316" s="40"/>
      <c r="V316" s="40"/>
      <c r="W316" s="40"/>
      <c r="X316" s="40"/>
      <c r="Y316" s="40"/>
      <c r="Z316" s="40"/>
      <c r="AA316" s="40"/>
      <c r="AB316" s="40"/>
      <c r="AC316" s="40"/>
      <c r="AD316" s="40"/>
      <c r="AE316" s="40"/>
    </row>
  </sheetData>
  <sheetProtection sheet="1" autoFilter="0" formatColumns="0" formatRows="0" objects="1" scenarios="1" spinCount="100000" saltValue="tRRN0hPjRyF2yPvRLf6Xvf9zv+qJv2u7iH/vwBTSdL0ByExpl0XoF1b7QSqthgT14mFqPE7pGcxpFe0gQSbtPg==" hashValue="/fR6AeVFoOQLtWS71iTMRNpiyuw8OOCZFHPriq3GblFM1JWHPFRjnzagFtU0ye7G5JxXgFBxtEIVdxplkSGRkA==" algorithmName="SHA-512" password="CC35"/>
  <autoFilter ref="C94:K315"/>
  <mergeCells count="12">
    <mergeCell ref="E7:H7"/>
    <mergeCell ref="E9:H9"/>
    <mergeCell ref="E11:H11"/>
    <mergeCell ref="E20:H20"/>
    <mergeCell ref="E29:H29"/>
    <mergeCell ref="E50:H50"/>
    <mergeCell ref="E52:H52"/>
    <mergeCell ref="E54:H54"/>
    <mergeCell ref="E83:H83"/>
    <mergeCell ref="E85:H85"/>
    <mergeCell ref="E87:H87"/>
    <mergeCell ref="L2:V2"/>
  </mergeCells>
  <hyperlinks>
    <hyperlink ref="F99" r:id="rId1" display="https://podminky.urs.cz/item/CS_URS_2023_02/721173401"/>
    <hyperlink ref="F103" r:id="rId2" display="https://podminky.urs.cz/item/CS_URS_2023_02/721173402"/>
    <hyperlink ref="F107" r:id="rId3" display="https://podminky.urs.cz/item/CS_URS_2023_02/721174042"/>
    <hyperlink ref="F111" r:id="rId4" display="https://podminky.urs.cz/item/CS_URS_2023_02/721174043"/>
    <hyperlink ref="F115" r:id="rId5" display="https://podminky.urs.cz/item/CS_URS_2023_02/721174044"/>
    <hyperlink ref="F119" r:id="rId6" display="https://podminky.urs.cz/item/CS_URS_2023_02/721174045"/>
    <hyperlink ref="F135" r:id="rId7" display="https://podminky.urs.cz/item/CS_URS_2023_02/721274121"/>
    <hyperlink ref="F139" r:id="rId8" display="https://podminky.urs.cz/item/CS_URS_2023_02/721274126"/>
    <hyperlink ref="F143" r:id="rId9" display="https://podminky.urs.cz/item/CS_URS_2023_02/721290111"/>
    <hyperlink ref="F147" r:id="rId10" display="https://podminky.urs.cz/item/CS_URS_2023_02/998721103"/>
    <hyperlink ref="F150" r:id="rId11" display="https://podminky.urs.cz/item/CS_URS_2023_02/722110811"/>
    <hyperlink ref="F154" r:id="rId12" display="https://podminky.urs.cz/item/CS_URS_2023_02/722130110"/>
    <hyperlink ref="F158" r:id="rId13" display="https://podminky.urs.cz/item/CS_URS_2023_02/722175002"/>
    <hyperlink ref="F162" r:id="rId14" display="https://podminky.urs.cz/item/CS_URS_2023_02/722175003"/>
    <hyperlink ref="F166" r:id="rId15" display="https://podminky.urs.cz/item/CS_URS_2023_02/722175004"/>
    <hyperlink ref="F170" r:id="rId16" display="https://podminky.urs.cz/item/CS_URS_2023_02/722175005"/>
    <hyperlink ref="F174" r:id="rId17" display="https://podminky.urs.cz/item/CS_URS_2023_02/722181231"/>
    <hyperlink ref="F178" r:id="rId18" display="https://podminky.urs.cz/item/CS_URS_2023_02/722181232"/>
    <hyperlink ref="F182" r:id="rId19" display="https://podminky.urs.cz/item/CS_URS_2023_02/722212224"/>
    <hyperlink ref="F189" r:id="rId20" display="https://podminky.urs.cz/item/CS_URS_2023_02/722240122"/>
    <hyperlink ref="F193" r:id="rId21" display="https://podminky.urs.cz/item/CS_URS_2023_02/722240123"/>
    <hyperlink ref="F197" r:id="rId22" display="https://podminky.urs.cz/item/CS_URS_2023_02/722240124"/>
    <hyperlink ref="F201" r:id="rId23" display="https://podminky.urs.cz/item/CS_URS_2023_02/722240125"/>
    <hyperlink ref="F213" r:id="rId24" display="https://podminky.urs.cz/item/CS_URS_2023_02/725112022"/>
    <hyperlink ref="F217" r:id="rId25" display="https://podminky.urs.cz/item/CS_URS_2023_02/725211602"/>
    <hyperlink ref="F221" r:id="rId26" display="https://podminky.urs.cz/item/CS_URS_2023_02/725211603"/>
    <hyperlink ref="F225" r:id="rId27" display="https://podminky.urs.cz/item/CS_URS_2023_02/725241213"/>
    <hyperlink ref="F229" r:id="rId28" display="https://podminky.urs.cz/item/CS_URS_2023_02/725241214"/>
    <hyperlink ref="F236" r:id="rId29" display="https://podminky.urs.cz/item/CS_URS_2023_02/725244312"/>
    <hyperlink ref="F240" r:id="rId30" display="https://podminky.urs.cz/item/CS_URS_2023_02/725244523"/>
    <hyperlink ref="F244" r:id="rId31" display="https://podminky.urs.cz/item/CS_URS_2023_02/725244623"/>
    <hyperlink ref="F248" r:id="rId32" display="https://podminky.urs.cz/item/CS_URS_2023_02/725813111"/>
    <hyperlink ref="F252" r:id="rId33" display="https://podminky.urs.cz/item/CS_URS_2023_02/725821325"/>
    <hyperlink ref="F259" r:id="rId34" display="https://podminky.urs.cz/item/CS_URS_2023_02/725822613"/>
    <hyperlink ref="F263" r:id="rId35" display="https://podminky.urs.cz/item/CS_URS_2023_02/725841353"/>
    <hyperlink ref="F278" r:id="rId36" display="https://podminky.urs.cz/item/CS_URS_2023_02/726121001"/>
    <hyperlink ref="F282" r:id="rId37" display="https://podminky.urs.cz/item/CS_URS_2023_02/726191001"/>
    <hyperlink ref="F286" r:id="rId38" display="https://podminky.urs.cz/item/CS_URS_2023_02/726191002"/>
  </hyperlinks>
  <pageMargins left="0.39375" right="0.39375" top="0.39375" bottom="0.39375" header="0" footer="0"/>
  <pageSetup paperSize="9" orientation="landscape" blackAndWhite="1" fitToHeight="100"/>
  <headerFooter>
    <oddFooter>&amp;CStrana &amp;P z &amp;N</oddFooter>
  </headerFooter>
  <drawing r:id="rId39"/>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133</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192</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2309</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ROUND(J92,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ROUND((SUM(BE92:BE227)),  2)</f>
        <v>0</v>
      </c>
      <c r="G35" s="40"/>
      <c r="H35" s="40"/>
      <c r="I35" s="160">
        <v>0.20999999999999999</v>
      </c>
      <c r="J35" s="159">
        <f>ROUND(((SUM(BE92:BE227))*I35),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ROUND((SUM(BF92:BF227)),  2)</f>
        <v>0</v>
      </c>
      <c r="G36" s="40"/>
      <c r="H36" s="40"/>
      <c r="I36" s="160">
        <v>0.12</v>
      </c>
      <c r="J36" s="159">
        <f>ROUND(((SUM(BF92:BF227))*I36),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ROUND((SUM(BG92:BG227)),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ROUND((SUM(BH92:BH227)),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ROUND((SUM(BI92:BI227)),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192</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D.1.4.2 - Vzduchotechnika</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J92</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2310</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6"/>
      <c r="D65" s="185" t="s">
        <v>2311</v>
      </c>
      <c r="E65" s="186"/>
      <c r="F65" s="186"/>
      <c r="G65" s="186"/>
      <c r="H65" s="186"/>
      <c r="I65" s="186"/>
      <c r="J65" s="187">
        <f>J94</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2312</v>
      </c>
      <c r="E66" s="186"/>
      <c r="F66" s="186"/>
      <c r="G66" s="186"/>
      <c r="H66" s="186"/>
      <c r="I66" s="186"/>
      <c r="J66" s="187">
        <f>J174</f>
        <v>0</v>
      </c>
      <c r="K66" s="126"/>
      <c r="L66" s="188"/>
      <c r="S66" s="10"/>
      <c r="T66" s="10"/>
      <c r="U66" s="10"/>
      <c r="V66" s="10"/>
      <c r="W66" s="10"/>
      <c r="X66" s="10"/>
      <c r="Y66" s="10"/>
      <c r="Z66" s="10"/>
      <c r="AA66" s="10"/>
      <c r="AB66" s="10"/>
      <c r="AC66" s="10"/>
      <c r="AD66" s="10"/>
      <c r="AE66" s="10"/>
    </row>
    <row r="67" s="9" customFormat="1" ht="24.96" customHeight="1">
      <c r="A67" s="9"/>
      <c r="B67" s="178"/>
      <c r="C67" s="179"/>
      <c r="D67" s="180" t="s">
        <v>210</v>
      </c>
      <c r="E67" s="181"/>
      <c r="F67" s="181"/>
      <c r="G67" s="181"/>
      <c r="H67" s="181"/>
      <c r="I67" s="181"/>
      <c r="J67" s="182">
        <f>J193</f>
        <v>0</v>
      </c>
      <c r="K67" s="179"/>
      <c r="L67" s="183"/>
      <c r="S67" s="9"/>
      <c r="T67" s="9"/>
      <c r="U67" s="9"/>
      <c r="V67" s="9"/>
      <c r="W67" s="9"/>
      <c r="X67" s="9"/>
      <c r="Y67" s="9"/>
      <c r="Z67" s="9"/>
      <c r="AA67" s="9"/>
      <c r="AB67" s="9"/>
      <c r="AC67" s="9"/>
      <c r="AD67" s="9"/>
      <c r="AE67" s="9"/>
    </row>
    <row r="68" s="9" customFormat="1" ht="24.96" customHeight="1">
      <c r="A68" s="9"/>
      <c r="B68" s="178"/>
      <c r="C68" s="179"/>
      <c r="D68" s="180" t="s">
        <v>2075</v>
      </c>
      <c r="E68" s="181"/>
      <c r="F68" s="181"/>
      <c r="G68" s="181"/>
      <c r="H68" s="181"/>
      <c r="I68" s="181"/>
      <c r="J68" s="182">
        <f>J201</f>
        <v>0</v>
      </c>
      <c r="K68" s="179"/>
      <c r="L68" s="183"/>
      <c r="S68" s="9"/>
      <c r="T68" s="9"/>
      <c r="U68" s="9"/>
      <c r="V68" s="9"/>
      <c r="W68" s="9"/>
      <c r="X68" s="9"/>
      <c r="Y68" s="9"/>
      <c r="Z68" s="9"/>
      <c r="AA68" s="9"/>
      <c r="AB68" s="9"/>
      <c r="AC68" s="9"/>
      <c r="AD68" s="9"/>
      <c r="AE68" s="9"/>
    </row>
    <row r="69" s="10" customFormat="1" ht="19.92" customHeight="1">
      <c r="A69" s="10"/>
      <c r="B69" s="184"/>
      <c r="C69" s="126"/>
      <c r="D69" s="185" t="s">
        <v>2076</v>
      </c>
      <c r="E69" s="186"/>
      <c r="F69" s="186"/>
      <c r="G69" s="186"/>
      <c r="H69" s="186"/>
      <c r="I69" s="186"/>
      <c r="J69" s="187">
        <f>J202</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2077</v>
      </c>
      <c r="E70" s="186"/>
      <c r="F70" s="186"/>
      <c r="G70" s="186"/>
      <c r="H70" s="186"/>
      <c r="I70" s="186"/>
      <c r="J70" s="187">
        <f>J207</f>
        <v>0</v>
      </c>
      <c r="K70" s="126"/>
      <c r="L70" s="188"/>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8"/>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8"/>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8"/>
      <c r="S76" s="40"/>
      <c r="T76" s="40"/>
      <c r="U76" s="40"/>
      <c r="V76" s="40"/>
      <c r="W76" s="40"/>
      <c r="X76" s="40"/>
      <c r="Y76" s="40"/>
      <c r="Z76" s="40"/>
      <c r="AA76" s="40"/>
      <c r="AB76" s="40"/>
      <c r="AC76" s="40"/>
      <c r="AD76" s="40"/>
      <c r="AE76" s="40"/>
    </row>
    <row r="77" s="2" customFormat="1" ht="24.96" customHeight="1">
      <c r="A77" s="40"/>
      <c r="B77" s="41"/>
      <c r="C77" s="25" t="s">
        <v>211</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6.5" customHeight="1">
      <c r="A80" s="40"/>
      <c r="B80" s="41"/>
      <c r="C80" s="42"/>
      <c r="D80" s="42"/>
      <c r="E80" s="172" t="str">
        <f>E7</f>
        <v>PF UPOL, Změna užívání vnitřních prostor budovy B</v>
      </c>
      <c r="F80" s="34"/>
      <c r="G80" s="34"/>
      <c r="H80" s="34"/>
      <c r="I80" s="42"/>
      <c r="J80" s="42"/>
      <c r="K80" s="42"/>
      <c r="L80" s="148"/>
      <c r="S80" s="40"/>
      <c r="T80" s="40"/>
      <c r="U80" s="40"/>
      <c r="V80" s="40"/>
      <c r="W80" s="40"/>
      <c r="X80" s="40"/>
      <c r="Y80" s="40"/>
      <c r="Z80" s="40"/>
      <c r="AA80" s="40"/>
      <c r="AB80" s="40"/>
      <c r="AC80" s="40"/>
      <c r="AD80" s="40"/>
      <c r="AE80" s="40"/>
    </row>
    <row r="81" s="1" customFormat="1" ht="12" customHeight="1">
      <c r="B81" s="23"/>
      <c r="C81" s="34" t="s">
        <v>191</v>
      </c>
      <c r="D81" s="24"/>
      <c r="E81" s="24"/>
      <c r="F81" s="24"/>
      <c r="G81" s="24"/>
      <c r="H81" s="24"/>
      <c r="I81" s="24"/>
      <c r="J81" s="24"/>
      <c r="K81" s="24"/>
      <c r="L81" s="22"/>
    </row>
    <row r="82" s="2" customFormat="1" ht="16.5" customHeight="1">
      <c r="A82" s="40"/>
      <c r="B82" s="41"/>
      <c r="C82" s="42"/>
      <c r="D82" s="42"/>
      <c r="E82" s="172" t="s">
        <v>192</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193</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E11</f>
        <v>D.1.4.2 - Vzduchotechnika</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E17</f>
        <v>UP v Olomouci, Křížkovského 511/8, Olomouc 779 00</v>
      </c>
      <c r="G88" s="42"/>
      <c r="H88" s="42"/>
      <c r="I88" s="34" t="s">
        <v>33</v>
      </c>
      <c r="J88" s="38" t="str">
        <f>E23</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IF(E20="","",E20)</f>
        <v>Vyplň údaj</v>
      </c>
      <c r="G89" s="42"/>
      <c r="H89" s="42"/>
      <c r="I89" s="34" t="s">
        <v>38</v>
      </c>
      <c r="J89" s="38" t="str">
        <f>E26</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P93+P193+P201</f>
        <v>0</v>
      </c>
      <c r="Q92" s="98"/>
      <c r="R92" s="197">
        <f>R93+R193+R201</f>
        <v>0.2858</v>
      </c>
      <c r="S92" s="98"/>
      <c r="T92" s="197">
        <f>T93+T193+T201</f>
        <v>0</v>
      </c>
      <c r="U92" s="99"/>
      <c r="V92" s="40"/>
      <c r="W92" s="40"/>
      <c r="X92" s="40"/>
      <c r="Y92" s="40"/>
      <c r="Z92" s="40"/>
      <c r="AA92" s="40"/>
      <c r="AB92" s="40"/>
      <c r="AC92" s="40"/>
      <c r="AD92" s="40"/>
      <c r="AE92" s="40"/>
      <c r="AT92" s="19" t="s">
        <v>74</v>
      </c>
      <c r="AU92" s="19" t="s">
        <v>200</v>
      </c>
      <c r="BK92" s="198">
        <f>BK93+BK193+BK201</f>
        <v>0</v>
      </c>
    </row>
    <row r="93" s="12" customFormat="1" ht="25.92" customHeight="1">
      <c r="A93" s="12"/>
      <c r="B93" s="199"/>
      <c r="C93" s="200"/>
      <c r="D93" s="201" t="s">
        <v>74</v>
      </c>
      <c r="E93" s="202" t="s">
        <v>341</v>
      </c>
      <c r="F93" s="202" t="s">
        <v>341</v>
      </c>
      <c r="G93" s="200"/>
      <c r="H93" s="200"/>
      <c r="I93" s="203"/>
      <c r="J93" s="204">
        <f>BK93</f>
        <v>0</v>
      </c>
      <c r="K93" s="200"/>
      <c r="L93" s="205"/>
      <c r="M93" s="206"/>
      <c r="N93" s="207"/>
      <c r="O93" s="207"/>
      <c r="P93" s="208">
        <f>P94+P174</f>
        <v>0</v>
      </c>
      <c r="Q93" s="207"/>
      <c r="R93" s="208">
        <f>R94+R174</f>
        <v>0.2858</v>
      </c>
      <c r="S93" s="207"/>
      <c r="T93" s="208">
        <f>T94+T174</f>
        <v>0</v>
      </c>
      <c r="U93" s="209"/>
      <c r="V93" s="12"/>
      <c r="W93" s="12"/>
      <c r="X93" s="12"/>
      <c r="Y93" s="12"/>
      <c r="Z93" s="12"/>
      <c r="AA93" s="12"/>
      <c r="AB93" s="12"/>
      <c r="AC93" s="12"/>
      <c r="AD93" s="12"/>
      <c r="AE93" s="12"/>
      <c r="AR93" s="210" t="s">
        <v>84</v>
      </c>
      <c r="AT93" s="211" t="s">
        <v>74</v>
      </c>
      <c r="AU93" s="211" t="s">
        <v>75</v>
      </c>
      <c r="AY93" s="210" t="s">
        <v>227</v>
      </c>
      <c r="BK93" s="212">
        <f>BK94+BK174</f>
        <v>0</v>
      </c>
    </row>
    <row r="94" s="12" customFormat="1" ht="22.8" customHeight="1">
      <c r="A94" s="12"/>
      <c r="B94" s="199"/>
      <c r="C94" s="200"/>
      <c r="D94" s="201" t="s">
        <v>74</v>
      </c>
      <c r="E94" s="213" t="s">
        <v>2313</v>
      </c>
      <c r="F94" s="213" t="s">
        <v>2314</v>
      </c>
      <c r="G94" s="200"/>
      <c r="H94" s="200"/>
      <c r="I94" s="203"/>
      <c r="J94" s="214">
        <f>BK94</f>
        <v>0</v>
      </c>
      <c r="K94" s="200"/>
      <c r="L94" s="205"/>
      <c r="M94" s="206"/>
      <c r="N94" s="207"/>
      <c r="O94" s="207"/>
      <c r="P94" s="208">
        <f>SUM(P95:P173)</f>
        <v>0</v>
      </c>
      <c r="Q94" s="207"/>
      <c r="R94" s="208">
        <f>SUM(R95:R173)</f>
        <v>0.27260000000000001</v>
      </c>
      <c r="S94" s="207"/>
      <c r="T94" s="208">
        <f>SUM(T95:T173)</f>
        <v>0</v>
      </c>
      <c r="U94" s="209"/>
      <c r="V94" s="12"/>
      <c r="W94" s="12"/>
      <c r="X94" s="12"/>
      <c r="Y94" s="12"/>
      <c r="Z94" s="12"/>
      <c r="AA94" s="12"/>
      <c r="AB94" s="12"/>
      <c r="AC94" s="12"/>
      <c r="AD94" s="12"/>
      <c r="AE94" s="12"/>
      <c r="AR94" s="210" t="s">
        <v>84</v>
      </c>
      <c r="AT94" s="211" t="s">
        <v>74</v>
      </c>
      <c r="AU94" s="211" t="s">
        <v>82</v>
      </c>
      <c r="AY94" s="210" t="s">
        <v>227</v>
      </c>
      <c r="BK94" s="212">
        <f>SUM(BK95:BK173)</f>
        <v>0</v>
      </c>
    </row>
    <row r="95" s="2" customFormat="1" ht="16.5" customHeight="1">
      <c r="A95" s="40"/>
      <c r="B95" s="41"/>
      <c r="C95" s="215" t="s">
        <v>82</v>
      </c>
      <c r="D95" s="215" t="s">
        <v>229</v>
      </c>
      <c r="E95" s="216" t="s">
        <v>2315</v>
      </c>
      <c r="F95" s="217" t="s">
        <v>2316</v>
      </c>
      <c r="G95" s="218" t="s">
        <v>348</v>
      </c>
      <c r="H95" s="219">
        <v>1</v>
      </c>
      <c r="I95" s="220"/>
      <c r="J95" s="221">
        <f>ROUND(I95*H95,2)</f>
        <v>0</v>
      </c>
      <c r="K95" s="217" t="s">
        <v>517</v>
      </c>
      <c r="L95" s="46"/>
      <c r="M95" s="222" t="s">
        <v>19</v>
      </c>
      <c r="N95" s="223"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336</v>
      </c>
      <c r="AT95" s="226" t="s">
        <v>229</v>
      </c>
      <c r="AU95" s="226" t="s">
        <v>84</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336</v>
      </c>
      <c r="BM95" s="226" t="s">
        <v>2317</v>
      </c>
    </row>
    <row r="96" s="2" customFormat="1">
      <c r="A96" s="40"/>
      <c r="B96" s="41"/>
      <c r="C96" s="42"/>
      <c r="D96" s="235" t="s">
        <v>519</v>
      </c>
      <c r="E96" s="42"/>
      <c r="F96" s="279" t="s">
        <v>2318</v>
      </c>
      <c r="G96" s="42"/>
      <c r="H96" s="42"/>
      <c r="I96" s="230"/>
      <c r="J96" s="42"/>
      <c r="K96" s="42"/>
      <c r="L96" s="46"/>
      <c r="M96" s="231"/>
      <c r="N96" s="232"/>
      <c r="O96" s="86"/>
      <c r="P96" s="86"/>
      <c r="Q96" s="86"/>
      <c r="R96" s="86"/>
      <c r="S96" s="86"/>
      <c r="T96" s="86"/>
      <c r="U96" s="87"/>
      <c r="V96" s="40"/>
      <c r="W96" s="40"/>
      <c r="X96" s="40"/>
      <c r="Y96" s="40"/>
      <c r="Z96" s="40"/>
      <c r="AA96" s="40"/>
      <c r="AB96" s="40"/>
      <c r="AC96" s="40"/>
      <c r="AD96" s="40"/>
      <c r="AE96" s="40"/>
      <c r="AT96" s="19" t="s">
        <v>519</v>
      </c>
      <c r="AU96" s="19" t="s">
        <v>84</v>
      </c>
    </row>
    <row r="97" s="13" customFormat="1">
      <c r="A97" s="13"/>
      <c r="B97" s="233"/>
      <c r="C97" s="234"/>
      <c r="D97" s="235" t="s">
        <v>238</v>
      </c>
      <c r="E97" s="236" t="s">
        <v>19</v>
      </c>
      <c r="F97" s="237" t="s">
        <v>82</v>
      </c>
      <c r="G97" s="234"/>
      <c r="H97" s="238">
        <v>1</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84</v>
      </c>
      <c r="AV97" s="13" t="s">
        <v>84</v>
      </c>
      <c r="AW97" s="13" t="s">
        <v>37</v>
      </c>
      <c r="AX97" s="13" t="s">
        <v>75</v>
      </c>
      <c r="AY97" s="244" t="s">
        <v>227</v>
      </c>
    </row>
    <row r="98" s="14" customFormat="1">
      <c r="A98" s="14"/>
      <c r="B98" s="245"/>
      <c r="C98" s="246"/>
      <c r="D98" s="235" t="s">
        <v>238</v>
      </c>
      <c r="E98" s="247" t="s">
        <v>19</v>
      </c>
      <c r="F98" s="248" t="s">
        <v>240</v>
      </c>
      <c r="G98" s="246"/>
      <c r="H98" s="249">
        <v>1</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84</v>
      </c>
      <c r="AV98" s="14" t="s">
        <v>234</v>
      </c>
      <c r="AW98" s="14" t="s">
        <v>37</v>
      </c>
      <c r="AX98" s="14" t="s">
        <v>82</v>
      </c>
      <c r="AY98" s="255" t="s">
        <v>227</v>
      </c>
    </row>
    <row r="99" s="2" customFormat="1" ht="16.5" customHeight="1">
      <c r="A99" s="40"/>
      <c r="B99" s="41"/>
      <c r="C99" s="215" t="s">
        <v>84</v>
      </c>
      <c r="D99" s="215" t="s">
        <v>229</v>
      </c>
      <c r="E99" s="216" t="s">
        <v>2319</v>
      </c>
      <c r="F99" s="217" t="s">
        <v>2320</v>
      </c>
      <c r="G99" s="218" t="s">
        <v>348</v>
      </c>
      <c r="H99" s="219">
        <v>3</v>
      </c>
      <c r="I99" s="220"/>
      <c r="J99" s="221">
        <f>ROUND(I99*H99,2)</f>
        <v>0</v>
      </c>
      <c r="K99" s="217" t="s">
        <v>517</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336</v>
      </c>
      <c r="AT99" s="226" t="s">
        <v>229</v>
      </c>
      <c r="AU99" s="226" t="s">
        <v>84</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336</v>
      </c>
      <c r="BM99" s="226" t="s">
        <v>2321</v>
      </c>
    </row>
    <row r="100" s="2" customFormat="1">
      <c r="A100" s="40"/>
      <c r="B100" s="41"/>
      <c r="C100" s="42"/>
      <c r="D100" s="235" t="s">
        <v>519</v>
      </c>
      <c r="E100" s="42"/>
      <c r="F100" s="279" t="s">
        <v>2322</v>
      </c>
      <c r="G100" s="42"/>
      <c r="H100" s="42"/>
      <c r="I100" s="230"/>
      <c r="J100" s="42"/>
      <c r="K100" s="42"/>
      <c r="L100" s="46"/>
      <c r="M100" s="231"/>
      <c r="N100" s="232"/>
      <c r="O100" s="86"/>
      <c r="P100" s="86"/>
      <c r="Q100" s="86"/>
      <c r="R100" s="86"/>
      <c r="S100" s="86"/>
      <c r="T100" s="86"/>
      <c r="U100" s="87"/>
      <c r="V100" s="40"/>
      <c r="W100" s="40"/>
      <c r="X100" s="40"/>
      <c r="Y100" s="40"/>
      <c r="Z100" s="40"/>
      <c r="AA100" s="40"/>
      <c r="AB100" s="40"/>
      <c r="AC100" s="40"/>
      <c r="AD100" s="40"/>
      <c r="AE100" s="40"/>
      <c r="AT100" s="19" t="s">
        <v>519</v>
      </c>
      <c r="AU100" s="19" t="s">
        <v>84</v>
      </c>
    </row>
    <row r="101" s="13" customFormat="1">
      <c r="A101" s="13"/>
      <c r="B101" s="233"/>
      <c r="C101" s="234"/>
      <c r="D101" s="235" t="s">
        <v>238</v>
      </c>
      <c r="E101" s="236" t="s">
        <v>19</v>
      </c>
      <c r="F101" s="237" t="s">
        <v>2323</v>
      </c>
      <c r="G101" s="234"/>
      <c r="H101" s="238">
        <v>3</v>
      </c>
      <c r="I101" s="239"/>
      <c r="J101" s="234"/>
      <c r="K101" s="234"/>
      <c r="L101" s="240"/>
      <c r="M101" s="241"/>
      <c r="N101" s="242"/>
      <c r="O101" s="242"/>
      <c r="P101" s="242"/>
      <c r="Q101" s="242"/>
      <c r="R101" s="242"/>
      <c r="S101" s="242"/>
      <c r="T101" s="242"/>
      <c r="U101" s="243"/>
      <c r="V101" s="13"/>
      <c r="W101" s="13"/>
      <c r="X101" s="13"/>
      <c r="Y101" s="13"/>
      <c r="Z101" s="13"/>
      <c r="AA101" s="13"/>
      <c r="AB101" s="13"/>
      <c r="AC101" s="13"/>
      <c r="AD101" s="13"/>
      <c r="AE101" s="13"/>
      <c r="AT101" s="244" t="s">
        <v>238</v>
      </c>
      <c r="AU101" s="244" t="s">
        <v>84</v>
      </c>
      <c r="AV101" s="13" t="s">
        <v>84</v>
      </c>
      <c r="AW101" s="13" t="s">
        <v>37</v>
      </c>
      <c r="AX101" s="13" t="s">
        <v>75</v>
      </c>
      <c r="AY101" s="244" t="s">
        <v>227</v>
      </c>
    </row>
    <row r="102" s="14" customFormat="1">
      <c r="A102" s="14"/>
      <c r="B102" s="245"/>
      <c r="C102" s="246"/>
      <c r="D102" s="235" t="s">
        <v>238</v>
      </c>
      <c r="E102" s="247" t="s">
        <v>19</v>
      </c>
      <c r="F102" s="248" t="s">
        <v>240</v>
      </c>
      <c r="G102" s="246"/>
      <c r="H102" s="249">
        <v>3</v>
      </c>
      <c r="I102" s="250"/>
      <c r="J102" s="246"/>
      <c r="K102" s="246"/>
      <c r="L102" s="251"/>
      <c r="M102" s="252"/>
      <c r="N102" s="253"/>
      <c r="O102" s="253"/>
      <c r="P102" s="253"/>
      <c r="Q102" s="253"/>
      <c r="R102" s="253"/>
      <c r="S102" s="253"/>
      <c r="T102" s="253"/>
      <c r="U102" s="254"/>
      <c r="V102" s="14"/>
      <c r="W102" s="14"/>
      <c r="X102" s="14"/>
      <c r="Y102" s="14"/>
      <c r="Z102" s="14"/>
      <c r="AA102" s="14"/>
      <c r="AB102" s="14"/>
      <c r="AC102" s="14"/>
      <c r="AD102" s="14"/>
      <c r="AE102" s="14"/>
      <c r="AT102" s="255" t="s">
        <v>238</v>
      </c>
      <c r="AU102" s="255" t="s">
        <v>84</v>
      </c>
      <c r="AV102" s="14" t="s">
        <v>234</v>
      </c>
      <c r="AW102" s="14" t="s">
        <v>37</v>
      </c>
      <c r="AX102" s="14" t="s">
        <v>82</v>
      </c>
      <c r="AY102" s="255" t="s">
        <v>227</v>
      </c>
    </row>
    <row r="103" s="2" customFormat="1" ht="16.5" customHeight="1">
      <c r="A103" s="40"/>
      <c r="B103" s="41"/>
      <c r="C103" s="215" t="s">
        <v>91</v>
      </c>
      <c r="D103" s="215" t="s">
        <v>229</v>
      </c>
      <c r="E103" s="216" t="s">
        <v>2324</v>
      </c>
      <c r="F103" s="217" t="s">
        <v>2325</v>
      </c>
      <c r="G103" s="218" t="s">
        <v>348</v>
      </c>
      <c r="H103" s="219">
        <v>9</v>
      </c>
      <c r="I103" s="220"/>
      <c r="J103" s="221">
        <f>ROUND(I103*H103,2)</f>
        <v>0</v>
      </c>
      <c r="K103" s="217" t="s">
        <v>233</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336</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336</v>
      </c>
      <c r="BM103" s="226" t="s">
        <v>2326</v>
      </c>
    </row>
    <row r="104" s="2" customFormat="1">
      <c r="A104" s="40"/>
      <c r="B104" s="41"/>
      <c r="C104" s="42"/>
      <c r="D104" s="228" t="s">
        <v>236</v>
      </c>
      <c r="E104" s="42"/>
      <c r="F104" s="229" t="s">
        <v>2327</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236</v>
      </c>
      <c r="AU104" s="19" t="s">
        <v>84</v>
      </c>
    </row>
    <row r="105" s="2" customFormat="1">
      <c r="A105" s="40"/>
      <c r="B105" s="41"/>
      <c r="C105" s="42"/>
      <c r="D105" s="235" t="s">
        <v>519</v>
      </c>
      <c r="E105" s="42"/>
      <c r="F105" s="279" t="s">
        <v>2328</v>
      </c>
      <c r="G105" s="42"/>
      <c r="H105" s="42"/>
      <c r="I105" s="230"/>
      <c r="J105" s="42"/>
      <c r="K105" s="42"/>
      <c r="L105" s="46"/>
      <c r="M105" s="231"/>
      <c r="N105" s="232"/>
      <c r="O105" s="86"/>
      <c r="P105" s="86"/>
      <c r="Q105" s="86"/>
      <c r="R105" s="86"/>
      <c r="S105" s="86"/>
      <c r="T105" s="86"/>
      <c r="U105" s="87"/>
      <c r="V105" s="40"/>
      <c r="W105" s="40"/>
      <c r="X105" s="40"/>
      <c r="Y105" s="40"/>
      <c r="Z105" s="40"/>
      <c r="AA105" s="40"/>
      <c r="AB105" s="40"/>
      <c r="AC105" s="40"/>
      <c r="AD105" s="40"/>
      <c r="AE105" s="40"/>
      <c r="AT105" s="19" t="s">
        <v>519</v>
      </c>
      <c r="AU105" s="19" t="s">
        <v>84</v>
      </c>
    </row>
    <row r="106" s="13" customFormat="1">
      <c r="A106" s="13"/>
      <c r="B106" s="233"/>
      <c r="C106" s="234"/>
      <c r="D106" s="235" t="s">
        <v>238</v>
      </c>
      <c r="E106" s="236" t="s">
        <v>19</v>
      </c>
      <c r="F106" s="237" t="s">
        <v>2329</v>
      </c>
      <c r="G106" s="234"/>
      <c r="H106" s="238">
        <v>9</v>
      </c>
      <c r="I106" s="239"/>
      <c r="J106" s="234"/>
      <c r="K106" s="234"/>
      <c r="L106" s="240"/>
      <c r="M106" s="241"/>
      <c r="N106" s="242"/>
      <c r="O106" s="242"/>
      <c r="P106" s="242"/>
      <c r="Q106" s="242"/>
      <c r="R106" s="242"/>
      <c r="S106" s="242"/>
      <c r="T106" s="242"/>
      <c r="U106" s="243"/>
      <c r="V106" s="13"/>
      <c r="W106" s="13"/>
      <c r="X106" s="13"/>
      <c r="Y106" s="13"/>
      <c r="Z106" s="13"/>
      <c r="AA106" s="13"/>
      <c r="AB106" s="13"/>
      <c r="AC106" s="13"/>
      <c r="AD106" s="13"/>
      <c r="AE106" s="13"/>
      <c r="AT106" s="244" t="s">
        <v>238</v>
      </c>
      <c r="AU106" s="244" t="s">
        <v>84</v>
      </c>
      <c r="AV106" s="13" t="s">
        <v>84</v>
      </c>
      <c r="AW106" s="13" t="s">
        <v>37</v>
      </c>
      <c r="AX106" s="13" t="s">
        <v>75</v>
      </c>
      <c r="AY106" s="244" t="s">
        <v>227</v>
      </c>
    </row>
    <row r="107" s="14" customFormat="1">
      <c r="A107" s="14"/>
      <c r="B107" s="245"/>
      <c r="C107" s="246"/>
      <c r="D107" s="235" t="s">
        <v>238</v>
      </c>
      <c r="E107" s="247" t="s">
        <v>19</v>
      </c>
      <c r="F107" s="248" t="s">
        <v>240</v>
      </c>
      <c r="G107" s="246"/>
      <c r="H107" s="249">
        <v>9</v>
      </c>
      <c r="I107" s="250"/>
      <c r="J107" s="246"/>
      <c r="K107" s="246"/>
      <c r="L107" s="251"/>
      <c r="M107" s="252"/>
      <c r="N107" s="253"/>
      <c r="O107" s="253"/>
      <c r="P107" s="253"/>
      <c r="Q107" s="253"/>
      <c r="R107" s="253"/>
      <c r="S107" s="253"/>
      <c r="T107" s="253"/>
      <c r="U107" s="254"/>
      <c r="V107" s="14"/>
      <c r="W107" s="14"/>
      <c r="X107" s="14"/>
      <c r="Y107" s="14"/>
      <c r="Z107" s="14"/>
      <c r="AA107" s="14"/>
      <c r="AB107" s="14"/>
      <c r="AC107" s="14"/>
      <c r="AD107" s="14"/>
      <c r="AE107" s="14"/>
      <c r="AT107" s="255" t="s">
        <v>238</v>
      </c>
      <c r="AU107" s="255" t="s">
        <v>84</v>
      </c>
      <c r="AV107" s="14" t="s">
        <v>234</v>
      </c>
      <c r="AW107" s="14" t="s">
        <v>37</v>
      </c>
      <c r="AX107" s="14" t="s">
        <v>82</v>
      </c>
      <c r="AY107" s="255" t="s">
        <v>227</v>
      </c>
    </row>
    <row r="108" s="2" customFormat="1" ht="16.5" customHeight="1">
      <c r="A108" s="40"/>
      <c r="B108" s="41"/>
      <c r="C108" s="256" t="s">
        <v>234</v>
      </c>
      <c r="D108" s="256" t="s">
        <v>241</v>
      </c>
      <c r="E108" s="257" t="s">
        <v>2330</v>
      </c>
      <c r="F108" s="258" t="s">
        <v>2331</v>
      </c>
      <c r="G108" s="259" t="s">
        <v>348</v>
      </c>
      <c r="H108" s="260">
        <v>6</v>
      </c>
      <c r="I108" s="261"/>
      <c r="J108" s="262">
        <f>ROUND(I108*H108,2)</f>
        <v>0</v>
      </c>
      <c r="K108" s="258" t="s">
        <v>233</v>
      </c>
      <c r="L108" s="263"/>
      <c r="M108" s="264" t="s">
        <v>19</v>
      </c>
      <c r="N108" s="265" t="s">
        <v>46</v>
      </c>
      <c r="O108" s="86"/>
      <c r="P108" s="224">
        <f>O108*H108</f>
        <v>0</v>
      </c>
      <c r="Q108" s="224">
        <v>0.00050000000000000001</v>
      </c>
      <c r="R108" s="224">
        <f>Q108*H108</f>
        <v>0.0030000000000000001</v>
      </c>
      <c r="S108" s="224">
        <v>0</v>
      </c>
      <c r="T108" s="224">
        <f>S108*H108</f>
        <v>0</v>
      </c>
      <c r="U108" s="225" t="s">
        <v>19</v>
      </c>
      <c r="V108" s="40"/>
      <c r="W108" s="40"/>
      <c r="X108" s="40"/>
      <c r="Y108" s="40"/>
      <c r="Z108" s="40"/>
      <c r="AA108" s="40"/>
      <c r="AB108" s="40"/>
      <c r="AC108" s="40"/>
      <c r="AD108" s="40"/>
      <c r="AE108" s="40"/>
      <c r="AR108" s="226" t="s">
        <v>491</v>
      </c>
      <c r="AT108" s="226" t="s">
        <v>241</v>
      </c>
      <c r="AU108" s="226" t="s">
        <v>84</v>
      </c>
      <c r="AY108" s="19" t="s">
        <v>227</v>
      </c>
      <c r="BE108" s="227">
        <f>IF(N108="základní",J108,0)</f>
        <v>0</v>
      </c>
      <c r="BF108" s="227">
        <f>IF(N108="snížená",J108,0)</f>
        <v>0</v>
      </c>
      <c r="BG108" s="227">
        <f>IF(N108="zákl. přenesená",J108,0)</f>
        <v>0</v>
      </c>
      <c r="BH108" s="227">
        <f>IF(N108="sníž. přenesená",J108,0)</f>
        <v>0</v>
      </c>
      <c r="BI108" s="227">
        <f>IF(N108="nulová",J108,0)</f>
        <v>0</v>
      </c>
      <c r="BJ108" s="19" t="s">
        <v>82</v>
      </c>
      <c r="BK108" s="227">
        <f>ROUND(I108*H108,2)</f>
        <v>0</v>
      </c>
      <c r="BL108" s="19" t="s">
        <v>336</v>
      </c>
      <c r="BM108" s="226" t="s">
        <v>2332</v>
      </c>
    </row>
    <row r="109" s="2" customFormat="1" ht="16.5" customHeight="1">
      <c r="A109" s="40"/>
      <c r="B109" s="41"/>
      <c r="C109" s="256" t="s">
        <v>267</v>
      </c>
      <c r="D109" s="256" t="s">
        <v>241</v>
      </c>
      <c r="E109" s="257" t="s">
        <v>2333</v>
      </c>
      <c r="F109" s="258" t="s">
        <v>2334</v>
      </c>
      <c r="G109" s="259" t="s">
        <v>348</v>
      </c>
      <c r="H109" s="260">
        <v>3</v>
      </c>
      <c r="I109" s="261"/>
      <c r="J109" s="262">
        <f>ROUND(I109*H109,2)</f>
        <v>0</v>
      </c>
      <c r="K109" s="258" t="s">
        <v>233</v>
      </c>
      <c r="L109" s="263"/>
      <c r="M109" s="264" t="s">
        <v>19</v>
      </c>
      <c r="N109" s="265" t="s">
        <v>46</v>
      </c>
      <c r="O109" s="86"/>
      <c r="P109" s="224">
        <f>O109*H109</f>
        <v>0</v>
      </c>
      <c r="Q109" s="224">
        <v>0.00080000000000000004</v>
      </c>
      <c r="R109" s="224">
        <f>Q109*H109</f>
        <v>0.0024000000000000002</v>
      </c>
      <c r="S109" s="224">
        <v>0</v>
      </c>
      <c r="T109" s="224">
        <f>S109*H109</f>
        <v>0</v>
      </c>
      <c r="U109" s="225" t="s">
        <v>19</v>
      </c>
      <c r="V109" s="40"/>
      <c r="W109" s="40"/>
      <c r="X109" s="40"/>
      <c r="Y109" s="40"/>
      <c r="Z109" s="40"/>
      <c r="AA109" s="40"/>
      <c r="AB109" s="40"/>
      <c r="AC109" s="40"/>
      <c r="AD109" s="40"/>
      <c r="AE109" s="40"/>
      <c r="AR109" s="226" t="s">
        <v>491</v>
      </c>
      <c r="AT109" s="226" t="s">
        <v>241</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336</v>
      </c>
      <c r="BM109" s="226" t="s">
        <v>2335</v>
      </c>
    </row>
    <row r="110" s="2" customFormat="1" ht="24.15" customHeight="1">
      <c r="A110" s="40"/>
      <c r="B110" s="41"/>
      <c r="C110" s="215" t="s">
        <v>248</v>
      </c>
      <c r="D110" s="215" t="s">
        <v>229</v>
      </c>
      <c r="E110" s="216" t="s">
        <v>2336</v>
      </c>
      <c r="F110" s="217" t="s">
        <v>2337</v>
      </c>
      <c r="G110" s="218" t="s">
        <v>348</v>
      </c>
      <c r="H110" s="219">
        <v>3</v>
      </c>
      <c r="I110" s="220"/>
      <c r="J110" s="221">
        <f>ROUND(I110*H110,2)</f>
        <v>0</v>
      </c>
      <c r="K110" s="217" t="s">
        <v>233</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336</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336</v>
      </c>
      <c r="BM110" s="226" t="s">
        <v>2338</v>
      </c>
    </row>
    <row r="111" s="2" customFormat="1">
      <c r="A111" s="40"/>
      <c r="B111" s="41"/>
      <c r="C111" s="42"/>
      <c r="D111" s="228" t="s">
        <v>236</v>
      </c>
      <c r="E111" s="42"/>
      <c r="F111" s="229" t="s">
        <v>2339</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91</v>
      </c>
      <c r="G112" s="234"/>
      <c r="H112" s="238">
        <v>3</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3</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16.5" customHeight="1">
      <c r="A114" s="40"/>
      <c r="B114" s="41"/>
      <c r="C114" s="256" t="s">
        <v>285</v>
      </c>
      <c r="D114" s="256" t="s">
        <v>241</v>
      </c>
      <c r="E114" s="257" t="s">
        <v>2340</v>
      </c>
      <c r="F114" s="258" t="s">
        <v>2341</v>
      </c>
      <c r="G114" s="259" t="s">
        <v>348</v>
      </c>
      <c r="H114" s="260">
        <v>3</v>
      </c>
      <c r="I114" s="261"/>
      <c r="J114" s="262">
        <f>ROUND(I114*H114,2)</f>
        <v>0</v>
      </c>
      <c r="K114" s="258" t="s">
        <v>517</v>
      </c>
      <c r="L114" s="263"/>
      <c r="M114" s="264" t="s">
        <v>19</v>
      </c>
      <c r="N114" s="265" t="s">
        <v>46</v>
      </c>
      <c r="O114" s="86"/>
      <c r="P114" s="224">
        <f>O114*H114</f>
        <v>0</v>
      </c>
      <c r="Q114" s="224">
        <v>0.0118</v>
      </c>
      <c r="R114" s="224">
        <f>Q114*H114</f>
        <v>0.035400000000000001</v>
      </c>
      <c r="S114" s="224">
        <v>0</v>
      </c>
      <c r="T114" s="224">
        <f>S114*H114</f>
        <v>0</v>
      </c>
      <c r="U114" s="225" t="s">
        <v>19</v>
      </c>
      <c r="V114" s="40"/>
      <c r="W114" s="40"/>
      <c r="X114" s="40"/>
      <c r="Y114" s="40"/>
      <c r="Z114" s="40"/>
      <c r="AA114" s="40"/>
      <c r="AB114" s="40"/>
      <c r="AC114" s="40"/>
      <c r="AD114" s="40"/>
      <c r="AE114" s="40"/>
      <c r="AR114" s="226" t="s">
        <v>491</v>
      </c>
      <c r="AT114" s="226" t="s">
        <v>241</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336</v>
      </c>
      <c r="BM114" s="226" t="s">
        <v>2342</v>
      </c>
    </row>
    <row r="115" s="2" customFormat="1">
      <c r="A115" s="40"/>
      <c r="B115" s="41"/>
      <c r="C115" s="42"/>
      <c r="D115" s="235" t="s">
        <v>519</v>
      </c>
      <c r="E115" s="42"/>
      <c r="F115" s="279" t="s">
        <v>2343</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519</v>
      </c>
      <c r="AU115" s="19" t="s">
        <v>84</v>
      </c>
    </row>
    <row r="116" s="2" customFormat="1" ht="16.5" customHeight="1">
      <c r="A116" s="40"/>
      <c r="B116" s="41"/>
      <c r="C116" s="215" t="s">
        <v>245</v>
      </c>
      <c r="D116" s="215" t="s">
        <v>229</v>
      </c>
      <c r="E116" s="216" t="s">
        <v>2344</v>
      </c>
      <c r="F116" s="217" t="s">
        <v>2345</v>
      </c>
      <c r="G116" s="218" t="s">
        <v>348</v>
      </c>
      <c r="H116" s="219">
        <v>1</v>
      </c>
      <c r="I116" s="220"/>
      <c r="J116" s="221">
        <f>ROUND(I116*H116,2)</f>
        <v>0</v>
      </c>
      <c r="K116" s="217" t="s">
        <v>517</v>
      </c>
      <c r="L116" s="46"/>
      <c r="M116" s="222" t="s">
        <v>19</v>
      </c>
      <c r="N116" s="223" t="s">
        <v>46</v>
      </c>
      <c r="O116" s="86"/>
      <c r="P116" s="224">
        <f>O116*H116</f>
        <v>0</v>
      </c>
      <c r="Q116" s="224">
        <v>0</v>
      </c>
      <c r="R116" s="224">
        <f>Q116*H116</f>
        <v>0</v>
      </c>
      <c r="S116" s="224">
        <v>0</v>
      </c>
      <c r="T116" s="224">
        <f>S116*H116</f>
        <v>0</v>
      </c>
      <c r="U116" s="225" t="s">
        <v>19</v>
      </c>
      <c r="V116" s="40"/>
      <c r="W116" s="40"/>
      <c r="X116" s="40"/>
      <c r="Y116" s="40"/>
      <c r="Z116" s="40"/>
      <c r="AA116" s="40"/>
      <c r="AB116" s="40"/>
      <c r="AC116" s="40"/>
      <c r="AD116" s="40"/>
      <c r="AE116" s="40"/>
      <c r="AR116" s="226" t="s">
        <v>336</v>
      </c>
      <c r="AT116" s="226" t="s">
        <v>229</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336</v>
      </c>
      <c r="BM116" s="226" t="s">
        <v>2346</v>
      </c>
    </row>
    <row r="117" s="2" customFormat="1">
      <c r="A117" s="40"/>
      <c r="B117" s="41"/>
      <c r="C117" s="42"/>
      <c r="D117" s="235" t="s">
        <v>519</v>
      </c>
      <c r="E117" s="42"/>
      <c r="F117" s="279" t="s">
        <v>2347</v>
      </c>
      <c r="G117" s="42"/>
      <c r="H117" s="42"/>
      <c r="I117" s="230"/>
      <c r="J117" s="42"/>
      <c r="K117" s="42"/>
      <c r="L117" s="46"/>
      <c r="M117" s="231"/>
      <c r="N117" s="232"/>
      <c r="O117" s="86"/>
      <c r="P117" s="86"/>
      <c r="Q117" s="86"/>
      <c r="R117" s="86"/>
      <c r="S117" s="86"/>
      <c r="T117" s="86"/>
      <c r="U117" s="87"/>
      <c r="V117" s="40"/>
      <c r="W117" s="40"/>
      <c r="X117" s="40"/>
      <c r="Y117" s="40"/>
      <c r="Z117" s="40"/>
      <c r="AA117" s="40"/>
      <c r="AB117" s="40"/>
      <c r="AC117" s="40"/>
      <c r="AD117" s="40"/>
      <c r="AE117" s="40"/>
      <c r="AT117" s="19" t="s">
        <v>519</v>
      </c>
      <c r="AU117" s="19" t="s">
        <v>84</v>
      </c>
    </row>
    <row r="118" s="13" customFormat="1">
      <c r="A118" s="13"/>
      <c r="B118" s="233"/>
      <c r="C118" s="234"/>
      <c r="D118" s="235" t="s">
        <v>238</v>
      </c>
      <c r="E118" s="236" t="s">
        <v>19</v>
      </c>
      <c r="F118" s="237" t="s">
        <v>82</v>
      </c>
      <c r="G118" s="234"/>
      <c r="H118" s="238">
        <v>1</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1</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16.5" customHeight="1">
      <c r="A120" s="40"/>
      <c r="B120" s="41"/>
      <c r="C120" s="215" t="s">
        <v>255</v>
      </c>
      <c r="D120" s="215" t="s">
        <v>229</v>
      </c>
      <c r="E120" s="216" t="s">
        <v>2348</v>
      </c>
      <c r="F120" s="217" t="s">
        <v>2349</v>
      </c>
      <c r="G120" s="218" t="s">
        <v>348</v>
      </c>
      <c r="H120" s="219">
        <v>1</v>
      </c>
      <c r="I120" s="220"/>
      <c r="J120" s="221">
        <f>ROUND(I120*H120,2)</f>
        <v>0</v>
      </c>
      <c r="K120" s="217" t="s">
        <v>517</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336</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336</v>
      </c>
      <c r="BM120" s="226" t="s">
        <v>2350</v>
      </c>
    </row>
    <row r="121" s="2" customFormat="1">
      <c r="A121" s="40"/>
      <c r="B121" s="41"/>
      <c r="C121" s="42"/>
      <c r="D121" s="235" t="s">
        <v>519</v>
      </c>
      <c r="E121" s="42"/>
      <c r="F121" s="279" t="s">
        <v>2351</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519</v>
      </c>
      <c r="AU121" s="19" t="s">
        <v>84</v>
      </c>
    </row>
    <row r="122" s="13" customFormat="1">
      <c r="A122" s="13"/>
      <c r="B122" s="233"/>
      <c r="C122" s="234"/>
      <c r="D122" s="235" t="s">
        <v>238</v>
      </c>
      <c r="E122" s="236" t="s">
        <v>19</v>
      </c>
      <c r="F122" s="237" t="s">
        <v>82</v>
      </c>
      <c r="G122" s="234"/>
      <c r="H122" s="238">
        <v>1</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1</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24.15" customHeight="1">
      <c r="A124" s="40"/>
      <c r="B124" s="41"/>
      <c r="C124" s="215" t="s">
        <v>117</v>
      </c>
      <c r="D124" s="215" t="s">
        <v>229</v>
      </c>
      <c r="E124" s="216" t="s">
        <v>2352</v>
      </c>
      <c r="F124" s="217" t="s">
        <v>2353</v>
      </c>
      <c r="G124" s="218" t="s">
        <v>348</v>
      </c>
      <c r="H124" s="219">
        <v>5</v>
      </c>
      <c r="I124" s="220"/>
      <c r="J124" s="221">
        <f>ROUND(I124*H124,2)</f>
        <v>0</v>
      </c>
      <c r="K124" s="217" t="s">
        <v>233</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336</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336</v>
      </c>
      <c r="BM124" s="226" t="s">
        <v>2354</v>
      </c>
    </row>
    <row r="125" s="2" customFormat="1">
      <c r="A125" s="40"/>
      <c r="B125" s="41"/>
      <c r="C125" s="42"/>
      <c r="D125" s="228" t="s">
        <v>236</v>
      </c>
      <c r="E125" s="42"/>
      <c r="F125" s="229" t="s">
        <v>2355</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3" customFormat="1">
      <c r="A126" s="13"/>
      <c r="B126" s="233"/>
      <c r="C126" s="234"/>
      <c r="D126" s="235" t="s">
        <v>238</v>
      </c>
      <c r="E126" s="236" t="s">
        <v>19</v>
      </c>
      <c r="F126" s="237" t="s">
        <v>2356</v>
      </c>
      <c r="G126" s="234"/>
      <c r="H126" s="238">
        <v>5</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5</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16.5" customHeight="1">
      <c r="A128" s="40"/>
      <c r="B128" s="41"/>
      <c r="C128" s="256" t="s">
        <v>120</v>
      </c>
      <c r="D128" s="256" t="s">
        <v>241</v>
      </c>
      <c r="E128" s="257" t="s">
        <v>2357</v>
      </c>
      <c r="F128" s="258" t="s">
        <v>2358</v>
      </c>
      <c r="G128" s="259" t="s">
        <v>348</v>
      </c>
      <c r="H128" s="260">
        <v>1</v>
      </c>
      <c r="I128" s="261"/>
      <c r="J128" s="262">
        <f>ROUND(I128*H128,2)</f>
        <v>0</v>
      </c>
      <c r="K128" s="258" t="s">
        <v>233</v>
      </c>
      <c r="L128" s="263"/>
      <c r="M128" s="264" t="s">
        <v>19</v>
      </c>
      <c r="N128" s="265" t="s">
        <v>46</v>
      </c>
      <c r="O128" s="86"/>
      <c r="P128" s="224">
        <f>O128*H128</f>
        <v>0</v>
      </c>
      <c r="Q128" s="224">
        <v>0.00059999999999999995</v>
      </c>
      <c r="R128" s="224">
        <f>Q128*H128</f>
        <v>0.00059999999999999995</v>
      </c>
      <c r="S128" s="224">
        <v>0</v>
      </c>
      <c r="T128" s="224">
        <f>S128*H128</f>
        <v>0</v>
      </c>
      <c r="U128" s="225" t="s">
        <v>19</v>
      </c>
      <c r="V128" s="40"/>
      <c r="W128" s="40"/>
      <c r="X128" s="40"/>
      <c r="Y128" s="40"/>
      <c r="Z128" s="40"/>
      <c r="AA128" s="40"/>
      <c r="AB128" s="40"/>
      <c r="AC128" s="40"/>
      <c r="AD128" s="40"/>
      <c r="AE128" s="40"/>
      <c r="AR128" s="226" t="s">
        <v>491</v>
      </c>
      <c r="AT128" s="226" t="s">
        <v>241</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336</v>
      </c>
      <c r="BM128" s="226" t="s">
        <v>2359</v>
      </c>
    </row>
    <row r="129" s="2" customFormat="1" ht="16.5" customHeight="1">
      <c r="A129" s="40"/>
      <c r="B129" s="41"/>
      <c r="C129" s="256" t="s">
        <v>8</v>
      </c>
      <c r="D129" s="256" t="s">
        <v>241</v>
      </c>
      <c r="E129" s="257" t="s">
        <v>2360</v>
      </c>
      <c r="F129" s="258" t="s">
        <v>2361</v>
      </c>
      <c r="G129" s="259" t="s">
        <v>348</v>
      </c>
      <c r="H129" s="260">
        <v>4</v>
      </c>
      <c r="I129" s="261"/>
      <c r="J129" s="262">
        <f>ROUND(I129*H129,2)</f>
        <v>0</v>
      </c>
      <c r="K129" s="258" t="s">
        <v>233</v>
      </c>
      <c r="L129" s="263"/>
      <c r="M129" s="264" t="s">
        <v>19</v>
      </c>
      <c r="N129" s="265" t="s">
        <v>46</v>
      </c>
      <c r="O129" s="86"/>
      <c r="P129" s="224">
        <f>O129*H129</f>
        <v>0</v>
      </c>
      <c r="Q129" s="224">
        <v>0.0014</v>
      </c>
      <c r="R129" s="224">
        <f>Q129*H129</f>
        <v>0.0055999999999999999</v>
      </c>
      <c r="S129" s="224">
        <v>0</v>
      </c>
      <c r="T129" s="224">
        <f>S129*H129</f>
        <v>0</v>
      </c>
      <c r="U129" s="225" t="s">
        <v>19</v>
      </c>
      <c r="V129" s="40"/>
      <c r="W129" s="40"/>
      <c r="X129" s="40"/>
      <c r="Y129" s="40"/>
      <c r="Z129" s="40"/>
      <c r="AA129" s="40"/>
      <c r="AB129" s="40"/>
      <c r="AC129" s="40"/>
      <c r="AD129" s="40"/>
      <c r="AE129" s="40"/>
      <c r="AR129" s="226" t="s">
        <v>491</v>
      </c>
      <c r="AT129" s="226" t="s">
        <v>241</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336</v>
      </c>
      <c r="BM129" s="226" t="s">
        <v>2362</v>
      </c>
    </row>
    <row r="130" s="2" customFormat="1" ht="21.75" customHeight="1">
      <c r="A130" s="40"/>
      <c r="B130" s="41"/>
      <c r="C130" s="215" t="s">
        <v>125</v>
      </c>
      <c r="D130" s="215" t="s">
        <v>229</v>
      </c>
      <c r="E130" s="216" t="s">
        <v>2363</v>
      </c>
      <c r="F130" s="217" t="s">
        <v>2364</v>
      </c>
      <c r="G130" s="218" t="s">
        <v>309</v>
      </c>
      <c r="H130" s="219">
        <v>20</v>
      </c>
      <c r="I130" s="220"/>
      <c r="J130" s="221">
        <f>ROUND(I130*H130,2)</f>
        <v>0</v>
      </c>
      <c r="K130" s="217" t="s">
        <v>233</v>
      </c>
      <c r="L130" s="46"/>
      <c r="M130" s="222" t="s">
        <v>19</v>
      </c>
      <c r="N130" s="223"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336</v>
      </c>
      <c r="AT130" s="226" t="s">
        <v>229</v>
      </c>
      <c r="AU130" s="226" t="s">
        <v>84</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336</v>
      </c>
      <c r="BM130" s="226" t="s">
        <v>2365</v>
      </c>
    </row>
    <row r="131" s="2" customFormat="1">
      <c r="A131" s="40"/>
      <c r="B131" s="41"/>
      <c r="C131" s="42"/>
      <c r="D131" s="228" t="s">
        <v>236</v>
      </c>
      <c r="E131" s="42"/>
      <c r="F131" s="229" t="s">
        <v>2366</v>
      </c>
      <c r="G131" s="42"/>
      <c r="H131" s="42"/>
      <c r="I131" s="230"/>
      <c r="J131" s="42"/>
      <c r="K131" s="42"/>
      <c r="L131" s="46"/>
      <c r="M131" s="231"/>
      <c r="N131" s="232"/>
      <c r="O131" s="86"/>
      <c r="P131" s="86"/>
      <c r="Q131" s="86"/>
      <c r="R131" s="86"/>
      <c r="S131" s="86"/>
      <c r="T131" s="86"/>
      <c r="U131" s="87"/>
      <c r="V131" s="40"/>
      <c r="W131" s="40"/>
      <c r="X131" s="40"/>
      <c r="Y131" s="40"/>
      <c r="Z131" s="40"/>
      <c r="AA131" s="40"/>
      <c r="AB131" s="40"/>
      <c r="AC131" s="40"/>
      <c r="AD131" s="40"/>
      <c r="AE131" s="40"/>
      <c r="AT131" s="19" t="s">
        <v>236</v>
      </c>
      <c r="AU131" s="19" t="s">
        <v>84</v>
      </c>
    </row>
    <row r="132" s="13" customFormat="1">
      <c r="A132" s="13"/>
      <c r="B132" s="233"/>
      <c r="C132" s="234"/>
      <c r="D132" s="235" t="s">
        <v>238</v>
      </c>
      <c r="E132" s="236" t="s">
        <v>19</v>
      </c>
      <c r="F132" s="237" t="s">
        <v>2367</v>
      </c>
      <c r="G132" s="234"/>
      <c r="H132" s="238">
        <v>20</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20</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16.5" customHeight="1">
      <c r="A134" s="40"/>
      <c r="B134" s="41"/>
      <c r="C134" s="256" t="s">
        <v>323</v>
      </c>
      <c r="D134" s="256" t="s">
        <v>241</v>
      </c>
      <c r="E134" s="257" t="s">
        <v>2368</v>
      </c>
      <c r="F134" s="258" t="s">
        <v>2369</v>
      </c>
      <c r="G134" s="259" t="s">
        <v>348</v>
      </c>
      <c r="H134" s="260">
        <v>12</v>
      </c>
      <c r="I134" s="261"/>
      <c r="J134" s="262">
        <f>ROUND(I134*H134,2)</f>
        <v>0</v>
      </c>
      <c r="K134" s="258" t="s">
        <v>233</v>
      </c>
      <c r="L134" s="263"/>
      <c r="M134" s="264" t="s">
        <v>19</v>
      </c>
      <c r="N134" s="265" t="s">
        <v>46</v>
      </c>
      <c r="O134" s="86"/>
      <c r="P134" s="224">
        <f>O134*H134</f>
        <v>0</v>
      </c>
      <c r="Q134" s="224">
        <v>0.0077000000000000002</v>
      </c>
      <c r="R134" s="224">
        <f>Q134*H134</f>
        <v>0.09240000000000001</v>
      </c>
      <c r="S134" s="224">
        <v>0</v>
      </c>
      <c r="T134" s="224">
        <f>S134*H134</f>
        <v>0</v>
      </c>
      <c r="U134" s="225" t="s">
        <v>19</v>
      </c>
      <c r="V134" s="40"/>
      <c r="W134" s="40"/>
      <c r="X134" s="40"/>
      <c r="Y134" s="40"/>
      <c r="Z134" s="40"/>
      <c r="AA134" s="40"/>
      <c r="AB134" s="40"/>
      <c r="AC134" s="40"/>
      <c r="AD134" s="40"/>
      <c r="AE134" s="40"/>
      <c r="AR134" s="226" t="s">
        <v>491</v>
      </c>
      <c r="AT134" s="226" t="s">
        <v>241</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336</v>
      </c>
      <c r="BM134" s="226" t="s">
        <v>2370</v>
      </c>
    </row>
    <row r="135" s="13" customFormat="1">
      <c r="A135" s="13"/>
      <c r="B135" s="233"/>
      <c r="C135" s="234"/>
      <c r="D135" s="235" t="s">
        <v>238</v>
      </c>
      <c r="E135" s="234"/>
      <c r="F135" s="237" t="s">
        <v>2371</v>
      </c>
      <c r="G135" s="234"/>
      <c r="H135" s="238">
        <v>12</v>
      </c>
      <c r="I135" s="239"/>
      <c r="J135" s="234"/>
      <c r="K135" s="234"/>
      <c r="L135" s="240"/>
      <c r="M135" s="241"/>
      <c r="N135" s="242"/>
      <c r="O135" s="242"/>
      <c r="P135" s="242"/>
      <c r="Q135" s="242"/>
      <c r="R135" s="242"/>
      <c r="S135" s="242"/>
      <c r="T135" s="242"/>
      <c r="U135" s="243"/>
      <c r="V135" s="13"/>
      <c r="W135" s="13"/>
      <c r="X135" s="13"/>
      <c r="Y135" s="13"/>
      <c r="Z135" s="13"/>
      <c r="AA135" s="13"/>
      <c r="AB135" s="13"/>
      <c r="AC135" s="13"/>
      <c r="AD135" s="13"/>
      <c r="AE135" s="13"/>
      <c r="AT135" s="244" t="s">
        <v>238</v>
      </c>
      <c r="AU135" s="244" t="s">
        <v>84</v>
      </c>
      <c r="AV135" s="13" t="s">
        <v>84</v>
      </c>
      <c r="AW135" s="13" t="s">
        <v>4</v>
      </c>
      <c r="AX135" s="13" t="s">
        <v>82</v>
      </c>
      <c r="AY135" s="244" t="s">
        <v>227</v>
      </c>
    </row>
    <row r="136" s="2" customFormat="1" ht="16.5" customHeight="1">
      <c r="A136" s="40"/>
      <c r="B136" s="41"/>
      <c r="C136" s="256" t="s">
        <v>329</v>
      </c>
      <c r="D136" s="256" t="s">
        <v>241</v>
      </c>
      <c r="E136" s="257" t="s">
        <v>2372</v>
      </c>
      <c r="F136" s="258" t="s">
        <v>2373</v>
      </c>
      <c r="G136" s="259" t="s">
        <v>348</v>
      </c>
      <c r="H136" s="260">
        <v>12</v>
      </c>
      <c r="I136" s="261"/>
      <c r="J136" s="262">
        <f>ROUND(I136*H136,2)</f>
        <v>0</v>
      </c>
      <c r="K136" s="258" t="s">
        <v>517</v>
      </c>
      <c r="L136" s="263"/>
      <c r="M136" s="264" t="s">
        <v>19</v>
      </c>
      <c r="N136" s="265" t="s">
        <v>46</v>
      </c>
      <c r="O136" s="86"/>
      <c r="P136" s="224">
        <f>O136*H136</f>
        <v>0</v>
      </c>
      <c r="Q136" s="224">
        <v>0.011100000000000001</v>
      </c>
      <c r="R136" s="224">
        <f>Q136*H136</f>
        <v>0.13320000000000001</v>
      </c>
      <c r="S136" s="224">
        <v>0</v>
      </c>
      <c r="T136" s="224">
        <f>S136*H136</f>
        <v>0</v>
      </c>
      <c r="U136" s="225" t="s">
        <v>19</v>
      </c>
      <c r="V136" s="40"/>
      <c r="W136" s="40"/>
      <c r="X136" s="40"/>
      <c r="Y136" s="40"/>
      <c r="Z136" s="40"/>
      <c r="AA136" s="40"/>
      <c r="AB136" s="40"/>
      <c r="AC136" s="40"/>
      <c r="AD136" s="40"/>
      <c r="AE136" s="40"/>
      <c r="AR136" s="226" t="s">
        <v>491</v>
      </c>
      <c r="AT136" s="226" t="s">
        <v>241</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336</v>
      </c>
      <c r="BM136" s="226" t="s">
        <v>2374</v>
      </c>
    </row>
    <row r="137" s="13" customFormat="1">
      <c r="A137" s="13"/>
      <c r="B137" s="233"/>
      <c r="C137" s="234"/>
      <c r="D137" s="235" t="s">
        <v>238</v>
      </c>
      <c r="E137" s="234"/>
      <c r="F137" s="237" t="s">
        <v>2371</v>
      </c>
      <c r="G137" s="234"/>
      <c r="H137" s="238">
        <v>12</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84</v>
      </c>
      <c r="AV137" s="13" t="s">
        <v>84</v>
      </c>
      <c r="AW137" s="13" t="s">
        <v>4</v>
      </c>
      <c r="AX137" s="13" t="s">
        <v>82</v>
      </c>
      <c r="AY137" s="244" t="s">
        <v>227</v>
      </c>
    </row>
    <row r="138" s="2" customFormat="1" ht="16.5" customHeight="1">
      <c r="A138" s="40"/>
      <c r="B138" s="41"/>
      <c r="C138" s="215" t="s">
        <v>336</v>
      </c>
      <c r="D138" s="215" t="s">
        <v>229</v>
      </c>
      <c r="E138" s="216" t="s">
        <v>2375</v>
      </c>
      <c r="F138" s="217" t="s">
        <v>2376</v>
      </c>
      <c r="G138" s="218" t="s">
        <v>1996</v>
      </c>
      <c r="H138" s="219">
        <v>8</v>
      </c>
      <c r="I138" s="220"/>
      <c r="J138" s="221">
        <f>ROUND(I138*H138,2)</f>
        <v>0</v>
      </c>
      <c r="K138" s="217" t="s">
        <v>517</v>
      </c>
      <c r="L138" s="46"/>
      <c r="M138" s="222" t="s">
        <v>19</v>
      </c>
      <c r="N138" s="223"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336</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336</v>
      </c>
      <c r="BM138" s="226" t="s">
        <v>2377</v>
      </c>
    </row>
    <row r="139" s="2" customFormat="1">
      <c r="A139" s="40"/>
      <c r="B139" s="41"/>
      <c r="C139" s="42"/>
      <c r="D139" s="235" t="s">
        <v>519</v>
      </c>
      <c r="E139" s="42"/>
      <c r="F139" s="279" t="s">
        <v>2378</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519</v>
      </c>
      <c r="AU139" s="19" t="s">
        <v>84</v>
      </c>
    </row>
    <row r="140" s="13" customFormat="1">
      <c r="A140" s="13"/>
      <c r="B140" s="233"/>
      <c r="C140" s="234"/>
      <c r="D140" s="235" t="s">
        <v>238</v>
      </c>
      <c r="E140" s="236" t="s">
        <v>19</v>
      </c>
      <c r="F140" s="237" t="s">
        <v>245</v>
      </c>
      <c r="G140" s="234"/>
      <c r="H140" s="238">
        <v>8</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8</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2" customFormat="1" ht="16.5" customHeight="1">
      <c r="A142" s="40"/>
      <c r="B142" s="41"/>
      <c r="C142" s="215" t="s">
        <v>345</v>
      </c>
      <c r="D142" s="215" t="s">
        <v>229</v>
      </c>
      <c r="E142" s="216" t="s">
        <v>2379</v>
      </c>
      <c r="F142" s="217" t="s">
        <v>2380</v>
      </c>
      <c r="G142" s="218" t="s">
        <v>1996</v>
      </c>
      <c r="H142" s="219">
        <v>10</v>
      </c>
      <c r="I142" s="220"/>
      <c r="J142" s="221">
        <f>ROUND(I142*H142,2)</f>
        <v>0</v>
      </c>
      <c r="K142" s="217" t="s">
        <v>517</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336</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336</v>
      </c>
      <c r="BM142" s="226" t="s">
        <v>2381</v>
      </c>
    </row>
    <row r="143" s="2" customFormat="1">
      <c r="A143" s="40"/>
      <c r="B143" s="41"/>
      <c r="C143" s="42"/>
      <c r="D143" s="235" t="s">
        <v>519</v>
      </c>
      <c r="E143" s="42"/>
      <c r="F143" s="279" t="s">
        <v>2382</v>
      </c>
      <c r="G143" s="42"/>
      <c r="H143" s="42"/>
      <c r="I143" s="230"/>
      <c r="J143" s="42"/>
      <c r="K143" s="42"/>
      <c r="L143" s="46"/>
      <c r="M143" s="231"/>
      <c r="N143" s="232"/>
      <c r="O143" s="86"/>
      <c r="P143" s="86"/>
      <c r="Q143" s="86"/>
      <c r="R143" s="86"/>
      <c r="S143" s="86"/>
      <c r="T143" s="86"/>
      <c r="U143" s="87"/>
      <c r="V143" s="40"/>
      <c r="W143" s="40"/>
      <c r="X143" s="40"/>
      <c r="Y143" s="40"/>
      <c r="Z143" s="40"/>
      <c r="AA143" s="40"/>
      <c r="AB143" s="40"/>
      <c r="AC143" s="40"/>
      <c r="AD143" s="40"/>
      <c r="AE143" s="40"/>
      <c r="AT143" s="19" t="s">
        <v>519</v>
      </c>
      <c r="AU143" s="19" t="s">
        <v>84</v>
      </c>
    </row>
    <row r="144" s="13" customFormat="1">
      <c r="A144" s="13"/>
      <c r="B144" s="233"/>
      <c r="C144" s="234"/>
      <c r="D144" s="235" t="s">
        <v>238</v>
      </c>
      <c r="E144" s="236" t="s">
        <v>19</v>
      </c>
      <c r="F144" s="237" t="s">
        <v>117</v>
      </c>
      <c r="G144" s="234"/>
      <c r="H144" s="238">
        <v>10</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10</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2" customFormat="1" ht="16.5" customHeight="1">
      <c r="A146" s="40"/>
      <c r="B146" s="41"/>
      <c r="C146" s="215" t="s">
        <v>352</v>
      </c>
      <c r="D146" s="215" t="s">
        <v>229</v>
      </c>
      <c r="E146" s="216" t="s">
        <v>2383</v>
      </c>
      <c r="F146" s="217" t="s">
        <v>2384</v>
      </c>
      <c r="G146" s="218" t="s">
        <v>1996</v>
      </c>
      <c r="H146" s="219">
        <v>5</v>
      </c>
      <c r="I146" s="220"/>
      <c r="J146" s="221">
        <f>ROUND(I146*H146,2)</f>
        <v>0</v>
      </c>
      <c r="K146" s="217" t="s">
        <v>517</v>
      </c>
      <c r="L146" s="46"/>
      <c r="M146" s="222" t="s">
        <v>19</v>
      </c>
      <c r="N146" s="223" t="s">
        <v>46</v>
      </c>
      <c r="O146" s="86"/>
      <c r="P146" s="224">
        <f>O146*H146</f>
        <v>0</v>
      </c>
      <c r="Q146" s="224">
        <v>0</v>
      </c>
      <c r="R146" s="224">
        <f>Q146*H146</f>
        <v>0</v>
      </c>
      <c r="S146" s="224">
        <v>0</v>
      </c>
      <c r="T146" s="224">
        <f>S146*H146</f>
        <v>0</v>
      </c>
      <c r="U146" s="225" t="s">
        <v>19</v>
      </c>
      <c r="V146" s="40"/>
      <c r="W146" s="40"/>
      <c r="X146" s="40"/>
      <c r="Y146" s="40"/>
      <c r="Z146" s="40"/>
      <c r="AA146" s="40"/>
      <c r="AB146" s="40"/>
      <c r="AC146" s="40"/>
      <c r="AD146" s="40"/>
      <c r="AE146" s="40"/>
      <c r="AR146" s="226" t="s">
        <v>336</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336</v>
      </c>
      <c r="BM146" s="226" t="s">
        <v>2385</v>
      </c>
    </row>
    <row r="147" s="13" customFormat="1">
      <c r="A147" s="13"/>
      <c r="B147" s="233"/>
      <c r="C147" s="234"/>
      <c r="D147" s="235" t="s">
        <v>238</v>
      </c>
      <c r="E147" s="236" t="s">
        <v>19</v>
      </c>
      <c r="F147" s="237" t="s">
        <v>267</v>
      </c>
      <c r="G147" s="234"/>
      <c r="H147" s="238">
        <v>5</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84</v>
      </c>
      <c r="AV147" s="13" t="s">
        <v>84</v>
      </c>
      <c r="AW147" s="13" t="s">
        <v>37</v>
      </c>
      <c r="AX147" s="13" t="s">
        <v>75</v>
      </c>
      <c r="AY147" s="244" t="s">
        <v>227</v>
      </c>
    </row>
    <row r="148" s="14" customFormat="1">
      <c r="A148" s="14"/>
      <c r="B148" s="245"/>
      <c r="C148" s="246"/>
      <c r="D148" s="235" t="s">
        <v>238</v>
      </c>
      <c r="E148" s="247" t="s">
        <v>19</v>
      </c>
      <c r="F148" s="248" t="s">
        <v>240</v>
      </c>
      <c r="G148" s="246"/>
      <c r="H148" s="249">
        <v>5</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84</v>
      </c>
      <c r="AV148" s="14" t="s">
        <v>234</v>
      </c>
      <c r="AW148" s="14" t="s">
        <v>37</v>
      </c>
      <c r="AX148" s="14" t="s">
        <v>82</v>
      </c>
      <c r="AY148" s="255" t="s">
        <v>227</v>
      </c>
    </row>
    <row r="149" s="2" customFormat="1" ht="24.15" customHeight="1">
      <c r="A149" s="40"/>
      <c r="B149" s="41"/>
      <c r="C149" s="215" t="s">
        <v>359</v>
      </c>
      <c r="D149" s="215" t="s">
        <v>229</v>
      </c>
      <c r="E149" s="216" t="s">
        <v>2386</v>
      </c>
      <c r="F149" s="217" t="s">
        <v>2387</v>
      </c>
      <c r="G149" s="218" t="s">
        <v>259</v>
      </c>
      <c r="H149" s="219">
        <v>10</v>
      </c>
      <c r="I149" s="220"/>
      <c r="J149" s="221">
        <f>ROUND(I149*H149,2)</f>
        <v>0</v>
      </c>
      <c r="K149" s="217" t="s">
        <v>517</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336</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336</v>
      </c>
      <c r="BM149" s="226" t="s">
        <v>2388</v>
      </c>
    </row>
    <row r="150" s="13" customFormat="1">
      <c r="A150" s="13"/>
      <c r="B150" s="233"/>
      <c r="C150" s="234"/>
      <c r="D150" s="235" t="s">
        <v>238</v>
      </c>
      <c r="E150" s="236" t="s">
        <v>19</v>
      </c>
      <c r="F150" s="237" t="s">
        <v>117</v>
      </c>
      <c r="G150" s="234"/>
      <c r="H150" s="238">
        <v>10</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4" customFormat="1">
      <c r="A151" s="14"/>
      <c r="B151" s="245"/>
      <c r="C151" s="246"/>
      <c r="D151" s="235" t="s">
        <v>238</v>
      </c>
      <c r="E151" s="247" t="s">
        <v>19</v>
      </c>
      <c r="F151" s="248" t="s">
        <v>240</v>
      </c>
      <c r="G151" s="246"/>
      <c r="H151" s="249">
        <v>10</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84</v>
      </c>
      <c r="AV151" s="14" t="s">
        <v>234</v>
      </c>
      <c r="AW151" s="14" t="s">
        <v>37</v>
      </c>
      <c r="AX151" s="14" t="s">
        <v>82</v>
      </c>
      <c r="AY151" s="255" t="s">
        <v>227</v>
      </c>
    </row>
    <row r="152" s="2" customFormat="1" ht="24.15" customHeight="1">
      <c r="A152" s="40"/>
      <c r="B152" s="41"/>
      <c r="C152" s="215" t="s">
        <v>367</v>
      </c>
      <c r="D152" s="215" t="s">
        <v>229</v>
      </c>
      <c r="E152" s="216" t="s">
        <v>2389</v>
      </c>
      <c r="F152" s="217" t="s">
        <v>2390</v>
      </c>
      <c r="G152" s="218" t="s">
        <v>2051</v>
      </c>
      <c r="H152" s="219">
        <v>1</v>
      </c>
      <c r="I152" s="220"/>
      <c r="J152" s="221">
        <f>ROUND(I152*H152,2)</f>
        <v>0</v>
      </c>
      <c r="K152" s="217" t="s">
        <v>517</v>
      </c>
      <c r="L152" s="46"/>
      <c r="M152" s="222" t="s">
        <v>19</v>
      </c>
      <c r="N152" s="223" t="s">
        <v>46</v>
      </c>
      <c r="O152" s="86"/>
      <c r="P152" s="224">
        <f>O152*H152</f>
        <v>0</v>
      </c>
      <c r="Q152" s="224">
        <v>0</v>
      </c>
      <c r="R152" s="224">
        <f>Q152*H152</f>
        <v>0</v>
      </c>
      <c r="S152" s="224">
        <v>0</v>
      </c>
      <c r="T152" s="224">
        <f>S152*H152</f>
        <v>0</v>
      </c>
      <c r="U152" s="225" t="s">
        <v>19</v>
      </c>
      <c r="V152" s="40"/>
      <c r="W152" s="40"/>
      <c r="X152" s="40"/>
      <c r="Y152" s="40"/>
      <c r="Z152" s="40"/>
      <c r="AA152" s="40"/>
      <c r="AB152" s="40"/>
      <c r="AC152" s="40"/>
      <c r="AD152" s="40"/>
      <c r="AE152" s="40"/>
      <c r="AR152" s="226" t="s">
        <v>336</v>
      </c>
      <c r="AT152" s="226" t="s">
        <v>229</v>
      </c>
      <c r="AU152" s="226" t="s">
        <v>84</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336</v>
      </c>
      <c r="BM152" s="226" t="s">
        <v>2391</v>
      </c>
    </row>
    <row r="153" s="13" customFormat="1">
      <c r="A153" s="13"/>
      <c r="B153" s="233"/>
      <c r="C153" s="234"/>
      <c r="D153" s="235" t="s">
        <v>238</v>
      </c>
      <c r="E153" s="236" t="s">
        <v>19</v>
      </c>
      <c r="F153" s="237" t="s">
        <v>82</v>
      </c>
      <c r="G153" s="234"/>
      <c r="H153" s="238">
        <v>1</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1</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16.5" customHeight="1">
      <c r="A155" s="40"/>
      <c r="B155" s="41"/>
      <c r="C155" s="215" t="s">
        <v>7</v>
      </c>
      <c r="D155" s="215" t="s">
        <v>229</v>
      </c>
      <c r="E155" s="216" t="s">
        <v>2392</v>
      </c>
      <c r="F155" s="217" t="s">
        <v>2393</v>
      </c>
      <c r="G155" s="218" t="s">
        <v>259</v>
      </c>
      <c r="H155" s="219">
        <v>10</v>
      </c>
      <c r="I155" s="220"/>
      <c r="J155" s="221">
        <f>ROUND(I155*H155,2)</f>
        <v>0</v>
      </c>
      <c r="K155" s="217" t="s">
        <v>517</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336</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336</v>
      </c>
      <c r="BM155" s="226" t="s">
        <v>2394</v>
      </c>
    </row>
    <row r="156" s="13" customFormat="1">
      <c r="A156" s="13"/>
      <c r="B156" s="233"/>
      <c r="C156" s="234"/>
      <c r="D156" s="235" t="s">
        <v>238</v>
      </c>
      <c r="E156" s="236" t="s">
        <v>19</v>
      </c>
      <c r="F156" s="237" t="s">
        <v>117</v>
      </c>
      <c r="G156" s="234"/>
      <c r="H156" s="238">
        <v>10</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4" customFormat="1">
      <c r="A157" s="14"/>
      <c r="B157" s="245"/>
      <c r="C157" s="246"/>
      <c r="D157" s="235" t="s">
        <v>238</v>
      </c>
      <c r="E157" s="247" t="s">
        <v>19</v>
      </c>
      <c r="F157" s="248" t="s">
        <v>240</v>
      </c>
      <c r="G157" s="246"/>
      <c r="H157" s="249">
        <v>10</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84</v>
      </c>
      <c r="AV157" s="14" t="s">
        <v>234</v>
      </c>
      <c r="AW157" s="14" t="s">
        <v>37</v>
      </c>
      <c r="AX157" s="14" t="s">
        <v>82</v>
      </c>
      <c r="AY157" s="255" t="s">
        <v>227</v>
      </c>
    </row>
    <row r="158" s="2" customFormat="1" ht="21.75" customHeight="1">
      <c r="A158" s="40"/>
      <c r="B158" s="41"/>
      <c r="C158" s="215" t="s">
        <v>494</v>
      </c>
      <c r="D158" s="215" t="s">
        <v>229</v>
      </c>
      <c r="E158" s="216" t="s">
        <v>2395</v>
      </c>
      <c r="F158" s="217" t="s">
        <v>2396</v>
      </c>
      <c r="G158" s="218" t="s">
        <v>259</v>
      </c>
      <c r="H158" s="219">
        <v>28</v>
      </c>
      <c r="I158" s="220"/>
      <c r="J158" s="221">
        <f>ROUND(I158*H158,2)</f>
        <v>0</v>
      </c>
      <c r="K158" s="217" t="s">
        <v>517</v>
      </c>
      <c r="L158" s="46"/>
      <c r="M158" s="222" t="s">
        <v>19</v>
      </c>
      <c r="N158" s="223"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336</v>
      </c>
      <c r="AT158" s="226" t="s">
        <v>229</v>
      </c>
      <c r="AU158" s="226" t="s">
        <v>84</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336</v>
      </c>
      <c r="BM158" s="226" t="s">
        <v>2397</v>
      </c>
    </row>
    <row r="159" s="2" customFormat="1">
      <c r="A159" s="40"/>
      <c r="B159" s="41"/>
      <c r="C159" s="42"/>
      <c r="D159" s="235" t="s">
        <v>519</v>
      </c>
      <c r="E159" s="42"/>
      <c r="F159" s="279" t="s">
        <v>2398</v>
      </c>
      <c r="G159" s="42"/>
      <c r="H159" s="42"/>
      <c r="I159" s="230"/>
      <c r="J159" s="42"/>
      <c r="K159" s="42"/>
      <c r="L159" s="46"/>
      <c r="M159" s="231"/>
      <c r="N159" s="232"/>
      <c r="O159" s="86"/>
      <c r="P159" s="86"/>
      <c r="Q159" s="86"/>
      <c r="R159" s="86"/>
      <c r="S159" s="86"/>
      <c r="T159" s="86"/>
      <c r="U159" s="87"/>
      <c r="V159" s="40"/>
      <c r="W159" s="40"/>
      <c r="X159" s="40"/>
      <c r="Y159" s="40"/>
      <c r="Z159" s="40"/>
      <c r="AA159" s="40"/>
      <c r="AB159" s="40"/>
      <c r="AC159" s="40"/>
      <c r="AD159" s="40"/>
      <c r="AE159" s="40"/>
      <c r="AT159" s="19" t="s">
        <v>519</v>
      </c>
      <c r="AU159" s="19" t="s">
        <v>84</v>
      </c>
    </row>
    <row r="160" s="13" customFormat="1">
      <c r="A160" s="13"/>
      <c r="B160" s="233"/>
      <c r="C160" s="234"/>
      <c r="D160" s="235" t="s">
        <v>238</v>
      </c>
      <c r="E160" s="236" t="s">
        <v>19</v>
      </c>
      <c r="F160" s="237" t="s">
        <v>526</v>
      </c>
      <c r="G160" s="234"/>
      <c r="H160" s="238">
        <v>28</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84</v>
      </c>
      <c r="AV160" s="13" t="s">
        <v>84</v>
      </c>
      <c r="AW160" s="13" t="s">
        <v>37</v>
      </c>
      <c r="AX160" s="13" t="s">
        <v>75</v>
      </c>
      <c r="AY160" s="244" t="s">
        <v>227</v>
      </c>
    </row>
    <row r="161" s="14" customFormat="1">
      <c r="A161" s="14"/>
      <c r="B161" s="245"/>
      <c r="C161" s="246"/>
      <c r="D161" s="235" t="s">
        <v>238</v>
      </c>
      <c r="E161" s="247" t="s">
        <v>19</v>
      </c>
      <c r="F161" s="248" t="s">
        <v>240</v>
      </c>
      <c r="G161" s="246"/>
      <c r="H161" s="249">
        <v>28</v>
      </c>
      <c r="I161" s="250"/>
      <c r="J161" s="246"/>
      <c r="K161" s="246"/>
      <c r="L161" s="251"/>
      <c r="M161" s="252"/>
      <c r="N161" s="253"/>
      <c r="O161" s="253"/>
      <c r="P161" s="253"/>
      <c r="Q161" s="253"/>
      <c r="R161" s="253"/>
      <c r="S161" s="253"/>
      <c r="T161" s="253"/>
      <c r="U161" s="254"/>
      <c r="V161" s="14"/>
      <c r="W161" s="14"/>
      <c r="X161" s="14"/>
      <c r="Y161" s="14"/>
      <c r="Z161" s="14"/>
      <c r="AA161" s="14"/>
      <c r="AB161" s="14"/>
      <c r="AC161" s="14"/>
      <c r="AD161" s="14"/>
      <c r="AE161" s="14"/>
      <c r="AT161" s="255" t="s">
        <v>238</v>
      </c>
      <c r="AU161" s="255" t="s">
        <v>84</v>
      </c>
      <c r="AV161" s="14" t="s">
        <v>234</v>
      </c>
      <c r="AW161" s="14" t="s">
        <v>37</v>
      </c>
      <c r="AX161" s="14" t="s">
        <v>82</v>
      </c>
      <c r="AY161" s="255" t="s">
        <v>227</v>
      </c>
    </row>
    <row r="162" s="2" customFormat="1" ht="16.5" customHeight="1">
      <c r="A162" s="40"/>
      <c r="B162" s="41"/>
      <c r="C162" s="215" t="s">
        <v>499</v>
      </c>
      <c r="D162" s="215" t="s">
        <v>229</v>
      </c>
      <c r="E162" s="216" t="s">
        <v>2399</v>
      </c>
      <c r="F162" s="217" t="s">
        <v>2400</v>
      </c>
      <c r="G162" s="218" t="s">
        <v>2051</v>
      </c>
      <c r="H162" s="219">
        <v>1</v>
      </c>
      <c r="I162" s="220"/>
      <c r="J162" s="221">
        <f>ROUND(I162*H162,2)</f>
        <v>0</v>
      </c>
      <c r="K162" s="217" t="s">
        <v>517</v>
      </c>
      <c r="L162" s="46"/>
      <c r="M162" s="222" t="s">
        <v>19</v>
      </c>
      <c r="N162" s="223" t="s">
        <v>46</v>
      </c>
      <c r="O162" s="86"/>
      <c r="P162" s="224">
        <f>O162*H162</f>
        <v>0</v>
      </c>
      <c r="Q162" s="224">
        <v>0</v>
      </c>
      <c r="R162" s="224">
        <f>Q162*H162</f>
        <v>0</v>
      </c>
      <c r="S162" s="224">
        <v>0</v>
      </c>
      <c r="T162" s="224">
        <f>S162*H162</f>
        <v>0</v>
      </c>
      <c r="U162" s="225" t="s">
        <v>19</v>
      </c>
      <c r="V162" s="40"/>
      <c r="W162" s="40"/>
      <c r="X162" s="40"/>
      <c r="Y162" s="40"/>
      <c r="Z162" s="40"/>
      <c r="AA162" s="40"/>
      <c r="AB162" s="40"/>
      <c r="AC162" s="40"/>
      <c r="AD162" s="40"/>
      <c r="AE162" s="40"/>
      <c r="AR162" s="226" t="s">
        <v>336</v>
      </c>
      <c r="AT162" s="226" t="s">
        <v>229</v>
      </c>
      <c r="AU162" s="226" t="s">
        <v>84</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336</v>
      </c>
      <c r="BM162" s="226" t="s">
        <v>2401</v>
      </c>
    </row>
    <row r="163" s="2" customFormat="1">
      <c r="A163" s="40"/>
      <c r="B163" s="41"/>
      <c r="C163" s="42"/>
      <c r="D163" s="235" t="s">
        <v>519</v>
      </c>
      <c r="E163" s="42"/>
      <c r="F163" s="279" t="s">
        <v>2402</v>
      </c>
      <c r="G163" s="42"/>
      <c r="H163" s="42"/>
      <c r="I163" s="230"/>
      <c r="J163" s="42"/>
      <c r="K163" s="42"/>
      <c r="L163" s="46"/>
      <c r="M163" s="231"/>
      <c r="N163" s="232"/>
      <c r="O163" s="86"/>
      <c r="P163" s="86"/>
      <c r="Q163" s="86"/>
      <c r="R163" s="86"/>
      <c r="S163" s="86"/>
      <c r="T163" s="86"/>
      <c r="U163" s="87"/>
      <c r="V163" s="40"/>
      <c r="W163" s="40"/>
      <c r="X163" s="40"/>
      <c r="Y163" s="40"/>
      <c r="Z163" s="40"/>
      <c r="AA163" s="40"/>
      <c r="AB163" s="40"/>
      <c r="AC163" s="40"/>
      <c r="AD163" s="40"/>
      <c r="AE163" s="40"/>
      <c r="AT163" s="19" t="s">
        <v>519</v>
      </c>
      <c r="AU163" s="19" t="s">
        <v>84</v>
      </c>
    </row>
    <row r="164" s="13" customFormat="1">
      <c r="A164" s="13"/>
      <c r="B164" s="233"/>
      <c r="C164" s="234"/>
      <c r="D164" s="235" t="s">
        <v>238</v>
      </c>
      <c r="E164" s="236" t="s">
        <v>19</v>
      </c>
      <c r="F164" s="237" t="s">
        <v>82</v>
      </c>
      <c r="G164" s="234"/>
      <c r="H164" s="238">
        <v>1</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84</v>
      </c>
      <c r="AV164" s="13" t="s">
        <v>84</v>
      </c>
      <c r="AW164" s="13" t="s">
        <v>37</v>
      </c>
      <c r="AX164" s="13" t="s">
        <v>75</v>
      </c>
      <c r="AY164" s="244" t="s">
        <v>227</v>
      </c>
    </row>
    <row r="165" s="14" customFormat="1">
      <c r="A165" s="14"/>
      <c r="B165" s="245"/>
      <c r="C165" s="246"/>
      <c r="D165" s="235" t="s">
        <v>238</v>
      </c>
      <c r="E165" s="247" t="s">
        <v>19</v>
      </c>
      <c r="F165" s="248" t="s">
        <v>240</v>
      </c>
      <c r="G165" s="246"/>
      <c r="H165" s="249">
        <v>1</v>
      </c>
      <c r="I165" s="250"/>
      <c r="J165" s="246"/>
      <c r="K165" s="246"/>
      <c r="L165" s="251"/>
      <c r="M165" s="252"/>
      <c r="N165" s="253"/>
      <c r="O165" s="253"/>
      <c r="P165" s="253"/>
      <c r="Q165" s="253"/>
      <c r="R165" s="253"/>
      <c r="S165" s="253"/>
      <c r="T165" s="253"/>
      <c r="U165" s="254"/>
      <c r="V165" s="14"/>
      <c r="W165" s="14"/>
      <c r="X165" s="14"/>
      <c r="Y165" s="14"/>
      <c r="Z165" s="14"/>
      <c r="AA165" s="14"/>
      <c r="AB165" s="14"/>
      <c r="AC165" s="14"/>
      <c r="AD165" s="14"/>
      <c r="AE165" s="14"/>
      <c r="AT165" s="255" t="s">
        <v>238</v>
      </c>
      <c r="AU165" s="255" t="s">
        <v>84</v>
      </c>
      <c r="AV165" s="14" t="s">
        <v>234</v>
      </c>
      <c r="AW165" s="14" t="s">
        <v>37</v>
      </c>
      <c r="AX165" s="14" t="s">
        <v>82</v>
      </c>
      <c r="AY165" s="255" t="s">
        <v>227</v>
      </c>
    </row>
    <row r="166" s="2" customFormat="1" ht="16.5" customHeight="1">
      <c r="A166" s="40"/>
      <c r="B166" s="41"/>
      <c r="C166" s="215" t="s">
        <v>312</v>
      </c>
      <c r="D166" s="215" t="s">
        <v>229</v>
      </c>
      <c r="E166" s="216" t="s">
        <v>2403</v>
      </c>
      <c r="F166" s="217" t="s">
        <v>2404</v>
      </c>
      <c r="G166" s="218" t="s">
        <v>348</v>
      </c>
      <c r="H166" s="219">
        <v>7</v>
      </c>
      <c r="I166" s="220"/>
      <c r="J166" s="221">
        <f>ROUND(I166*H166,2)</f>
        <v>0</v>
      </c>
      <c r="K166" s="217" t="s">
        <v>517</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336</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336</v>
      </c>
      <c r="BM166" s="226" t="s">
        <v>2405</v>
      </c>
    </row>
    <row r="167" s="2" customFormat="1">
      <c r="A167" s="40"/>
      <c r="B167" s="41"/>
      <c r="C167" s="42"/>
      <c r="D167" s="235" t="s">
        <v>519</v>
      </c>
      <c r="E167" s="42"/>
      <c r="F167" s="279" t="s">
        <v>2406</v>
      </c>
      <c r="G167" s="42"/>
      <c r="H167" s="42"/>
      <c r="I167" s="230"/>
      <c r="J167" s="42"/>
      <c r="K167" s="42"/>
      <c r="L167" s="46"/>
      <c r="M167" s="231"/>
      <c r="N167" s="232"/>
      <c r="O167" s="86"/>
      <c r="P167" s="86"/>
      <c r="Q167" s="86"/>
      <c r="R167" s="86"/>
      <c r="S167" s="86"/>
      <c r="T167" s="86"/>
      <c r="U167" s="87"/>
      <c r="V167" s="40"/>
      <c r="W167" s="40"/>
      <c r="X167" s="40"/>
      <c r="Y167" s="40"/>
      <c r="Z167" s="40"/>
      <c r="AA167" s="40"/>
      <c r="AB167" s="40"/>
      <c r="AC167" s="40"/>
      <c r="AD167" s="40"/>
      <c r="AE167" s="40"/>
      <c r="AT167" s="19" t="s">
        <v>519</v>
      </c>
      <c r="AU167" s="19" t="s">
        <v>84</v>
      </c>
    </row>
    <row r="168" s="13" customFormat="1">
      <c r="A168" s="13"/>
      <c r="B168" s="233"/>
      <c r="C168" s="234"/>
      <c r="D168" s="235" t="s">
        <v>238</v>
      </c>
      <c r="E168" s="236" t="s">
        <v>19</v>
      </c>
      <c r="F168" s="237" t="s">
        <v>285</v>
      </c>
      <c r="G168" s="234"/>
      <c r="H168" s="238">
        <v>7</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7</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2" customFormat="1" ht="16.5" customHeight="1">
      <c r="A170" s="40"/>
      <c r="B170" s="41"/>
      <c r="C170" s="215" t="s">
        <v>508</v>
      </c>
      <c r="D170" s="215" t="s">
        <v>229</v>
      </c>
      <c r="E170" s="216" t="s">
        <v>2407</v>
      </c>
      <c r="F170" s="217" t="s">
        <v>2408</v>
      </c>
      <c r="G170" s="218" t="s">
        <v>348</v>
      </c>
      <c r="H170" s="219">
        <v>3</v>
      </c>
      <c r="I170" s="220"/>
      <c r="J170" s="221">
        <f>ROUND(I170*H170,2)</f>
        <v>0</v>
      </c>
      <c r="K170" s="217" t="s">
        <v>517</v>
      </c>
      <c r="L170" s="46"/>
      <c r="M170" s="222" t="s">
        <v>19</v>
      </c>
      <c r="N170" s="223" t="s">
        <v>46</v>
      </c>
      <c r="O170" s="86"/>
      <c r="P170" s="224">
        <f>O170*H170</f>
        <v>0</v>
      </c>
      <c r="Q170" s="224">
        <v>0</v>
      </c>
      <c r="R170" s="224">
        <f>Q170*H170</f>
        <v>0</v>
      </c>
      <c r="S170" s="224">
        <v>0</v>
      </c>
      <c r="T170" s="224">
        <f>S170*H170</f>
        <v>0</v>
      </c>
      <c r="U170" s="225" t="s">
        <v>19</v>
      </c>
      <c r="V170" s="40"/>
      <c r="W170" s="40"/>
      <c r="X170" s="40"/>
      <c r="Y170" s="40"/>
      <c r="Z170" s="40"/>
      <c r="AA170" s="40"/>
      <c r="AB170" s="40"/>
      <c r="AC170" s="40"/>
      <c r="AD170" s="40"/>
      <c r="AE170" s="40"/>
      <c r="AR170" s="226" t="s">
        <v>336</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336</v>
      </c>
      <c r="BM170" s="226" t="s">
        <v>2409</v>
      </c>
    </row>
    <row r="171" s="2" customFormat="1">
      <c r="A171" s="40"/>
      <c r="B171" s="41"/>
      <c r="C171" s="42"/>
      <c r="D171" s="235" t="s">
        <v>519</v>
      </c>
      <c r="E171" s="42"/>
      <c r="F171" s="279" t="s">
        <v>2406</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519</v>
      </c>
      <c r="AU171" s="19" t="s">
        <v>84</v>
      </c>
    </row>
    <row r="172" s="13" customFormat="1">
      <c r="A172" s="13"/>
      <c r="B172" s="233"/>
      <c r="C172" s="234"/>
      <c r="D172" s="235" t="s">
        <v>238</v>
      </c>
      <c r="E172" s="236" t="s">
        <v>19</v>
      </c>
      <c r="F172" s="237" t="s">
        <v>91</v>
      </c>
      <c r="G172" s="234"/>
      <c r="H172" s="238">
        <v>3</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3</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12" customFormat="1" ht="22.8" customHeight="1">
      <c r="A174" s="12"/>
      <c r="B174" s="199"/>
      <c r="C174" s="200"/>
      <c r="D174" s="201" t="s">
        <v>74</v>
      </c>
      <c r="E174" s="213" t="s">
        <v>2410</v>
      </c>
      <c r="F174" s="213" t="s">
        <v>2411</v>
      </c>
      <c r="G174" s="200"/>
      <c r="H174" s="200"/>
      <c r="I174" s="203"/>
      <c r="J174" s="214">
        <f>BK174</f>
        <v>0</v>
      </c>
      <c r="K174" s="200"/>
      <c r="L174" s="205"/>
      <c r="M174" s="206"/>
      <c r="N174" s="207"/>
      <c r="O174" s="207"/>
      <c r="P174" s="208">
        <f>SUM(P175:P192)</f>
        <v>0</v>
      </c>
      <c r="Q174" s="207"/>
      <c r="R174" s="208">
        <f>SUM(R175:R192)</f>
        <v>0.0132</v>
      </c>
      <c r="S174" s="207"/>
      <c r="T174" s="208">
        <f>SUM(T175:T192)</f>
        <v>0</v>
      </c>
      <c r="U174" s="209"/>
      <c r="V174" s="12"/>
      <c r="W174" s="12"/>
      <c r="X174" s="12"/>
      <c r="Y174" s="12"/>
      <c r="Z174" s="12"/>
      <c r="AA174" s="12"/>
      <c r="AB174" s="12"/>
      <c r="AC174" s="12"/>
      <c r="AD174" s="12"/>
      <c r="AE174" s="12"/>
      <c r="AR174" s="210" t="s">
        <v>84</v>
      </c>
      <c r="AT174" s="211" t="s">
        <v>74</v>
      </c>
      <c r="AU174" s="211" t="s">
        <v>82</v>
      </c>
      <c r="AY174" s="210" t="s">
        <v>227</v>
      </c>
      <c r="BK174" s="212">
        <f>SUM(BK175:BK192)</f>
        <v>0</v>
      </c>
    </row>
    <row r="175" s="2" customFormat="1" ht="16.5" customHeight="1">
      <c r="A175" s="40"/>
      <c r="B175" s="41"/>
      <c r="C175" s="215" t="s">
        <v>514</v>
      </c>
      <c r="D175" s="215" t="s">
        <v>229</v>
      </c>
      <c r="E175" s="216" t="s">
        <v>2412</v>
      </c>
      <c r="F175" s="217" t="s">
        <v>2413</v>
      </c>
      <c r="G175" s="218" t="s">
        <v>2051</v>
      </c>
      <c r="H175" s="219">
        <v>1</v>
      </c>
      <c r="I175" s="220"/>
      <c r="J175" s="221">
        <f>ROUND(I175*H175,2)</f>
        <v>0</v>
      </c>
      <c r="K175" s="217" t="s">
        <v>517</v>
      </c>
      <c r="L175" s="46"/>
      <c r="M175" s="222" t="s">
        <v>19</v>
      </c>
      <c r="N175" s="223" t="s">
        <v>46</v>
      </c>
      <c r="O175" s="86"/>
      <c r="P175" s="224">
        <f>O175*H175</f>
        <v>0</v>
      </c>
      <c r="Q175" s="224">
        <v>0</v>
      </c>
      <c r="R175" s="224">
        <f>Q175*H175</f>
        <v>0</v>
      </c>
      <c r="S175" s="224">
        <v>0</v>
      </c>
      <c r="T175" s="224">
        <f>S175*H175</f>
        <v>0</v>
      </c>
      <c r="U175" s="225" t="s">
        <v>19</v>
      </c>
      <c r="V175" s="40"/>
      <c r="W175" s="40"/>
      <c r="X175" s="40"/>
      <c r="Y175" s="40"/>
      <c r="Z175" s="40"/>
      <c r="AA175" s="40"/>
      <c r="AB175" s="40"/>
      <c r="AC175" s="40"/>
      <c r="AD175" s="40"/>
      <c r="AE175" s="40"/>
      <c r="AR175" s="226" t="s">
        <v>336</v>
      </c>
      <c r="AT175" s="226" t="s">
        <v>229</v>
      </c>
      <c r="AU175" s="226" t="s">
        <v>84</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336</v>
      </c>
      <c r="BM175" s="226" t="s">
        <v>2414</v>
      </c>
    </row>
    <row r="176" s="13" customFormat="1">
      <c r="A176" s="13"/>
      <c r="B176" s="233"/>
      <c r="C176" s="234"/>
      <c r="D176" s="235" t="s">
        <v>238</v>
      </c>
      <c r="E176" s="236" t="s">
        <v>19</v>
      </c>
      <c r="F176" s="237" t="s">
        <v>82</v>
      </c>
      <c r="G176" s="234"/>
      <c r="H176" s="238">
        <v>1</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1</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16.5" customHeight="1">
      <c r="A178" s="40"/>
      <c r="B178" s="41"/>
      <c r="C178" s="215" t="s">
        <v>521</v>
      </c>
      <c r="D178" s="215" t="s">
        <v>229</v>
      </c>
      <c r="E178" s="216" t="s">
        <v>2415</v>
      </c>
      <c r="F178" s="217" t="s">
        <v>2416</v>
      </c>
      <c r="G178" s="218" t="s">
        <v>2051</v>
      </c>
      <c r="H178" s="219">
        <v>1</v>
      </c>
      <c r="I178" s="220"/>
      <c r="J178" s="221">
        <f>ROUND(I178*H178,2)</f>
        <v>0</v>
      </c>
      <c r="K178" s="217" t="s">
        <v>517</v>
      </c>
      <c r="L178" s="46"/>
      <c r="M178" s="222" t="s">
        <v>19</v>
      </c>
      <c r="N178" s="223"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336</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336</v>
      </c>
      <c r="BM178" s="226" t="s">
        <v>2417</v>
      </c>
    </row>
    <row r="179" s="2" customFormat="1" ht="24.15" customHeight="1">
      <c r="A179" s="40"/>
      <c r="B179" s="41"/>
      <c r="C179" s="215" t="s">
        <v>526</v>
      </c>
      <c r="D179" s="215" t="s">
        <v>229</v>
      </c>
      <c r="E179" s="216" t="s">
        <v>2352</v>
      </c>
      <c r="F179" s="217" t="s">
        <v>2353</v>
      </c>
      <c r="G179" s="218" t="s">
        <v>348</v>
      </c>
      <c r="H179" s="219">
        <v>1</v>
      </c>
      <c r="I179" s="220"/>
      <c r="J179" s="221">
        <f>ROUND(I179*H179,2)</f>
        <v>0</v>
      </c>
      <c r="K179" s="217" t="s">
        <v>233</v>
      </c>
      <c r="L179" s="46"/>
      <c r="M179" s="222" t="s">
        <v>19</v>
      </c>
      <c r="N179" s="223" t="s">
        <v>46</v>
      </c>
      <c r="O179" s="86"/>
      <c r="P179" s="224">
        <f>O179*H179</f>
        <v>0</v>
      </c>
      <c r="Q179" s="224">
        <v>0</v>
      </c>
      <c r="R179" s="224">
        <f>Q179*H179</f>
        <v>0</v>
      </c>
      <c r="S179" s="224">
        <v>0</v>
      </c>
      <c r="T179" s="224">
        <f>S179*H179</f>
        <v>0</v>
      </c>
      <c r="U179" s="225" t="s">
        <v>19</v>
      </c>
      <c r="V179" s="40"/>
      <c r="W179" s="40"/>
      <c r="X179" s="40"/>
      <c r="Y179" s="40"/>
      <c r="Z179" s="40"/>
      <c r="AA179" s="40"/>
      <c r="AB179" s="40"/>
      <c r="AC179" s="40"/>
      <c r="AD179" s="40"/>
      <c r="AE179" s="40"/>
      <c r="AR179" s="226" t="s">
        <v>336</v>
      </c>
      <c r="AT179" s="226" t="s">
        <v>229</v>
      </c>
      <c r="AU179" s="226" t="s">
        <v>84</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336</v>
      </c>
      <c r="BM179" s="226" t="s">
        <v>2418</v>
      </c>
    </row>
    <row r="180" s="2" customFormat="1">
      <c r="A180" s="40"/>
      <c r="B180" s="41"/>
      <c r="C180" s="42"/>
      <c r="D180" s="228" t="s">
        <v>236</v>
      </c>
      <c r="E180" s="42"/>
      <c r="F180" s="229" t="s">
        <v>2355</v>
      </c>
      <c r="G180" s="42"/>
      <c r="H180" s="42"/>
      <c r="I180" s="230"/>
      <c r="J180" s="42"/>
      <c r="K180" s="42"/>
      <c r="L180" s="46"/>
      <c r="M180" s="231"/>
      <c r="N180" s="232"/>
      <c r="O180" s="86"/>
      <c r="P180" s="86"/>
      <c r="Q180" s="86"/>
      <c r="R180" s="86"/>
      <c r="S180" s="86"/>
      <c r="T180" s="86"/>
      <c r="U180" s="87"/>
      <c r="V180" s="40"/>
      <c r="W180" s="40"/>
      <c r="X180" s="40"/>
      <c r="Y180" s="40"/>
      <c r="Z180" s="40"/>
      <c r="AA180" s="40"/>
      <c r="AB180" s="40"/>
      <c r="AC180" s="40"/>
      <c r="AD180" s="40"/>
      <c r="AE180" s="40"/>
      <c r="AT180" s="19" t="s">
        <v>236</v>
      </c>
      <c r="AU180" s="19" t="s">
        <v>84</v>
      </c>
    </row>
    <row r="181" s="13" customFormat="1">
      <c r="A181" s="13"/>
      <c r="B181" s="233"/>
      <c r="C181" s="234"/>
      <c r="D181" s="235" t="s">
        <v>238</v>
      </c>
      <c r="E181" s="236" t="s">
        <v>19</v>
      </c>
      <c r="F181" s="237" t="s">
        <v>82</v>
      </c>
      <c r="G181" s="234"/>
      <c r="H181" s="238">
        <v>1</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84</v>
      </c>
      <c r="AV181" s="13" t="s">
        <v>84</v>
      </c>
      <c r="AW181" s="13" t="s">
        <v>37</v>
      </c>
      <c r="AX181" s="13" t="s">
        <v>75</v>
      </c>
      <c r="AY181" s="244" t="s">
        <v>227</v>
      </c>
    </row>
    <row r="182" s="14" customFormat="1">
      <c r="A182" s="14"/>
      <c r="B182" s="245"/>
      <c r="C182" s="246"/>
      <c r="D182" s="235" t="s">
        <v>238</v>
      </c>
      <c r="E182" s="247" t="s">
        <v>19</v>
      </c>
      <c r="F182" s="248" t="s">
        <v>240</v>
      </c>
      <c r="G182" s="246"/>
      <c r="H182" s="249">
        <v>1</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84</v>
      </c>
      <c r="AV182" s="14" t="s">
        <v>234</v>
      </c>
      <c r="AW182" s="14" t="s">
        <v>37</v>
      </c>
      <c r="AX182" s="14" t="s">
        <v>82</v>
      </c>
      <c r="AY182" s="255" t="s">
        <v>227</v>
      </c>
    </row>
    <row r="183" s="2" customFormat="1" ht="16.5" customHeight="1">
      <c r="A183" s="40"/>
      <c r="B183" s="41"/>
      <c r="C183" s="256" t="s">
        <v>531</v>
      </c>
      <c r="D183" s="256" t="s">
        <v>241</v>
      </c>
      <c r="E183" s="257" t="s">
        <v>2360</v>
      </c>
      <c r="F183" s="258" t="s">
        <v>2361</v>
      </c>
      <c r="G183" s="259" t="s">
        <v>348</v>
      </c>
      <c r="H183" s="260">
        <v>1</v>
      </c>
      <c r="I183" s="261"/>
      <c r="J183" s="262">
        <f>ROUND(I183*H183,2)</f>
        <v>0</v>
      </c>
      <c r="K183" s="258" t="s">
        <v>233</v>
      </c>
      <c r="L183" s="263"/>
      <c r="M183" s="264" t="s">
        <v>19</v>
      </c>
      <c r="N183" s="265" t="s">
        <v>46</v>
      </c>
      <c r="O183" s="86"/>
      <c r="P183" s="224">
        <f>O183*H183</f>
        <v>0</v>
      </c>
      <c r="Q183" s="224">
        <v>0.0014</v>
      </c>
      <c r="R183" s="224">
        <f>Q183*H183</f>
        <v>0.0014</v>
      </c>
      <c r="S183" s="224">
        <v>0</v>
      </c>
      <c r="T183" s="224">
        <f>S183*H183</f>
        <v>0</v>
      </c>
      <c r="U183" s="225" t="s">
        <v>19</v>
      </c>
      <c r="V183" s="40"/>
      <c r="W183" s="40"/>
      <c r="X183" s="40"/>
      <c r="Y183" s="40"/>
      <c r="Z183" s="40"/>
      <c r="AA183" s="40"/>
      <c r="AB183" s="40"/>
      <c r="AC183" s="40"/>
      <c r="AD183" s="40"/>
      <c r="AE183" s="40"/>
      <c r="AR183" s="226" t="s">
        <v>491</v>
      </c>
      <c r="AT183" s="226" t="s">
        <v>241</v>
      </c>
      <c r="AU183" s="226" t="s">
        <v>84</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336</v>
      </c>
      <c r="BM183" s="226" t="s">
        <v>2419</v>
      </c>
    </row>
    <row r="184" s="2" customFormat="1" ht="21.75" customHeight="1">
      <c r="A184" s="40"/>
      <c r="B184" s="41"/>
      <c r="C184" s="215" t="s">
        <v>538</v>
      </c>
      <c r="D184" s="215" t="s">
        <v>229</v>
      </c>
      <c r="E184" s="216" t="s">
        <v>2395</v>
      </c>
      <c r="F184" s="217" t="s">
        <v>2396</v>
      </c>
      <c r="G184" s="218" t="s">
        <v>259</v>
      </c>
      <c r="H184" s="219">
        <v>7</v>
      </c>
      <c r="I184" s="220"/>
      <c r="J184" s="221">
        <f>ROUND(I184*H184,2)</f>
        <v>0</v>
      </c>
      <c r="K184" s="217" t="s">
        <v>517</v>
      </c>
      <c r="L184" s="46"/>
      <c r="M184" s="222" t="s">
        <v>19</v>
      </c>
      <c r="N184" s="223" t="s">
        <v>46</v>
      </c>
      <c r="O184" s="86"/>
      <c r="P184" s="224">
        <f>O184*H184</f>
        <v>0</v>
      </c>
      <c r="Q184" s="224">
        <v>0</v>
      </c>
      <c r="R184" s="224">
        <f>Q184*H184</f>
        <v>0</v>
      </c>
      <c r="S184" s="224">
        <v>0</v>
      </c>
      <c r="T184" s="224">
        <f>S184*H184</f>
        <v>0</v>
      </c>
      <c r="U184" s="225" t="s">
        <v>19</v>
      </c>
      <c r="V184" s="40"/>
      <c r="W184" s="40"/>
      <c r="X184" s="40"/>
      <c r="Y184" s="40"/>
      <c r="Z184" s="40"/>
      <c r="AA184" s="40"/>
      <c r="AB184" s="40"/>
      <c r="AC184" s="40"/>
      <c r="AD184" s="40"/>
      <c r="AE184" s="40"/>
      <c r="AR184" s="226" t="s">
        <v>336</v>
      </c>
      <c r="AT184" s="226" t="s">
        <v>229</v>
      </c>
      <c r="AU184" s="226" t="s">
        <v>84</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336</v>
      </c>
      <c r="BM184" s="226" t="s">
        <v>2420</v>
      </c>
    </row>
    <row r="185" s="13" customFormat="1">
      <c r="A185" s="13"/>
      <c r="B185" s="233"/>
      <c r="C185" s="234"/>
      <c r="D185" s="235" t="s">
        <v>238</v>
      </c>
      <c r="E185" s="236" t="s">
        <v>19</v>
      </c>
      <c r="F185" s="237" t="s">
        <v>285</v>
      </c>
      <c r="G185" s="234"/>
      <c r="H185" s="238">
        <v>7</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84</v>
      </c>
      <c r="AV185" s="13" t="s">
        <v>84</v>
      </c>
      <c r="AW185" s="13" t="s">
        <v>37</v>
      </c>
      <c r="AX185" s="13" t="s">
        <v>75</v>
      </c>
      <c r="AY185" s="244" t="s">
        <v>227</v>
      </c>
    </row>
    <row r="186" s="14" customFormat="1">
      <c r="A186" s="14"/>
      <c r="B186" s="245"/>
      <c r="C186" s="246"/>
      <c r="D186" s="235" t="s">
        <v>238</v>
      </c>
      <c r="E186" s="247" t="s">
        <v>19</v>
      </c>
      <c r="F186" s="248" t="s">
        <v>240</v>
      </c>
      <c r="G186" s="246"/>
      <c r="H186" s="249">
        <v>7</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84</v>
      </c>
      <c r="AV186" s="14" t="s">
        <v>234</v>
      </c>
      <c r="AW186" s="14" t="s">
        <v>37</v>
      </c>
      <c r="AX186" s="14" t="s">
        <v>82</v>
      </c>
      <c r="AY186" s="255" t="s">
        <v>227</v>
      </c>
    </row>
    <row r="187" s="2" customFormat="1" ht="24.15" customHeight="1">
      <c r="A187" s="40"/>
      <c r="B187" s="41"/>
      <c r="C187" s="215" t="s">
        <v>545</v>
      </c>
      <c r="D187" s="215" t="s">
        <v>229</v>
      </c>
      <c r="E187" s="216" t="s">
        <v>2336</v>
      </c>
      <c r="F187" s="217" t="s">
        <v>2337</v>
      </c>
      <c r="G187" s="218" t="s">
        <v>348</v>
      </c>
      <c r="H187" s="219">
        <v>1</v>
      </c>
      <c r="I187" s="220"/>
      <c r="J187" s="221">
        <f>ROUND(I187*H187,2)</f>
        <v>0</v>
      </c>
      <c r="K187" s="217" t="s">
        <v>233</v>
      </c>
      <c r="L187" s="46"/>
      <c r="M187" s="222" t="s">
        <v>19</v>
      </c>
      <c r="N187" s="223" t="s">
        <v>46</v>
      </c>
      <c r="O187" s="86"/>
      <c r="P187" s="224">
        <f>O187*H187</f>
        <v>0</v>
      </c>
      <c r="Q187" s="224">
        <v>0</v>
      </c>
      <c r="R187" s="224">
        <f>Q187*H187</f>
        <v>0</v>
      </c>
      <c r="S187" s="224">
        <v>0</v>
      </c>
      <c r="T187" s="224">
        <f>S187*H187</f>
        <v>0</v>
      </c>
      <c r="U187" s="225" t="s">
        <v>19</v>
      </c>
      <c r="V187" s="40"/>
      <c r="W187" s="40"/>
      <c r="X187" s="40"/>
      <c r="Y187" s="40"/>
      <c r="Z187" s="40"/>
      <c r="AA187" s="40"/>
      <c r="AB187" s="40"/>
      <c r="AC187" s="40"/>
      <c r="AD187" s="40"/>
      <c r="AE187" s="40"/>
      <c r="AR187" s="226" t="s">
        <v>336</v>
      </c>
      <c r="AT187" s="226" t="s">
        <v>229</v>
      </c>
      <c r="AU187" s="226" t="s">
        <v>84</v>
      </c>
      <c r="AY187" s="19" t="s">
        <v>227</v>
      </c>
      <c r="BE187" s="227">
        <f>IF(N187="základní",J187,0)</f>
        <v>0</v>
      </c>
      <c r="BF187" s="227">
        <f>IF(N187="snížená",J187,0)</f>
        <v>0</v>
      </c>
      <c r="BG187" s="227">
        <f>IF(N187="zákl. přenesená",J187,0)</f>
        <v>0</v>
      </c>
      <c r="BH187" s="227">
        <f>IF(N187="sníž. přenesená",J187,0)</f>
        <v>0</v>
      </c>
      <c r="BI187" s="227">
        <f>IF(N187="nulová",J187,0)</f>
        <v>0</v>
      </c>
      <c r="BJ187" s="19" t="s">
        <v>82</v>
      </c>
      <c r="BK187" s="227">
        <f>ROUND(I187*H187,2)</f>
        <v>0</v>
      </c>
      <c r="BL187" s="19" t="s">
        <v>336</v>
      </c>
      <c r="BM187" s="226" t="s">
        <v>2421</v>
      </c>
    </row>
    <row r="188" s="2" customFormat="1">
      <c r="A188" s="40"/>
      <c r="B188" s="41"/>
      <c r="C188" s="42"/>
      <c r="D188" s="228" t="s">
        <v>236</v>
      </c>
      <c r="E188" s="42"/>
      <c r="F188" s="229" t="s">
        <v>2339</v>
      </c>
      <c r="G188" s="42"/>
      <c r="H188" s="42"/>
      <c r="I188" s="230"/>
      <c r="J188" s="42"/>
      <c r="K188" s="42"/>
      <c r="L188" s="46"/>
      <c r="M188" s="231"/>
      <c r="N188" s="232"/>
      <c r="O188" s="86"/>
      <c r="P188" s="86"/>
      <c r="Q188" s="86"/>
      <c r="R188" s="86"/>
      <c r="S188" s="86"/>
      <c r="T188" s="86"/>
      <c r="U188" s="87"/>
      <c r="V188" s="40"/>
      <c r="W188" s="40"/>
      <c r="X188" s="40"/>
      <c r="Y188" s="40"/>
      <c r="Z188" s="40"/>
      <c r="AA188" s="40"/>
      <c r="AB188" s="40"/>
      <c r="AC188" s="40"/>
      <c r="AD188" s="40"/>
      <c r="AE188" s="40"/>
      <c r="AT188" s="19" t="s">
        <v>236</v>
      </c>
      <c r="AU188" s="19" t="s">
        <v>84</v>
      </c>
    </row>
    <row r="189" s="13" customFormat="1">
      <c r="A189" s="13"/>
      <c r="B189" s="233"/>
      <c r="C189" s="234"/>
      <c r="D189" s="235" t="s">
        <v>238</v>
      </c>
      <c r="E189" s="236" t="s">
        <v>19</v>
      </c>
      <c r="F189" s="237" t="s">
        <v>82</v>
      </c>
      <c r="G189" s="234"/>
      <c r="H189" s="238">
        <v>1</v>
      </c>
      <c r="I189" s="239"/>
      <c r="J189" s="234"/>
      <c r="K189" s="234"/>
      <c r="L189" s="240"/>
      <c r="M189" s="241"/>
      <c r="N189" s="242"/>
      <c r="O189" s="242"/>
      <c r="P189" s="242"/>
      <c r="Q189" s="242"/>
      <c r="R189" s="242"/>
      <c r="S189" s="242"/>
      <c r="T189" s="242"/>
      <c r="U189" s="243"/>
      <c r="V189" s="13"/>
      <c r="W189" s="13"/>
      <c r="X189" s="13"/>
      <c r="Y189" s="13"/>
      <c r="Z189" s="13"/>
      <c r="AA189" s="13"/>
      <c r="AB189" s="13"/>
      <c r="AC189" s="13"/>
      <c r="AD189" s="13"/>
      <c r="AE189" s="13"/>
      <c r="AT189" s="244" t="s">
        <v>238</v>
      </c>
      <c r="AU189" s="244" t="s">
        <v>84</v>
      </c>
      <c r="AV189" s="13" t="s">
        <v>84</v>
      </c>
      <c r="AW189" s="13" t="s">
        <v>37</v>
      </c>
      <c r="AX189" s="13" t="s">
        <v>75</v>
      </c>
      <c r="AY189" s="244" t="s">
        <v>227</v>
      </c>
    </row>
    <row r="190" s="14" customFormat="1">
      <c r="A190" s="14"/>
      <c r="B190" s="245"/>
      <c r="C190" s="246"/>
      <c r="D190" s="235" t="s">
        <v>238</v>
      </c>
      <c r="E190" s="247" t="s">
        <v>19</v>
      </c>
      <c r="F190" s="248" t="s">
        <v>240</v>
      </c>
      <c r="G190" s="246"/>
      <c r="H190" s="249">
        <v>1</v>
      </c>
      <c r="I190" s="250"/>
      <c r="J190" s="246"/>
      <c r="K190" s="246"/>
      <c r="L190" s="251"/>
      <c r="M190" s="252"/>
      <c r="N190" s="253"/>
      <c r="O190" s="253"/>
      <c r="P190" s="253"/>
      <c r="Q190" s="253"/>
      <c r="R190" s="253"/>
      <c r="S190" s="253"/>
      <c r="T190" s="253"/>
      <c r="U190" s="254"/>
      <c r="V190" s="14"/>
      <c r="W190" s="14"/>
      <c r="X190" s="14"/>
      <c r="Y190" s="14"/>
      <c r="Z190" s="14"/>
      <c r="AA190" s="14"/>
      <c r="AB190" s="14"/>
      <c r="AC190" s="14"/>
      <c r="AD190" s="14"/>
      <c r="AE190" s="14"/>
      <c r="AT190" s="255" t="s">
        <v>238</v>
      </c>
      <c r="AU190" s="255" t="s">
        <v>84</v>
      </c>
      <c r="AV190" s="14" t="s">
        <v>234</v>
      </c>
      <c r="AW190" s="14" t="s">
        <v>37</v>
      </c>
      <c r="AX190" s="14" t="s">
        <v>82</v>
      </c>
      <c r="AY190" s="255" t="s">
        <v>227</v>
      </c>
    </row>
    <row r="191" s="2" customFormat="1" ht="16.5" customHeight="1">
      <c r="A191" s="40"/>
      <c r="B191" s="41"/>
      <c r="C191" s="256" t="s">
        <v>491</v>
      </c>
      <c r="D191" s="256" t="s">
        <v>241</v>
      </c>
      <c r="E191" s="257" t="s">
        <v>2340</v>
      </c>
      <c r="F191" s="258" t="s">
        <v>2341</v>
      </c>
      <c r="G191" s="259" t="s">
        <v>348</v>
      </c>
      <c r="H191" s="260">
        <v>1</v>
      </c>
      <c r="I191" s="261"/>
      <c r="J191" s="262">
        <f>ROUND(I191*H191,2)</f>
        <v>0</v>
      </c>
      <c r="K191" s="258" t="s">
        <v>517</v>
      </c>
      <c r="L191" s="263"/>
      <c r="M191" s="264" t="s">
        <v>19</v>
      </c>
      <c r="N191" s="265" t="s">
        <v>46</v>
      </c>
      <c r="O191" s="86"/>
      <c r="P191" s="224">
        <f>O191*H191</f>
        <v>0</v>
      </c>
      <c r="Q191" s="224">
        <v>0.0118</v>
      </c>
      <c r="R191" s="224">
        <f>Q191*H191</f>
        <v>0.0118</v>
      </c>
      <c r="S191" s="224">
        <v>0</v>
      </c>
      <c r="T191" s="224">
        <f>S191*H191</f>
        <v>0</v>
      </c>
      <c r="U191" s="225" t="s">
        <v>19</v>
      </c>
      <c r="V191" s="40"/>
      <c r="W191" s="40"/>
      <c r="X191" s="40"/>
      <c r="Y191" s="40"/>
      <c r="Z191" s="40"/>
      <c r="AA191" s="40"/>
      <c r="AB191" s="40"/>
      <c r="AC191" s="40"/>
      <c r="AD191" s="40"/>
      <c r="AE191" s="40"/>
      <c r="AR191" s="226" t="s">
        <v>491</v>
      </c>
      <c r="AT191" s="226" t="s">
        <v>241</v>
      </c>
      <c r="AU191" s="226" t="s">
        <v>84</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336</v>
      </c>
      <c r="BM191" s="226" t="s">
        <v>2422</v>
      </c>
    </row>
    <row r="192" s="2" customFormat="1">
      <c r="A192" s="40"/>
      <c r="B192" s="41"/>
      <c r="C192" s="42"/>
      <c r="D192" s="235" t="s">
        <v>519</v>
      </c>
      <c r="E192" s="42"/>
      <c r="F192" s="279" t="s">
        <v>2343</v>
      </c>
      <c r="G192" s="42"/>
      <c r="H192" s="42"/>
      <c r="I192" s="230"/>
      <c r="J192" s="42"/>
      <c r="K192" s="42"/>
      <c r="L192" s="46"/>
      <c r="M192" s="231"/>
      <c r="N192" s="232"/>
      <c r="O192" s="86"/>
      <c r="P192" s="86"/>
      <c r="Q192" s="86"/>
      <c r="R192" s="86"/>
      <c r="S192" s="86"/>
      <c r="T192" s="86"/>
      <c r="U192" s="87"/>
      <c r="V192" s="40"/>
      <c r="W192" s="40"/>
      <c r="X192" s="40"/>
      <c r="Y192" s="40"/>
      <c r="Z192" s="40"/>
      <c r="AA192" s="40"/>
      <c r="AB192" s="40"/>
      <c r="AC192" s="40"/>
      <c r="AD192" s="40"/>
      <c r="AE192" s="40"/>
      <c r="AT192" s="19" t="s">
        <v>519</v>
      </c>
      <c r="AU192" s="19" t="s">
        <v>84</v>
      </c>
    </row>
    <row r="193" s="12" customFormat="1" ht="25.92" customHeight="1">
      <c r="A193" s="12"/>
      <c r="B193" s="199"/>
      <c r="C193" s="200"/>
      <c r="D193" s="201" t="s">
        <v>74</v>
      </c>
      <c r="E193" s="202" t="s">
        <v>365</v>
      </c>
      <c r="F193" s="202" t="s">
        <v>366</v>
      </c>
      <c r="G193" s="200"/>
      <c r="H193" s="200"/>
      <c r="I193" s="203"/>
      <c r="J193" s="204">
        <f>BK193</f>
        <v>0</v>
      </c>
      <c r="K193" s="200"/>
      <c r="L193" s="205"/>
      <c r="M193" s="206"/>
      <c r="N193" s="207"/>
      <c r="O193" s="207"/>
      <c r="P193" s="208">
        <f>SUM(P194:P200)</f>
        <v>0</v>
      </c>
      <c r="Q193" s="207"/>
      <c r="R193" s="208">
        <f>SUM(R194:R200)</f>
        <v>0</v>
      </c>
      <c r="S193" s="207"/>
      <c r="T193" s="208">
        <f>SUM(T194:T200)</f>
        <v>0</v>
      </c>
      <c r="U193" s="209"/>
      <c r="V193" s="12"/>
      <c r="W193" s="12"/>
      <c r="X193" s="12"/>
      <c r="Y193" s="12"/>
      <c r="Z193" s="12"/>
      <c r="AA193" s="12"/>
      <c r="AB193" s="12"/>
      <c r="AC193" s="12"/>
      <c r="AD193" s="12"/>
      <c r="AE193" s="12"/>
      <c r="AR193" s="210" t="s">
        <v>234</v>
      </c>
      <c r="AT193" s="211" t="s">
        <v>74</v>
      </c>
      <c r="AU193" s="211" t="s">
        <v>75</v>
      </c>
      <c r="AY193" s="210" t="s">
        <v>227</v>
      </c>
      <c r="BK193" s="212">
        <f>SUM(BK194:BK200)</f>
        <v>0</v>
      </c>
    </row>
    <row r="194" s="2" customFormat="1" ht="24.15" customHeight="1">
      <c r="A194" s="40"/>
      <c r="B194" s="41"/>
      <c r="C194" s="215" t="s">
        <v>556</v>
      </c>
      <c r="D194" s="215" t="s">
        <v>229</v>
      </c>
      <c r="E194" s="216" t="s">
        <v>2423</v>
      </c>
      <c r="F194" s="217" t="s">
        <v>2424</v>
      </c>
      <c r="G194" s="218" t="s">
        <v>370</v>
      </c>
      <c r="H194" s="219">
        <v>16</v>
      </c>
      <c r="I194" s="220"/>
      <c r="J194" s="221">
        <f>ROUND(I194*H194,2)</f>
        <v>0</v>
      </c>
      <c r="K194" s="217" t="s">
        <v>233</v>
      </c>
      <c r="L194" s="46"/>
      <c r="M194" s="222" t="s">
        <v>19</v>
      </c>
      <c r="N194" s="223" t="s">
        <v>46</v>
      </c>
      <c r="O194" s="86"/>
      <c r="P194" s="224">
        <f>O194*H194</f>
        <v>0</v>
      </c>
      <c r="Q194" s="224">
        <v>0</v>
      </c>
      <c r="R194" s="224">
        <f>Q194*H194</f>
        <v>0</v>
      </c>
      <c r="S194" s="224">
        <v>0</v>
      </c>
      <c r="T194" s="224">
        <f>S194*H194</f>
        <v>0</v>
      </c>
      <c r="U194" s="225" t="s">
        <v>19</v>
      </c>
      <c r="V194" s="40"/>
      <c r="W194" s="40"/>
      <c r="X194" s="40"/>
      <c r="Y194" s="40"/>
      <c r="Z194" s="40"/>
      <c r="AA194" s="40"/>
      <c r="AB194" s="40"/>
      <c r="AC194" s="40"/>
      <c r="AD194" s="40"/>
      <c r="AE194" s="40"/>
      <c r="AR194" s="226" t="s">
        <v>371</v>
      </c>
      <c r="AT194" s="226" t="s">
        <v>229</v>
      </c>
      <c r="AU194" s="226" t="s">
        <v>82</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371</v>
      </c>
      <c r="BM194" s="226" t="s">
        <v>2425</v>
      </c>
    </row>
    <row r="195" s="2" customFormat="1">
      <c r="A195" s="40"/>
      <c r="B195" s="41"/>
      <c r="C195" s="42"/>
      <c r="D195" s="228" t="s">
        <v>236</v>
      </c>
      <c r="E195" s="42"/>
      <c r="F195" s="229" t="s">
        <v>2426</v>
      </c>
      <c r="G195" s="42"/>
      <c r="H195" s="42"/>
      <c r="I195" s="230"/>
      <c r="J195" s="42"/>
      <c r="K195" s="42"/>
      <c r="L195" s="46"/>
      <c r="M195" s="231"/>
      <c r="N195" s="232"/>
      <c r="O195" s="86"/>
      <c r="P195" s="86"/>
      <c r="Q195" s="86"/>
      <c r="R195" s="86"/>
      <c r="S195" s="86"/>
      <c r="T195" s="86"/>
      <c r="U195" s="87"/>
      <c r="V195" s="40"/>
      <c r="W195" s="40"/>
      <c r="X195" s="40"/>
      <c r="Y195" s="40"/>
      <c r="Z195" s="40"/>
      <c r="AA195" s="40"/>
      <c r="AB195" s="40"/>
      <c r="AC195" s="40"/>
      <c r="AD195" s="40"/>
      <c r="AE195" s="40"/>
      <c r="AT195" s="19" t="s">
        <v>236</v>
      </c>
      <c r="AU195" s="19" t="s">
        <v>82</v>
      </c>
    </row>
    <row r="196" s="15" customFormat="1">
      <c r="A196" s="15"/>
      <c r="B196" s="266"/>
      <c r="C196" s="267"/>
      <c r="D196" s="235" t="s">
        <v>238</v>
      </c>
      <c r="E196" s="268" t="s">
        <v>19</v>
      </c>
      <c r="F196" s="269" t="s">
        <v>2427</v>
      </c>
      <c r="G196" s="267"/>
      <c r="H196" s="268" t="s">
        <v>19</v>
      </c>
      <c r="I196" s="270"/>
      <c r="J196" s="267"/>
      <c r="K196" s="267"/>
      <c r="L196" s="271"/>
      <c r="M196" s="272"/>
      <c r="N196" s="273"/>
      <c r="O196" s="273"/>
      <c r="P196" s="273"/>
      <c r="Q196" s="273"/>
      <c r="R196" s="273"/>
      <c r="S196" s="273"/>
      <c r="T196" s="273"/>
      <c r="U196" s="274"/>
      <c r="V196" s="15"/>
      <c r="W196" s="15"/>
      <c r="X196" s="15"/>
      <c r="Y196" s="15"/>
      <c r="Z196" s="15"/>
      <c r="AA196" s="15"/>
      <c r="AB196" s="15"/>
      <c r="AC196" s="15"/>
      <c r="AD196" s="15"/>
      <c r="AE196" s="15"/>
      <c r="AT196" s="275" t="s">
        <v>238</v>
      </c>
      <c r="AU196" s="275" t="s">
        <v>82</v>
      </c>
      <c r="AV196" s="15" t="s">
        <v>82</v>
      </c>
      <c r="AW196" s="15" t="s">
        <v>37</v>
      </c>
      <c r="AX196" s="15" t="s">
        <v>75</v>
      </c>
      <c r="AY196" s="275" t="s">
        <v>227</v>
      </c>
    </row>
    <row r="197" s="13" customFormat="1">
      <c r="A197" s="13"/>
      <c r="B197" s="233"/>
      <c r="C197" s="234"/>
      <c r="D197" s="235" t="s">
        <v>238</v>
      </c>
      <c r="E197" s="236" t="s">
        <v>19</v>
      </c>
      <c r="F197" s="237" t="s">
        <v>245</v>
      </c>
      <c r="G197" s="234"/>
      <c r="H197" s="238">
        <v>8</v>
      </c>
      <c r="I197" s="239"/>
      <c r="J197" s="234"/>
      <c r="K197" s="234"/>
      <c r="L197" s="240"/>
      <c r="M197" s="241"/>
      <c r="N197" s="242"/>
      <c r="O197" s="242"/>
      <c r="P197" s="242"/>
      <c r="Q197" s="242"/>
      <c r="R197" s="242"/>
      <c r="S197" s="242"/>
      <c r="T197" s="242"/>
      <c r="U197" s="243"/>
      <c r="V197" s="13"/>
      <c r="W197" s="13"/>
      <c r="X197" s="13"/>
      <c r="Y197" s="13"/>
      <c r="Z197" s="13"/>
      <c r="AA197" s="13"/>
      <c r="AB197" s="13"/>
      <c r="AC197" s="13"/>
      <c r="AD197" s="13"/>
      <c r="AE197" s="13"/>
      <c r="AT197" s="244" t="s">
        <v>238</v>
      </c>
      <c r="AU197" s="244" t="s">
        <v>82</v>
      </c>
      <c r="AV197" s="13" t="s">
        <v>84</v>
      </c>
      <c r="AW197" s="13" t="s">
        <v>37</v>
      </c>
      <c r="AX197" s="13" t="s">
        <v>75</v>
      </c>
      <c r="AY197" s="244" t="s">
        <v>227</v>
      </c>
    </row>
    <row r="198" s="15" customFormat="1">
      <c r="A198" s="15"/>
      <c r="B198" s="266"/>
      <c r="C198" s="267"/>
      <c r="D198" s="235" t="s">
        <v>238</v>
      </c>
      <c r="E198" s="268" t="s">
        <v>19</v>
      </c>
      <c r="F198" s="269" t="s">
        <v>2428</v>
      </c>
      <c r="G198" s="267"/>
      <c r="H198" s="268" t="s">
        <v>19</v>
      </c>
      <c r="I198" s="270"/>
      <c r="J198" s="267"/>
      <c r="K198" s="267"/>
      <c r="L198" s="271"/>
      <c r="M198" s="272"/>
      <c r="N198" s="273"/>
      <c r="O198" s="273"/>
      <c r="P198" s="273"/>
      <c r="Q198" s="273"/>
      <c r="R198" s="273"/>
      <c r="S198" s="273"/>
      <c r="T198" s="273"/>
      <c r="U198" s="274"/>
      <c r="V198" s="15"/>
      <c r="W198" s="15"/>
      <c r="X198" s="15"/>
      <c r="Y198" s="15"/>
      <c r="Z198" s="15"/>
      <c r="AA198" s="15"/>
      <c r="AB198" s="15"/>
      <c r="AC198" s="15"/>
      <c r="AD198" s="15"/>
      <c r="AE198" s="15"/>
      <c r="AT198" s="275" t="s">
        <v>238</v>
      </c>
      <c r="AU198" s="275" t="s">
        <v>82</v>
      </c>
      <c r="AV198" s="15" t="s">
        <v>82</v>
      </c>
      <c r="AW198" s="15" t="s">
        <v>37</v>
      </c>
      <c r="AX198" s="15" t="s">
        <v>75</v>
      </c>
      <c r="AY198" s="275" t="s">
        <v>227</v>
      </c>
    </row>
    <row r="199" s="13" customFormat="1">
      <c r="A199" s="13"/>
      <c r="B199" s="233"/>
      <c r="C199" s="234"/>
      <c r="D199" s="235" t="s">
        <v>238</v>
      </c>
      <c r="E199" s="236" t="s">
        <v>19</v>
      </c>
      <c r="F199" s="237" t="s">
        <v>245</v>
      </c>
      <c r="G199" s="234"/>
      <c r="H199" s="238">
        <v>8</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82</v>
      </c>
      <c r="AV199" s="13" t="s">
        <v>84</v>
      </c>
      <c r="AW199" s="13" t="s">
        <v>37</v>
      </c>
      <c r="AX199" s="13" t="s">
        <v>75</v>
      </c>
      <c r="AY199" s="244" t="s">
        <v>227</v>
      </c>
    </row>
    <row r="200" s="14" customFormat="1">
      <c r="A200" s="14"/>
      <c r="B200" s="245"/>
      <c r="C200" s="246"/>
      <c r="D200" s="235" t="s">
        <v>238</v>
      </c>
      <c r="E200" s="247" t="s">
        <v>19</v>
      </c>
      <c r="F200" s="248" t="s">
        <v>240</v>
      </c>
      <c r="G200" s="246"/>
      <c r="H200" s="249">
        <v>16</v>
      </c>
      <c r="I200" s="250"/>
      <c r="J200" s="246"/>
      <c r="K200" s="246"/>
      <c r="L200" s="251"/>
      <c r="M200" s="252"/>
      <c r="N200" s="253"/>
      <c r="O200" s="253"/>
      <c r="P200" s="253"/>
      <c r="Q200" s="253"/>
      <c r="R200" s="253"/>
      <c r="S200" s="253"/>
      <c r="T200" s="253"/>
      <c r="U200" s="254"/>
      <c r="V200" s="14"/>
      <c r="W200" s="14"/>
      <c r="X200" s="14"/>
      <c r="Y200" s="14"/>
      <c r="Z200" s="14"/>
      <c r="AA200" s="14"/>
      <c r="AB200" s="14"/>
      <c r="AC200" s="14"/>
      <c r="AD200" s="14"/>
      <c r="AE200" s="14"/>
      <c r="AT200" s="255" t="s">
        <v>238</v>
      </c>
      <c r="AU200" s="255" t="s">
        <v>82</v>
      </c>
      <c r="AV200" s="14" t="s">
        <v>234</v>
      </c>
      <c r="AW200" s="14" t="s">
        <v>37</v>
      </c>
      <c r="AX200" s="14" t="s">
        <v>82</v>
      </c>
      <c r="AY200" s="255" t="s">
        <v>227</v>
      </c>
    </row>
    <row r="201" s="12" customFormat="1" ht="25.92" customHeight="1">
      <c r="A201" s="12"/>
      <c r="B201" s="199"/>
      <c r="C201" s="200"/>
      <c r="D201" s="201" t="s">
        <v>74</v>
      </c>
      <c r="E201" s="202" t="s">
        <v>187</v>
      </c>
      <c r="F201" s="202" t="s">
        <v>188</v>
      </c>
      <c r="G201" s="200"/>
      <c r="H201" s="200"/>
      <c r="I201" s="203"/>
      <c r="J201" s="204">
        <f>BK201</f>
        <v>0</v>
      </c>
      <c r="K201" s="200"/>
      <c r="L201" s="205"/>
      <c r="M201" s="206"/>
      <c r="N201" s="207"/>
      <c r="O201" s="207"/>
      <c r="P201" s="208">
        <f>P202+P207</f>
        <v>0</v>
      </c>
      <c r="Q201" s="207"/>
      <c r="R201" s="208">
        <f>R202+R207</f>
        <v>0</v>
      </c>
      <c r="S201" s="207"/>
      <c r="T201" s="208">
        <f>T202+T207</f>
        <v>0</v>
      </c>
      <c r="U201" s="209"/>
      <c r="V201" s="12"/>
      <c r="W201" s="12"/>
      <c r="X201" s="12"/>
      <c r="Y201" s="12"/>
      <c r="Z201" s="12"/>
      <c r="AA201" s="12"/>
      <c r="AB201" s="12"/>
      <c r="AC201" s="12"/>
      <c r="AD201" s="12"/>
      <c r="AE201" s="12"/>
      <c r="AR201" s="210" t="s">
        <v>267</v>
      </c>
      <c r="AT201" s="211" t="s">
        <v>74</v>
      </c>
      <c r="AU201" s="211" t="s">
        <v>75</v>
      </c>
      <c r="AY201" s="210" t="s">
        <v>227</v>
      </c>
      <c r="BK201" s="212">
        <f>BK202+BK207</f>
        <v>0</v>
      </c>
    </row>
    <row r="202" s="12" customFormat="1" ht="22.8" customHeight="1">
      <c r="A202" s="12"/>
      <c r="B202" s="199"/>
      <c r="C202" s="200"/>
      <c r="D202" s="201" t="s">
        <v>74</v>
      </c>
      <c r="E202" s="213" t="s">
        <v>2289</v>
      </c>
      <c r="F202" s="213" t="s">
        <v>2290</v>
      </c>
      <c r="G202" s="200"/>
      <c r="H202" s="200"/>
      <c r="I202" s="203"/>
      <c r="J202" s="214">
        <f>BK202</f>
        <v>0</v>
      </c>
      <c r="K202" s="200"/>
      <c r="L202" s="205"/>
      <c r="M202" s="206"/>
      <c r="N202" s="207"/>
      <c r="O202" s="207"/>
      <c r="P202" s="208">
        <f>SUM(P203:P206)</f>
        <v>0</v>
      </c>
      <c r="Q202" s="207"/>
      <c r="R202" s="208">
        <f>SUM(R203:R206)</f>
        <v>0</v>
      </c>
      <c r="S202" s="207"/>
      <c r="T202" s="208">
        <f>SUM(T203:T206)</f>
        <v>0</v>
      </c>
      <c r="U202" s="209"/>
      <c r="V202" s="12"/>
      <c r="W202" s="12"/>
      <c r="X202" s="12"/>
      <c r="Y202" s="12"/>
      <c r="Z202" s="12"/>
      <c r="AA202" s="12"/>
      <c r="AB202" s="12"/>
      <c r="AC202" s="12"/>
      <c r="AD202" s="12"/>
      <c r="AE202" s="12"/>
      <c r="AR202" s="210" t="s">
        <v>267</v>
      </c>
      <c r="AT202" s="211" t="s">
        <v>74</v>
      </c>
      <c r="AU202" s="211" t="s">
        <v>82</v>
      </c>
      <c r="AY202" s="210" t="s">
        <v>227</v>
      </c>
      <c r="BK202" s="212">
        <f>SUM(BK203:BK206)</f>
        <v>0</v>
      </c>
    </row>
    <row r="203" s="2" customFormat="1" ht="16.5" customHeight="1">
      <c r="A203" s="40"/>
      <c r="B203" s="41"/>
      <c r="C203" s="215" t="s">
        <v>561</v>
      </c>
      <c r="D203" s="215" t="s">
        <v>229</v>
      </c>
      <c r="E203" s="216" t="s">
        <v>2291</v>
      </c>
      <c r="F203" s="217" t="s">
        <v>2292</v>
      </c>
      <c r="G203" s="218" t="s">
        <v>462</v>
      </c>
      <c r="H203" s="219">
        <v>1</v>
      </c>
      <c r="I203" s="220"/>
      <c r="J203" s="221">
        <f>ROUND(I203*H203,2)</f>
        <v>0</v>
      </c>
      <c r="K203" s="217" t="s">
        <v>233</v>
      </c>
      <c r="L203" s="46"/>
      <c r="M203" s="222" t="s">
        <v>19</v>
      </c>
      <c r="N203" s="223" t="s">
        <v>46</v>
      </c>
      <c r="O203" s="86"/>
      <c r="P203" s="224">
        <f>O203*H203</f>
        <v>0</v>
      </c>
      <c r="Q203" s="224">
        <v>0</v>
      </c>
      <c r="R203" s="224">
        <f>Q203*H203</f>
        <v>0</v>
      </c>
      <c r="S203" s="224">
        <v>0</v>
      </c>
      <c r="T203" s="224">
        <f>S203*H203</f>
        <v>0</v>
      </c>
      <c r="U203" s="225" t="s">
        <v>19</v>
      </c>
      <c r="V203" s="40"/>
      <c r="W203" s="40"/>
      <c r="X203" s="40"/>
      <c r="Y203" s="40"/>
      <c r="Z203" s="40"/>
      <c r="AA203" s="40"/>
      <c r="AB203" s="40"/>
      <c r="AC203" s="40"/>
      <c r="AD203" s="40"/>
      <c r="AE203" s="40"/>
      <c r="AR203" s="226" t="s">
        <v>2293</v>
      </c>
      <c r="AT203" s="226" t="s">
        <v>229</v>
      </c>
      <c r="AU203" s="226" t="s">
        <v>84</v>
      </c>
      <c r="AY203" s="19" t="s">
        <v>227</v>
      </c>
      <c r="BE203" s="227">
        <f>IF(N203="základní",J203,0)</f>
        <v>0</v>
      </c>
      <c r="BF203" s="227">
        <f>IF(N203="snížená",J203,0)</f>
        <v>0</v>
      </c>
      <c r="BG203" s="227">
        <f>IF(N203="zákl. přenesená",J203,0)</f>
        <v>0</v>
      </c>
      <c r="BH203" s="227">
        <f>IF(N203="sníž. přenesená",J203,0)</f>
        <v>0</v>
      </c>
      <c r="BI203" s="227">
        <f>IF(N203="nulová",J203,0)</f>
        <v>0</v>
      </c>
      <c r="BJ203" s="19" t="s">
        <v>82</v>
      </c>
      <c r="BK203" s="227">
        <f>ROUND(I203*H203,2)</f>
        <v>0</v>
      </c>
      <c r="BL203" s="19" t="s">
        <v>2293</v>
      </c>
      <c r="BM203" s="226" t="s">
        <v>2429</v>
      </c>
    </row>
    <row r="204" s="2" customFormat="1">
      <c r="A204" s="40"/>
      <c r="B204" s="41"/>
      <c r="C204" s="42"/>
      <c r="D204" s="228" t="s">
        <v>236</v>
      </c>
      <c r="E204" s="42"/>
      <c r="F204" s="229" t="s">
        <v>2430</v>
      </c>
      <c r="G204" s="42"/>
      <c r="H204" s="42"/>
      <c r="I204" s="230"/>
      <c r="J204" s="42"/>
      <c r="K204" s="42"/>
      <c r="L204" s="46"/>
      <c r="M204" s="231"/>
      <c r="N204" s="232"/>
      <c r="O204" s="86"/>
      <c r="P204" s="86"/>
      <c r="Q204" s="86"/>
      <c r="R204" s="86"/>
      <c r="S204" s="86"/>
      <c r="T204" s="86"/>
      <c r="U204" s="87"/>
      <c r="V204" s="40"/>
      <c r="W204" s="40"/>
      <c r="X204" s="40"/>
      <c r="Y204" s="40"/>
      <c r="Z204" s="40"/>
      <c r="AA204" s="40"/>
      <c r="AB204" s="40"/>
      <c r="AC204" s="40"/>
      <c r="AD204" s="40"/>
      <c r="AE204" s="40"/>
      <c r="AT204" s="19" t="s">
        <v>236</v>
      </c>
      <c r="AU204" s="19" t="s">
        <v>84</v>
      </c>
    </row>
    <row r="205" s="13" customFormat="1">
      <c r="A205" s="13"/>
      <c r="B205" s="233"/>
      <c r="C205" s="234"/>
      <c r="D205" s="235" t="s">
        <v>238</v>
      </c>
      <c r="E205" s="236" t="s">
        <v>19</v>
      </c>
      <c r="F205" s="237" t="s">
        <v>82</v>
      </c>
      <c r="G205" s="234"/>
      <c r="H205" s="238">
        <v>1</v>
      </c>
      <c r="I205" s="239"/>
      <c r="J205" s="234"/>
      <c r="K205" s="234"/>
      <c r="L205" s="240"/>
      <c r="M205" s="241"/>
      <c r="N205" s="242"/>
      <c r="O205" s="242"/>
      <c r="P205" s="242"/>
      <c r="Q205" s="242"/>
      <c r="R205" s="242"/>
      <c r="S205" s="242"/>
      <c r="T205" s="242"/>
      <c r="U205" s="243"/>
      <c r="V205" s="13"/>
      <c r="W205" s="13"/>
      <c r="X205" s="13"/>
      <c r="Y205" s="13"/>
      <c r="Z205" s="13"/>
      <c r="AA205" s="13"/>
      <c r="AB205" s="13"/>
      <c r="AC205" s="13"/>
      <c r="AD205" s="13"/>
      <c r="AE205" s="13"/>
      <c r="AT205" s="244" t="s">
        <v>238</v>
      </c>
      <c r="AU205" s="244" t="s">
        <v>84</v>
      </c>
      <c r="AV205" s="13" t="s">
        <v>84</v>
      </c>
      <c r="AW205" s="13" t="s">
        <v>37</v>
      </c>
      <c r="AX205" s="13" t="s">
        <v>75</v>
      </c>
      <c r="AY205" s="244" t="s">
        <v>227</v>
      </c>
    </row>
    <row r="206" s="14" customFormat="1">
      <c r="A206" s="14"/>
      <c r="B206" s="245"/>
      <c r="C206" s="246"/>
      <c r="D206" s="235" t="s">
        <v>238</v>
      </c>
      <c r="E206" s="247" t="s">
        <v>19</v>
      </c>
      <c r="F206" s="248" t="s">
        <v>240</v>
      </c>
      <c r="G206" s="246"/>
      <c r="H206" s="249">
        <v>1</v>
      </c>
      <c r="I206" s="250"/>
      <c r="J206" s="246"/>
      <c r="K206" s="246"/>
      <c r="L206" s="251"/>
      <c r="M206" s="252"/>
      <c r="N206" s="253"/>
      <c r="O206" s="253"/>
      <c r="P206" s="253"/>
      <c r="Q206" s="253"/>
      <c r="R206" s="253"/>
      <c r="S206" s="253"/>
      <c r="T206" s="253"/>
      <c r="U206" s="254"/>
      <c r="V206" s="14"/>
      <c r="W206" s="14"/>
      <c r="X206" s="14"/>
      <c r="Y206" s="14"/>
      <c r="Z206" s="14"/>
      <c r="AA206" s="14"/>
      <c r="AB206" s="14"/>
      <c r="AC206" s="14"/>
      <c r="AD206" s="14"/>
      <c r="AE206" s="14"/>
      <c r="AT206" s="255" t="s">
        <v>238</v>
      </c>
      <c r="AU206" s="255" t="s">
        <v>84</v>
      </c>
      <c r="AV206" s="14" t="s">
        <v>234</v>
      </c>
      <c r="AW206" s="14" t="s">
        <v>37</v>
      </c>
      <c r="AX206" s="14" t="s">
        <v>82</v>
      </c>
      <c r="AY206" s="255" t="s">
        <v>227</v>
      </c>
    </row>
    <row r="207" s="12" customFormat="1" ht="22.8" customHeight="1">
      <c r="A207" s="12"/>
      <c r="B207" s="199"/>
      <c r="C207" s="200"/>
      <c r="D207" s="201" t="s">
        <v>74</v>
      </c>
      <c r="E207" s="213" t="s">
        <v>2295</v>
      </c>
      <c r="F207" s="213" t="s">
        <v>2296</v>
      </c>
      <c r="G207" s="200"/>
      <c r="H207" s="200"/>
      <c r="I207" s="203"/>
      <c r="J207" s="214">
        <f>BK207</f>
        <v>0</v>
      </c>
      <c r="K207" s="200"/>
      <c r="L207" s="205"/>
      <c r="M207" s="206"/>
      <c r="N207" s="207"/>
      <c r="O207" s="207"/>
      <c r="P207" s="208">
        <f>SUM(P208:P227)</f>
        <v>0</v>
      </c>
      <c r="Q207" s="207"/>
      <c r="R207" s="208">
        <f>SUM(R208:R227)</f>
        <v>0</v>
      </c>
      <c r="S207" s="207"/>
      <c r="T207" s="208">
        <f>SUM(T208:T227)</f>
        <v>0</v>
      </c>
      <c r="U207" s="209"/>
      <c r="V207" s="12"/>
      <c r="W207" s="12"/>
      <c r="X207" s="12"/>
      <c r="Y207" s="12"/>
      <c r="Z207" s="12"/>
      <c r="AA207" s="12"/>
      <c r="AB207" s="12"/>
      <c r="AC207" s="12"/>
      <c r="AD207" s="12"/>
      <c r="AE207" s="12"/>
      <c r="AR207" s="210" t="s">
        <v>267</v>
      </c>
      <c r="AT207" s="211" t="s">
        <v>74</v>
      </c>
      <c r="AU207" s="211" t="s">
        <v>82</v>
      </c>
      <c r="AY207" s="210" t="s">
        <v>227</v>
      </c>
      <c r="BK207" s="212">
        <f>SUM(BK208:BK227)</f>
        <v>0</v>
      </c>
    </row>
    <row r="208" s="2" customFormat="1" ht="16.5" customHeight="1">
      <c r="A208" s="40"/>
      <c r="B208" s="41"/>
      <c r="C208" s="215" t="s">
        <v>566</v>
      </c>
      <c r="D208" s="215" t="s">
        <v>229</v>
      </c>
      <c r="E208" s="216" t="s">
        <v>2297</v>
      </c>
      <c r="F208" s="217" t="s">
        <v>2431</v>
      </c>
      <c r="G208" s="218" t="s">
        <v>2051</v>
      </c>
      <c r="H208" s="219">
        <v>1</v>
      </c>
      <c r="I208" s="220"/>
      <c r="J208" s="221">
        <f>ROUND(I208*H208,2)</f>
        <v>0</v>
      </c>
      <c r="K208" s="217" t="s">
        <v>233</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2293</v>
      </c>
      <c r="AT208" s="226" t="s">
        <v>229</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2293</v>
      </c>
      <c r="BM208" s="226" t="s">
        <v>2432</v>
      </c>
    </row>
    <row r="209" s="2" customFormat="1">
      <c r="A209" s="40"/>
      <c r="B209" s="41"/>
      <c r="C209" s="42"/>
      <c r="D209" s="228" t="s">
        <v>236</v>
      </c>
      <c r="E209" s="42"/>
      <c r="F209" s="229" t="s">
        <v>2433</v>
      </c>
      <c r="G209" s="42"/>
      <c r="H209" s="42"/>
      <c r="I209" s="230"/>
      <c r="J209" s="42"/>
      <c r="K209" s="42"/>
      <c r="L209" s="46"/>
      <c r="M209" s="231"/>
      <c r="N209" s="232"/>
      <c r="O209" s="86"/>
      <c r="P209" s="86"/>
      <c r="Q209" s="86"/>
      <c r="R209" s="86"/>
      <c r="S209" s="86"/>
      <c r="T209" s="86"/>
      <c r="U209" s="87"/>
      <c r="V209" s="40"/>
      <c r="W209" s="40"/>
      <c r="X209" s="40"/>
      <c r="Y209" s="40"/>
      <c r="Z209" s="40"/>
      <c r="AA209" s="40"/>
      <c r="AB209" s="40"/>
      <c r="AC209" s="40"/>
      <c r="AD209" s="40"/>
      <c r="AE209" s="40"/>
      <c r="AT209" s="19" t="s">
        <v>236</v>
      </c>
      <c r="AU209" s="19" t="s">
        <v>84</v>
      </c>
    </row>
    <row r="210" s="13" customFormat="1">
      <c r="A210" s="13"/>
      <c r="B210" s="233"/>
      <c r="C210" s="234"/>
      <c r="D210" s="235" t="s">
        <v>238</v>
      </c>
      <c r="E210" s="236" t="s">
        <v>19</v>
      </c>
      <c r="F210" s="237" t="s">
        <v>82</v>
      </c>
      <c r="G210" s="234"/>
      <c r="H210" s="238">
        <v>1</v>
      </c>
      <c r="I210" s="239"/>
      <c r="J210" s="234"/>
      <c r="K210" s="234"/>
      <c r="L210" s="240"/>
      <c r="M210" s="241"/>
      <c r="N210" s="242"/>
      <c r="O210" s="242"/>
      <c r="P210" s="242"/>
      <c r="Q210" s="242"/>
      <c r="R210" s="242"/>
      <c r="S210" s="242"/>
      <c r="T210" s="242"/>
      <c r="U210" s="243"/>
      <c r="V210" s="13"/>
      <c r="W210" s="13"/>
      <c r="X210" s="13"/>
      <c r="Y210" s="13"/>
      <c r="Z210" s="13"/>
      <c r="AA210" s="13"/>
      <c r="AB210" s="13"/>
      <c r="AC210" s="13"/>
      <c r="AD210" s="13"/>
      <c r="AE210" s="13"/>
      <c r="AT210" s="244" t="s">
        <v>238</v>
      </c>
      <c r="AU210" s="244" t="s">
        <v>84</v>
      </c>
      <c r="AV210" s="13" t="s">
        <v>84</v>
      </c>
      <c r="AW210" s="13" t="s">
        <v>37</v>
      </c>
      <c r="AX210" s="13" t="s">
        <v>75</v>
      </c>
      <c r="AY210" s="244" t="s">
        <v>227</v>
      </c>
    </row>
    <row r="211" s="14" customFormat="1">
      <c r="A211" s="14"/>
      <c r="B211" s="245"/>
      <c r="C211" s="246"/>
      <c r="D211" s="235" t="s">
        <v>238</v>
      </c>
      <c r="E211" s="247" t="s">
        <v>19</v>
      </c>
      <c r="F211" s="248" t="s">
        <v>240</v>
      </c>
      <c r="G211" s="246"/>
      <c r="H211" s="249">
        <v>1</v>
      </c>
      <c r="I211" s="250"/>
      <c r="J211" s="246"/>
      <c r="K211" s="246"/>
      <c r="L211" s="251"/>
      <c r="M211" s="252"/>
      <c r="N211" s="253"/>
      <c r="O211" s="253"/>
      <c r="P211" s="253"/>
      <c r="Q211" s="253"/>
      <c r="R211" s="253"/>
      <c r="S211" s="253"/>
      <c r="T211" s="253"/>
      <c r="U211" s="254"/>
      <c r="V211" s="14"/>
      <c r="W211" s="14"/>
      <c r="X211" s="14"/>
      <c r="Y211" s="14"/>
      <c r="Z211" s="14"/>
      <c r="AA211" s="14"/>
      <c r="AB211" s="14"/>
      <c r="AC211" s="14"/>
      <c r="AD211" s="14"/>
      <c r="AE211" s="14"/>
      <c r="AT211" s="255" t="s">
        <v>238</v>
      </c>
      <c r="AU211" s="255" t="s">
        <v>84</v>
      </c>
      <c r="AV211" s="14" t="s">
        <v>234</v>
      </c>
      <c r="AW211" s="14" t="s">
        <v>37</v>
      </c>
      <c r="AX211" s="14" t="s">
        <v>82</v>
      </c>
      <c r="AY211" s="255" t="s">
        <v>227</v>
      </c>
    </row>
    <row r="212" s="2" customFormat="1" ht="24.15" customHeight="1">
      <c r="A212" s="40"/>
      <c r="B212" s="41"/>
      <c r="C212" s="215" t="s">
        <v>571</v>
      </c>
      <c r="D212" s="215" t="s">
        <v>229</v>
      </c>
      <c r="E212" s="216" t="s">
        <v>2300</v>
      </c>
      <c r="F212" s="217" t="s">
        <v>2304</v>
      </c>
      <c r="G212" s="218" t="s">
        <v>2051</v>
      </c>
      <c r="H212" s="219">
        <v>1</v>
      </c>
      <c r="I212" s="220"/>
      <c r="J212" s="221">
        <f>ROUND(I212*H212,2)</f>
        <v>0</v>
      </c>
      <c r="K212" s="217" t="s">
        <v>233</v>
      </c>
      <c r="L212" s="46"/>
      <c r="M212" s="222" t="s">
        <v>19</v>
      </c>
      <c r="N212" s="223" t="s">
        <v>46</v>
      </c>
      <c r="O212" s="86"/>
      <c r="P212" s="224">
        <f>O212*H212</f>
        <v>0</v>
      </c>
      <c r="Q212" s="224">
        <v>0</v>
      </c>
      <c r="R212" s="224">
        <f>Q212*H212</f>
        <v>0</v>
      </c>
      <c r="S212" s="224">
        <v>0</v>
      </c>
      <c r="T212" s="224">
        <f>S212*H212</f>
        <v>0</v>
      </c>
      <c r="U212" s="225" t="s">
        <v>19</v>
      </c>
      <c r="V212" s="40"/>
      <c r="W212" s="40"/>
      <c r="X212" s="40"/>
      <c r="Y212" s="40"/>
      <c r="Z212" s="40"/>
      <c r="AA212" s="40"/>
      <c r="AB212" s="40"/>
      <c r="AC212" s="40"/>
      <c r="AD212" s="40"/>
      <c r="AE212" s="40"/>
      <c r="AR212" s="226" t="s">
        <v>2293</v>
      </c>
      <c r="AT212" s="226" t="s">
        <v>229</v>
      </c>
      <c r="AU212" s="226" t="s">
        <v>84</v>
      </c>
      <c r="AY212" s="19" t="s">
        <v>227</v>
      </c>
      <c r="BE212" s="227">
        <f>IF(N212="základní",J212,0)</f>
        <v>0</v>
      </c>
      <c r="BF212" s="227">
        <f>IF(N212="snížená",J212,0)</f>
        <v>0</v>
      </c>
      <c r="BG212" s="227">
        <f>IF(N212="zákl. přenesená",J212,0)</f>
        <v>0</v>
      </c>
      <c r="BH212" s="227">
        <f>IF(N212="sníž. přenesená",J212,0)</f>
        <v>0</v>
      </c>
      <c r="BI212" s="227">
        <f>IF(N212="nulová",J212,0)</f>
        <v>0</v>
      </c>
      <c r="BJ212" s="19" t="s">
        <v>82</v>
      </c>
      <c r="BK212" s="227">
        <f>ROUND(I212*H212,2)</f>
        <v>0</v>
      </c>
      <c r="BL212" s="19" t="s">
        <v>2293</v>
      </c>
      <c r="BM212" s="226" t="s">
        <v>2434</v>
      </c>
    </row>
    <row r="213" s="2" customFormat="1">
      <c r="A213" s="40"/>
      <c r="B213" s="41"/>
      <c r="C213" s="42"/>
      <c r="D213" s="228" t="s">
        <v>236</v>
      </c>
      <c r="E213" s="42"/>
      <c r="F213" s="229" t="s">
        <v>2435</v>
      </c>
      <c r="G213" s="42"/>
      <c r="H213" s="42"/>
      <c r="I213" s="230"/>
      <c r="J213" s="42"/>
      <c r="K213" s="42"/>
      <c r="L213" s="46"/>
      <c r="M213" s="231"/>
      <c r="N213" s="232"/>
      <c r="O213" s="86"/>
      <c r="P213" s="86"/>
      <c r="Q213" s="86"/>
      <c r="R213" s="86"/>
      <c r="S213" s="86"/>
      <c r="T213" s="86"/>
      <c r="U213" s="87"/>
      <c r="V213" s="40"/>
      <c r="W213" s="40"/>
      <c r="X213" s="40"/>
      <c r="Y213" s="40"/>
      <c r="Z213" s="40"/>
      <c r="AA213" s="40"/>
      <c r="AB213" s="40"/>
      <c r="AC213" s="40"/>
      <c r="AD213" s="40"/>
      <c r="AE213" s="40"/>
      <c r="AT213" s="19" t="s">
        <v>236</v>
      </c>
      <c r="AU213" s="19" t="s">
        <v>84</v>
      </c>
    </row>
    <row r="214" s="13" customFormat="1">
      <c r="A214" s="13"/>
      <c r="B214" s="233"/>
      <c r="C214" s="234"/>
      <c r="D214" s="235" t="s">
        <v>238</v>
      </c>
      <c r="E214" s="236" t="s">
        <v>19</v>
      </c>
      <c r="F214" s="237" t="s">
        <v>82</v>
      </c>
      <c r="G214" s="234"/>
      <c r="H214" s="238">
        <v>1</v>
      </c>
      <c r="I214" s="239"/>
      <c r="J214" s="234"/>
      <c r="K214" s="234"/>
      <c r="L214" s="240"/>
      <c r="M214" s="241"/>
      <c r="N214" s="242"/>
      <c r="O214" s="242"/>
      <c r="P214" s="242"/>
      <c r="Q214" s="242"/>
      <c r="R214" s="242"/>
      <c r="S214" s="242"/>
      <c r="T214" s="242"/>
      <c r="U214" s="243"/>
      <c r="V214" s="13"/>
      <c r="W214" s="13"/>
      <c r="X214" s="13"/>
      <c r="Y214" s="13"/>
      <c r="Z214" s="13"/>
      <c r="AA214" s="13"/>
      <c r="AB214" s="13"/>
      <c r="AC214" s="13"/>
      <c r="AD214" s="13"/>
      <c r="AE214" s="13"/>
      <c r="AT214" s="244" t="s">
        <v>238</v>
      </c>
      <c r="AU214" s="244" t="s">
        <v>84</v>
      </c>
      <c r="AV214" s="13" t="s">
        <v>84</v>
      </c>
      <c r="AW214" s="13" t="s">
        <v>37</v>
      </c>
      <c r="AX214" s="13" t="s">
        <v>75</v>
      </c>
      <c r="AY214" s="244" t="s">
        <v>227</v>
      </c>
    </row>
    <row r="215" s="14" customFormat="1">
      <c r="A215" s="14"/>
      <c r="B215" s="245"/>
      <c r="C215" s="246"/>
      <c r="D215" s="235" t="s">
        <v>238</v>
      </c>
      <c r="E215" s="247" t="s">
        <v>19</v>
      </c>
      <c r="F215" s="248" t="s">
        <v>240</v>
      </c>
      <c r="G215" s="246"/>
      <c r="H215" s="249">
        <v>1</v>
      </c>
      <c r="I215" s="250"/>
      <c r="J215" s="246"/>
      <c r="K215" s="246"/>
      <c r="L215" s="251"/>
      <c r="M215" s="252"/>
      <c r="N215" s="253"/>
      <c r="O215" s="253"/>
      <c r="P215" s="253"/>
      <c r="Q215" s="253"/>
      <c r="R215" s="253"/>
      <c r="S215" s="253"/>
      <c r="T215" s="253"/>
      <c r="U215" s="254"/>
      <c r="V215" s="14"/>
      <c r="W215" s="14"/>
      <c r="X215" s="14"/>
      <c r="Y215" s="14"/>
      <c r="Z215" s="14"/>
      <c r="AA215" s="14"/>
      <c r="AB215" s="14"/>
      <c r="AC215" s="14"/>
      <c r="AD215" s="14"/>
      <c r="AE215" s="14"/>
      <c r="AT215" s="255" t="s">
        <v>238</v>
      </c>
      <c r="AU215" s="255" t="s">
        <v>84</v>
      </c>
      <c r="AV215" s="14" t="s">
        <v>234</v>
      </c>
      <c r="AW215" s="14" t="s">
        <v>37</v>
      </c>
      <c r="AX215" s="14" t="s">
        <v>82</v>
      </c>
      <c r="AY215" s="255" t="s">
        <v>227</v>
      </c>
    </row>
    <row r="216" s="2" customFormat="1" ht="16.5" customHeight="1">
      <c r="A216" s="40"/>
      <c r="B216" s="41"/>
      <c r="C216" s="215" t="s">
        <v>576</v>
      </c>
      <c r="D216" s="215" t="s">
        <v>229</v>
      </c>
      <c r="E216" s="216" t="s">
        <v>2306</v>
      </c>
      <c r="F216" s="217" t="s">
        <v>2307</v>
      </c>
      <c r="G216" s="218" t="s">
        <v>2051</v>
      </c>
      <c r="H216" s="219">
        <v>1</v>
      </c>
      <c r="I216" s="220"/>
      <c r="J216" s="221">
        <f>ROUND(I216*H216,2)</f>
        <v>0</v>
      </c>
      <c r="K216" s="217" t="s">
        <v>517</v>
      </c>
      <c r="L216" s="46"/>
      <c r="M216" s="222" t="s">
        <v>19</v>
      </c>
      <c r="N216" s="223" t="s">
        <v>46</v>
      </c>
      <c r="O216" s="86"/>
      <c r="P216" s="224">
        <f>O216*H216</f>
        <v>0</v>
      </c>
      <c r="Q216" s="224">
        <v>0</v>
      </c>
      <c r="R216" s="224">
        <f>Q216*H216</f>
        <v>0</v>
      </c>
      <c r="S216" s="224">
        <v>0</v>
      </c>
      <c r="T216" s="224">
        <f>S216*H216</f>
        <v>0</v>
      </c>
      <c r="U216" s="225" t="s">
        <v>19</v>
      </c>
      <c r="V216" s="40"/>
      <c r="W216" s="40"/>
      <c r="X216" s="40"/>
      <c r="Y216" s="40"/>
      <c r="Z216" s="40"/>
      <c r="AA216" s="40"/>
      <c r="AB216" s="40"/>
      <c r="AC216" s="40"/>
      <c r="AD216" s="40"/>
      <c r="AE216" s="40"/>
      <c r="AR216" s="226" t="s">
        <v>2293</v>
      </c>
      <c r="AT216" s="226" t="s">
        <v>229</v>
      </c>
      <c r="AU216" s="226" t="s">
        <v>84</v>
      </c>
      <c r="AY216" s="19" t="s">
        <v>227</v>
      </c>
      <c r="BE216" s="227">
        <f>IF(N216="základní",J216,0)</f>
        <v>0</v>
      </c>
      <c r="BF216" s="227">
        <f>IF(N216="snížená",J216,0)</f>
        <v>0</v>
      </c>
      <c r="BG216" s="227">
        <f>IF(N216="zákl. přenesená",J216,0)</f>
        <v>0</v>
      </c>
      <c r="BH216" s="227">
        <f>IF(N216="sníž. přenesená",J216,0)</f>
        <v>0</v>
      </c>
      <c r="BI216" s="227">
        <f>IF(N216="nulová",J216,0)</f>
        <v>0</v>
      </c>
      <c r="BJ216" s="19" t="s">
        <v>82</v>
      </c>
      <c r="BK216" s="227">
        <f>ROUND(I216*H216,2)</f>
        <v>0</v>
      </c>
      <c r="BL216" s="19" t="s">
        <v>2293</v>
      </c>
      <c r="BM216" s="226" t="s">
        <v>2436</v>
      </c>
    </row>
    <row r="217" s="13" customFormat="1">
      <c r="A217" s="13"/>
      <c r="B217" s="233"/>
      <c r="C217" s="234"/>
      <c r="D217" s="235" t="s">
        <v>238</v>
      </c>
      <c r="E217" s="236" t="s">
        <v>19</v>
      </c>
      <c r="F217" s="237" t="s">
        <v>82</v>
      </c>
      <c r="G217" s="234"/>
      <c r="H217" s="238">
        <v>1</v>
      </c>
      <c r="I217" s="239"/>
      <c r="J217" s="234"/>
      <c r="K217" s="234"/>
      <c r="L217" s="240"/>
      <c r="M217" s="241"/>
      <c r="N217" s="242"/>
      <c r="O217" s="242"/>
      <c r="P217" s="242"/>
      <c r="Q217" s="242"/>
      <c r="R217" s="242"/>
      <c r="S217" s="242"/>
      <c r="T217" s="242"/>
      <c r="U217" s="243"/>
      <c r="V217" s="13"/>
      <c r="W217" s="13"/>
      <c r="X217" s="13"/>
      <c r="Y217" s="13"/>
      <c r="Z217" s="13"/>
      <c r="AA217" s="13"/>
      <c r="AB217" s="13"/>
      <c r="AC217" s="13"/>
      <c r="AD217" s="13"/>
      <c r="AE217" s="13"/>
      <c r="AT217" s="244" t="s">
        <v>238</v>
      </c>
      <c r="AU217" s="244" t="s">
        <v>84</v>
      </c>
      <c r="AV217" s="13" t="s">
        <v>84</v>
      </c>
      <c r="AW217" s="13" t="s">
        <v>37</v>
      </c>
      <c r="AX217" s="13" t="s">
        <v>75</v>
      </c>
      <c r="AY217" s="244" t="s">
        <v>227</v>
      </c>
    </row>
    <row r="218" s="14" customFormat="1">
      <c r="A218" s="14"/>
      <c r="B218" s="245"/>
      <c r="C218" s="246"/>
      <c r="D218" s="235" t="s">
        <v>238</v>
      </c>
      <c r="E218" s="247" t="s">
        <v>19</v>
      </c>
      <c r="F218" s="248" t="s">
        <v>240</v>
      </c>
      <c r="G218" s="246"/>
      <c r="H218" s="249">
        <v>1</v>
      </c>
      <c r="I218" s="250"/>
      <c r="J218" s="246"/>
      <c r="K218" s="246"/>
      <c r="L218" s="251"/>
      <c r="M218" s="252"/>
      <c r="N218" s="253"/>
      <c r="O218" s="253"/>
      <c r="P218" s="253"/>
      <c r="Q218" s="253"/>
      <c r="R218" s="253"/>
      <c r="S218" s="253"/>
      <c r="T218" s="253"/>
      <c r="U218" s="254"/>
      <c r="V218" s="14"/>
      <c r="W218" s="14"/>
      <c r="X218" s="14"/>
      <c r="Y218" s="14"/>
      <c r="Z218" s="14"/>
      <c r="AA218" s="14"/>
      <c r="AB218" s="14"/>
      <c r="AC218" s="14"/>
      <c r="AD218" s="14"/>
      <c r="AE218" s="14"/>
      <c r="AT218" s="255" t="s">
        <v>238</v>
      </c>
      <c r="AU218" s="255" t="s">
        <v>84</v>
      </c>
      <c r="AV218" s="14" t="s">
        <v>234</v>
      </c>
      <c r="AW218" s="14" t="s">
        <v>37</v>
      </c>
      <c r="AX218" s="14" t="s">
        <v>82</v>
      </c>
      <c r="AY218" s="255" t="s">
        <v>227</v>
      </c>
    </row>
    <row r="219" s="2" customFormat="1" ht="24.15" customHeight="1">
      <c r="A219" s="40"/>
      <c r="B219" s="41"/>
      <c r="C219" s="215" t="s">
        <v>581</v>
      </c>
      <c r="D219" s="215" t="s">
        <v>229</v>
      </c>
      <c r="E219" s="216" t="s">
        <v>2437</v>
      </c>
      <c r="F219" s="217" t="s">
        <v>2438</v>
      </c>
      <c r="G219" s="218" t="s">
        <v>2051</v>
      </c>
      <c r="H219" s="219">
        <v>1</v>
      </c>
      <c r="I219" s="220"/>
      <c r="J219" s="221">
        <f>ROUND(I219*H219,2)</f>
        <v>0</v>
      </c>
      <c r="K219" s="217" t="s">
        <v>517</v>
      </c>
      <c r="L219" s="46"/>
      <c r="M219" s="222" t="s">
        <v>19</v>
      </c>
      <c r="N219" s="223" t="s">
        <v>46</v>
      </c>
      <c r="O219" s="86"/>
      <c r="P219" s="224">
        <f>O219*H219</f>
        <v>0</v>
      </c>
      <c r="Q219" s="224">
        <v>0</v>
      </c>
      <c r="R219" s="224">
        <f>Q219*H219</f>
        <v>0</v>
      </c>
      <c r="S219" s="224">
        <v>0</v>
      </c>
      <c r="T219" s="224">
        <f>S219*H219</f>
        <v>0</v>
      </c>
      <c r="U219" s="225" t="s">
        <v>19</v>
      </c>
      <c r="V219" s="40"/>
      <c r="W219" s="40"/>
      <c r="X219" s="40"/>
      <c r="Y219" s="40"/>
      <c r="Z219" s="40"/>
      <c r="AA219" s="40"/>
      <c r="AB219" s="40"/>
      <c r="AC219" s="40"/>
      <c r="AD219" s="40"/>
      <c r="AE219" s="40"/>
      <c r="AR219" s="226" t="s">
        <v>2293</v>
      </c>
      <c r="AT219" s="226" t="s">
        <v>229</v>
      </c>
      <c r="AU219" s="226" t="s">
        <v>84</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2293</v>
      </c>
      <c r="BM219" s="226" t="s">
        <v>2439</v>
      </c>
    </row>
    <row r="220" s="13" customFormat="1">
      <c r="A220" s="13"/>
      <c r="B220" s="233"/>
      <c r="C220" s="234"/>
      <c r="D220" s="235" t="s">
        <v>238</v>
      </c>
      <c r="E220" s="236" t="s">
        <v>19</v>
      </c>
      <c r="F220" s="237" t="s">
        <v>82</v>
      </c>
      <c r="G220" s="234"/>
      <c r="H220" s="238">
        <v>1</v>
      </c>
      <c r="I220" s="239"/>
      <c r="J220" s="234"/>
      <c r="K220" s="234"/>
      <c r="L220" s="240"/>
      <c r="M220" s="241"/>
      <c r="N220" s="242"/>
      <c r="O220" s="242"/>
      <c r="P220" s="242"/>
      <c r="Q220" s="242"/>
      <c r="R220" s="242"/>
      <c r="S220" s="242"/>
      <c r="T220" s="242"/>
      <c r="U220" s="243"/>
      <c r="V220" s="13"/>
      <c r="W220" s="13"/>
      <c r="X220" s="13"/>
      <c r="Y220" s="13"/>
      <c r="Z220" s="13"/>
      <c r="AA220" s="13"/>
      <c r="AB220" s="13"/>
      <c r="AC220" s="13"/>
      <c r="AD220" s="13"/>
      <c r="AE220" s="13"/>
      <c r="AT220" s="244" t="s">
        <v>238</v>
      </c>
      <c r="AU220" s="244" t="s">
        <v>84</v>
      </c>
      <c r="AV220" s="13" t="s">
        <v>84</v>
      </c>
      <c r="AW220" s="13" t="s">
        <v>37</v>
      </c>
      <c r="AX220" s="13" t="s">
        <v>75</v>
      </c>
      <c r="AY220" s="244" t="s">
        <v>227</v>
      </c>
    </row>
    <row r="221" s="14" customFormat="1">
      <c r="A221" s="14"/>
      <c r="B221" s="245"/>
      <c r="C221" s="246"/>
      <c r="D221" s="235" t="s">
        <v>238</v>
      </c>
      <c r="E221" s="247" t="s">
        <v>19</v>
      </c>
      <c r="F221" s="248" t="s">
        <v>240</v>
      </c>
      <c r="G221" s="246"/>
      <c r="H221" s="249">
        <v>1</v>
      </c>
      <c r="I221" s="250"/>
      <c r="J221" s="246"/>
      <c r="K221" s="246"/>
      <c r="L221" s="251"/>
      <c r="M221" s="252"/>
      <c r="N221" s="253"/>
      <c r="O221" s="253"/>
      <c r="P221" s="253"/>
      <c r="Q221" s="253"/>
      <c r="R221" s="253"/>
      <c r="S221" s="253"/>
      <c r="T221" s="253"/>
      <c r="U221" s="254"/>
      <c r="V221" s="14"/>
      <c r="W221" s="14"/>
      <c r="X221" s="14"/>
      <c r="Y221" s="14"/>
      <c r="Z221" s="14"/>
      <c r="AA221" s="14"/>
      <c r="AB221" s="14"/>
      <c r="AC221" s="14"/>
      <c r="AD221" s="14"/>
      <c r="AE221" s="14"/>
      <c r="AT221" s="255" t="s">
        <v>238</v>
      </c>
      <c r="AU221" s="255" t="s">
        <v>84</v>
      </c>
      <c r="AV221" s="14" t="s">
        <v>234</v>
      </c>
      <c r="AW221" s="14" t="s">
        <v>37</v>
      </c>
      <c r="AX221" s="14" t="s">
        <v>82</v>
      </c>
      <c r="AY221" s="255" t="s">
        <v>227</v>
      </c>
    </row>
    <row r="222" s="2" customFormat="1" ht="16.5" customHeight="1">
      <c r="A222" s="40"/>
      <c r="B222" s="41"/>
      <c r="C222" s="215" t="s">
        <v>587</v>
      </c>
      <c r="D222" s="215" t="s">
        <v>229</v>
      </c>
      <c r="E222" s="216" t="s">
        <v>2440</v>
      </c>
      <c r="F222" s="217" t="s">
        <v>2441</v>
      </c>
      <c r="G222" s="218" t="s">
        <v>2051</v>
      </c>
      <c r="H222" s="219">
        <v>1</v>
      </c>
      <c r="I222" s="220"/>
      <c r="J222" s="221">
        <f>ROUND(I222*H222,2)</f>
        <v>0</v>
      </c>
      <c r="K222" s="217" t="s">
        <v>517</v>
      </c>
      <c r="L222" s="46"/>
      <c r="M222" s="222" t="s">
        <v>19</v>
      </c>
      <c r="N222" s="223" t="s">
        <v>46</v>
      </c>
      <c r="O222" s="86"/>
      <c r="P222" s="224">
        <f>O222*H222</f>
        <v>0</v>
      </c>
      <c r="Q222" s="224">
        <v>0</v>
      </c>
      <c r="R222" s="224">
        <f>Q222*H222</f>
        <v>0</v>
      </c>
      <c r="S222" s="224">
        <v>0</v>
      </c>
      <c r="T222" s="224">
        <f>S222*H222</f>
        <v>0</v>
      </c>
      <c r="U222" s="225" t="s">
        <v>19</v>
      </c>
      <c r="V222" s="40"/>
      <c r="W222" s="40"/>
      <c r="X222" s="40"/>
      <c r="Y222" s="40"/>
      <c r="Z222" s="40"/>
      <c r="AA222" s="40"/>
      <c r="AB222" s="40"/>
      <c r="AC222" s="40"/>
      <c r="AD222" s="40"/>
      <c r="AE222" s="40"/>
      <c r="AR222" s="226" t="s">
        <v>2293</v>
      </c>
      <c r="AT222" s="226" t="s">
        <v>229</v>
      </c>
      <c r="AU222" s="226" t="s">
        <v>84</v>
      </c>
      <c r="AY222" s="19" t="s">
        <v>227</v>
      </c>
      <c r="BE222" s="227">
        <f>IF(N222="základní",J222,0)</f>
        <v>0</v>
      </c>
      <c r="BF222" s="227">
        <f>IF(N222="snížená",J222,0)</f>
        <v>0</v>
      </c>
      <c r="BG222" s="227">
        <f>IF(N222="zákl. přenesená",J222,0)</f>
        <v>0</v>
      </c>
      <c r="BH222" s="227">
        <f>IF(N222="sníž. přenesená",J222,0)</f>
        <v>0</v>
      </c>
      <c r="BI222" s="227">
        <f>IF(N222="nulová",J222,0)</f>
        <v>0</v>
      </c>
      <c r="BJ222" s="19" t="s">
        <v>82</v>
      </c>
      <c r="BK222" s="227">
        <f>ROUND(I222*H222,2)</f>
        <v>0</v>
      </c>
      <c r="BL222" s="19" t="s">
        <v>2293</v>
      </c>
      <c r="BM222" s="226" t="s">
        <v>2442</v>
      </c>
    </row>
    <row r="223" s="13" customFormat="1">
      <c r="A223" s="13"/>
      <c r="B223" s="233"/>
      <c r="C223" s="234"/>
      <c r="D223" s="235" t="s">
        <v>238</v>
      </c>
      <c r="E223" s="236" t="s">
        <v>19</v>
      </c>
      <c r="F223" s="237" t="s">
        <v>82</v>
      </c>
      <c r="G223" s="234"/>
      <c r="H223" s="238">
        <v>1</v>
      </c>
      <c r="I223" s="239"/>
      <c r="J223" s="234"/>
      <c r="K223" s="234"/>
      <c r="L223" s="240"/>
      <c r="M223" s="241"/>
      <c r="N223" s="242"/>
      <c r="O223" s="242"/>
      <c r="P223" s="242"/>
      <c r="Q223" s="242"/>
      <c r="R223" s="242"/>
      <c r="S223" s="242"/>
      <c r="T223" s="242"/>
      <c r="U223" s="243"/>
      <c r="V223" s="13"/>
      <c r="W223" s="13"/>
      <c r="X223" s="13"/>
      <c r="Y223" s="13"/>
      <c r="Z223" s="13"/>
      <c r="AA223" s="13"/>
      <c r="AB223" s="13"/>
      <c r="AC223" s="13"/>
      <c r="AD223" s="13"/>
      <c r="AE223" s="13"/>
      <c r="AT223" s="244" t="s">
        <v>238</v>
      </c>
      <c r="AU223" s="244" t="s">
        <v>84</v>
      </c>
      <c r="AV223" s="13" t="s">
        <v>84</v>
      </c>
      <c r="AW223" s="13" t="s">
        <v>37</v>
      </c>
      <c r="AX223" s="13" t="s">
        <v>75</v>
      </c>
      <c r="AY223" s="244" t="s">
        <v>227</v>
      </c>
    </row>
    <row r="224" s="14" customFormat="1">
      <c r="A224" s="14"/>
      <c r="B224" s="245"/>
      <c r="C224" s="246"/>
      <c r="D224" s="235" t="s">
        <v>238</v>
      </c>
      <c r="E224" s="247" t="s">
        <v>19</v>
      </c>
      <c r="F224" s="248" t="s">
        <v>240</v>
      </c>
      <c r="G224" s="246"/>
      <c r="H224" s="249">
        <v>1</v>
      </c>
      <c r="I224" s="250"/>
      <c r="J224" s="246"/>
      <c r="K224" s="246"/>
      <c r="L224" s="251"/>
      <c r="M224" s="252"/>
      <c r="N224" s="253"/>
      <c r="O224" s="253"/>
      <c r="P224" s="253"/>
      <c r="Q224" s="253"/>
      <c r="R224" s="253"/>
      <c r="S224" s="253"/>
      <c r="T224" s="253"/>
      <c r="U224" s="254"/>
      <c r="V224" s="14"/>
      <c r="W224" s="14"/>
      <c r="X224" s="14"/>
      <c r="Y224" s="14"/>
      <c r="Z224" s="14"/>
      <c r="AA224" s="14"/>
      <c r="AB224" s="14"/>
      <c r="AC224" s="14"/>
      <c r="AD224" s="14"/>
      <c r="AE224" s="14"/>
      <c r="AT224" s="255" t="s">
        <v>238</v>
      </c>
      <c r="AU224" s="255" t="s">
        <v>84</v>
      </c>
      <c r="AV224" s="14" t="s">
        <v>234</v>
      </c>
      <c r="AW224" s="14" t="s">
        <v>37</v>
      </c>
      <c r="AX224" s="14" t="s">
        <v>82</v>
      </c>
      <c r="AY224" s="255" t="s">
        <v>227</v>
      </c>
    </row>
    <row r="225" s="2" customFormat="1" ht="16.5" customHeight="1">
      <c r="A225" s="40"/>
      <c r="B225" s="41"/>
      <c r="C225" s="215" t="s">
        <v>592</v>
      </c>
      <c r="D225" s="215" t="s">
        <v>229</v>
      </c>
      <c r="E225" s="216" t="s">
        <v>2443</v>
      </c>
      <c r="F225" s="217" t="s">
        <v>2444</v>
      </c>
      <c r="G225" s="218" t="s">
        <v>2051</v>
      </c>
      <c r="H225" s="219">
        <v>1</v>
      </c>
      <c r="I225" s="220"/>
      <c r="J225" s="221">
        <f>ROUND(I225*H225,2)</f>
        <v>0</v>
      </c>
      <c r="K225" s="217" t="s">
        <v>2445</v>
      </c>
      <c r="L225" s="46"/>
      <c r="M225" s="222" t="s">
        <v>19</v>
      </c>
      <c r="N225" s="223" t="s">
        <v>46</v>
      </c>
      <c r="O225" s="86"/>
      <c r="P225" s="224">
        <f>O225*H225</f>
        <v>0</v>
      </c>
      <c r="Q225" s="224">
        <v>0</v>
      </c>
      <c r="R225" s="224">
        <f>Q225*H225</f>
        <v>0</v>
      </c>
      <c r="S225" s="224">
        <v>0</v>
      </c>
      <c r="T225" s="224">
        <f>S225*H225</f>
        <v>0</v>
      </c>
      <c r="U225" s="225" t="s">
        <v>19</v>
      </c>
      <c r="V225" s="40"/>
      <c r="W225" s="40"/>
      <c r="X225" s="40"/>
      <c r="Y225" s="40"/>
      <c r="Z225" s="40"/>
      <c r="AA225" s="40"/>
      <c r="AB225" s="40"/>
      <c r="AC225" s="40"/>
      <c r="AD225" s="40"/>
      <c r="AE225" s="40"/>
      <c r="AR225" s="226" t="s">
        <v>2293</v>
      </c>
      <c r="AT225" s="226" t="s">
        <v>229</v>
      </c>
      <c r="AU225" s="226" t="s">
        <v>84</v>
      </c>
      <c r="AY225" s="19" t="s">
        <v>227</v>
      </c>
      <c r="BE225" s="227">
        <f>IF(N225="základní",J225,0)</f>
        <v>0</v>
      </c>
      <c r="BF225" s="227">
        <f>IF(N225="snížená",J225,0)</f>
        <v>0</v>
      </c>
      <c r="BG225" s="227">
        <f>IF(N225="zákl. přenesená",J225,0)</f>
        <v>0</v>
      </c>
      <c r="BH225" s="227">
        <f>IF(N225="sníž. přenesená",J225,0)</f>
        <v>0</v>
      </c>
      <c r="BI225" s="227">
        <f>IF(N225="nulová",J225,0)</f>
        <v>0</v>
      </c>
      <c r="BJ225" s="19" t="s">
        <v>82</v>
      </c>
      <c r="BK225" s="227">
        <f>ROUND(I225*H225,2)</f>
        <v>0</v>
      </c>
      <c r="BL225" s="19" t="s">
        <v>2293</v>
      </c>
      <c r="BM225" s="226" t="s">
        <v>2446</v>
      </c>
    </row>
    <row r="226" s="13" customFormat="1">
      <c r="A226" s="13"/>
      <c r="B226" s="233"/>
      <c r="C226" s="234"/>
      <c r="D226" s="235" t="s">
        <v>238</v>
      </c>
      <c r="E226" s="236" t="s">
        <v>19</v>
      </c>
      <c r="F226" s="237" t="s">
        <v>82</v>
      </c>
      <c r="G226" s="234"/>
      <c r="H226" s="238">
        <v>1</v>
      </c>
      <c r="I226" s="239"/>
      <c r="J226" s="234"/>
      <c r="K226" s="234"/>
      <c r="L226" s="240"/>
      <c r="M226" s="241"/>
      <c r="N226" s="242"/>
      <c r="O226" s="242"/>
      <c r="P226" s="242"/>
      <c r="Q226" s="242"/>
      <c r="R226" s="242"/>
      <c r="S226" s="242"/>
      <c r="T226" s="242"/>
      <c r="U226" s="243"/>
      <c r="V226" s="13"/>
      <c r="W226" s="13"/>
      <c r="X226" s="13"/>
      <c r="Y226" s="13"/>
      <c r="Z226" s="13"/>
      <c r="AA226" s="13"/>
      <c r="AB226" s="13"/>
      <c r="AC226" s="13"/>
      <c r="AD226" s="13"/>
      <c r="AE226" s="13"/>
      <c r="AT226" s="244" t="s">
        <v>238</v>
      </c>
      <c r="AU226" s="244" t="s">
        <v>84</v>
      </c>
      <c r="AV226" s="13" t="s">
        <v>84</v>
      </c>
      <c r="AW226" s="13" t="s">
        <v>37</v>
      </c>
      <c r="AX226" s="13" t="s">
        <v>75</v>
      </c>
      <c r="AY226" s="244" t="s">
        <v>227</v>
      </c>
    </row>
    <row r="227" s="14" customFormat="1">
      <c r="A227" s="14"/>
      <c r="B227" s="245"/>
      <c r="C227" s="246"/>
      <c r="D227" s="235" t="s">
        <v>238</v>
      </c>
      <c r="E227" s="247" t="s">
        <v>19</v>
      </c>
      <c r="F227" s="248" t="s">
        <v>240</v>
      </c>
      <c r="G227" s="246"/>
      <c r="H227" s="249">
        <v>1</v>
      </c>
      <c r="I227" s="250"/>
      <c r="J227" s="246"/>
      <c r="K227" s="246"/>
      <c r="L227" s="251"/>
      <c r="M227" s="276"/>
      <c r="N227" s="277"/>
      <c r="O227" s="277"/>
      <c r="P227" s="277"/>
      <c r="Q227" s="277"/>
      <c r="R227" s="277"/>
      <c r="S227" s="277"/>
      <c r="T227" s="277"/>
      <c r="U227" s="278"/>
      <c r="V227" s="14"/>
      <c r="W227" s="14"/>
      <c r="X227" s="14"/>
      <c r="Y227" s="14"/>
      <c r="Z227" s="14"/>
      <c r="AA227" s="14"/>
      <c r="AB227" s="14"/>
      <c r="AC227" s="14"/>
      <c r="AD227" s="14"/>
      <c r="AE227" s="14"/>
      <c r="AT227" s="255" t="s">
        <v>238</v>
      </c>
      <c r="AU227" s="255" t="s">
        <v>84</v>
      </c>
      <c r="AV227" s="14" t="s">
        <v>234</v>
      </c>
      <c r="AW227" s="14" t="s">
        <v>37</v>
      </c>
      <c r="AX227" s="14" t="s">
        <v>82</v>
      </c>
      <c r="AY227" s="255" t="s">
        <v>227</v>
      </c>
    </row>
    <row r="228" s="2" customFormat="1" ht="6.96" customHeight="1">
      <c r="A228" s="40"/>
      <c r="B228" s="61"/>
      <c r="C228" s="62"/>
      <c r="D228" s="62"/>
      <c r="E228" s="62"/>
      <c r="F228" s="62"/>
      <c r="G228" s="62"/>
      <c r="H228" s="62"/>
      <c r="I228" s="62"/>
      <c r="J228" s="62"/>
      <c r="K228" s="62"/>
      <c r="L228" s="46"/>
      <c r="M228" s="40"/>
      <c r="O228" s="40"/>
      <c r="P228" s="40"/>
      <c r="Q228" s="40"/>
      <c r="R228" s="40"/>
      <c r="S228" s="40"/>
      <c r="T228" s="40"/>
      <c r="U228" s="40"/>
      <c r="V228" s="40"/>
      <c r="W228" s="40"/>
      <c r="X228" s="40"/>
      <c r="Y228" s="40"/>
      <c r="Z228" s="40"/>
      <c r="AA228" s="40"/>
      <c r="AB228" s="40"/>
      <c r="AC228" s="40"/>
      <c r="AD228" s="40"/>
      <c r="AE228" s="40"/>
    </row>
  </sheetData>
  <sheetProtection sheet="1" autoFilter="0" formatColumns="0" formatRows="0" objects="1" scenarios="1" spinCount="100000" saltValue="zcodejFs3pndy9LO1rBUM7yE8N+qeKWRjI1ZfxA8PfwgyzfpJdnFUjkDU/Menjc47IkTP7MsYp7wzVm0kG9K2Q==" hashValue="X8t/yDw6QTiLTw2fQl0e2Wldpp+fmGQlwgAeGQBIkVX2xVHXon6bY9SP01cYl/3tsECA/wZJHc91F0oflHcNFg==" algorithmName="SHA-512" password="CC35"/>
  <autoFilter ref="C91:K22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104" r:id="rId1" display="https://podminky.urs.cz/item/CS_URS_2023_02/751322012"/>
    <hyperlink ref="F111" r:id="rId2" display="https://podminky.urs.cz/item/CS_URS_2023_02/751398052"/>
    <hyperlink ref="F125" r:id="rId3" display="https://podminky.urs.cz/item/CS_URS_2023_02/751514662"/>
    <hyperlink ref="F131" r:id="rId4" display="https://podminky.urs.cz/item/CS_URS_2023_02/751537012"/>
    <hyperlink ref="F180" r:id="rId5" display="https://podminky.urs.cz/item/CS_URS_2023_02/751514662"/>
    <hyperlink ref="F188" r:id="rId6" display="https://podminky.urs.cz/item/CS_URS_2023_02/751398052"/>
    <hyperlink ref="F195" r:id="rId7" display="https://podminky.urs.cz/item/CS_URS_2023_02/HZS3211"/>
    <hyperlink ref="F204" r:id="rId8" display="https://podminky.urs.cz/item/CS_URS_2023_02/013203000"/>
    <hyperlink ref="F209" r:id="rId9" display="https://podminky.urs.cz/item/CS_URS_2023_02/043103000"/>
    <hyperlink ref="F213" r:id="rId10" display="https://podminky.urs.cz/item/CS_URS_2023_02/049103000"/>
  </hyperlinks>
  <pageMargins left="0.39375" right="0.39375" top="0.39375" bottom="0.39375" header="0" footer="0"/>
  <pageSetup paperSize="9" orientation="landscape" blackAndWhite="1" fitToHeight="100"/>
  <headerFooter>
    <oddFooter>&amp;CStrana &amp;P z &amp;N</oddFooter>
  </headerFooter>
  <drawing r:id="rId1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136</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192</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2447</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ROUND(J92,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ROUND((SUM(BE92:BE301)),  2)</f>
        <v>0</v>
      </c>
      <c r="G35" s="40"/>
      <c r="H35" s="40"/>
      <c r="I35" s="160">
        <v>0.20999999999999999</v>
      </c>
      <c r="J35" s="159">
        <f>ROUND(((SUM(BE92:BE301))*I35),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ROUND((SUM(BF92:BF301)),  2)</f>
        <v>0</v>
      </c>
      <c r="G36" s="40"/>
      <c r="H36" s="40"/>
      <c r="I36" s="160">
        <v>0.12</v>
      </c>
      <c r="J36" s="159">
        <f>ROUND(((SUM(BF92:BF301))*I36),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ROUND((SUM(BG92:BG301)),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ROUND((SUM(BH92:BH301)),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ROUND((SUM(BI92:BI301)),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192</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D.1.4.3 - Vytápění</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J92</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6"/>
      <c r="D65" s="185" t="s">
        <v>204</v>
      </c>
      <c r="E65" s="186"/>
      <c r="F65" s="186"/>
      <c r="G65" s="186"/>
      <c r="H65" s="186"/>
      <c r="I65" s="186"/>
      <c r="J65" s="187">
        <f>J94</f>
        <v>0</v>
      </c>
      <c r="K65" s="126"/>
      <c r="L65" s="188"/>
      <c r="S65" s="10"/>
      <c r="T65" s="10"/>
      <c r="U65" s="10"/>
      <c r="V65" s="10"/>
      <c r="W65" s="10"/>
      <c r="X65" s="10"/>
      <c r="Y65" s="10"/>
      <c r="Z65" s="10"/>
      <c r="AA65" s="10"/>
      <c r="AB65" s="10"/>
      <c r="AC65" s="10"/>
      <c r="AD65" s="10"/>
      <c r="AE65" s="10"/>
    </row>
    <row r="66" s="9" customFormat="1" ht="24.96" customHeight="1">
      <c r="A66" s="9"/>
      <c r="B66" s="178"/>
      <c r="C66" s="179"/>
      <c r="D66" s="180" t="s">
        <v>207</v>
      </c>
      <c r="E66" s="181"/>
      <c r="F66" s="181"/>
      <c r="G66" s="181"/>
      <c r="H66" s="181"/>
      <c r="I66" s="181"/>
      <c r="J66" s="182">
        <f>J107</f>
        <v>0</v>
      </c>
      <c r="K66" s="179"/>
      <c r="L66" s="183"/>
      <c r="S66" s="9"/>
      <c r="T66" s="9"/>
      <c r="U66" s="9"/>
      <c r="V66" s="9"/>
      <c r="W66" s="9"/>
      <c r="X66" s="9"/>
      <c r="Y66" s="9"/>
      <c r="Z66" s="9"/>
      <c r="AA66" s="9"/>
      <c r="AB66" s="9"/>
      <c r="AC66" s="9"/>
      <c r="AD66" s="9"/>
      <c r="AE66" s="9"/>
    </row>
    <row r="67" s="10" customFormat="1" ht="19.92" customHeight="1">
      <c r="A67" s="10"/>
      <c r="B67" s="184"/>
      <c r="C67" s="126"/>
      <c r="D67" s="185" t="s">
        <v>2448</v>
      </c>
      <c r="E67" s="186"/>
      <c r="F67" s="186"/>
      <c r="G67" s="186"/>
      <c r="H67" s="186"/>
      <c r="I67" s="186"/>
      <c r="J67" s="187">
        <f>J108</f>
        <v>0</v>
      </c>
      <c r="K67" s="126"/>
      <c r="L67" s="188"/>
      <c r="S67" s="10"/>
      <c r="T67" s="10"/>
      <c r="U67" s="10"/>
      <c r="V67" s="10"/>
      <c r="W67" s="10"/>
      <c r="X67" s="10"/>
      <c r="Y67" s="10"/>
      <c r="Z67" s="10"/>
      <c r="AA67" s="10"/>
      <c r="AB67" s="10"/>
      <c r="AC67" s="10"/>
      <c r="AD67" s="10"/>
      <c r="AE67" s="10"/>
    </row>
    <row r="68" s="10" customFormat="1" ht="19.92" customHeight="1">
      <c r="A68" s="10"/>
      <c r="B68" s="184"/>
      <c r="C68" s="126"/>
      <c r="D68" s="185" t="s">
        <v>2449</v>
      </c>
      <c r="E68" s="186"/>
      <c r="F68" s="186"/>
      <c r="G68" s="186"/>
      <c r="H68" s="186"/>
      <c r="I68" s="186"/>
      <c r="J68" s="187">
        <f>J165</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2450</v>
      </c>
      <c r="E69" s="186"/>
      <c r="F69" s="186"/>
      <c r="G69" s="186"/>
      <c r="H69" s="186"/>
      <c r="I69" s="186"/>
      <c r="J69" s="187">
        <f>J201</f>
        <v>0</v>
      </c>
      <c r="K69" s="126"/>
      <c r="L69" s="188"/>
      <c r="S69" s="10"/>
      <c r="T69" s="10"/>
      <c r="U69" s="10"/>
      <c r="V69" s="10"/>
      <c r="W69" s="10"/>
      <c r="X69" s="10"/>
      <c r="Y69" s="10"/>
      <c r="Z69" s="10"/>
      <c r="AA69" s="10"/>
      <c r="AB69" s="10"/>
      <c r="AC69" s="10"/>
      <c r="AD69" s="10"/>
      <c r="AE69" s="10"/>
    </row>
    <row r="70" s="9" customFormat="1" ht="24.96" customHeight="1">
      <c r="A70" s="9"/>
      <c r="B70" s="178"/>
      <c r="C70" s="179"/>
      <c r="D70" s="180" t="s">
        <v>210</v>
      </c>
      <c r="E70" s="181"/>
      <c r="F70" s="181"/>
      <c r="G70" s="181"/>
      <c r="H70" s="181"/>
      <c r="I70" s="181"/>
      <c r="J70" s="182">
        <f>J283</f>
        <v>0</v>
      </c>
      <c r="K70" s="179"/>
      <c r="L70" s="183"/>
      <c r="S70" s="9"/>
      <c r="T70" s="9"/>
      <c r="U70" s="9"/>
      <c r="V70" s="9"/>
      <c r="W70" s="9"/>
      <c r="X70" s="9"/>
      <c r="Y70" s="9"/>
      <c r="Z70" s="9"/>
      <c r="AA70" s="9"/>
      <c r="AB70" s="9"/>
      <c r="AC70" s="9"/>
      <c r="AD70" s="9"/>
      <c r="AE70" s="9"/>
    </row>
    <row r="71" s="2" customFormat="1" ht="21.84" customHeight="1">
      <c r="A71" s="40"/>
      <c r="B71" s="41"/>
      <c r="C71" s="42"/>
      <c r="D71" s="42"/>
      <c r="E71" s="42"/>
      <c r="F71" s="42"/>
      <c r="G71" s="42"/>
      <c r="H71" s="42"/>
      <c r="I71" s="42"/>
      <c r="J71" s="42"/>
      <c r="K71" s="42"/>
      <c r="L71" s="148"/>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8"/>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8"/>
      <c r="S76" s="40"/>
      <c r="T76" s="40"/>
      <c r="U76" s="40"/>
      <c r="V76" s="40"/>
      <c r="W76" s="40"/>
      <c r="X76" s="40"/>
      <c r="Y76" s="40"/>
      <c r="Z76" s="40"/>
      <c r="AA76" s="40"/>
      <c r="AB76" s="40"/>
      <c r="AC76" s="40"/>
      <c r="AD76" s="40"/>
      <c r="AE76" s="40"/>
    </row>
    <row r="77" s="2" customFormat="1" ht="24.96" customHeight="1">
      <c r="A77" s="40"/>
      <c r="B77" s="41"/>
      <c r="C77" s="25" t="s">
        <v>211</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6.5" customHeight="1">
      <c r="A80" s="40"/>
      <c r="B80" s="41"/>
      <c r="C80" s="42"/>
      <c r="D80" s="42"/>
      <c r="E80" s="172" t="str">
        <f>E7</f>
        <v>PF UPOL, Změna užívání vnitřních prostor budovy B</v>
      </c>
      <c r="F80" s="34"/>
      <c r="G80" s="34"/>
      <c r="H80" s="34"/>
      <c r="I80" s="42"/>
      <c r="J80" s="42"/>
      <c r="K80" s="42"/>
      <c r="L80" s="148"/>
      <c r="S80" s="40"/>
      <c r="T80" s="40"/>
      <c r="U80" s="40"/>
      <c r="V80" s="40"/>
      <c r="W80" s="40"/>
      <c r="X80" s="40"/>
      <c r="Y80" s="40"/>
      <c r="Z80" s="40"/>
      <c r="AA80" s="40"/>
      <c r="AB80" s="40"/>
      <c r="AC80" s="40"/>
      <c r="AD80" s="40"/>
      <c r="AE80" s="40"/>
    </row>
    <row r="81" s="1" customFormat="1" ht="12" customHeight="1">
      <c r="B81" s="23"/>
      <c r="C81" s="34" t="s">
        <v>191</v>
      </c>
      <c r="D81" s="24"/>
      <c r="E81" s="24"/>
      <c r="F81" s="24"/>
      <c r="G81" s="24"/>
      <c r="H81" s="24"/>
      <c r="I81" s="24"/>
      <c r="J81" s="24"/>
      <c r="K81" s="24"/>
      <c r="L81" s="22"/>
    </row>
    <row r="82" s="2" customFormat="1" ht="16.5" customHeight="1">
      <c r="A82" s="40"/>
      <c r="B82" s="41"/>
      <c r="C82" s="42"/>
      <c r="D82" s="42"/>
      <c r="E82" s="172" t="s">
        <v>192</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193</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E11</f>
        <v>D.1.4.3 - Vytápění</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E17</f>
        <v>UP v Olomouci, Křížkovského 511/8, Olomouc 779 00</v>
      </c>
      <c r="G88" s="42"/>
      <c r="H88" s="42"/>
      <c r="I88" s="34" t="s">
        <v>33</v>
      </c>
      <c r="J88" s="38" t="str">
        <f>E23</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IF(E20="","",E20)</f>
        <v>Vyplň údaj</v>
      </c>
      <c r="G89" s="42"/>
      <c r="H89" s="42"/>
      <c r="I89" s="34" t="s">
        <v>38</v>
      </c>
      <c r="J89" s="38" t="str">
        <f>E26</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P93+P107+P283</f>
        <v>0</v>
      </c>
      <c r="Q92" s="98"/>
      <c r="R92" s="197">
        <f>R93+R107+R283</f>
        <v>1.82236</v>
      </c>
      <c r="S92" s="98"/>
      <c r="T92" s="197">
        <f>T93+T107+T283</f>
        <v>0</v>
      </c>
      <c r="U92" s="99"/>
      <c r="V92" s="40"/>
      <c r="W92" s="40"/>
      <c r="X92" s="40"/>
      <c r="Y92" s="40"/>
      <c r="Z92" s="40"/>
      <c r="AA92" s="40"/>
      <c r="AB92" s="40"/>
      <c r="AC92" s="40"/>
      <c r="AD92" s="40"/>
      <c r="AE92" s="40"/>
      <c r="AT92" s="19" t="s">
        <v>74</v>
      </c>
      <c r="AU92" s="19" t="s">
        <v>200</v>
      </c>
      <c r="BK92" s="198">
        <f>BK93+BK107+BK283</f>
        <v>0</v>
      </c>
    </row>
    <row r="93" s="12" customFormat="1" ht="25.92" customHeight="1">
      <c r="A93" s="12"/>
      <c r="B93" s="199"/>
      <c r="C93" s="200"/>
      <c r="D93" s="201" t="s">
        <v>74</v>
      </c>
      <c r="E93" s="202" t="s">
        <v>225</v>
      </c>
      <c r="F93" s="202" t="s">
        <v>226</v>
      </c>
      <c r="G93" s="200"/>
      <c r="H93" s="200"/>
      <c r="I93" s="203"/>
      <c r="J93" s="204">
        <f>BK93</f>
        <v>0</v>
      </c>
      <c r="K93" s="200"/>
      <c r="L93" s="205"/>
      <c r="M93" s="206"/>
      <c r="N93" s="207"/>
      <c r="O93" s="207"/>
      <c r="P93" s="208">
        <f>P94</f>
        <v>0</v>
      </c>
      <c r="Q93" s="207"/>
      <c r="R93" s="208">
        <f>R94</f>
        <v>0</v>
      </c>
      <c r="S93" s="207"/>
      <c r="T93" s="208">
        <f>T94</f>
        <v>0</v>
      </c>
      <c r="U93" s="209"/>
      <c r="V93" s="12"/>
      <c r="W93" s="12"/>
      <c r="X93" s="12"/>
      <c r="Y93" s="12"/>
      <c r="Z93" s="12"/>
      <c r="AA93" s="12"/>
      <c r="AB93" s="12"/>
      <c r="AC93" s="12"/>
      <c r="AD93" s="12"/>
      <c r="AE93" s="12"/>
      <c r="AR93" s="210" t="s">
        <v>82</v>
      </c>
      <c r="AT93" s="211" t="s">
        <v>74</v>
      </c>
      <c r="AU93" s="211" t="s">
        <v>75</v>
      </c>
      <c r="AY93" s="210" t="s">
        <v>227</v>
      </c>
      <c r="BK93" s="212">
        <f>BK94</f>
        <v>0</v>
      </c>
    </row>
    <row r="94" s="12" customFormat="1" ht="22.8" customHeight="1">
      <c r="A94" s="12"/>
      <c r="B94" s="199"/>
      <c r="C94" s="200"/>
      <c r="D94" s="201" t="s">
        <v>74</v>
      </c>
      <c r="E94" s="213" t="s">
        <v>255</v>
      </c>
      <c r="F94" s="213" t="s">
        <v>256</v>
      </c>
      <c r="G94" s="200"/>
      <c r="H94" s="200"/>
      <c r="I94" s="203"/>
      <c r="J94" s="214">
        <f>BK94</f>
        <v>0</v>
      </c>
      <c r="K94" s="200"/>
      <c r="L94" s="205"/>
      <c r="M94" s="206"/>
      <c r="N94" s="207"/>
      <c r="O94" s="207"/>
      <c r="P94" s="208">
        <f>SUM(P95:P106)</f>
        <v>0</v>
      </c>
      <c r="Q94" s="207"/>
      <c r="R94" s="208">
        <f>SUM(R95:R106)</f>
        <v>0</v>
      </c>
      <c r="S94" s="207"/>
      <c r="T94" s="208">
        <f>SUM(T95:T106)</f>
        <v>0</v>
      </c>
      <c r="U94" s="209"/>
      <c r="V94" s="12"/>
      <c r="W94" s="12"/>
      <c r="X94" s="12"/>
      <c r="Y94" s="12"/>
      <c r="Z94" s="12"/>
      <c r="AA94" s="12"/>
      <c r="AB94" s="12"/>
      <c r="AC94" s="12"/>
      <c r="AD94" s="12"/>
      <c r="AE94" s="12"/>
      <c r="AR94" s="210" t="s">
        <v>82</v>
      </c>
      <c r="AT94" s="211" t="s">
        <v>74</v>
      </c>
      <c r="AU94" s="211" t="s">
        <v>82</v>
      </c>
      <c r="AY94" s="210" t="s">
        <v>227</v>
      </c>
      <c r="BK94" s="212">
        <f>SUM(BK95:BK106)</f>
        <v>0</v>
      </c>
    </row>
    <row r="95" s="2" customFormat="1" ht="16.5" customHeight="1">
      <c r="A95" s="40"/>
      <c r="B95" s="41"/>
      <c r="C95" s="215" t="s">
        <v>82</v>
      </c>
      <c r="D95" s="215" t="s">
        <v>229</v>
      </c>
      <c r="E95" s="216" t="s">
        <v>2451</v>
      </c>
      <c r="F95" s="217" t="s">
        <v>2452</v>
      </c>
      <c r="G95" s="218" t="s">
        <v>462</v>
      </c>
      <c r="H95" s="219">
        <v>6</v>
      </c>
      <c r="I95" s="220"/>
      <c r="J95" s="221">
        <f>ROUND(I95*H95,2)</f>
        <v>0</v>
      </c>
      <c r="K95" s="217" t="s">
        <v>233</v>
      </c>
      <c r="L95" s="46"/>
      <c r="M95" s="222" t="s">
        <v>19</v>
      </c>
      <c r="N95" s="223"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234</v>
      </c>
      <c r="AT95" s="226" t="s">
        <v>229</v>
      </c>
      <c r="AU95" s="226" t="s">
        <v>84</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2453</v>
      </c>
    </row>
    <row r="96" s="2" customFormat="1">
      <c r="A96" s="40"/>
      <c r="B96" s="41"/>
      <c r="C96" s="42"/>
      <c r="D96" s="228" t="s">
        <v>236</v>
      </c>
      <c r="E96" s="42"/>
      <c r="F96" s="229" t="s">
        <v>2454</v>
      </c>
      <c r="G96" s="42"/>
      <c r="H96" s="42"/>
      <c r="I96" s="230"/>
      <c r="J96" s="42"/>
      <c r="K96" s="42"/>
      <c r="L96" s="46"/>
      <c r="M96" s="231"/>
      <c r="N96" s="232"/>
      <c r="O96" s="86"/>
      <c r="P96" s="86"/>
      <c r="Q96" s="86"/>
      <c r="R96" s="86"/>
      <c r="S96" s="86"/>
      <c r="T96" s="86"/>
      <c r="U96" s="87"/>
      <c r="V96" s="40"/>
      <c r="W96" s="40"/>
      <c r="X96" s="40"/>
      <c r="Y96" s="40"/>
      <c r="Z96" s="40"/>
      <c r="AA96" s="40"/>
      <c r="AB96" s="40"/>
      <c r="AC96" s="40"/>
      <c r="AD96" s="40"/>
      <c r="AE96" s="40"/>
      <c r="AT96" s="19" t="s">
        <v>236</v>
      </c>
      <c r="AU96" s="19" t="s">
        <v>84</v>
      </c>
    </row>
    <row r="97" s="13" customFormat="1">
      <c r="A97" s="13"/>
      <c r="B97" s="233"/>
      <c r="C97" s="234"/>
      <c r="D97" s="235" t="s">
        <v>238</v>
      </c>
      <c r="E97" s="236" t="s">
        <v>19</v>
      </c>
      <c r="F97" s="237" t="s">
        <v>248</v>
      </c>
      <c r="G97" s="234"/>
      <c r="H97" s="238">
        <v>6</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84</v>
      </c>
      <c r="AV97" s="13" t="s">
        <v>84</v>
      </c>
      <c r="AW97" s="13" t="s">
        <v>37</v>
      </c>
      <c r="AX97" s="13" t="s">
        <v>75</v>
      </c>
      <c r="AY97" s="244" t="s">
        <v>227</v>
      </c>
    </row>
    <row r="98" s="14" customFormat="1">
      <c r="A98" s="14"/>
      <c r="B98" s="245"/>
      <c r="C98" s="246"/>
      <c r="D98" s="235" t="s">
        <v>238</v>
      </c>
      <c r="E98" s="247" t="s">
        <v>19</v>
      </c>
      <c r="F98" s="248" t="s">
        <v>240</v>
      </c>
      <c r="G98" s="246"/>
      <c r="H98" s="249">
        <v>6</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84</v>
      </c>
      <c r="AV98" s="14" t="s">
        <v>234</v>
      </c>
      <c r="AW98" s="14" t="s">
        <v>37</v>
      </c>
      <c r="AX98" s="14" t="s">
        <v>82</v>
      </c>
      <c r="AY98" s="255" t="s">
        <v>227</v>
      </c>
    </row>
    <row r="99" s="2" customFormat="1" ht="21.75" customHeight="1">
      <c r="A99" s="40"/>
      <c r="B99" s="41"/>
      <c r="C99" s="215" t="s">
        <v>84</v>
      </c>
      <c r="D99" s="215" t="s">
        <v>229</v>
      </c>
      <c r="E99" s="216" t="s">
        <v>2455</v>
      </c>
      <c r="F99" s="217" t="s">
        <v>2456</v>
      </c>
      <c r="G99" s="218" t="s">
        <v>462</v>
      </c>
      <c r="H99" s="219">
        <v>180</v>
      </c>
      <c r="I99" s="220"/>
      <c r="J99" s="221">
        <f>ROUND(I99*H99,2)</f>
        <v>0</v>
      </c>
      <c r="K99" s="217" t="s">
        <v>233</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84</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2457</v>
      </c>
    </row>
    <row r="100" s="2" customFormat="1">
      <c r="A100" s="40"/>
      <c r="B100" s="41"/>
      <c r="C100" s="42"/>
      <c r="D100" s="228" t="s">
        <v>236</v>
      </c>
      <c r="E100" s="42"/>
      <c r="F100" s="229" t="s">
        <v>2458</v>
      </c>
      <c r="G100" s="42"/>
      <c r="H100" s="42"/>
      <c r="I100" s="230"/>
      <c r="J100" s="42"/>
      <c r="K100" s="42"/>
      <c r="L100" s="46"/>
      <c r="M100" s="231"/>
      <c r="N100" s="232"/>
      <c r="O100" s="86"/>
      <c r="P100" s="86"/>
      <c r="Q100" s="86"/>
      <c r="R100" s="86"/>
      <c r="S100" s="86"/>
      <c r="T100" s="86"/>
      <c r="U100" s="87"/>
      <c r="V100" s="40"/>
      <c r="W100" s="40"/>
      <c r="X100" s="40"/>
      <c r="Y100" s="40"/>
      <c r="Z100" s="40"/>
      <c r="AA100" s="40"/>
      <c r="AB100" s="40"/>
      <c r="AC100" s="40"/>
      <c r="AD100" s="40"/>
      <c r="AE100" s="40"/>
      <c r="AT100" s="19" t="s">
        <v>236</v>
      </c>
      <c r="AU100" s="19" t="s">
        <v>84</v>
      </c>
    </row>
    <row r="101" s="13" customFormat="1">
      <c r="A101" s="13"/>
      <c r="B101" s="233"/>
      <c r="C101" s="234"/>
      <c r="D101" s="235" t="s">
        <v>238</v>
      </c>
      <c r="E101" s="236" t="s">
        <v>19</v>
      </c>
      <c r="F101" s="237" t="s">
        <v>2459</v>
      </c>
      <c r="G101" s="234"/>
      <c r="H101" s="238">
        <v>180</v>
      </c>
      <c r="I101" s="239"/>
      <c r="J101" s="234"/>
      <c r="K101" s="234"/>
      <c r="L101" s="240"/>
      <c r="M101" s="241"/>
      <c r="N101" s="242"/>
      <c r="O101" s="242"/>
      <c r="P101" s="242"/>
      <c r="Q101" s="242"/>
      <c r="R101" s="242"/>
      <c r="S101" s="242"/>
      <c r="T101" s="242"/>
      <c r="U101" s="243"/>
      <c r="V101" s="13"/>
      <c r="W101" s="13"/>
      <c r="X101" s="13"/>
      <c r="Y101" s="13"/>
      <c r="Z101" s="13"/>
      <c r="AA101" s="13"/>
      <c r="AB101" s="13"/>
      <c r="AC101" s="13"/>
      <c r="AD101" s="13"/>
      <c r="AE101" s="13"/>
      <c r="AT101" s="244" t="s">
        <v>238</v>
      </c>
      <c r="AU101" s="244" t="s">
        <v>84</v>
      </c>
      <c r="AV101" s="13" t="s">
        <v>84</v>
      </c>
      <c r="AW101" s="13" t="s">
        <v>37</v>
      </c>
      <c r="AX101" s="13" t="s">
        <v>75</v>
      </c>
      <c r="AY101" s="244" t="s">
        <v>227</v>
      </c>
    </row>
    <row r="102" s="14" customFormat="1">
      <c r="A102" s="14"/>
      <c r="B102" s="245"/>
      <c r="C102" s="246"/>
      <c r="D102" s="235" t="s">
        <v>238</v>
      </c>
      <c r="E102" s="247" t="s">
        <v>19</v>
      </c>
      <c r="F102" s="248" t="s">
        <v>240</v>
      </c>
      <c r="G102" s="246"/>
      <c r="H102" s="249">
        <v>180</v>
      </c>
      <c r="I102" s="250"/>
      <c r="J102" s="246"/>
      <c r="K102" s="246"/>
      <c r="L102" s="251"/>
      <c r="M102" s="252"/>
      <c r="N102" s="253"/>
      <c r="O102" s="253"/>
      <c r="P102" s="253"/>
      <c r="Q102" s="253"/>
      <c r="R102" s="253"/>
      <c r="S102" s="253"/>
      <c r="T102" s="253"/>
      <c r="U102" s="254"/>
      <c r="V102" s="14"/>
      <c r="W102" s="14"/>
      <c r="X102" s="14"/>
      <c r="Y102" s="14"/>
      <c r="Z102" s="14"/>
      <c r="AA102" s="14"/>
      <c r="AB102" s="14"/>
      <c r="AC102" s="14"/>
      <c r="AD102" s="14"/>
      <c r="AE102" s="14"/>
      <c r="AT102" s="255" t="s">
        <v>238</v>
      </c>
      <c r="AU102" s="255" t="s">
        <v>84</v>
      </c>
      <c r="AV102" s="14" t="s">
        <v>234</v>
      </c>
      <c r="AW102" s="14" t="s">
        <v>37</v>
      </c>
      <c r="AX102" s="14" t="s">
        <v>82</v>
      </c>
      <c r="AY102" s="255" t="s">
        <v>227</v>
      </c>
    </row>
    <row r="103" s="2" customFormat="1" ht="16.5" customHeight="1">
      <c r="A103" s="40"/>
      <c r="B103" s="41"/>
      <c r="C103" s="215" t="s">
        <v>91</v>
      </c>
      <c r="D103" s="215" t="s">
        <v>229</v>
      </c>
      <c r="E103" s="216" t="s">
        <v>2460</v>
      </c>
      <c r="F103" s="217" t="s">
        <v>2461</v>
      </c>
      <c r="G103" s="218" t="s">
        <v>462</v>
      </c>
      <c r="H103" s="219">
        <v>6</v>
      </c>
      <c r="I103" s="220"/>
      <c r="J103" s="221">
        <f>ROUND(I103*H103,2)</f>
        <v>0</v>
      </c>
      <c r="K103" s="217" t="s">
        <v>233</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2462</v>
      </c>
    </row>
    <row r="104" s="2" customFormat="1">
      <c r="A104" s="40"/>
      <c r="B104" s="41"/>
      <c r="C104" s="42"/>
      <c r="D104" s="228" t="s">
        <v>236</v>
      </c>
      <c r="E104" s="42"/>
      <c r="F104" s="229" t="s">
        <v>2463</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236</v>
      </c>
      <c r="AU104" s="19" t="s">
        <v>84</v>
      </c>
    </row>
    <row r="105" s="13" customFormat="1">
      <c r="A105" s="13"/>
      <c r="B105" s="233"/>
      <c r="C105" s="234"/>
      <c r="D105" s="235" t="s">
        <v>238</v>
      </c>
      <c r="E105" s="236" t="s">
        <v>19</v>
      </c>
      <c r="F105" s="237" t="s">
        <v>248</v>
      </c>
      <c r="G105" s="234"/>
      <c r="H105" s="238">
        <v>6</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6</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12" customFormat="1" ht="25.92" customHeight="1">
      <c r="A107" s="12"/>
      <c r="B107" s="199"/>
      <c r="C107" s="200"/>
      <c r="D107" s="201" t="s">
        <v>74</v>
      </c>
      <c r="E107" s="202" t="s">
        <v>341</v>
      </c>
      <c r="F107" s="202" t="s">
        <v>342</v>
      </c>
      <c r="G107" s="200"/>
      <c r="H107" s="200"/>
      <c r="I107" s="203"/>
      <c r="J107" s="204">
        <f>BK107</f>
        <v>0</v>
      </c>
      <c r="K107" s="200"/>
      <c r="L107" s="205"/>
      <c r="M107" s="206"/>
      <c r="N107" s="207"/>
      <c r="O107" s="207"/>
      <c r="P107" s="208">
        <f>P108+P165+P201</f>
        <v>0</v>
      </c>
      <c r="Q107" s="207"/>
      <c r="R107" s="208">
        <f>R108+R165+R201</f>
        <v>1.82236</v>
      </c>
      <c r="S107" s="207"/>
      <c r="T107" s="208">
        <f>T108+T165+T201</f>
        <v>0</v>
      </c>
      <c r="U107" s="209"/>
      <c r="V107" s="12"/>
      <c r="W107" s="12"/>
      <c r="X107" s="12"/>
      <c r="Y107" s="12"/>
      <c r="Z107" s="12"/>
      <c r="AA107" s="12"/>
      <c r="AB107" s="12"/>
      <c r="AC107" s="12"/>
      <c r="AD107" s="12"/>
      <c r="AE107" s="12"/>
      <c r="AR107" s="210" t="s">
        <v>84</v>
      </c>
      <c r="AT107" s="211" t="s">
        <v>74</v>
      </c>
      <c r="AU107" s="211" t="s">
        <v>75</v>
      </c>
      <c r="AY107" s="210" t="s">
        <v>227</v>
      </c>
      <c r="BK107" s="212">
        <f>BK108+BK165+BK201</f>
        <v>0</v>
      </c>
    </row>
    <row r="108" s="12" customFormat="1" ht="22.8" customHeight="1">
      <c r="A108" s="12"/>
      <c r="B108" s="199"/>
      <c r="C108" s="200"/>
      <c r="D108" s="201" t="s">
        <v>74</v>
      </c>
      <c r="E108" s="213" t="s">
        <v>2464</v>
      </c>
      <c r="F108" s="213" t="s">
        <v>2465</v>
      </c>
      <c r="G108" s="200"/>
      <c r="H108" s="200"/>
      <c r="I108" s="203"/>
      <c r="J108" s="214">
        <f>BK108</f>
        <v>0</v>
      </c>
      <c r="K108" s="200"/>
      <c r="L108" s="205"/>
      <c r="M108" s="206"/>
      <c r="N108" s="207"/>
      <c r="O108" s="207"/>
      <c r="P108" s="208">
        <f>SUM(P109:P164)</f>
        <v>0</v>
      </c>
      <c r="Q108" s="207"/>
      <c r="R108" s="208">
        <f>SUM(R109:R164)</f>
        <v>0.67314000000000007</v>
      </c>
      <c r="S108" s="207"/>
      <c r="T108" s="208">
        <f>SUM(T109:T164)</f>
        <v>0</v>
      </c>
      <c r="U108" s="209"/>
      <c r="V108" s="12"/>
      <c r="W108" s="12"/>
      <c r="X108" s="12"/>
      <c r="Y108" s="12"/>
      <c r="Z108" s="12"/>
      <c r="AA108" s="12"/>
      <c r="AB108" s="12"/>
      <c r="AC108" s="12"/>
      <c r="AD108" s="12"/>
      <c r="AE108" s="12"/>
      <c r="AR108" s="210" t="s">
        <v>84</v>
      </c>
      <c r="AT108" s="211" t="s">
        <v>74</v>
      </c>
      <c r="AU108" s="211" t="s">
        <v>82</v>
      </c>
      <c r="AY108" s="210" t="s">
        <v>227</v>
      </c>
      <c r="BK108" s="212">
        <f>SUM(BK109:BK164)</f>
        <v>0</v>
      </c>
    </row>
    <row r="109" s="2" customFormat="1" ht="24.15" customHeight="1">
      <c r="A109" s="40"/>
      <c r="B109" s="41"/>
      <c r="C109" s="215" t="s">
        <v>234</v>
      </c>
      <c r="D109" s="215" t="s">
        <v>229</v>
      </c>
      <c r="E109" s="216" t="s">
        <v>2466</v>
      </c>
      <c r="F109" s="217" t="s">
        <v>2467</v>
      </c>
      <c r="G109" s="218" t="s">
        <v>309</v>
      </c>
      <c r="H109" s="219">
        <v>292</v>
      </c>
      <c r="I109" s="220"/>
      <c r="J109" s="221">
        <f>ROUND(I109*H109,2)</f>
        <v>0</v>
      </c>
      <c r="K109" s="217" t="s">
        <v>233</v>
      </c>
      <c r="L109" s="46"/>
      <c r="M109" s="222" t="s">
        <v>19</v>
      </c>
      <c r="N109" s="223" t="s">
        <v>46</v>
      </c>
      <c r="O109" s="86"/>
      <c r="P109" s="224">
        <f>O109*H109</f>
        <v>0</v>
      </c>
      <c r="Q109" s="224">
        <v>0.00051000000000000004</v>
      </c>
      <c r="R109" s="224">
        <f>Q109*H109</f>
        <v>0.14892</v>
      </c>
      <c r="S109" s="224">
        <v>0</v>
      </c>
      <c r="T109" s="224">
        <f>S109*H109</f>
        <v>0</v>
      </c>
      <c r="U109" s="225" t="s">
        <v>19</v>
      </c>
      <c r="V109" s="40"/>
      <c r="W109" s="40"/>
      <c r="X109" s="40"/>
      <c r="Y109" s="40"/>
      <c r="Z109" s="40"/>
      <c r="AA109" s="40"/>
      <c r="AB109" s="40"/>
      <c r="AC109" s="40"/>
      <c r="AD109" s="40"/>
      <c r="AE109" s="40"/>
      <c r="AR109" s="226" t="s">
        <v>336</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336</v>
      </c>
      <c r="BM109" s="226" t="s">
        <v>2468</v>
      </c>
    </row>
    <row r="110" s="2" customFormat="1">
      <c r="A110" s="40"/>
      <c r="B110" s="41"/>
      <c r="C110" s="42"/>
      <c r="D110" s="228" t="s">
        <v>236</v>
      </c>
      <c r="E110" s="42"/>
      <c r="F110" s="229" t="s">
        <v>2469</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2" customFormat="1">
      <c r="A111" s="40"/>
      <c r="B111" s="41"/>
      <c r="C111" s="42"/>
      <c r="D111" s="235" t="s">
        <v>519</v>
      </c>
      <c r="E111" s="42"/>
      <c r="F111" s="279" t="s">
        <v>2470</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519</v>
      </c>
      <c r="AU111" s="19" t="s">
        <v>84</v>
      </c>
    </row>
    <row r="112" s="13" customFormat="1">
      <c r="A112" s="13"/>
      <c r="B112" s="233"/>
      <c r="C112" s="234"/>
      <c r="D112" s="235" t="s">
        <v>238</v>
      </c>
      <c r="E112" s="236" t="s">
        <v>19</v>
      </c>
      <c r="F112" s="237" t="s">
        <v>2471</v>
      </c>
      <c r="G112" s="234"/>
      <c r="H112" s="238">
        <v>292</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292</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24.15" customHeight="1">
      <c r="A114" s="40"/>
      <c r="B114" s="41"/>
      <c r="C114" s="215" t="s">
        <v>267</v>
      </c>
      <c r="D114" s="215" t="s">
        <v>229</v>
      </c>
      <c r="E114" s="216" t="s">
        <v>2472</v>
      </c>
      <c r="F114" s="217" t="s">
        <v>2473</v>
      </c>
      <c r="G114" s="218" t="s">
        <v>309</v>
      </c>
      <c r="H114" s="219">
        <v>46</v>
      </c>
      <c r="I114" s="220"/>
      <c r="J114" s="221">
        <f>ROUND(I114*H114,2)</f>
        <v>0</v>
      </c>
      <c r="K114" s="217" t="s">
        <v>233</v>
      </c>
      <c r="L114" s="46"/>
      <c r="M114" s="222" t="s">
        <v>19</v>
      </c>
      <c r="N114" s="223" t="s">
        <v>46</v>
      </c>
      <c r="O114" s="86"/>
      <c r="P114" s="224">
        <f>O114*H114</f>
        <v>0</v>
      </c>
      <c r="Q114" s="224">
        <v>0.00095</v>
      </c>
      <c r="R114" s="224">
        <f>Q114*H114</f>
        <v>0.043700000000000003</v>
      </c>
      <c r="S114" s="224">
        <v>0</v>
      </c>
      <c r="T114" s="224">
        <f>S114*H114</f>
        <v>0</v>
      </c>
      <c r="U114" s="225" t="s">
        <v>19</v>
      </c>
      <c r="V114" s="40"/>
      <c r="W114" s="40"/>
      <c r="X114" s="40"/>
      <c r="Y114" s="40"/>
      <c r="Z114" s="40"/>
      <c r="AA114" s="40"/>
      <c r="AB114" s="40"/>
      <c r="AC114" s="40"/>
      <c r="AD114" s="40"/>
      <c r="AE114" s="40"/>
      <c r="AR114" s="226" t="s">
        <v>336</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336</v>
      </c>
      <c r="BM114" s="226" t="s">
        <v>2474</v>
      </c>
    </row>
    <row r="115" s="2" customFormat="1">
      <c r="A115" s="40"/>
      <c r="B115" s="41"/>
      <c r="C115" s="42"/>
      <c r="D115" s="228" t="s">
        <v>236</v>
      </c>
      <c r="E115" s="42"/>
      <c r="F115" s="229" t="s">
        <v>2475</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236</v>
      </c>
      <c r="AU115" s="19" t="s">
        <v>84</v>
      </c>
    </row>
    <row r="116" s="2" customFormat="1">
      <c r="A116" s="40"/>
      <c r="B116" s="41"/>
      <c r="C116" s="42"/>
      <c r="D116" s="235" t="s">
        <v>519</v>
      </c>
      <c r="E116" s="42"/>
      <c r="F116" s="279" t="s">
        <v>2470</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519</v>
      </c>
      <c r="AU116" s="19" t="s">
        <v>84</v>
      </c>
    </row>
    <row r="117" s="13" customFormat="1">
      <c r="A117" s="13"/>
      <c r="B117" s="233"/>
      <c r="C117" s="234"/>
      <c r="D117" s="235" t="s">
        <v>238</v>
      </c>
      <c r="E117" s="236" t="s">
        <v>19</v>
      </c>
      <c r="F117" s="237" t="s">
        <v>627</v>
      </c>
      <c r="G117" s="234"/>
      <c r="H117" s="238">
        <v>46</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84</v>
      </c>
      <c r="AV117" s="13" t="s">
        <v>84</v>
      </c>
      <c r="AW117" s="13" t="s">
        <v>37</v>
      </c>
      <c r="AX117" s="13" t="s">
        <v>75</v>
      </c>
      <c r="AY117" s="244" t="s">
        <v>227</v>
      </c>
    </row>
    <row r="118" s="14" customFormat="1">
      <c r="A118" s="14"/>
      <c r="B118" s="245"/>
      <c r="C118" s="246"/>
      <c r="D118" s="235" t="s">
        <v>238</v>
      </c>
      <c r="E118" s="247" t="s">
        <v>19</v>
      </c>
      <c r="F118" s="248" t="s">
        <v>240</v>
      </c>
      <c r="G118" s="246"/>
      <c r="H118" s="249">
        <v>46</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84</v>
      </c>
      <c r="AV118" s="14" t="s">
        <v>234</v>
      </c>
      <c r="AW118" s="14" t="s">
        <v>37</v>
      </c>
      <c r="AX118" s="14" t="s">
        <v>82</v>
      </c>
      <c r="AY118" s="255" t="s">
        <v>227</v>
      </c>
    </row>
    <row r="119" s="2" customFormat="1" ht="24.15" customHeight="1">
      <c r="A119" s="40"/>
      <c r="B119" s="41"/>
      <c r="C119" s="215" t="s">
        <v>248</v>
      </c>
      <c r="D119" s="215" t="s">
        <v>229</v>
      </c>
      <c r="E119" s="216" t="s">
        <v>2476</v>
      </c>
      <c r="F119" s="217" t="s">
        <v>2477</v>
      </c>
      <c r="G119" s="218" t="s">
        <v>309</v>
      </c>
      <c r="H119" s="219">
        <v>15</v>
      </c>
      <c r="I119" s="220"/>
      <c r="J119" s="221">
        <f>ROUND(I119*H119,2)</f>
        <v>0</v>
      </c>
      <c r="K119" s="217" t="s">
        <v>233</v>
      </c>
      <c r="L119" s="46"/>
      <c r="M119" s="222" t="s">
        <v>19</v>
      </c>
      <c r="N119" s="223" t="s">
        <v>46</v>
      </c>
      <c r="O119" s="86"/>
      <c r="P119" s="224">
        <f>O119*H119</f>
        <v>0</v>
      </c>
      <c r="Q119" s="224">
        <v>0.0011900000000000001</v>
      </c>
      <c r="R119" s="224">
        <f>Q119*H119</f>
        <v>0.017850000000000001</v>
      </c>
      <c r="S119" s="224">
        <v>0</v>
      </c>
      <c r="T119" s="224">
        <f>S119*H119</f>
        <v>0</v>
      </c>
      <c r="U119" s="225" t="s">
        <v>19</v>
      </c>
      <c r="V119" s="40"/>
      <c r="W119" s="40"/>
      <c r="X119" s="40"/>
      <c r="Y119" s="40"/>
      <c r="Z119" s="40"/>
      <c r="AA119" s="40"/>
      <c r="AB119" s="40"/>
      <c r="AC119" s="40"/>
      <c r="AD119" s="40"/>
      <c r="AE119" s="40"/>
      <c r="AR119" s="226" t="s">
        <v>336</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336</v>
      </c>
      <c r="BM119" s="226" t="s">
        <v>2478</v>
      </c>
    </row>
    <row r="120" s="2" customFormat="1">
      <c r="A120" s="40"/>
      <c r="B120" s="41"/>
      <c r="C120" s="42"/>
      <c r="D120" s="228" t="s">
        <v>236</v>
      </c>
      <c r="E120" s="42"/>
      <c r="F120" s="229" t="s">
        <v>2479</v>
      </c>
      <c r="G120" s="42"/>
      <c r="H120" s="42"/>
      <c r="I120" s="230"/>
      <c r="J120" s="42"/>
      <c r="K120" s="42"/>
      <c r="L120" s="46"/>
      <c r="M120" s="231"/>
      <c r="N120" s="232"/>
      <c r="O120" s="86"/>
      <c r="P120" s="86"/>
      <c r="Q120" s="86"/>
      <c r="R120" s="86"/>
      <c r="S120" s="86"/>
      <c r="T120" s="86"/>
      <c r="U120" s="87"/>
      <c r="V120" s="40"/>
      <c r="W120" s="40"/>
      <c r="X120" s="40"/>
      <c r="Y120" s="40"/>
      <c r="Z120" s="40"/>
      <c r="AA120" s="40"/>
      <c r="AB120" s="40"/>
      <c r="AC120" s="40"/>
      <c r="AD120" s="40"/>
      <c r="AE120" s="40"/>
      <c r="AT120" s="19" t="s">
        <v>236</v>
      </c>
      <c r="AU120" s="19" t="s">
        <v>84</v>
      </c>
    </row>
    <row r="121" s="2" customFormat="1">
      <c r="A121" s="40"/>
      <c r="B121" s="41"/>
      <c r="C121" s="42"/>
      <c r="D121" s="235" t="s">
        <v>519</v>
      </c>
      <c r="E121" s="42"/>
      <c r="F121" s="279" t="s">
        <v>2470</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519</v>
      </c>
      <c r="AU121" s="19" t="s">
        <v>84</v>
      </c>
    </row>
    <row r="122" s="13" customFormat="1">
      <c r="A122" s="13"/>
      <c r="B122" s="233"/>
      <c r="C122" s="234"/>
      <c r="D122" s="235" t="s">
        <v>238</v>
      </c>
      <c r="E122" s="236" t="s">
        <v>19</v>
      </c>
      <c r="F122" s="237" t="s">
        <v>329</v>
      </c>
      <c r="G122" s="234"/>
      <c r="H122" s="238">
        <v>15</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15</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24.15" customHeight="1">
      <c r="A124" s="40"/>
      <c r="B124" s="41"/>
      <c r="C124" s="215" t="s">
        <v>285</v>
      </c>
      <c r="D124" s="215" t="s">
        <v>229</v>
      </c>
      <c r="E124" s="216" t="s">
        <v>2480</v>
      </c>
      <c r="F124" s="217" t="s">
        <v>2481</v>
      </c>
      <c r="G124" s="218" t="s">
        <v>309</v>
      </c>
      <c r="H124" s="219">
        <v>102</v>
      </c>
      <c r="I124" s="220"/>
      <c r="J124" s="221">
        <f>ROUND(I124*H124,2)</f>
        <v>0</v>
      </c>
      <c r="K124" s="217" t="s">
        <v>233</v>
      </c>
      <c r="L124" s="46"/>
      <c r="M124" s="222" t="s">
        <v>19</v>
      </c>
      <c r="N124" s="223" t="s">
        <v>46</v>
      </c>
      <c r="O124" s="86"/>
      <c r="P124" s="224">
        <f>O124*H124</f>
        <v>0</v>
      </c>
      <c r="Q124" s="224">
        <v>0.0015</v>
      </c>
      <c r="R124" s="224">
        <f>Q124*H124</f>
        <v>0.153</v>
      </c>
      <c r="S124" s="224">
        <v>0</v>
      </c>
      <c r="T124" s="224">
        <f>S124*H124</f>
        <v>0</v>
      </c>
      <c r="U124" s="225" t="s">
        <v>19</v>
      </c>
      <c r="V124" s="40"/>
      <c r="W124" s="40"/>
      <c r="X124" s="40"/>
      <c r="Y124" s="40"/>
      <c r="Z124" s="40"/>
      <c r="AA124" s="40"/>
      <c r="AB124" s="40"/>
      <c r="AC124" s="40"/>
      <c r="AD124" s="40"/>
      <c r="AE124" s="40"/>
      <c r="AR124" s="226" t="s">
        <v>336</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336</v>
      </c>
      <c r="BM124" s="226" t="s">
        <v>2482</v>
      </c>
    </row>
    <row r="125" s="2" customFormat="1">
      <c r="A125" s="40"/>
      <c r="B125" s="41"/>
      <c r="C125" s="42"/>
      <c r="D125" s="228" t="s">
        <v>236</v>
      </c>
      <c r="E125" s="42"/>
      <c r="F125" s="229" t="s">
        <v>2483</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2" customFormat="1">
      <c r="A126" s="40"/>
      <c r="B126" s="41"/>
      <c r="C126" s="42"/>
      <c r="D126" s="235" t="s">
        <v>519</v>
      </c>
      <c r="E126" s="42"/>
      <c r="F126" s="279" t="s">
        <v>2470</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519</v>
      </c>
      <c r="AU126" s="19" t="s">
        <v>84</v>
      </c>
    </row>
    <row r="127" s="13" customFormat="1">
      <c r="A127" s="13"/>
      <c r="B127" s="233"/>
      <c r="C127" s="234"/>
      <c r="D127" s="235" t="s">
        <v>238</v>
      </c>
      <c r="E127" s="236" t="s">
        <v>19</v>
      </c>
      <c r="F127" s="237" t="s">
        <v>1326</v>
      </c>
      <c r="G127" s="234"/>
      <c r="H127" s="238">
        <v>102</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4" customFormat="1">
      <c r="A128" s="14"/>
      <c r="B128" s="245"/>
      <c r="C128" s="246"/>
      <c r="D128" s="235" t="s">
        <v>238</v>
      </c>
      <c r="E128" s="247" t="s">
        <v>19</v>
      </c>
      <c r="F128" s="248" t="s">
        <v>240</v>
      </c>
      <c r="G128" s="246"/>
      <c r="H128" s="249">
        <v>102</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84</v>
      </c>
      <c r="AV128" s="14" t="s">
        <v>234</v>
      </c>
      <c r="AW128" s="14" t="s">
        <v>37</v>
      </c>
      <c r="AX128" s="14" t="s">
        <v>82</v>
      </c>
      <c r="AY128" s="255" t="s">
        <v>227</v>
      </c>
    </row>
    <row r="129" s="2" customFormat="1" ht="24.15" customHeight="1">
      <c r="A129" s="40"/>
      <c r="B129" s="41"/>
      <c r="C129" s="215" t="s">
        <v>245</v>
      </c>
      <c r="D129" s="215" t="s">
        <v>229</v>
      </c>
      <c r="E129" s="216" t="s">
        <v>2484</v>
      </c>
      <c r="F129" s="217" t="s">
        <v>2485</v>
      </c>
      <c r="G129" s="218" t="s">
        <v>309</v>
      </c>
      <c r="H129" s="219">
        <v>34</v>
      </c>
      <c r="I129" s="220"/>
      <c r="J129" s="221">
        <f>ROUND(I129*H129,2)</f>
        <v>0</v>
      </c>
      <c r="K129" s="217" t="s">
        <v>233</v>
      </c>
      <c r="L129" s="46"/>
      <c r="M129" s="222" t="s">
        <v>19</v>
      </c>
      <c r="N129" s="223" t="s">
        <v>46</v>
      </c>
      <c r="O129" s="86"/>
      <c r="P129" s="224">
        <f>O129*H129</f>
        <v>0</v>
      </c>
      <c r="Q129" s="224">
        <v>0.0026099999999999999</v>
      </c>
      <c r="R129" s="224">
        <f>Q129*H129</f>
        <v>0.088739999999999999</v>
      </c>
      <c r="S129" s="224">
        <v>0</v>
      </c>
      <c r="T129" s="224">
        <f>S129*H129</f>
        <v>0</v>
      </c>
      <c r="U129" s="225" t="s">
        <v>19</v>
      </c>
      <c r="V129" s="40"/>
      <c r="W129" s="40"/>
      <c r="X129" s="40"/>
      <c r="Y129" s="40"/>
      <c r="Z129" s="40"/>
      <c r="AA129" s="40"/>
      <c r="AB129" s="40"/>
      <c r="AC129" s="40"/>
      <c r="AD129" s="40"/>
      <c r="AE129" s="40"/>
      <c r="AR129" s="226" t="s">
        <v>336</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336</v>
      </c>
      <c r="BM129" s="226" t="s">
        <v>2486</v>
      </c>
    </row>
    <row r="130" s="2" customFormat="1">
      <c r="A130" s="40"/>
      <c r="B130" s="41"/>
      <c r="C130" s="42"/>
      <c r="D130" s="228" t="s">
        <v>236</v>
      </c>
      <c r="E130" s="42"/>
      <c r="F130" s="229" t="s">
        <v>2487</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236</v>
      </c>
      <c r="AU130" s="19" t="s">
        <v>84</v>
      </c>
    </row>
    <row r="131" s="13" customFormat="1">
      <c r="A131" s="13"/>
      <c r="B131" s="233"/>
      <c r="C131" s="234"/>
      <c r="D131" s="235" t="s">
        <v>238</v>
      </c>
      <c r="E131" s="236" t="s">
        <v>19</v>
      </c>
      <c r="F131" s="237" t="s">
        <v>561</v>
      </c>
      <c r="G131" s="234"/>
      <c r="H131" s="238">
        <v>34</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4" customFormat="1">
      <c r="A132" s="14"/>
      <c r="B132" s="245"/>
      <c r="C132" s="246"/>
      <c r="D132" s="235" t="s">
        <v>238</v>
      </c>
      <c r="E132" s="247" t="s">
        <v>19</v>
      </c>
      <c r="F132" s="248" t="s">
        <v>240</v>
      </c>
      <c r="G132" s="246"/>
      <c r="H132" s="249">
        <v>34</v>
      </c>
      <c r="I132" s="250"/>
      <c r="J132" s="246"/>
      <c r="K132" s="246"/>
      <c r="L132" s="251"/>
      <c r="M132" s="252"/>
      <c r="N132" s="253"/>
      <c r="O132" s="253"/>
      <c r="P132" s="253"/>
      <c r="Q132" s="253"/>
      <c r="R132" s="253"/>
      <c r="S132" s="253"/>
      <c r="T132" s="253"/>
      <c r="U132" s="254"/>
      <c r="V132" s="14"/>
      <c r="W132" s="14"/>
      <c r="X132" s="14"/>
      <c r="Y132" s="14"/>
      <c r="Z132" s="14"/>
      <c r="AA132" s="14"/>
      <c r="AB132" s="14"/>
      <c r="AC132" s="14"/>
      <c r="AD132" s="14"/>
      <c r="AE132" s="14"/>
      <c r="AT132" s="255" t="s">
        <v>238</v>
      </c>
      <c r="AU132" s="255" t="s">
        <v>84</v>
      </c>
      <c r="AV132" s="14" t="s">
        <v>234</v>
      </c>
      <c r="AW132" s="14" t="s">
        <v>37</v>
      </c>
      <c r="AX132" s="14" t="s">
        <v>82</v>
      </c>
      <c r="AY132" s="255" t="s">
        <v>227</v>
      </c>
    </row>
    <row r="133" s="2" customFormat="1" ht="24.15" customHeight="1">
      <c r="A133" s="40"/>
      <c r="B133" s="41"/>
      <c r="C133" s="215" t="s">
        <v>255</v>
      </c>
      <c r="D133" s="215" t="s">
        <v>229</v>
      </c>
      <c r="E133" s="216" t="s">
        <v>2488</v>
      </c>
      <c r="F133" s="217" t="s">
        <v>2489</v>
      </c>
      <c r="G133" s="218" t="s">
        <v>309</v>
      </c>
      <c r="H133" s="219">
        <v>36</v>
      </c>
      <c r="I133" s="220"/>
      <c r="J133" s="221">
        <f>ROUND(I133*H133,2)</f>
        <v>0</v>
      </c>
      <c r="K133" s="217" t="s">
        <v>233</v>
      </c>
      <c r="L133" s="46"/>
      <c r="M133" s="222" t="s">
        <v>19</v>
      </c>
      <c r="N133" s="223" t="s">
        <v>46</v>
      </c>
      <c r="O133" s="86"/>
      <c r="P133" s="224">
        <f>O133*H133</f>
        <v>0</v>
      </c>
      <c r="Q133" s="224">
        <v>0.0048799999999999998</v>
      </c>
      <c r="R133" s="224">
        <f>Q133*H133</f>
        <v>0.17568</v>
      </c>
      <c r="S133" s="224">
        <v>0</v>
      </c>
      <c r="T133" s="224">
        <f>S133*H133</f>
        <v>0</v>
      </c>
      <c r="U133" s="225" t="s">
        <v>19</v>
      </c>
      <c r="V133" s="40"/>
      <c r="W133" s="40"/>
      <c r="X133" s="40"/>
      <c r="Y133" s="40"/>
      <c r="Z133" s="40"/>
      <c r="AA133" s="40"/>
      <c r="AB133" s="40"/>
      <c r="AC133" s="40"/>
      <c r="AD133" s="40"/>
      <c r="AE133" s="40"/>
      <c r="AR133" s="226" t="s">
        <v>336</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336</v>
      </c>
      <c r="BM133" s="226" t="s">
        <v>2490</v>
      </c>
    </row>
    <row r="134" s="2" customFormat="1">
      <c r="A134" s="40"/>
      <c r="B134" s="41"/>
      <c r="C134" s="42"/>
      <c r="D134" s="228" t="s">
        <v>236</v>
      </c>
      <c r="E134" s="42"/>
      <c r="F134" s="229" t="s">
        <v>2491</v>
      </c>
      <c r="G134" s="42"/>
      <c r="H134" s="42"/>
      <c r="I134" s="230"/>
      <c r="J134" s="42"/>
      <c r="K134" s="42"/>
      <c r="L134" s="46"/>
      <c r="M134" s="231"/>
      <c r="N134" s="232"/>
      <c r="O134" s="86"/>
      <c r="P134" s="86"/>
      <c r="Q134" s="86"/>
      <c r="R134" s="86"/>
      <c r="S134" s="86"/>
      <c r="T134" s="86"/>
      <c r="U134" s="87"/>
      <c r="V134" s="40"/>
      <c r="W134" s="40"/>
      <c r="X134" s="40"/>
      <c r="Y134" s="40"/>
      <c r="Z134" s="40"/>
      <c r="AA134" s="40"/>
      <c r="AB134" s="40"/>
      <c r="AC134" s="40"/>
      <c r="AD134" s="40"/>
      <c r="AE134" s="40"/>
      <c r="AT134" s="19" t="s">
        <v>236</v>
      </c>
      <c r="AU134" s="19" t="s">
        <v>84</v>
      </c>
    </row>
    <row r="135" s="13" customFormat="1">
      <c r="A135" s="13"/>
      <c r="B135" s="233"/>
      <c r="C135" s="234"/>
      <c r="D135" s="235" t="s">
        <v>238</v>
      </c>
      <c r="E135" s="236" t="s">
        <v>19</v>
      </c>
      <c r="F135" s="237" t="s">
        <v>571</v>
      </c>
      <c r="G135" s="234"/>
      <c r="H135" s="238">
        <v>36</v>
      </c>
      <c r="I135" s="239"/>
      <c r="J135" s="234"/>
      <c r="K135" s="234"/>
      <c r="L135" s="240"/>
      <c r="M135" s="241"/>
      <c r="N135" s="242"/>
      <c r="O135" s="242"/>
      <c r="P135" s="242"/>
      <c r="Q135" s="242"/>
      <c r="R135" s="242"/>
      <c r="S135" s="242"/>
      <c r="T135" s="242"/>
      <c r="U135" s="243"/>
      <c r="V135" s="13"/>
      <c r="W135" s="13"/>
      <c r="X135" s="13"/>
      <c r="Y135" s="13"/>
      <c r="Z135" s="13"/>
      <c r="AA135" s="13"/>
      <c r="AB135" s="13"/>
      <c r="AC135" s="13"/>
      <c r="AD135" s="13"/>
      <c r="AE135" s="13"/>
      <c r="AT135" s="244" t="s">
        <v>238</v>
      </c>
      <c r="AU135" s="244" t="s">
        <v>84</v>
      </c>
      <c r="AV135" s="13" t="s">
        <v>84</v>
      </c>
      <c r="AW135" s="13" t="s">
        <v>37</v>
      </c>
      <c r="AX135" s="13" t="s">
        <v>75</v>
      </c>
      <c r="AY135" s="244" t="s">
        <v>227</v>
      </c>
    </row>
    <row r="136" s="14" customFormat="1">
      <c r="A136" s="14"/>
      <c r="B136" s="245"/>
      <c r="C136" s="246"/>
      <c r="D136" s="235" t="s">
        <v>238</v>
      </c>
      <c r="E136" s="247" t="s">
        <v>19</v>
      </c>
      <c r="F136" s="248" t="s">
        <v>240</v>
      </c>
      <c r="G136" s="246"/>
      <c r="H136" s="249">
        <v>36</v>
      </c>
      <c r="I136" s="250"/>
      <c r="J136" s="246"/>
      <c r="K136" s="246"/>
      <c r="L136" s="251"/>
      <c r="M136" s="252"/>
      <c r="N136" s="253"/>
      <c r="O136" s="253"/>
      <c r="P136" s="253"/>
      <c r="Q136" s="253"/>
      <c r="R136" s="253"/>
      <c r="S136" s="253"/>
      <c r="T136" s="253"/>
      <c r="U136" s="254"/>
      <c r="V136" s="14"/>
      <c r="W136" s="14"/>
      <c r="X136" s="14"/>
      <c r="Y136" s="14"/>
      <c r="Z136" s="14"/>
      <c r="AA136" s="14"/>
      <c r="AB136" s="14"/>
      <c r="AC136" s="14"/>
      <c r="AD136" s="14"/>
      <c r="AE136" s="14"/>
      <c r="AT136" s="255" t="s">
        <v>238</v>
      </c>
      <c r="AU136" s="255" t="s">
        <v>84</v>
      </c>
      <c r="AV136" s="14" t="s">
        <v>234</v>
      </c>
      <c r="AW136" s="14" t="s">
        <v>37</v>
      </c>
      <c r="AX136" s="14" t="s">
        <v>82</v>
      </c>
      <c r="AY136" s="255" t="s">
        <v>227</v>
      </c>
    </row>
    <row r="137" s="2" customFormat="1" ht="24.15" customHeight="1">
      <c r="A137" s="40"/>
      <c r="B137" s="41"/>
      <c r="C137" s="215" t="s">
        <v>117</v>
      </c>
      <c r="D137" s="215" t="s">
        <v>229</v>
      </c>
      <c r="E137" s="216" t="s">
        <v>2492</v>
      </c>
      <c r="F137" s="217" t="s">
        <v>2493</v>
      </c>
      <c r="G137" s="218" t="s">
        <v>309</v>
      </c>
      <c r="H137" s="219">
        <v>525</v>
      </c>
      <c r="I137" s="220"/>
      <c r="J137" s="221">
        <f>ROUND(I137*H137,2)</f>
        <v>0</v>
      </c>
      <c r="K137" s="217" t="s">
        <v>233</v>
      </c>
      <c r="L137" s="46"/>
      <c r="M137" s="222" t="s">
        <v>19</v>
      </c>
      <c r="N137" s="223" t="s">
        <v>46</v>
      </c>
      <c r="O137" s="86"/>
      <c r="P137" s="224">
        <f>O137*H137</f>
        <v>0</v>
      </c>
      <c r="Q137" s="224">
        <v>0</v>
      </c>
      <c r="R137" s="224">
        <f>Q137*H137</f>
        <v>0</v>
      </c>
      <c r="S137" s="224">
        <v>0</v>
      </c>
      <c r="T137" s="224">
        <f>S137*H137</f>
        <v>0</v>
      </c>
      <c r="U137" s="225" t="s">
        <v>19</v>
      </c>
      <c r="V137" s="40"/>
      <c r="W137" s="40"/>
      <c r="X137" s="40"/>
      <c r="Y137" s="40"/>
      <c r="Z137" s="40"/>
      <c r="AA137" s="40"/>
      <c r="AB137" s="40"/>
      <c r="AC137" s="40"/>
      <c r="AD137" s="40"/>
      <c r="AE137" s="40"/>
      <c r="AR137" s="226" t="s">
        <v>336</v>
      </c>
      <c r="AT137" s="226" t="s">
        <v>229</v>
      </c>
      <c r="AU137" s="226" t="s">
        <v>84</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336</v>
      </c>
      <c r="BM137" s="226" t="s">
        <v>2494</v>
      </c>
    </row>
    <row r="138" s="2" customFormat="1">
      <c r="A138" s="40"/>
      <c r="B138" s="41"/>
      <c r="C138" s="42"/>
      <c r="D138" s="228" t="s">
        <v>236</v>
      </c>
      <c r="E138" s="42"/>
      <c r="F138" s="229" t="s">
        <v>2495</v>
      </c>
      <c r="G138" s="42"/>
      <c r="H138" s="42"/>
      <c r="I138" s="230"/>
      <c r="J138" s="42"/>
      <c r="K138" s="42"/>
      <c r="L138" s="46"/>
      <c r="M138" s="231"/>
      <c r="N138" s="232"/>
      <c r="O138" s="86"/>
      <c r="P138" s="86"/>
      <c r="Q138" s="86"/>
      <c r="R138" s="86"/>
      <c r="S138" s="86"/>
      <c r="T138" s="86"/>
      <c r="U138" s="87"/>
      <c r="V138" s="40"/>
      <c r="W138" s="40"/>
      <c r="X138" s="40"/>
      <c r="Y138" s="40"/>
      <c r="Z138" s="40"/>
      <c r="AA138" s="40"/>
      <c r="AB138" s="40"/>
      <c r="AC138" s="40"/>
      <c r="AD138" s="40"/>
      <c r="AE138" s="40"/>
      <c r="AT138" s="19" t="s">
        <v>236</v>
      </c>
      <c r="AU138" s="19" t="s">
        <v>84</v>
      </c>
    </row>
    <row r="139" s="13" customFormat="1">
      <c r="A139" s="13"/>
      <c r="B139" s="233"/>
      <c r="C139" s="234"/>
      <c r="D139" s="235" t="s">
        <v>238</v>
      </c>
      <c r="E139" s="236" t="s">
        <v>19</v>
      </c>
      <c r="F139" s="237" t="s">
        <v>2496</v>
      </c>
      <c r="G139" s="234"/>
      <c r="H139" s="238">
        <v>525</v>
      </c>
      <c r="I139" s="239"/>
      <c r="J139" s="234"/>
      <c r="K139" s="234"/>
      <c r="L139" s="240"/>
      <c r="M139" s="241"/>
      <c r="N139" s="242"/>
      <c r="O139" s="242"/>
      <c r="P139" s="242"/>
      <c r="Q139" s="242"/>
      <c r="R139" s="242"/>
      <c r="S139" s="242"/>
      <c r="T139" s="242"/>
      <c r="U139" s="243"/>
      <c r="V139" s="13"/>
      <c r="W139" s="13"/>
      <c r="X139" s="13"/>
      <c r="Y139" s="13"/>
      <c r="Z139" s="13"/>
      <c r="AA139" s="13"/>
      <c r="AB139" s="13"/>
      <c r="AC139" s="13"/>
      <c r="AD139" s="13"/>
      <c r="AE139" s="13"/>
      <c r="AT139" s="244" t="s">
        <v>238</v>
      </c>
      <c r="AU139" s="244" t="s">
        <v>84</v>
      </c>
      <c r="AV139" s="13" t="s">
        <v>84</v>
      </c>
      <c r="AW139" s="13" t="s">
        <v>37</v>
      </c>
      <c r="AX139" s="13" t="s">
        <v>75</v>
      </c>
      <c r="AY139" s="244" t="s">
        <v>227</v>
      </c>
    </row>
    <row r="140" s="14" customFormat="1">
      <c r="A140" s="14"/>
      <c r="B140" s="245"/>
      <c r="C140" s="246"/>
      <c r="D140" s="235" t="s">
        <v>238</v>
      </c>
      <c r="E140" s="247" t="s">
        <v>19</v>
      </c>
      <c r="F140" s="248" t="s">
        <v>240</v>
      </c>
      <c r="G140" s="246"/>
      <c r="H140" s="249">
        <v>525</v>
      </c>
      <c r="I140" s="250"/>
      <c r="J140" s="246"/>
      <c r="K140" s="246"/>
      <c r="L140" s="251"/>
      <c r="M140" s="252"/>
      <c r="N140" s="253"/>
      <c r="O140" s="253"/>
      <c r="P140" s="253"/>
      <c r="Q140" s="253"/>
      <c r="R140" s="253"/>
      <c r="S140" s="253"/>
      <c r="T140" s="253"/>
      <c r="U140" s="254"/>
      <c r="V140" s="14"/>
      <c r="W140" s="14"/>
      <c r="X140" s="14"/>
      <c r="Y140" s="14"/>
      <c r="Z140" s="14"/>
      <c r="AA140" s="14"/>
      <c r="AB140" s="14"/>
      <c r="AC140" s="14"/>
      <c r="AD140" s="14"/>
      <c r="AE140" s="14"/>
      <c r="AT140" s="255" t="s">
        <v>238</v>
      </c>
      <c r="AU140" s="255" t="s">
        <v>84</v>
      </c>
      <c r="AV140" s="14" t="s">
        <v>234</v>
      </c>
      <c r="AW140" s="14" t="s">
        <v>37</v>
      </c>
      <c r="AX140" s="14" t="s">
        <v>82</v>
      </c>
      <c r="AY140" s="255" t="s">
        <v>227</v>
      </c>
    </row>
    <row r="141" s="2" customFormat="1" ht="16.5" customHeight="1">
      <c r="A141" s="40"/>
      <c r="B141" s="41"/>
      <c r="C141" s="215" t="s">
        <v>120</v>
      </c>
      <c r="D141" s="215" t="s">
        <v>229</v>
      </c>
      <c r="E141" s="216" t="s">
        <v>2497</v>
      </c>
      <c r="F141" s="217" t="s">
        <v>2498</v>
      </c>
      <c r="G141" s="218" t="s">
        <v>2051</v>
      </c>
      <c r="H141" s="219">
        <v>44</v>
      </c>
      <c r="I141" s="220"/>
      <c r="J141" s="221">
        <f>ROUND(I141*H141,2)</f>
        <v>0</v>
      </c>
      <c r="K141" s="217" t="s">
        <v>517</v>
      </c>
      <c r="L141" s="46"/>
      <c r="M141" s="222" t="s">
        <v>19</v>
      </c>
      <c r="N141" s="223"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336</v>
      </c>
      <c r="AT141" s="226" t="s">
        <v>229</v>
      </c>
      <c r="AU141" s="226" t="s">
        <v>84</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336</v>
      </c>
      <c r="BM141" s="226" t="s">
        <v>2499</v>
      </c>
    </row>
    <row r="142" s="13" customFormat="1">
      <c r="A142" s="13"/>
      <c r="B142" s="233"/>
      <c r="C142" s="234"/>
      <c r="D142" s="235" t="s">
        <v>238</v>
      </c>
      <c r="E142" s="236" t="s">
        <v>19</v>
      </c>
      <c r="F142" s="237" t="s">
        <v>615</v>
      </c>
      <c r="G142" s="234"/>
      <c r="H142" s="238">
        <v>44</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4" customFormat="1">
      <c r="A143" s="14"/>
      <c r="B143" s="245"/>
      <c r="C143" s="246"/>
      <c r="D143" s="235" t="s">
        <v>238</v>
      </c>
      <c r="E143" s="247" t="s">
        <v>19</v>
      </c>
      <c r="F143" s="248" t="s">
        <v>240</v>
      </c>
      <c r="G143" s="246"/>
      <c r="H143" s="249">
        <v>44</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84</v>
      </c>
      <c r="AV143" s="14" t="s">
        <v>234</v>
      </c>
      <c r="AW143" s="14" t="s">
        <v>37</v>
      </c>
      <c r="AX143" s="14" t="s">
        <v>82</v>
      </c>
      <c r="AY143" s="255" t="s">
        <v>227</v>
      </c>
    </row>
    <row r="144" s="2" customFormat="1" ht="24.15" customHeight="1">
      <c r="A144" s="40"/>
      <c r="B144" s="41"/>
      <c r="C144" s="215" t="s">
        <v>8</v>
      </c>
      <c r="D144" s="215" t="s">
        <v>229</v>
      </c>
      <c r="E144" s="216" t="s">
        <v>2500</v>
      </c>
      <c r="F144" s="217" t="s">
        <v>2501</v>
      </c>
      <c r="G144" s="218" t="s">
        <v>309</v>
      </c>
      <c r="H144" s="219">
        <v>292</v>
      </c>
      <c r="I144" s="220"/>
      <c r="J144" s="221">
        <f>ROUND(I144*H144,2)</f>
        <v>0</v>
      </c>
      <c r="K144" s="217" t="s">
        <v>517</v>
      </c>
      <c r="L144" s="46"/>
      <c r="M144" s="222" t="s">
        <v>19</v>
      </c>
      <c r="N144" s="223" t="s">
        <v>46</v>
      </c>
      <c r="O144" s="86"/>
      <c r="P144" s="224">
        <f>O144*H144</f>
        <v>0</v>
      </c>
      <c r="Q144" s="224">
        <v>0.00012</v>
      </c>
      <c r="R144" s="224">
        <f>Q144*H144</f>
        <v>0.035040000000000002</v>
      </c>
      <c r="S144" s="224">
        <v>0</v>
      </c>
      <c r="T144" s="224">
        <f>S144*H144</f>
        <v>0</v>
      </c>
      <c r="U144" s="225" t="s">
        <v>19</v>
      </c>
      <c r="V144" s="40"/>
      <c r="W144" s="40"/>
      <c r="X144" s="40"/>
      <c r="Y144" s="40"/>
      <c r="Z144" s="40"/>
      <c r="AA144" s="40"/>
      <c r="AB144" s="40"/>
      <c r="AC144" s="40"/>
      <c r="AD144" s="40"/>
      <c r="AE144" s="40"/>
      <c r="AR144" s="226" t="s">
        <v>336</v>
      </c>
      <c r="AT144" s="226" t="s">
        <v>229</v>
      </c>
      <c r="AU144" s="226" t="s">
        <v>84</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336</v>
      </c>
      <c r="BM144" s="226" t="s">
        <v>2502</v>
      </c>
    </row>
    <row r="145" s="13" customFormat="1">
      <c r="A145" s="13"/>
      <c r="B145" s="233"/>
      <c r="C145" s="234"/>
      <c r="D145" s="235" t="s">
        <v>238</v>
      </c>
      <c r="E145" s="236" t="s">
        <v>19</v>
      </c>
      <c r="F145" s="237" t="s">
        <v>2471</v>
      </c>
      <c r="G145" s="234"/>
      <c r="H145" s="238">
        <v>292</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292</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24.15" customHeight="1">
      <c r="A147" s="40"/>
      <c r="B147" s="41"/>
      <c r="C147" s="215" t="s">
        <v>125</v>
      </c>
      <c r="D147" s="215" t="s">
        <v>229</v>
      </c>
      <c r="E147" s="216" t="s">
        <v>2503</v>
      </c>
      <c r="F147" s="217" t="s">
        <v>2504</v>
      </c>
      <c r="G147" s="218" t="s">
        <v>309</v>
      </c>
      <c r="H147" s="219">
        <v>46</v>
      </c>
      <c r="I147" s="220"/>
      <c r="J147" s="221">
        <f>ROUND(I147*H147,2)</f>
        <v>0</v>
      </c>
      <c r="K147" s="217" t="s">
        <v>517</v>
      </c>
      <c r="L147" s="46"/>
      <c r="M147" s="222" t="s">
        <v>19</v>
      </c>
      <c r="N147" s="223" t="s">
        <v>46</v>
      </c>
      <c r="O147" s="86"/>
      <c r="P147" s="224">
        <f>O147*H147</f>
        <v>0</v>
      </c>
      <c r="Q147" s="224">
        <v>0.00016000000000000001</v>
      </c>
      <c r="R147" s="224">
        <f>Q147*H147</f>
        <v>0.0073600000000000002</v>
      </c>
      <c r="S147" s="224">
        <v>0</v>
      </c>
      <c r="T147" s="224">
        <f>S147*H147</f>
        <v>0</v>
      </c>
      <c r="U147" s="225" t="s">
        <v>19</v>
      </c>
      <c r="V147" s="40"/>
      <c r="W147" s="40"/>
      <c r="X147" s="40"/>
      <c r="Y147" s="40"/>
      <c r="Z147" s="40"/>
      <c r="AA147" s="40"/>
      <c r="AB147" s="40"/>
      <c r="AC147" s="40"/>
      <c r="AD147" s="40"/>
      <c r="AE147" s="40"/>
      <c r="AR147" s="226" t="s">
        <v>336</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336</v>
      </c>
      <c r="BM147" s="226" t="s">
        <v>2505</v>
      </c>
    </row>
    <row r="148" s="13" customFormat="1">
      <c r="A148" s="13"/>
      <c r="B148" s="233"/>
      <c r="C148" s="234"/>
      <c r="D148" s="235" t="s">
        <v>238</v>
      </c>
      <c r="E148" s="236" t="s">
        <v>19</v>
      </c>
      <c r="F148" s="237" t="s">
        <v>627</v>
      </c>
      <c r="G148" s="234"/>
      <c r="H148" s="238">
        <v>46</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84</v>
      </c>
      <c r="AV148" s="13" t="s">
        <v>84</v>
      </c>
      <c r="AW148" s="13" t="s">
        <v>37</v>
      </c>
      <c r="AX148" s="13" t="s">
        <v>75</v>
      </c>
      <c r="AY148" s="244" t="s">
        <v>227</v>
      </c>
    </row>
    <row r="149" s="14" customFormat="1">
      <c r="A149" s="14"/>
      <c r="B149" s="245"/>
      <c r="C149" s="246"/>
      <c r="D149" s="235" t="s">
        <v>238</v>
      </c>
      <c r="E149" s="247" t="s">
        <v>19</v>
      </c>
      <c r="F149" s="248" t="s">
        <v>240</v>
      </c>
      <c r="G149" s="246"/>
      <c r="H149" s="249">
        <v>46</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84</v>
      </c>
      <c r="AV149" s="14" t="s">
        <v>234</v>
      </c>
      <c r="AW149" s="14" t="s">
        <v>37</v>
      </c>
      <c r="AX149" s="14" t="s">
        <v>82</v>
      </c>
      <c r="AY149" s="255" t="s">
        <v>227</v>
      </c>
    </row>
    <row r="150" s="2" customFormat="1" ht="24.15" customHeight="1">
      <c r="A150" s="40"/>
      <c r="B150" s="41"/>
      <c r="C150" s="215" t="s">
        <v>323</v>
      </c>
      <c r="D150" s="215" t="s">
        <v>229</v>
      </c>
      <c r="E150" s="216" t="s">
        <v>2506</v>
      </c>
      <c r="F150" s="217" t="s">
        <v>2507</v>
      </c>
      <c r="G150" s="218" t="s">
        <v>309</v>
      </c>
      <c r="H150" s="219">
        <v>15</v>
      </c>
      <c r="I150" s="220"/>
      <c r="J150" s="221">
        <f>ROUND(I150*H150,2)</f>
        <v>0</v>
      </c>
      <c r="K150" s="217" t="s">
        <v>517</v>
      </c>
      <c r="L150" s="46"/>
      <c r="M150" s="222" t="s">
        <v>19</v>
      </c>
      <c r="N150" s="223" t="s">
        <v>46</v>
      </c>
      <c r="O150" s="86"/>
      <c r="P150" s="224">
        <f>O150*H150</f>
        <v>0</v>
      </c>
      <c r="Q150" s="224">
        <v>0.00019000000000000001</v>
      </c>
      <c r="R150" s="224">
        <f>Q150*H150</f>
        <v>0.0028500000000000001</v>
      </c>
      <c r="S150" s="224">
        <v>0</v>
      </c>
      <c r="T150" s="224">
        <f>S150*H150</f>
        <v>0</v>
      </c>
      <c r="U150" s="225" t="s">
        <v>19</v>
      </c>
      <c r="V150" s="40"/>
      <c r="W150" s="40"/>
      <c r="X150" s="40"/>
      <c r="Y150" s="40"/>
      <c r="Z150" s="40"/>
      <c r="AA150" s="40"/>
      <c r="AB150" s="40"/>
      <c r="AC150" s="40"/>
      <c r="AD150" s="40"/>
      <c r="AE150" s="40"/>
      <c r="AR150" s="226" t="s">
        <v>336</v>
      </c>
      <c r="AT150" s="226" t="s">
        <v>229</v>
      </c>
      <c r="AU150" s="226" t="s">
        <v>84</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336</v>
      </c>
      <c r="BM150" s="226" t="s">
        <v>2508</v>
      </c>
    </row>
    <row r="151" s="13" customFormat="1">
      <c r="A151" s="13"/>
      <c r="B151" s="233"/>
      <c r="C151" s="234"/>
      <c r="D151" s="235" t="s">
        <v>238</v>
      </c>
      <c r="E151" s="236" t="s">
        <v>19</v>
      </c>
      <c r="F151" s="237" t="s">
        <v>329</v>
      </c>
      <c r="G151" s="234"/>
      <c r="H151" s="238">
        <v>15</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15</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2" customFormat="1" ht="24.15" customHeight="1">
      <c r="A153" s="40"/>
      <c r="B153" s="41"/>
      <c r="C153" s="215" t="s">
        <v>329</v>
      </c>
      <c r="D153" s="215" t="s">
        <v>229</v>
      </c>
      <c r="E153" s="216" t="s">
        <v>2509</v>
      </c>
      <c r="F153" s="217" t="s">
        <v>2510</v>
      </c>
      <c r="G153" s="218" t="s">
        <v>309</v>
      </c>
      <c r="H153" s="219">
        <v>102</v>
      </c>
      <c r="I153" s="220"/>
      <c r="J153" s="221">
        <f>ROUND(I153*H153,2)</f>
        <v>0</v>
      </c>
      <c r="K153" s="217" t="s">
        <v>517</v>
      </c>
      <c r="L153" s="46"/>
      <c r="M153" s="222" t="s">
        <v>19</v>
      </c>
      <c r="N153" s="223" t="s">
        <v>46</v>
      </c>
      <c r="O153" s="86"/>
      <c r="P153" s="224">
        <f>O153*H153</f>
        <v>0</v>
      </c>
      <c r="Q153" s="224">
        <v>0</v>
      </c>
      <c r="R153" s="224">
        <f>Q153*H153</f>
        <v>0</v>
      </c>
      <c r="S153" s="224">
        <v>0</v>
      </c>
      <c r="T153" s="224">
        <f>S153*H153</f>
        <v>0</v>
      </c>
      <c r="U153" s="225" t="s">
        <v>19</v>
      </c>
      <c r="V153" s="40"/>
      <c r="W153" s="40"/>
      <c r="X153" s="40"/>
      <c r="Y153" s="40"/>
      <c r="Z153" s="40"/>
      <c r="AA153" s="40"/>
      <c r="AB153" s="40"/>
      <c r="AC153" s="40"/>
      <c r="AD153" s="40"/>
      <c r="AE153" s="40"/>
      <c r="AR153" s="226" t="s">
        <v>336</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2511</v>
      </c>
    </row>
    <row r="154" s="13" customFormat="1">
      <c r="A154" s="13"/>
      <c r="B154" s="233"/>
      <c r="C154" s="234"/>
      <c r="D154" s="235" t="s">
        <v>238</v>
      </c>
      <c r="E154" s="236" t="s">
        <v>19</v>
      </c>
      <c r="F154" s="237" t="s">
        <v>1326</v>
      </c>
      <c r="G154" s="234"/>
      <c r="H154" s="238">
        <v>102</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102</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2" customFormat="1" ht="24.15" customHeight="1">
      <c r="A156" s="40"/>
      <c r="B156" s="41"/>
      <c r="C156" s="215" t="s">
        <v>336</v>
      </c>
      <c r="D156" s="215" t="s">
        <v>229</v>
      </c>
      <c r="E156" s="216" t="s">
        <v>2512</v>
      </c>
      <c r="F156" s="217" t="s">
        <v>2513</v>
      </c>
      <c r="G156" s="218" t="s">
        <v>309</v>
      </c>
      <c r="H156" s="219">
        <v>36</v>
      </c>
      <c r="I156" s="220"/>
      <c r="J156" s="221">
        <f>ROUND(I156*H156,2)</f>
        <v>0</v>
      </c>
      <c r="K156" s="217" t="s">
        <v>517</v>
      </c>
      <c r="L156" s="46"/>
      <c r="M156" s="222" t="s">
        <v>19</v>
      </c>
      <c r="N156" s="223" t="s">
        <v>46</v>
      </c>
      <c r="O156" s="86"/>
      <c r="P156" s="224">
        <f>O156*H156</f>
        <v>0</v>
      </c>
      <c r="Q156" s="224">
        <v>0</v>
      </c>
      <c r="R156" s="224">
        <f>Q156*H156</f>
        <v>0</v>
      </c>
      <c r="S156" s="224">
        <v>0</v>
      </c>
      <c r="T156" s="224">
        <f>S156*H156</f>
        <v>0</v>
      </c>
      <c r="U156" s="225" t="s">
        <v>19</v>
      </c>
      <c r="V156" s="40"/>
      <c r="W156" s="40"/>
      <c r="X156" s="40"/>
      <c r="Y156" s="40"/>
      <c r="Z156" s="40"/>
      <c r="AA156" s="40"/>
      <c r="AB156" s="40"/>
      <c r="AC156" s="40"/>
      <c r="AD156" s="40"/>
      <c r="AE156" s="40"/>
      <c r="AR156" s="226" t="s">
        <v>336</v>
      </c>
      <c r="AT156" s="226" t="s">
        <v>229</v>
      </c>
      <c r="AU156" s="226" t="s">
        <v>84</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336</v>
      </c>
      <c r="BM156" s="226" t="s">
        <v>2514</v>
      </c>
    </row>
    <row r="157" s="13" customFormat="1">
      <c r="A157" s="13"/>
      <c r="B157" s="233"/>
      <c r="C157" s="234"/>
      <c r="D157" s="235" t="s">
        <v>238</v>
      </c>
      <c r="E157" s="236" t="s">
        <v>19</v>
      </c>
      <c r="F157" s="237" t="s">
        <v>571</v>
      </c>
      <c r="G157" s="234"/>
      <c r="H157" s="238">
        <v>36</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36</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2" customFormat="1" ht="24.15" customHeight="1">
      <c r="A159" s="40"/>
      <c r="B159" s="41"/>
      <c r="C159" s="215" t="s">
        <v>345</v>
      </c>
      <c r="D159" s="215" t="s">
        <v>229</v>
      </c>
      <c r="E159" s="216" t="s">
        <v>2515</v>
      </c>
      <c r="F159" s="217" t="s">
        <v>2516</v>
      </c>
      <c r="G159" s="218" t="s">
        <v>309</v>
      </c>
      <c r="H159" s="219">
        <v>34</v>
      </c>
      <c r="I159" s="220"/>
      <c r="J159" s="221">
        <f>ROUND(I159*H159,2)</f>
        <v>0</v>
      </c>
      <c r="K159" s="217" t="s">
        <v>517</v>
      </c>
      <c r="L159" s="46"/>
      <c r="M159" s="222" t="s">
        <v>19</v>
      </c>
      <c r="N159" s="223" t="s">
        <v>46</v>
      </c>
      <c r="O159" s="86"/>
      <c r="P159" s="224">
        <f>O159*H159</f>
        <v>0</v>
      </c>
      <c r="Q159" s="224">
        <v>0</v>
      </c>
      <c r="R159" s="224">
        <f>Q159*H159</f>
        <v>0</v>
      </c>
      <c r="S159" s="224">
        <v>0</v>
      </c>
      <c r="T159" s="224">
        <f>S159*H159</f>
        <v>0</v>
      </c>
      <c r="U159" s="225" t="s">
        <v>19</v>
      </c>
      <c r="V159" s="40"/>
      <c r="W159" s="40"/>
      <c r="X159" s="40"/>
      <c r="Y159" s="40"/>
      <c r="Z159" s="40"/>
      <c r="AA159" s="40"/>
      <c r="AB159" s="40"/>
      <c r="AC159" s="40"/>
      <c r="AD159" s="40"/>
      <c r="AE159" s="40"/>
      <c r="AR159" s="226" t="s">
        <v>336</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336</v>
      </c>
      <c r="BM159" s="226" t="s">
        <v>2517</v>
      </c>
    </row>
    <row r="160" s="13" customFormat="1">
      <c r="A160" s="13"/>
      <c r="B160" s="233"/>
      <c r="C160" s="234"/>
      <c r="D160" s="235" t="s">
        <v>238</v>
      </c>
      <c r="E160" s="236" t="s">
        <v>19</v>
      </c>
      <c r="F160" s="237" t="s">
        <v>561</v>
      </c>
      <c r="G160" s="234"/>
      <c r="H160" s="238">
        <v>34</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84</v>
      </c>
      <c r="AV160" s="13" t="s">
        <v>84</v>
      </c>
      <c r="AW160" s="13" t="s">
        <v>37</v>
      </c>
      <c r="AX160" s="13" t="s">
        <v>75</v>
      </c>
      <c r="AY160" s="244" t="s">
        <v>227</v>
      </c>
    </row>
    <row r="161" s="14" customFormat="1">
      <c r="A161" s="14"/>
      <c r="B161" s="245"/>
      <c r="C161" s="246"/>
      <c r="D161" s="235" t="s">
        <v>238</v>
      </c>
      <c r="E161" s="247" t="s">
        <v>19</v>
      </c>
      <c r="F161" s="248" t="s">
        <v>240</v>
      </c>
      <c r="G161" s="246"/>
      <c r="H161" s="249">
        <v>34</v>
      </c>
      <c r="I161" s="250"/>
      <c r="J161" s="246"/>
      <c r="K161" s="246"/>
      <c r="L161" s="251"/>
      <c r="M161" s="252"/>
      <c r="N161" s="253"/>
      <c r="O161" s="253"/>
      <c r="P161" s="253"/>
      <c r="Q161" s="253"/>
      <c r="R161" s="253"/>
      <c r="S161" s="253"/>
      <c r="T161" s="253"/>
      <c r="U161" s="254"/>
      <c r="V161" s="14"/>
      <c r="W161" s="14"/>
      <c r="X161" s="14"/>
      <c r="Y161" s="14"/>
      <c r="Z161" s="14"/>
      <c r="AA161" s="14"/>
      <c r="AB161" s="14"/>
      <c r="AC161" s="14"/>
      <c r="AD161" s="14"/>
      <c r="AE161" s="14"/>
      <c r="AT161" s="255" t="s">
        <v>238</v>
      </c>
      <c r="AU161" s="255" t="s">
        <v>84</v>
      </c>
      <c r="AV161" s="14" t="s">
        <v>234</v>
      </c>
      <c r="AW161" s="14" t="s">
        <v>37</v>
      </c>
      <c r="AX161" s="14" t="s">
        <v>82</v>
      </c>
      <c r="AY161" s="255" t="s">
        <v>227</v>
      </c>
    </row>
    <row r="162" s="2" customFormat="1" ht="16.5" customHeight="1">
      <c r="A162" s="40"/>
      <c r="B162" s="41"/>
      <c r="C162" s="215" t="s">
        <v>352</v>
      </c>
      <c r="D162" s="215" t="s">
        <v>229</v>
      </c>
      <c r="E162" s="216" t="s">
        <v>2518</v>
      </c>
      <c r="F162" s="217" t="s">
        <v>2519</v>
      </c>
      <c r="G162" s="218" t="s">
        <v>348</v>
      </c>
      <c r="H162" s="219">
        <v>26</v>
      </c>
      <c r="I162" s="220"/>
      <c r="J162" s="221">
        <f>ROUND(I162*H162,2)</f>
        <v>0</v>
      </c>
      <c r="K162" s="217" t="s">
        <v>517</v>
      </c>
      <c r="L162" s="46"/>
      <c r="M162" s="222" t="s">
        <v>19</v>
      </c>
      <c r="N162" s="223" t="s">
        <v>46</v>
      </c>
      <c r="O162" s="86"/>
      <c r="P162" s="224">
        <f>O162*H162</f>
        <v>0</v>
      </c>
      <c r="Q162" s="224">
        <v>0</v>
      </c>
      <c r="R162" s="224">
        <f>Q162*H162</f>
        <v>0</v>
      </c>
      <c r="S162" s="224">
        <v>0</v>
      </c>
      <c r="T162" s="224">
        <f>S162*H162</f>
        <v>0</v>
      </c>
      <c r="U162" s="225" t="s">
        <v>19</v>
      </c>
      <c r="V162" s="40"/>
      <c r="W162" s="40"/>
      <c r="X162" s="40"/>
      <c r="Y162" s="40"/>
      <c r="Z162" s="40"/>
      <c r="AA162" s="40"/>
      <c r="AB162" s="40"/>
      <c r="AC162" s="40"/>
      <c r="AD162" s="40"/>
      <c r="AE162" s="40"/>
      <c r="AR162" s="226" t="s">
        <v>336</v>
      </c>
      <c r="AT162" s="226" t="s">
        <v>229</v>
      </c>
      <c r="AU162" s="226" t="s">
        <v>84</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336</v>
      </c>
      <c r="BM162" s="226" t="s">
        <v>2520</v>
      </c>
    </row>
    <row r="163" s="13" customFormat="1">
      <c r="A163" s="13"/>
      <c r="B163" s="233"/>
      <c r="C163" s="234"/>
      <c r="D163" s="235" t="s">
        <v>238</v>
      </c>
      <c r="E163" s="236" t="s">
        <v>19</v>
      </c>
      <c r="F163" s="237" t="s">
        <v>514</v>
      </c>
      <c r="G163" s="234"/>
      <c r="H163" s="238">
        <v>26</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26</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12" customFormat="1" ht="22.8" customHeight="1">
      <c r="A165" s="12"/>
      <c r="B165" s="199"/>
      <c r="C165" s="200"/>
      <c r="D165" s="201" t="s">
        <v>74</v>
      </c>
      <c r="E165" s="213" t="s">
        <v>2521</v>
      </c>
      <c r="F165" s="213" t="s">
        <v>2522</v>
      </c>
      <c r="G165" s="200"/>
      <c r="H165" s="200"/>
      <c r="I165" s="203"/>
      <c r="J165" s="214">
        <f>BK165</f>
        <v>0</v>
      </c>
      <c r="K165" s="200"/>
      <c r="L165" s="205"/>
      <c r="M165" s="206"/>
      <c r="N165" s="207"/>
      <c r="O165" s="207"/>
      <c r="P165" s="208">
        <f>SUM(P166:P200)</f>
        <v>0</v>
      </c>
      <c r="Q165" s="207"/>
      <c r="R165" s="208">
        <f>SUM(R166:R200)</f>
        <v>0.039019999999999999</v>
      </c>
      <c r="S165" s="207"/>
      <c r="T165" s="208">
        <f>SUM(T166:T200)</f>
        <v>0</v>
      </c>
      <c r="U165" s="209"/>
      <c r="V165" s="12"/>
      <c r="W165" s="12"/>
      <c r="X165" s="12"/>
      <c r="Y165" s="12"/>
      <c r="Z165" s="12"/>
      <c r="AA165" s="12"/>
      <c r="AB165" s="12"/>
      <c r="AC165" s="12"/>
      <c r="AD165" s="12"/>
      <c r="AE165" s="12"/>
      <c r="AR165" s="210" t="s">
        <v>84</v>
      </c>
      <c r="AT165" s="211" t="s">
        <v>74</v>
      </c>
      <c r="AU165" s="211" t="s">
        <v>82</v>
      </c>
      <c r="AY165" s="210" t="s">
        <v>227</v>
      </c>
      <c r="BK165" s="212">
        <f>SUM(BK166:BK200)</f>
        <v>0</v>
      </c>
    </row>
    <row r="166" s="2" customFormat="1" ht="16.5" customHeight="1">
      <c r="A166" s="40"/>
      <c r="B166" s="41"/>
      <c r="C166" s="215" t="s">
        <v>359</v>
      </c>
      <c r="D166" s="215" t="s">
        <v>229</v>
      </c>
      <c r="E166" s="216" t="s">
        <v>2523</v>
      </c>
      <c r="F166" s="217" t="s">
        <v>2524</v>
      </c>
      <c r="G166" s="218" t="s">
        <v>348</v>
      </c>
      <c r="H166" s="219">
        <v>26</v>
      </c>
      <c r="I166" s="220"/>
      <c r="J166" s="221">
        <f>ROUND(I166*H166,2)</f>
        <v>0</v>
      </c>
      <c r="K166" s="217" t="s">
        <v>233</v>
      </c>
      <c r="L166" s="46"/>
      <c r="M166" s="222" t="s">
        <v>19</v>
      </c>
      <c r="N166" s="223" t="s">
        <v>46</v>
      </c>
      <c r="O166" s="86"/>
      <c r="P166" s="224">
        <f>O166*H166</f>
        <v>0</v>
      </c>
      <c r="Q166" s="224">
        <v>0.00027</v>
      </c>
      <c r="R166" s="224">
        <f>Q166*H166</f>
        <v>0.0070200000000000002</v>
      </c>
      <c r="S166" s="224">
        <v>0</v>
      </c>
      <c r="T166" s="224">
        <f>S166*H166</f>
        <v>0</v>
      </c>
      <c r="U166" s="225" t="s">
        <v>19</v>
      </c>
      <c r="V166" s="40"/>
      <c r="W166" s="40"/>
      <c r="X166" s="40"/>
      <c r="Y166" s="40"/>
      <c r="Z166" s="40"/>
      <c r="AA166" s="40"/>
      <c r="AB166" s="40"/>
      <c r="AC166" s="40"/>
      <c r="AD166" s="40"/>
      <c r="AE166" s="40"/>
      <c r="AR166" s="226" t="s">
        <v>336</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336</v>
      </c>
      <c r="BM166" s="226" t="s">
        <v>2525</v>
      </c>
    </row>
    <row r="167" s="2" customFormat="1">
      <c r="A167" s="40"/>
      <c r="B167" s="41"/>
      <c r="C167" s="42"/>
      <c r="D167" s="228" t="s">
        <v>236</v>
      </c>
      <c r="E167" s="42"/>
      <c r="F167" s="229" t="s">
        <v>2526</v>
      </c>
      <c r="G167" s="42"/>
      <c r="H167" s="42"/>
      <c r="I167" s="230"/>
      <c r="J167" s="42"/>
      <c r="K167" s="42"/>
      <c r="L167" s="46"/>
      <c r="M167" s="231"/>
      <c r="N167" s="232"/>
      <c r="O167" s="86"/>
      <c r="P167" s="86"/>
      <c r="Q167" s="86"/>
      <c r="R167" s="86"/>
      <c r="S167" s="86"/>
      <c r="T167" s="86"/>
      <c r="U167" s="87"/>
      <c r="V167" s="40"/>
      <c r="W167" s="40"/>
      <c r="X167" s="40"/>
      <c r="Y167" s="40"/>
      <c r="Z167" s="40"/>
      <c r="AA167" s="40"/>
      <c r="AB167" s="40"/>
      <c r="AC167" s="40"/>
      <c r="AD167" s="40"/>
      <c r="AE167" s="40"/>
      <c r="AT167" s="19" t="s">
        <v>236</v>
      </c>
      <c r="AU167" s="19" t="s">
        <v>84</v>
      </c>
    </row>
    <row r="168" s="13" customFormat="1">
      <c r="A168" s="13"/>
      <c r="B168" s="233"/>
      <c r="C168" s="234"/>
      <c r="D168" s="235" t="s">
        <v>238</v>
      </c>
      <c r="E168" s="236" t="s">
        <v>19</v>
      </c>
      <c r="F168" s="237" t="s">
        <v>514</v>
      </c>
      <c r="G168" s="234"/>
      <c r="H168" s="238">
        <v>26</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26</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2" customFormat="1" ht="24.15" customHeight="1">
      <c r="A170" s="40"/>
      <c r="B170" s="41"/>
      <c r="C170" s="215" t="s">
        <v>367</v>
      </c>
      <c r="D170" s="215" t="s">
        <v>229</v>
      </c>
      <c r="E170" s="216" t="s">
        <v>2527</v>
      </c>
      <c r="F170" s="217" t="s">
        <v>2528</v>
      </c>
      <c r="G170" s="218" t="s">
        <v>348</v>
      </c>
      <c r="H170" s="219">
        <v>31</v>
      </c>
      <c r="I170" s="220"/>
      <c r="J170" s="221">
        <f>ROUND(I170*H170,2)</f>
        <v>0</v>
      </c>
      <c r="K170" s="217" t="s">
        <v>233</v>
      </c>
      <c r="L170" s="46"/>
      <c r="M170" s="222" t="s">
        <v>19</v>
      </c>
      <c r="N170" s="223" t="s">
        <v>46</v>
      </c>
      <c r="O170" s="86"/>
      <c r="P170" s="224">
        <f>O170*H170</f>
        <v>0</v>
      </c>
      <c r="Q170" s="224">
        <v>0.00025999999999999998</v>
      </c>
      <c r="R170" s="224">
        <f>Q170*H170</f>
        <v>0.0080599999999999995</v>
      </c>
      <c r="S170" s="224">
        <v>0</v>
      </c>
      <c r="T170" s="224">
        <f>S170*H170</f>
        <v>0</v>
      </c>
      <c r="U170" s="225" t="s">
        <v>19</v>
      </c>
      <c r="V170" s="40"/>
      <c r="W170" s="40"/>
      <c r="X170" s="40"/>
      <c r="Y170" s="40"/>
      <c r="Z170" s="40"/>
      <c r="AA170" s="40"/>
      <c r="AB170" s="40"/>
      <c r="AC170" s="40"/>
      <c r="AD170" s="40"/>
      <c r="AE170" s="40"/>
      <c r="AR170" s="226" t="s">
        <v>336</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336</v>
      </c>
      <c r="BM170" s="226" t="s">
        <v>2529</v>
      </c>
    </row>
    <row r="171" s="2" customFormat="1">
      <c r="A171" s="40"/>
      <c r="B171" s="41"/>
      <c r="C171" s="42"/>
      <c r="D171" s="228" t="s">
        <v>236</v>
      </c>
      <c r="E171" s="42"/>
      <c r="F171" s="229" t="s">
        <v>2530</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236</v>
      </c>
      <c r="AU171" s="19" t="s">
        <v>84</v>
      </c>
    </row>
    <row r="172" s="13" customFormat="1">
      <c r="A172" s="13"/>
      <c r="B172" s="233"/>
      <c r="C172" s="234"/>
      <c r="D172" s="235" t="s">
        <v>238</v>
      </c>
      <c r="E172" s="236" t="s">
        <v>19</v>
      </c>
      <c r="F172" s="237" t="s">
        <v>545</v>
      </c>
      <c r="G172" s="234"/>
      <c r="H172" s="238">
        <v>31</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31</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16.5" customHeight="1">
      <c r="A174" s="40"/>
      <c r="B174" s="41"/>
      <c r="C174" s="215" t="s">
        <v>7</v>
      </c>
      <c r="D174" s="215" t="s">
        <v>229</v>
      </c>
      <c r="E174" s="216" t="s">
        <v>2531</v>
      </c>
      <c r="F174" s="217" t="s">
        <v>2532</v>
      </c>
      <c r="G174" s="218" t="s">
        <v>348</v>
      </c>
      <c r="H174" s="219">
        <v>31</v>
      </c>
      <c r="I174" s="220"/>
      <c r="J174" s="221">
        <f>ROUND(I174*H174,2)</f>
        <v>0</v>
      </c>
      <c r="K174" s="217" t="s">
        <v>233</v>
      </c>
      <c r="L174" s="46"/>
      <c r="M174" s="222" t="s">
        <v>19</v>
      </c>
      <c r="N174" s="223" t="s">
        <v>46</v>
      </c>
      <c r="O174" s="86"/>
      <c r="P174" s="224">
        <f>O174*H174</f>
        <v>0</v>
      </c>
      <c r="Q174" s="224">
        <v>0.00024000000000000001</v>
      </c>
      <c r="R174" s="224">
        <f>Q174*H174</f>
        <v>0.0074400000000000004</v>
      </c>
      <c r="S174" s="224">
        <v>0</v>
      </c>
      <c r="T174" s="224">
        <f>S174*H174</f>
        <v>0</v>
      </c>
      <c r="U174" s="225" t="s">
        <v>19</v>
      </c>
      <c r="V174" s="40"/>
      <c r="W174" s="40"/>
      <c r="X174" s="40"/>
      <c r="Y174" s="40"/>
      <c r="Z174" s="40"/>
      <c r="AA174" s="40"/>
      <c r="AB174" s="40"/>
      <c r="AC174" s="40"/>
      <c r="AD174" s="40"/>
      <c r="AE174" s="40"/>
      <c r="AR174" s="226" t="s">
        <v>336</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336</v>
      </c>
      <c r="BM174" s="226" t="s">
        <v>2533</v>
      </c>
    </row>
    <row r="175" s="2" customFormat="1">
      <c r="A175" s="40"/>
      <c r="B175" s="41"/>
      <c r="C175" s="42"/>
      <c r="D175" s="228" t="s">
        <v>236</v>
      </c>
      <c r="E175" s="42"/>
      <c r="F175" s="229" t="s">
        <v>2534</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3" customFormat="1">
      <c r="A176" s="13"/>
      <c r="B176" s="233"/>
      <c r="C176" s="234"/>
      <c r="D176" s="235" t="s">
        <v>238</v>
      </c>
      <c r="E176" s="236" t="s">
        <v>19</v>
      </c>
      <c r="F176" s="237" t="s">
        <v>545</v>
      </c>
      <c r="G176" s="234"/>
      <c r="H176" s="238">
        <v>31</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31</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16.5" customHeight="1">
      <c r="A178" s="40"/>
      <c r="B178" s="41"/>
      <c r="C178" s="215" t="s">
        <v>494</v>
      </c>
      <c r="D178" s="215" t="s">
        <v>229</v>
      </c>
      <c r="E178" s="216" t="s">
        <v>2535</v>
      </c>
      <c r="F178" s="217" t="s">
        <v>2536</v>
      </c>
      <c r="G178" s="218" t="s">
        <v>348</v>
      </c>
      <c r="H178" s="219">
        <v>2</v>
      </c>
      <c r="I178" s="220"/>
      <c r="J178" s="221">
        <f>ROUND(I178*H178,2)</f>
        <v>0</v>
      </c>
      <c r="K178" s="217" t="s">
        <v>233</v>
      </c>
      <c r="L178" s="46"/>
      <c r="M178" s="222" t="s">
        <v>19</v>
      </c>
      <c r="N178" s="223" t="s">
        <v>46</v>
      </c>
      <c r="O178" s="86"/>
      <c r="P178" s="224">
        <f>O178*H178</f>
        <v>0</v>
      </c>
      <c r="Q178" s="224">
        <v>0.00021000000000000001</v>
      </c>
      <c r="R178" s="224">
        <f>Q178*H178</f>
        <v>0.00042000000000000002</v>
      </c>
      <c r="S178" s="224">
        <v>0</v>
      </c>
      <c r="T178" s="224">
        <f>S178*H178</f>
        <v>0</v>
      </c>
      <c r="U178" s="225" t="s">
        <v>19</v>
      </c>
      <c r="V178" s="40"/>
      <c r="W178" s="40"/>
      <c r="X178" s="40"/>
      <c r="Y178" s="40"/>
      <c r="Z178" s="40"/>
      <c r="AA178" s="40"/>
      <c r="AB178" s="40"/>
      <c r="AC178" s="40"/>
      <c r="AD178" s="40"/>
      <c r="AE178" s="40"/>
      <c r="AR178" s="226" t="s">
        <v>336</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336</v>
      </c>
      <c r="BM178" s="226" t="s">
        <v>2537</v>
      </c>
    </row>
    <row r="179" s="2" customFormat="1">
      <c r="A179" s="40"/>
      <c r="B179" s="41"/>
      <c r="C179" s="42"/>
      <c r="D179" s="228" t="s">
        <v>236</v>
      </c>
      <c r="E179" s="42"/>
      <c r="F179" s="229" t="s">
        <v>2538</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3" customFormat="1">
      <c r="A180" s="13"/>
      <c r="B180" s="233"/>
      <c r="C180" s="234"/>
      <c r="D180" s="235" t="s">
        <v>238</v>
      </c>
      <c r="E180" s="236" t="s">
        <v>19</v>
      </c>
      <c r="F180" s="237" t="s">
        <v>84</v>
      </c>
      <c r="G180" s="234"/>
      <c r="H180" s="238">
        <v>2</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4" customFormat="1">
      <c r="A181" s="14"/>
      <c r="B181" s="245"/>
      <c r="C181" s="246"/>
      <c r="D181" s="235" t="s">
        <v>238</v>
      </c>
      <c r="E181" s="247" t="s">
        <v>19</v>
      </c>
      <c r="F181" s="248" t="s">
        <v>240</v>
      </c>
      <c r="G181" s="246"/>
      <c r="H181" s="249">
        <v>2</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84</v>
      </c>
      <c r="AV181" s="14" t="s">
        <v>234</v>
      </c>
      <c r="AW181" s="14" t="s">
        <v>37</v>
      </c>
      <c r="AX181" s="14" t="s">
        <v>82</v>
      </c>
      <c r="AY181" s="255" t="s">
        <v>227</v>
      </c>
    </row>
    <row r="182" s="2" customFormat="1" ht="16.5" customHeight="1">
      <c r="A182" s="40"/>
      <c r="B182" s="41"/>
      <c r="C182" s="215" t="s">
        <v>499</v>
      </c>
      <c r="D182" s="215" t="s">
        <v>229</v>
      </c>
      <c r="E182" s="216" t="s">
        <v>2539</v>
      </c>
      <c r="F182" s="217" t="s">
        <v>2540</v>
      </c>
      <c r="G182" s="218" t="s">
        <v>348</v>
      </c>
      <c r="H182" s="219">
        <v>8</v>
      </c>
      <c r="I182" s="220"/>
      <c r="J182" s="221">
        <f>ROUND(I182*H182,2)</f>
        <v>0</v>
      </c>
      <c r="K182" s="217" t="s">
        <v>233</v>
      </c>
      <c r="L182" s="46"/>
      <c r="M182" s="222" t="s">
        <v>19</v>
      </c>
      <c r="N182" s="223" t="s">
        <v>46</v>
      </c>
      <c r="O182" s="86"/>
      <c r="P182" s="224">
        <f>O182*H182</f>
        <v>0</v>
      </c>
      <c r="Q182" s="224">
        <v>0.00034000000000000002</v>
      </c>
      <c r="R182" s="224">
        <f>Q182*H182</f>
        <v>0.0027200000000000002</v>
      </c>
      <c r="S182" s="224">
        <v>0</v>
      </c>
      <c r="T182" s="224">
        <f>S182*H182</f>
        <v>0</v>
      </c>
      <c r="U182" s="225" t="s">
        <v>19</v>
      </c>
      <c r="V182" s="40"/>
      <c r="W182" s="40"/>
      <c r="X182" s="40"/>
      <c r="Y182" s="40"/>
      <c r="Z182" s="40"/>
      <c r="AA182" s="40"/>
      <c r="AB182" s="40"/>
      <c r="AC182" s="40"/>
      <c r="AD182" s="40"/>
      <c r="AE182" s="40"/>
      <c r="AR182" s="226" t="s">
        <v>336</v>
      </c>
      <c r="AT182" s="226" t="s">
        <v>229</v>
      </c>
      <c r="AU182" s="226" t="s">
        <v>84</v>
      </c>
      <c r="AY182" s="19" t="s">
        <v>227</v>
      </c>
      <c r="BE182" s="227">
        <f>IF(N182="základní",J182,0)</f>
        <v>0</v>
      </c>
      <c r="BF182" s="227">
        <f>IF(N182="snížená",J182,0)</f>
        <v>0</v>
      </c>
      <c r="BG182" s="227">
        <f>IF(N182="zákl. přenesená",J182,0)</f>
        <v>0</v>
      </c>
      <c r="BH182" s="227">
        <f>IF(N182="sníž. přenesená",J182,0)</f>
        <v>0</v>
      </c>
      <c r="BI182" s="227">
        <f>IF(N182="nulová",J182,0)</f>
        <v>0</v>
      </c>
      <c r="BJ182" s="19" t="s">
        <v>82</v>
      </c>
      <c r="BK182" s="227">
        <f>ROUND(I182*H182,2)</f>
        <v>0</v>
      </c>
      <c r="BL182" s="19" t="s">
        <v>336</v>
      </c>
      <c r="BM182" s="226" t="s">
        <v>2541</v>
      </c>
    </row>
    <row r="183" s="2" customFormat="1">
      <c r="A183" s="40"/>
      <c r="B183" s="41"/>
      <c r="C183" s="42"/>
      <c r="D183" s="228" t="s">
        <v>236</v>
      </c>
      <c r="E183" s="42"/>
      <c r="F183" s="229" t="s">
        <v>2542</v>
      </c>
      <c r="G183" s="42"/>
      <c r="H183" s="42"/>
      <c r="I183" s="230"/>
      <c r="J183" s="42"/>
      <c r="K183" s="42"/>
      <c r="L183" s="46"/>
      <c r="M183" s="231"/>
      <c r="N183" s="232"/>
      <c r="O183" s="86"/>
      <c r="P183" s="86"/>
      <c r="Q183" s="86"/>
      <c r="R183" s="86"/>
      <c r="S183" s="86"/>
      <c r="T183" s="86"/>
      <c r="U183" s="87"/>
      <c r="V183" s="40"/>
      <c r="W183" s="40"/>
      <c r="X183" s="40"/>
      <c r="Y183" s="40"/>
      <c r="Z183" s="40"/>
      <c r="AA183" s="40"/>
      <c r="AB183" s="40"/>
      <c r="AC183" s="40"/>
      <c r="AD183" s="40"/>
      <c r="AE183" s="40"/>
      <c r="AT183" s="19" t="s">
        <v>236</v>
      </c>
      <c r="AU183" s="19" t="s">
        <v>84</v>
      </c>
    </row>
    <row r="184" s="13" customFormat="1">
      <c r="A184" s="13"/>
      <c r="B184" s="233"/>
      <c r="C184" s="234"/>
      <c r="D184" s="235" t="s">
        <v>238</v>
      </c>
      <c r="E184" s="236" t="s">
        <v>19</v>
      </c>
      <c r="F184" s="237" t="s">
        <v>245</v>
      </c>
      <c r="G184" s="234"/>
      <c r="H184" s="238">
        <v>8</v>
      </c>
      <c r="I184" s="239"/>
      <c r="J184" s="234"/>
      <c r="K184" s="234"/>
      <c r="L184" s="240"/>
      <c r="M184" s="241"/>
      <c r="N184" s="242"/>
      <c r="O184" s="242"/>
      <c r="P184" s="242"/>
      <c r="Q184" s="242"/>
      <c r="R184" s="242"/>
      <c r="S184" s="242"/>
      <c r="T184" s="242"/>
      <c r="U184" s="243"/>
      <c r="V184" s="13"/>
      <c r="W184" s="13"/>
      <c r="X184" s="13"/>
      <c r="Y184" s="13"/>
      <c r="Z184" s="13"/>
      <c r="AA184" s="13"/>
      <c r="AB184" s="13"/>
      <c r="AC184" s="13"/>
      <c r="AD184" s="13"/>
      <c r="AE184" s="13"/>
      <c r="AT184" s="244" t="s">
        <v>238</v>
      </c>
      <c r="AU184" s="244" t="s">
        <v>84</v>
      </c>
      <c r="AV184" s="13" t="s">
        <v>84</v>
      </c>
      <c r="AW184" s="13" t="s">
        <v>37</v>
      </c>
      <c r="AX184" s="13" t="s">
        <v>75</v>
      </c>
      <c r="AY184" s="244" t="s">
        <v>227</v>
      </c>
    </row>
    <row r="185" s="14" customFormat="1">
      <c r="A185" s="14"/>
      <c r="B185" s="245"/>
      <c r="C185" s="246"/>
      <c r="D185" s="235" t="s">
        <v>238</v>
      </c>
      <c r="E185" s="247" t="s">
        <v>19</v>
      </c>
      <c r="F185" s="248" t="s">
        <v>240</v>
      </c>
      <c r="G185" s="246"/>
      <c r="H185" s="249">
        <v>8</v>
      </c>
      <c r="I185" s="250"/>
      <c r="J185" s="246"/>
      <c r="K185" s="246"/>
      <c r="L185" s="251"/>
      <c r="M185" s="252"/>
      <c r="N185" s="253"/>
      <c r="O185" s="253"/>
      <c r="P185" s="253"/>
      <c r="Q185" s="253"/>
      <c r="R185" s="253"/>
      <c r="S185" s="253"/>
      <c r="T185" s="253"/>
      <c r="U185" s="254"/>
      <c r="V185" s="14"/>
      <c r="W185" s="14"/>
      <c r="X185" s="14"/>
      <c r="Y185" s="14"/>
      <c r="Z185" s="14"/>
      <c r="AA185" s="14"/>
      <c r="AB185" s="14"/>
      <c r="AC185" s="14"/>
      <c r="AD185" s="14"/>
      <c r="AE185" s="14"/>
      <c r="AT185" s="255" t="s">
        <v>238</v>
      </c>
      <c r="AU185" s="255" t="s">
        <v>84</v>
      </c>
      <c r="AV185" s="14" t="s">
        <v>234</v>
      </c>
      <c r="AW185" s="14" t="s">
        <v>37</v>
      </c>
      <c r="AX185" s="14" t="s">
        <v>82</v>
      </c>
      <c r="AY185" s="255" t="s">
        <v>227</v>
      </c>
    </row>
    <row r="186" s="2" customFormat="1" ht="16.5" customHeight="1">
      <c r="A186" s="40"/>
      <c r="B186" s="41"/>
      <c r="C186" s="215" t="s">
        <v>312</v>
      </c>
      <c r="D186" s="215" t="s">
        <v>229</v>
      </c>
      <c r="E186" s="216" t="s">
        <v>2543</v>
      </c>
      <c r="F186" s="217" t="s">
        <v>2544</v>
      </c>
      <c r="G186" s="218" t="s">
        <v>348</v>
      </c>
      <c r="H186" s="219">
        <v>6</v>
      </c>
      <c r="I186" s="220"/>
      <c r="J186" s="221">
        <f>ROUND(I186*H186,2)</f>
        <v>0</v>
      </c>
      <c r="K186" s="217" t="s">
        <v>233</v>
      </c>
      <c r="L186" s="46"/>
      <c r="M186" s="222" t="s">
        <v>19</v>
      </c>
      <c r="N186" s="223" t="s">
        <v>46</v>
      </c>
      <c r="O186" s="86"/>
      <c r="P186" s="224">
        <f>O186*H186</f>
        <v>0</v>
      </c>
      <c r="Q186" s="224">
        <v>0.00069999999999999999</v>
      </c>
      <c r="R186" s="224">
        <f>Q186*H186</f>
        <v>0.0041999999999999997</v>
      </c>
      <c r="S186" s="224">
        <v>0</v>
      </c>
      <c r="T186" s="224">
        <f>S186*H186</f>
        <v>0</v>
      </c>
      <c r="U186" s="225" t="s">
        <v>19</v>
      </c>
      <c r="V186" s="40"/>
      <c r="W186" s="40"/>
      <c r="X186" s="40"/>
      <c r="Y186" s="40"/>
      <c r="Z186" s="40"/>
      <c r="AA186" s="40"/>
      <c r="AB186" s="40"/>
      <c r="AC186" s="40"/>
      <c r="AD186" s="40"/>
      <c r="AE186" s="40"/>
      <c r="AR186" s="226" t="s">
        <v>336</v>
      </c>
      <c r="AT186" s="226" t="s">
        <v>229</v>
      </c>
      <c r="AU186" s="226" t="s">
        <v>84</v>
      </c>
      <c r="AY186" s="19" t="s">
        <v>227</v>
      </c>
      <c r="BE186" s="227">
        <f>IF(N186="základní",J186,0)</f>
        <v>0</v>
      </c>
      <c r="BF186" s="227">
        <f>IF(N186="snížená",J186,0)</f>
        <v>0</v>
      </c>
      <c r="BG186" s="227">
        <f>IF(N186="zákl. přenesená",J186,0)</f>
        <v>0</v>
      </c>
      <c r="BH186" s="227">
        <f>IF(N186="sníž. přenesená",J186,0)</f>
        <v>0</v>
      </c>
      <c r="BI186" s="227">
        <f>IF(N186="nulová",J186,0)</f>
        <v>0</v>
      </c>
      <c r="BJ186" s="19" t="s">
        <v>82</v>
      </c>
      <c r="BK186" s="227">
        <f>ROUND(I186*H186,2)</f>
        <v>0</v>
      </c>
      <c r="BL186" s="19" t="s">
        <v>336</v>
      </c>
      <c r="BM186" s="226" t="s">
        <v>2545</v>
      </c>
    </row>
    <row r="187" s="2" customFormat="1">
      <c r="A187" s="40"/>
      <c r="B187" s="41"/>
      <c r="C187" s="42"/>
      <c r="D187" s="228" t="s">
        <v>236</v>
      </c>
      <c r="E187" s="42"/>
      <c r="F187" s="229" t="s">
        <v>2546</v>
      </c>
      <c r="G187" s="42"/>
      <c r="H187" s="42"/>
      <c r="I187" s="230"/>
      <c r="J187" s="42"/>
      <c r="K187" s="42"/>
      <c r="L187" s="46"/>
      <c r="M187" s="231"/>
      <c r="N187" s="232"/>
      <c r="O187" s="86"/>
      <c r="P187" s="86"/>
      <c r="Q187" s="86"/>
      <c r="R187" s="86"/>
      <c r="S187" s="86"/>
      <c r="T187" s="86"/>
      <c r="U187" s="87"/>
      <c r="V187" s="40"/>
      <c r="W187" s="40"/>
      <c r="X187" s="40"/>
      <c r="Y187" s="40"/>
      <c r="Z187" s="40"/>
      <c r="AA187" s="40"/>
      <c r="AB187" s="40"/>
      <c r="AC187" s="40"/>
      <c r="AD187" s="40"/>
      <c r="AE187" s="40"/>
      <c r="AT187" s="19" t="s">
        <v>236</v>
      </c>
      <c r="AU187" s="19" t="s">
        <v>84</v>
      </c>
    </row>
    <row r="188" s="13" customFormat="1">
      <c r="A188" s="13"/>
      <c r="B188" s="233"/>
      <c r="C188" s="234"/>
      <c r="D188" s="235" t="s">
        <v>238</v>
      </c>
      <c r="E188" s="236" t="s">
        <v>19</v>
      </c>
      <c r="F188" s="237" t="s">
        <v>248</v>
      </c>
      <c r="G188" s="234"/>
      <c r="H188" s="238">
        <v>6</v>
      </c>
      <c r="I188" s="239"/>
      <c r="J188" s="234"/>
      <c r="K188" s="234"/>
      <c r="L188" s="240"/>
      <c r="M188" s="241"/>
      <c r="N188" s="242"/>
      <c r="O188" s="242"/>
      <c r="P188" s="242"/>
      <c r="Q188" s="242"/>
      <c r="R188" s="242"/>
      <c r="S188" s="242"/>
      <c r="T188" s="242"/>
      <c r="U188" s="243"/>
      <c r="V188" s="13"/>
      <c r="W188" s="13"/>
      <c r="X188" s="13"/>
      <c r="Y188" s="13"/>
      <c r="Z188" s="13"/>
      <c r="AA188" s="13"/>
      <c r="AB188" s="13"/>
      <c r="AC188" s="13"/>
      <c r="AD188" s="13"/>
      <c r="AE188" s="13"/>
      <c r="AT188" s="244" t="s">
        <v>238</v>
      </c>
      <c r="AU188" s="244" t="s">
        <v>84</v>
      </c>
      <c r="AV188" s="13" t="s">
        <v>84</v>
      </c>
      <c r="AW188" s="13" t="s">
        <v>37</v>
      </c>
      <c r="AX188" s="13" t="s">
        <v>75</v>
      </c>
      <c r="AY188" s="244" t="s">
        <v>227</v>
      </c>
    </row>
    <row r="189" s="14" customFormat="1">
      <c r="A189" s="14"/>
      <c r="B189" s="245"/>
      <c r="C189" s="246"/>
      <c r="D189" s="235" t="s">
        <v>238</v>
      </c>
      <c r="E189" s="247" t="s">
        <v>19</v>
      </c>
      <c r="F189" s="248" t="s">
        <v>240</v>
      </c>
      <c r="G189" s="246"/>
      <c r="H189" s="249">
        <v>6</v>
      </c>
      <c r="I189" s="250"/>
      <c r="J189" s="246"/>
      <c r="K189" s="246"/>
      <c r="L189" s="251"/>
      <c r="M189" s="252"/>
      <c r="N189" s="253"/>
      <c r="O189" s="253"/>
      <c r="P189" s="253"/>
      <c r="Q189" s="253"/>
      <c r="R189" s="253"/>
      <c r="S189" s="253"/>
      <c r="T189" s="253"/>
      <c r="U189" s="254"/>
      <c r="V189" s="14"/>
      <c r="W189" s="14"/>
      <c r="X189" s="14"/>
      <c r="Y189" s="14"/>
      <c r="Z189" s="14"/>
      <c r="AA189" s="14"/>
      <c r="AB189" s="14"/>
      <c r="AC189" s="14"/>
      <c r="AD189" s="14"/>
      <c r="AE189" s="14"/>
      <c r="AT189" s="255" t="s">
        <v>238</v>
      </c>
      <c r="AU189" s="255" t="s">
        <v>84</v>
      </c>
      <c r="AV189" s="14" t="s">
        <v>234</v>
      </c>
      <c r="AW189" s="14" t="s">
        <v>37</v>
      </c>
      <c r="AX189" s="14" t="s">
        <v>82</v>
      </c>
      <c r="AY189" s="255" t="s">
        <v>227</v>
      </c>
    </row>
    <row r="190" s="2" customFormat="1" ht="16.5" customHeight="1">
      <c r="A190" s="40"/>
      <c r="B190" s="41"/>
      <c r="C190" s="215" t="s">
        <v>508</v>
      </c>
      <c r="D190" s="215" t="s">
        <v>229</v>
      </c>
      <c r="E190" s="216" t="s">
        <v>2547</v>
      </c>
      <c r="F190" s="217" t="s">
        <v>2548</v>
      </c>
      <c r="G190" s="218" t="s">
        <v>348</v>
      </c>
      <c r="H190" s="219">
        <v>2</v>
      </c>
      <c r="I190" s="220"/>
      <c r="J190" s="221">
        <f>ROUND(I190*H190,2)</f>
        <v>0</v>
      </c>
      <c r="K190" s="217" t="s">
        <v>233</v>
      </c>
      <c r="L190" s="46"/>
      <c r="M190" s="222" t="s">
        <v>19</v>
      </c>
      <c r="N190" s="223" t="s">
        <v>46</v>
      </c>
      <c r="O190" s="86"/>
      <c r="P190" s="224">
        <f>O190*H190</f>
        <v>0</v>
      </c>
      <c r="Q190" s="224">
        <v>0.00107</v>
      </c>
      <c r="R190" s="224">
        <f>Q190*H190</f>
        <v>0.00214</v>
      </c>
      <c r="S190" s="224">
        <v>0</v>
      </c>
      <c r="T190" s="224">
        <f>S190*H190</f>
        <v>0</v>
      </c>
      <c r="U190" s="225" t="s">
        <v>19</v>
      </c>
      <c r="V190" s="40"/>
      <c r="W190" s="40"/>
      <c r="X190" s="40"/>
      <c r="Y190" s="40"/>
      <c r="Z190" s="40"/>
      <c r="AA190" s="40"/>
      <c r="AB190" s="40"/>
      <c r="AC190" s="40"/>
      <c r="AD190" s="40"/>
      <c r="AE190" s="40"/>
      <c r="AR190" s="226" t="s">
        <v>336</v>
      </c>
      <c r="AT190" s="226" t="s">
        <v>229</v>
      </c>
      <c r="AU190" s="226" t="s">
        <v>84</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336</v>
      </c>
      <c r="BM190" s="226" t="s">
        <v>2549</v>
      </c>
    </row>
    <row r="191" s="2" customFormat="1">
      <c r="A191" s="40"/>
      <c r="B191" s="41"/>
      <c r="C191" s="42"/>
      <c r="D191" s="228" t="s">
        <v>236</v>
      </c>
      <c r="E191" s="42"/>
      <c r="F191" s="229" t="s">
        <v>2550</v>
      </c>
      <c r="G191" s="42"/>
      <c r="H191" s="42"/>
      <c r="I191" s="230"/>
      <c r="J191" s="42"/>
      <c r="K191" s="42"/>
      <c r="L191" s="46"/>
      <c r="M191" s="231"/>
      <c r="N191" s="232"/>
      <c r="O191" s="86"/>
      <c r="P191" s="86"/>
      <c r="Q191" s="86"/>
      <c r="R191" s="86"/>
      <c r="S191" s="86"/>
      <c r="T191" s="86"/>
      <c r="U191" s="87"/>
      <c r="V191" s="40"/>
      <c r="W191" s="40"/>
      <c r="X191" s="40"/>
      <c r="Y191" s="40"/>
      <c r="Z191" s="40"/>
      <c r="AA191" s="40"/>
      <c r="AB191" s="40"/>
      <c r="AC191" s="40"/>
      <c r="AD191" s="40"/>
      <c r="AE191" s="40"/>
      <c r="AT191" s="19" t="s">
        <v>236</v>
      </c>
      <c r="AU191" s="19" t="s">
        <v>84</v>
      </c>
    </row>
    <row r="192" s="13" customFormat="1">
      <c r="A192" s="13"/>
      <c r="B192" s="233"/>
      <c r="C192" s="234"/>
      <c r="D192" s="235" t="s">
        <v>238</v>
      </c>
      <c r="E192" s="236" t="s">
        <v>19</v>
      </c>
      <c r="F192" s="237" t="s">
        <v>84</v>
      </c>
      <c r="G192" s="234"/>
      <c r="H192" s="238">
        <v>2</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84</v>
      </c>
      <c r="AV192" s="13" t="s">
        <v>84</v>
      </c>
      <c r="AW192" s="13" t="s">
        <v>37</v>
      </c>
      <c r="AX192" s="13" t="s">
        <v>75</v>
      </c>
      <c r="AY192" s="244" t="s">
        <v>227</v>
      </c>
    </row>
    <row r="193" s="14" customFormat="1">
      <c r="A193" s="14"/>
      <c r="B193" s="245"/>
      <c r="C193" s="246"/>
      <c r="D193" s="235" t="s">
        <v>238</v>
      </c>
      <c r="E193" s="247" t="s">
        <v>19</v>
      </c>
      <c r="F193" s="248" t="s">
        <v>240</v>
      </c>
      <c r="G193" s="246"/>
      <c r="H193" s="249">
        <v>2</v>
      </c>
      <c r="I193" s="250"/>
      <c r="J193" s="246"/>
      <c r="K193" s="246"/>
      <c r="L193" s="251"/>
      <c r="M193" s="252"/>
      <c r="N193" s="253"/>
      <c r="O193" s="253"/>
      <c r="P193" s="253"/>
      <c r="Q193" s="253"/>
      <c r="R193" s="253"/>
      <c r="S193" s="253"/>
      <c r="T193" s="253"/>
      <c r="U193" s="254"/>
      <c r="V193" s="14"/>
      <c r="W193" s="14"/>
      <c r="X193" s="14"/>
      <c r="Y193" s="14"/>
      <c r="Z193" s="14"/>
      <c r="AA193" s="14"/>
      <c r="AB193" s="14"/>
      <c r="AC193" s="14"/>
      <c r="AD193" s="14"/>
      <c r="AE193" s="14"/>
      <c r="AT193" s="255" t="s">
        <v>238</v>
      </c>
      <c r="AU193" s="255" t="s">
        <v>84</v>
      </c>
      <c r="AV193" s="14" t="s">
        <v>234</v>
      </c>
      <c r="AW193" s="14" t="s">
        <v>37</v>
      </c>
      <c r="AX193" s="14" t="s">
        <v>82</v>
      </c>
      <c r="AY193" s="255" t="s">
        <v>227</v>
      </c>
    </row>
    <row r="194" s="2" customFormat="1" ht="16.5" customHeight="1">
      <c r="A194" s="40"/>
      <c r="B194" s="41"/>
      <c r="C194" s="215" t="s">
        <v>514</v>
      </c>
      <c r="D194" s="215" t="s">
        <v>229</v>
      </c>
      <c r="E194" s="216" t="s">
        <v>2551</v>
      </c>
      <c r="F194" s="217" t="s">
        <v>2552</v>
      </c>
      <c r="G194" s="218" t="s">
        <v>348</v>
      </c>
      <c r="H194" s="219">
        <v>26</v>
      </c>
      <c r="I194" s="220"/>
      <c r="J194" s="221">
        <f>ROUND(I194*H194,2)</f>
        <v>0</v>
      </c>
      <c r="K194" s="217" t="s">
        <v>233</v>
      </c>
      <c r="L194" s="46"/>
      <c r="M194" s="222" t="s">
        <v>19</v>
      </c>
      <c r="N194" s="223" t="s">
        <v>46</v>
      </c>
      <c r="O194" s="86"/>
      <c r="P194" s="224">
        <f>O194*H194</f>
        <v>0</v>
      </c>
      <c r="Q194" s="224">
        <v>0.00027</v>
      </c>
      <c r="R194" s="224">
        <f>Q194*H194</f>
        <v>0.0070200000000000002</v>
      </c>
      <c r="S194" s="224">
        <v>0</v>
      </c>
      <c r="T194" s="224">
        <f>S194*H194</f>
        <v>0</v>
      </c>
      <c r="U194" s="225" t="s">
        <v>19</v>
      </c>
      <c r="V194" s="40"/>
      <c r="W194" s="40"/>
      <c r="X194" s="40"/>
      <c r="Y194" s="40"/>
      <c r="Z194" s="40"/>
      <c r="AA194" s="40"/>
      <c r="AB194" s="40"/>
      <c r="AC194" s="40"/>
      <c r="AD194" s="40"/>
      <c r="AE194" s="40"/>
      <c r="AR194" s="226" t="s">
        <v>336</v>
      </c>
      <c r="AT194" s="226" t="s">
        <v>229</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336</v>
      </c>
      <c r="BM194" s="226" t="s">
        <v>2553</v>
      </c>
    </row>
    <row r="195" s="2" customFormat="1">
      <c r="A195" s="40"/>
      <c r="B195" s="41"/>
      <c r="C195" s="42"/>
      <c r="D195" s="228" t="s">
        <v>236</v>
      </c>
      <c r="E195" s="42"/>
      <c r="F195" s="229" t="s">
        <v>2554</v>
      </c>
      <c r="G195" s="42"/>
      <c r="H195" s="42"/>
      <c r="I195" s="230"/>
      <c r="J195" s="42"/>
      <c r="K195" s="42"/>
      <c r="L195" s="46"/>
      <c r="M195" s="231"/>
      <c r="N195" s="232"/>
      <c r="O195" s="86"/>
      <c r="P195" s="86"/>
      <c r="Q195" s="86"/>
      <c r="R195" s="86"/>
      <c r="S195" s="86"/>
      <c r="T195" s="86"/>
      <c r="U195" s="87"/>
      <c r="V195" s="40"/>
      <c r="W195" s="40"/>
      <c r="X195" s="40"/>
      <c r="Y195" s="40"/>
      <c r="Z195" s="40"/>
      <c r="AA195" s="40"/>
      <c r="AB195" s="40"/>
      <c r="AC195" s="40"/>
      <c r="AD195" s="40"/>
      <c r="AE195" s="40"/>
      <c r="AT195" s="19" t="s">
        <v>236</v>
      </c>
      <c r="AU195" s="19" t="s">
        <v>84</v>
      </c>
    </row>
    <row r="196" s="13" customFormat="1">
      <c r="A196" s="13"/>
      <c r="B196" s="233"/>
      <c r="C196" s="234"/>
      <c r="D196" s="235" t="s">
        <v>238</v>
      </c>
      <c r="E196" s="236" t="s">
        <v>19</v>
      </c>
      <c r="F196" s="237" t="s">
        <v>514</v>
      </c>
      <c r="G196" s="234"/>
      <c r="H196" s="238">
        <v>26</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84</v>
      </c>
      <c r="AV196" s="13" t="s">
        <v>84</v>
      </c>
      <c r="AW196" s="13" t="s">
        <v>37</v>
      </c>
      <c r="AX196" s="13" t="s">
        <v>75</v>
      </c>
      <c r="AY196" s="244" t="s">
        <v>227</v>
      </c>
    </row>
    <row r="197" s="14" customFormat="1">
      <c r="A197" s="14"/>
      <c r="B197" s="245"/>
      <c r="C197" s="246"/>
      <c r="D197" s="235" t="s">
        <v>238</v>
      </c>
      <c r="E197" s="247" t="s">
        <v>19</v>
      </c>
      <c r="F197" s="248" t="s">
        <v>240</v>
      </c>
      <c r="G197" s="246"/>
      <c r="H197" s="249">
        <v>26</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84</v>
      </c>
      <c r="AV197" s="14" t="s">
        <v>234</v>
      </c>
      <c r="AW197" s="14" t="s">
        <v>37</v>
      </c>
      <c r="AX197" s="14" t="s">
        <v>82</v>
      </c>
      <c r="AY197" s="255" t="s">
        <v>227</v>
      </c>
    </row>
    <row r="198" s="2" customFormat="1" ht="21.75" customHeight="1">
      <c r="A198" s="40"/>
      <c r="B198" s="41"/>
      <c r="C198" s="215" t="s">
        <v>521</v>
      </c>
      <c r="D198" s="215" t="s">
        <v>229</v>
      </c>
      <c r="E198" s="216" t="s">
        <v>2555</v>
      </c>
      <c r="F198" s="217" t="s">
        <v>2556</v>
      </c>
      <c r="G198" s="218" t="s">
        <v>348</v>
      </c>
      <c r="H198" s="219">
        <v>18</v>
      </c>
      <c r="I198" s="220"/>
      <c r="J198" s="221">
        <f>ROUND(I198*H198,2)</f>
        <v>0</v>
      </c>
      <c r="K198" s="217" t="s">
        <v>517</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336</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336</v>
      </c>
      <c r="BM198" s="226" t="s">
        <v>2557</v>
      </c>
    </row>
    <row r="199" s="13" customFormat="1">
      <c r="A199" s="13"/>
      <c r="B199" s="233"/>
      <c r="C199" s="234"/>
      <c r="D199" s="235" t="s">
        <v>238</v>
      </c>
      <c r="E199" s="236" t="s">
        <v>19</v>
      </c>
      <c r="F199" s="237" t="s">
        <v>352</v>
      </c>
      <c r="G199" s="234"/>
      <c r="H199" s="238">
        <v>18</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84</v>
      </c>
      <c r="AV199" s="13" t="s">
        <v>84</v>
      </c>
      <c r="AW199" s="13" t="s">
        <v>37</v>
      </c>
      <c r="AX199" s="13" t="s">
        <v>75</v>
      </c>
      <c r="AY199" s="244" t="s">
        <v>227</v>
      </c>
    </row>
    <row r="200" s="14" customFormat="1">
      <c r="A200" s="14"/>
      <c r="B200" s="245"/>
      <c r="C200" s="246"/>
      <c r="D200" s="235" t="s">
        <v>238</v>
      </c>
      <c r="E200" s="247" t="s">
        <v>19</v>
      </c>
      <c r="F200" s="248" t="s">
        <v>240</v>
      </c>
      <c r="G200" s="246"/>
      <c r="H200" s="249">
        <v>18</v>
      </c>
      <c r="I200" s="250"/>
      <c r="J200" s="246"/>
      <c r="K200" s="246"/>
      <c r="L200" s="251"/>
      <c r="M200" s="252"/>
      <c r="N200" s="253"/>
      <c r="O200" s="253"/>
      <c r="P200" s="253"/>
      <c r="Q200" s="253"/>
      <c r="R200" s="253"/>
      <c r="S200" s="253"/>
      <c r="T200" s="253"/>
      <c r="U200" s="254"/>
      <c r="V200" s="14"/>
      <c r="W200" s="14"/>
      <c r="X200" s="14"/>
      <c r="Y200" s="14"/>
      <c r="Z200" s="14"/>
      <c r="AA200" s="14"/>
      <c r="AB200" s="14"/>
      <c r="AC200" s="14"/>
      <c r="AD200" s="14"/>
      <c r="AE200" s="14"/>
      <c r="AT200" s="255" t="s">
        <v>238</v>
      </c>
      <c r="AU200" s="255" t="s">
        <v>84</v>
      </c>
      <c r="AV200" s="14" t="s">
        <v>234</v>
      </c>
      <c r="AW200" s="14" t="s">
        <v>37</v>
      </c>
      <c r="AX200" s="14" t="s">
        <v>82</v>
      </c>
      <c r="AY200" s="255" t="s">
        <v>227</v>
      </c>
    </row>
    <row r="201" s="12" customFormat="1" ht="22.8" customHeight="1">
      <c r="A201" s="12"/>
      <c r="B201" s="199"/>
      <c r="C201" s="200"/>
      <c r="D201" s="201" t="s">
        <v>74</v>
      </c>
      <c r="E201" s="213" t="s">
        <v>2558</v>
      </c>
      <c r="F201" s="213" t="s">
        <v>2559</v>
      </c>
      <c r="G201" s="200"/>
      <c r="H201" s="200"/>
      <c r="I201" s="203"/>
      <c r="J201" s="214">
        <f>BK201</f>
        <v>0</v>
      </c>
      <c r="K201" s="200"/>
      <c r="L201" s="205"/>
      <c r="M201" s="206"/>
      <c r="N201" s="207"/>
      <c r="O201" s="207"/>
      <c r="P201" s="208">
        <f>SUM(P202:P282)</f>
        <v>0</v>
      </c>
      <c r="Q201" s="207"/>
      <c r="R201" s="208">
        <f>SUM(R202:R282)</f>
        <v>1.1101999999999999</v>
      </c>
      <c r="S201" s="207"/>
      <c r="T201" s="208">
        <f>SUM(T202:T282)</f>
        <v>0</v>
      </c>
      <c r="U201" s="209"/>
      <c r="V201" s="12"/>
      <c r="W201" s="12"/>
      <c r="X201" s="12"/>
      <c r="Y201" s="12"/>
      <c r="Z201" s="12"/>
      <c r="AA201" s="12"/>
      <c r="AB201" s="12"/>
      <c r="AC201" s="12"/>
      <c r="AD201" s="12"/>
      <c r="AE201" s="12"/>
      <c r="AR201" s="210" t="s">
        <v>84</v>
      </c>
      <c r="AT201" s="211" t="s">
        <v>74</v>
      </c>
      <c r="AU201" s="211" t="s">
        <v>82</v>
      </c>
      <c r="AY201" s="210" t="s">
        <v>227</v>
      </c>
      <c r="BK201" s="212">
        <f>SUM(BK202:BK282)</f>
        <v>0</v>
      </c>
    </row>
    <row r="202" s="2" customFormat="1" ht="16.5" customHeight="1">
      <c r="A202" s="40"/>
      <c r="B202" s="41"/>
      <c r="C202" s="215" t="s">
        <v>526</v>
      </c>
      <c r="D202" s="215" t="s">
        <v>229</v>
      </c>
      <c r="E202" s="216" t="s">
        <v>2560</v>
      </c>
      <c r="F202" s="217" t="s">
        <v>2264</v>
      </c>
      <c r="G202" s="218" t="s">
        <v>259</v>
      </c>
      <c r="H202" s="219">
        <v>15</v>
      </c>
      <c r="I202" s="220"/>
      <c r="J202" s="221">
        <f>ROUND(I202*H202,2)</f>
        <v>0</v>
      </c>
      <c r="K202" s="217" t="s">
        <v>19</v>
      </c>
      <c r="L202" s="46"/>
      <c r="M202" s="222" t="s">
        <v>19</v>
      </c>
      <c r="N202" s="223" t="s">
        <v>46</v>
      </c>
      <c r="O202" s="86"/>
      <c r="P202" s="224">
        <f>O202*H202</f>
        <v>0</v>
      </c>
      <c r="Q202" s="224">
        <v>0</v>
      </c>
      <c r="R202" s="224">
        <f>Q202*H202</f>
        <v>0</v>
      </c>
      <c r="S202" s="224">
        <v>0</v>
      </c>
      <c r="T202" s="224">
        <f>S202*H202</f>
        <v>0</v>
      </c>
      <c r="U202" s="225" t="s">
        <v>19</v>
      </c>
      <c r="V202" s="40"/>
      <c r="W202" s="40"/>
      <c r="X202" s="40"/>
      <c r="Y202" s="40"/>
      <c r="Z202" s="40"/>
      <c r="AA202" s="40"/>
      <c r="AB202" s="40"/>
      <c r="AC202" s="40"/>
      <c r="AD202" s="40"/>
      <c r="AE202" s="40"/>
      <c r="AR202" s="226" t="s">
        <v>336</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336</v>
      </c>
      <c r="BM202" s="226" t="s">
        <v>2561</v>
      </c>
    </row>
    <row r="203" s="13" customFormat="1">
      <c r="A203" s="13"/>
      <c r="B203" s="233"/>
      <c r="C203" s="234"/>
      <c r="D203" s="235" t="s">
        <v>238</v>
      </c>
      <c r="E203" s="236" t="s">
        <v>19</v>
      </c>
      <c r="F203" s="237" t="s">
        <v>329</v>
      </c>
      <c r="G203" s="234"/>
      <c r="H203" s="238">
        <v>15</v>
      </c>
      <c r="I203" s="239"/>
      <c r="J203" s="234"/>
      <c r="K203" s="234"/>
      <c r="L203" s="240"/>
      <c r="M203" s="241"/>
      <c r="N203" s="242"/>
      <c r="O203" s="242"/>
      <c r="P203" s="242"/>
      <c r="Q203" s="242"/>
      <c r="R203" s="242"/>
      <c r="S203" s="242"/>
      <c r="T203" s="242"/>
      <c r="U203" s="243"/>
      <c r="V203" s="13"/>
      <c r="W203" s="13"/>
      <c r="X203" s="13"/>
      <c r="Y203" s="13"/>
      <c r="Z203" s="13"/>
      <c r="AA203" s="13"/>
      <c r="AB203" s="13"/>
      <c r="AC203" s="13"/>
      <c r="AD203" s="13"/>
      <c r="AE203" s="13"/>
      <c r="AT203" s="244" t="s">
        <v>238</v>
      </c>
      <c r="AU203" s="244" t="s">
        <v>84</v>
      </c>
      <c r="AV203" s="13" t="s">
        <v>84</v>
      </c>
      <c r="AW203" s="13" t="s">
        <v>37</v>
      </c>
      <c r="AX203" s="13" t="s">
        <v>75</v>
      </c>
      <c r="AY203" s="244" t="s">
        <v>227</v>
      </c>
    </row>
    <row r="204" s="14" customFormat="1">
      <c r="A204" s="14"/>
      <c r="B204" s="245"/>
      <c r="C204" s="246"/>
      <c r="D204" s="235" t="s">
        <v>238</v>
      </c>
      <c r="E204" s="247" t="s">
        <v>19</v>
      </c>
      <c r="F204" s="248" t="s">
        <v>240</v>
      </c>
      <c r="G204" s="246"/>
      <c r="H204" s="249">
        <v>15</v>
      </c>
      <c r="I204" s="250"/>
      <c r="J204" s="246"/>
      <c r="K204" s="246"/>
      <c r="L204" s="251"/>
      <c r="M204" s="252"/>
      <c r="N204" s="253"/>
      <c r="O204" s="253"/>
      <c r="P204" s="253"/>
      <c r="Q204" s="253"/>
      <c r="R204" s="253"/>
      <c r="S204" s="253"/>
      <c r="T204" s="253"/>
      <c r="U204" s="254"/>
      <c r="V204" s="14"/>
      <c r="W204" s="14"/>
      <c r="X204" s="14"/>
      <c r="Y204" s="14"/>
      <c r="Z204" s="14"/>
      <c r="AA204" s="14"/>
      <c r="AB204" s="14"/>
      <c r="AC204" s="14"/>
      <c r="AD204" s="14"/>
      <c r="AE204" s="14"/>
      <c r="AT204" s="255" t="s">
        <v>238</v>
      </c>
      <c r="AU204" s="255" t="s">
        <v>84</v>
      </c>
      <c r="AV204" s="14" t="s">
        <v>234</v>
      </c>
      <c r="AW204" s="14" t="s">
        <v>37</v>
      </c>
      <c r="AX204" s="14" t="s">
        <v>82</v>
      </c>
      <c r="AY204" s="255" t="s">
        <v>227</v>
      </c>
    </row>
    <row r="205" s="2" customFormat="1" ht="24.15" customHeight="1">
      <c r="A205" s="40"/>
      <c r="B205" s="41"/>
      <c r="C205" s="215" t="s">
        <v>531</v>
      </c>
      <c r="D205" s="215" t="s">
        <v>229</v>
      </c>
      <c r="E205" s="216" t="s">
        <v>2562</v>
      </c>
      <c r="F205" s="217" t="s">
        <v>2563</v>
      </c>
      <c r="G205" s="218" t="s">
        <v>348</v>
      </c>
      <c r="H205" s="219">
        <v>2</v>
      </c>
      <c r="I205" s="220"/>
      <c r="J205" s="221">
        <f>ROUND(I205*H205,2)</f>
        <v>0</v>
      </c>
      <c r="K205" s="217" t="s">
        <v>233</v>
      </c>
      <c r="L205" s="46"/>
      <c r="M205" s="222" t="s">
        <v>19</v>
      </c>
      <c r="N205" s="223" t="s">
        <v>46</v>
      </c>
      <c r="O205" s="86"/>
      <c r="P205" s="224">
        <f>O205*H205</f>
        <v>0</v>
      </c>
      <c r="Q205" s="224">
        <v>0.0074000000000000003</v>
      </c>
      <c r="R205" s="224">
        <f>Q205*H205</f>
        <v>0.014800000000000001</v>
      </c>
      <c r="S205" s="224">
        <v>0</v>
      </c>
      <c r="T205" s="224">
        <f>S205*H205</f>
        <v>0</v>
      </c>
      <c r="U205" s="225" t="s">
        <v>19</v>
      </c>
      <c r="V205" s="40"/>
      <c r="W205" s="40"/>
      <c r="X205" s="40"/>
      <c r="Y205" s="40"/>
      <c r="Z205" s="40"/>
      <c r="AA205" s="40"/>
      <c r="AB205" s="40"/>
      <c r="AC205" s="40"/>
      <c r="AD205" s="40"/>
      <c r="AE205" s="40"/>
      <c r="AR205" s="226" t="s">
        <v>336</v>
      </c>
      <c r="AT205" s="226" t="s">
        <v>229</v>
      </c>
      <c r="AU205" s="226" t="s">
        <v>84</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336</v>
      </c>
      <c r="BM205" s="226" t="s">
        <v>2564</v>
      </c>
    </row>
    <row r="206" s="2" customFormat="1">
      <c r="A206" s="40"/>
      <c r="B206" s="41"/>
      <c r="C206" s="42"/>
      <c r="D206" s="228" t="s">
        <v>236</v>
      </c>
      <c r="E206" s="42"/>
      <c r="F206" s="229" t="s">
        <v>2565</v>
      </c>
      <c r="G206" s="42"/>
      <c r="H206" s="42"/>
      <c r="I206" s="230"/>
      <c r="J206" s="42"/>
      <c r="K206" s="42"/>
      <c r="L206" s="46"/>
      <c r="M206" s="231"/>
      <c r="N206" s="232"/>
      <c r="O206" s="86"/>
      <c r="P206" s="86"/>
      <c r="Q206" s="86"/>
      <c r="R206" s="86"/>
      <c r="S206" s="86"/>
      <c r="T206" s="86"/>
      <c r="U206" s="87"/>
      <c r="V206" s="40"/>
      <c r="W206" s="40"/>
      <c r="X206" s="40"/>
      <c r="Y206" s="40"/>
      <c r="Z206" s="40"/>
      <c r="AA206" s="40"/>
      <c r="AB206" s="40"/>
      <c r="AC206" s="40"/>
      <c r="AD206" s="40"/>
      <c r="AE206" s="40"/>
      <c r="AT206" s="19" t="s">
        <v>236</v>
      </c>
      <c r="AU206" s="19" t="s">
        <v>84</v>
      </c>
    </row>
    <row r="207" s="2" customFormat="1">
      <c r="A207" s="40"/>
      <c r="B207" s="41"/>
      <c r="C207" s="42"/>
      <c r="D207" s="235" t="s">
        <v>519</v>
      </c>
      <c r="E207" s="42"/>
      <c r="F207" s="279" t="s">
        <v>2566</v>
      </c>
      <c r="G207" s="42"/>
      <c r="H207" s="42"/>
      <c r="I207" s="230"/>
      <c r="J207" s="42"/>
      <c r="K207" s="42"/>
      <c r="L207" s="46"/>
      <c r="M207" s="231"/>
      <c r="N207" s="232"/>
      <c r="O207" s="86"/>
      <c r="P207" s="86"/>
      <c r="Q207" s="86"/>
      <c r="R207" s="86"/>
      <c r="S207" s="86"/>
      <c r="T207" s="86"/>
      <c r="U207" s="87"/>
      <c r="V207" s="40"/>
      <c r="W207" s="40"/>
      <c r="X207" s="40"/>
      <c r="Y207" s="40"/>
      <c r="Z207" s="40"/>
      <c r="AA207" s="40"/>
      <c r="AB207" s="40"/>
      <c r="AC207" s="40"/>
      <c r="AD207" s="40"/>
      <c r="AE207" s="40"/>
      <c r="AT207" s="19" t="s">
        <v>519</v>
      </c>
      <c r="AU207" s="19" t="s">
        <v>84</v>
      </c>
    </row>
    <row r="208" s="13" customFormat="1">
      <c r="A208" s="13"/>
      <c r="B208" s="233"/>
      <c r="C208" s="234"/>
      <c r="D208" s="235" t="s">
        <v>238</v>
      </c>
      <c r="E208" s="236" t="s">
        <v>19</v>
      </c>
      <c r="F208" s="237" t="s">
        <v>84</v>
      </c>
      <c r="G208" s="234"/>
      <c r="H208" s="238">
        <v>2</v>
      </c>
      <c r="I208" s="239"/>
      <c r="J208" s="234"/>
      <c r="K208" s="234"/>
      <c r="L208" s="240"/>
      <c r="M208" s="241"/>
      <c r="N208" s="242"/>
      <c r="O208" s="242"/>
      <c r="P208" s="242"/>
      <c r="Q208" s="242"/>
      <c r="R208" s="242"/>
      <c r="S208" s="242"/>
      <c r="T208" s="242"/>
      <c r="U208" s="243"/>
      <c r="V208" s="13"/>
      <c r="W208" s="13"/>
      <c r="X208" s="13"/>
      <c r="Y208" s="13"/>
      <c r="Z208" s="13"/>
      <c r="AA208" s="13"/>
      <c r="AB208" s="13"/>
      <c r="AC208" s="13"/>
      <c r="AD208" s="13"/>
      <c r="AE208" s="13"/>
      <c r="AT208" s="244" t="s">
        <v>238</v>
      </c>
      <c r="AU208" s="244" t="s">
        <v>84</v>
      </c>
      <c r="AV208" s="13" t="s">
        <v>84</v>
      </c>
      <c r="AW208" s="13" t="s">
        <v>37</v>
      </c>
      <c r="AX208" s="13" t="s">
        <v>75</v>
      </c>
      <c r="AY208" s="244" t="s">
        <v>227</v>
      </c>
    </row>
    <row r="209" s="14" customFormat="1">
      <c r="A209" s="14"/>
      <c r="B209" s="245"/>
      <c r="C209" s="246"/>
      <c r="D209" s="235" t="s">
        <v>238</v>
      </c>
      <c r="E209" s="247" t="s">
        <v>19</v>
      </c>
      <c r="F209" s="248" t="s">
        <v>240</v>
      </c>
      <c r="G209" s="246"/>
      <c r="H209" s="249">
        <v>2</v>
      </c>
      <c r="I209" s="250"/>
      <c r="J209" s="246"/>
      <c r="K209" s="246"/>
      <c r="L209" s="251"/>
      <c r="M209" s="252"/>
      <c r="N209" s="253"/>
      <c r="O209" s="253"/>
      <c r="P209" s="253"/>
      <c r="Q209" s="253"/>
      <c r="R209" s="253"/>
      <c r="S209" s="253"/>
      <c r="T209" s="253"/>
      <c r="U209" s="254"/>
      <c r="V209" s="14"/>
      <c r="W209" s="14"/>
      <c r="X209" s="14"/>
      <c r="Y209" s="14"/>
      <c r="Z209" s="14"/>
      <c r="AA209" s="14"/>
      <c r="AB209" s="14"/>
      <c r="AC209" s="14"/>
      <c r="AD209" s="14"/>
      <c r="AE209" s="14"/>
      <c r="AT209" s="255" t="s">
        <v>238</v>
      </c>
      <c r="AU209" s="255" t="s">
        <v>84</v>
      </c>
      <c r="AV209" s="14" t="s">
        <v>234</v>
      </c>
      <c r="AW209" s="14" t="s">
        <v>37</v>
      </c>
      <c r="AX209" s="14" t="s">
        <v>82</v>
      </c>
      <c r="AY209" s="255" t="s">
        <v>227</v>
      </c>
    </row>
    <row r="210" s="2" customFormat="1" ht="24.15" customHeight="1">
      <c r="A210" s="40"/>
      <c r="B210" s="41"/>
      <c r="C210" s="215" t="s">
        <v>538</v>
      </c>
      <c r="D210" s="215" t="s">
        <v>229</v>
      </c>
      <c r="E210" s="216" t="s">
        <v>2567</v>
      </c>
      <c r="F210" s="217" t="s">
        <v>2568</v>
      </c>
      <c r="G210" s="218" t="s">
        <v>348</v>
      </c>
      <c r="H210" s="219">
        <v>1</v>
      </c>
      <c r="I210" s="220"/>
      <c r="J210" s="221">
        <f>ROUND(I210*H210,2)</f>
        <v>0</v>
      </c>
      <c r="K210" s="217" t="s">
        <v>233</v>
      </c>
      <c r="L210" s="46"/>
      <c r="M210" s="222" t="s">
        <v>19</v>
      </c>
      <c r="N210" s="223" t="s">
        <v>46</v>
      </c>
      <c r="O210" s="86"/>
      <c r="P210" s="224">
        <f>O210*H210</f>
        <v>0</v>
      </c>
      <c r="Q210" s="224">
        <v>0.022040000000000001</v>
      </c>
      <c r="R210" s="224">
        <f>Q210*H210</f>
        <v>0.022040000000000001</v>
      </c>
      <c r="S210" s="224">
        <v>0</v>
      </c>
      <c r="T210" s="224">
        <f>S210*H210</f>
        <v>0</v>
      </c>
      <c r="U210" s="225" t="s">
        <v>19</v>
      </c>
      <c r="V210" s="40"/>
      <c r="W210" s="40"/>
      <c r="X210" s="40"/>
      <c r="Y210" s="40"/>
      <c r="Z210" s="40"/>
      <c r="AA210" s="40"/>
      <c r="AB210" s="40"/>
      <c r="AC210" s="40"/>
      <c r="AD210" s="40"/>
      <c r="AE210" s="40"/>
      <c r="AR210" s="226" t="s">
        <v>336</v>
      </c>
      <c r="AT210" s="226" t="s">
        <v>229</v>
      </c>
      <c r="AU210" s="226" t="s">
        <v>84</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336</v>
      </c>
      <c r="BM210" s="226" t="s">
        <v>2569</v>
      </c>
    </row>
    <row r="211" s="2" customFormat="1">
      <c r="A211" s="40"/>
      <c r="B211" s="41"/>
      <c r="C211" s="42"/>
      <c r="D211" s="228" t="s">
        <v>236</v>
      </c>
      <c r="E211" s="42"/>
      <c r="F211" s="229" t="s">
        <v>2570</v>
      </c>
      <c r="G211" s="42"/>
      <c r="H211" s="42"/>
      <c r="I211" s="230"/>
      <c r="J211" s="42"/>
      <c r="K211" s="42"/>
      <c r="L211" s="46"/>
      <c r="M211" s="231"/>
      <c r="N211" s="232"/>
      <c r="O211" s="86"/>
      <c r="P211" s="86"/>
      <c r="Q211" s="86"/>
      <c r="R211" s="86"/>
      <c r="S211" s="86"/>
      <c r="T211" s="86"/>
      <c r="U211" s="87"/>
      <c r="V211" s="40"/>
      <c r="W211" s="40"/>
      <c r="X211" s="40"/>
      <c r="Y211" s="40"/>
      <c r="Z211" s="40"/>
      <c r="AA211" s="40"/>
      <c r="AB211" s="40"/>
      <c r="AC211" s="40"/>
      <c r="AD211" s="40"/>
      <c r="AE211" s="40"/>
      <c r="AT211" s="19" t="s">
        <v>236</v>
      </c>
      <c r="AU211" s="19" t="s">
        <v>84</v>
      </c>
    </row>
    <row r="212" s="2" customFormat="1">
      <c r="A212" s="40"/>
      <c r="B212" s="41"/>
      <c r="C212" s="42"/>
      <c r="D212" s="235" t="s">
        <v>519</v>
      </c>
      <c r="E212" s="42"/>
      <c r="F212" s="279" t="s">
        <v>2571</v>
      </c>
      <c r="G212" s="42"/>
      <c r="H212" s="42"/>
      <c r="I212" s="230"/>
      <c r="J212" s="42"/>
      <c r="K212" s="42"/>
      <c r="L212" s="46"/>
      <c r="M212" s="231"/>
      <c r="N212" s="232"/>
      <c r="O212" s="86"/>
      <c r="P212" s="86"/>
      <c r="Q212" s="86"/>
      <c r="R212" s="86"/>
      <c r="S212" s="86"/>
      <c r="T212" s="86"/>
      <c r="U212" s="87"/>
      <c r="V212" s="40"/>
      <c r="W212" s="40"/>
      <c r="X212" s="40"/>
      <c r="Y212" s="40"/>
      <c r="Z212" s="40"/>
      <c r="AA212" s="40"/>
      <c r="AB212" s="40"/>
      <c r="AC212" s="40"/>
      <c r="AD212" s="40"/>
      <c r="AE212" s="40"/>
      <c r="AT212" s="19" t="s">
        <v>519</v>
      </c>
      <c r="AU212" s="19" t="s">
        <v>84</v>
      </c>
    </row>
    <row r="213" s="13" customFormat="1">
      <c r="A213" s="13"/>
      <c r="B213" s="233"/>
      <c r="C213" s="234"/>
      <c r="D213" s="235" t="s">
        <v>238</v>
      </c>
      <c r="E213" s="236" t="s">
        <v>19</v>
      </c>
      <c r="F213" s="237" t="s">
        <v>82</v>
      </c>
      <c r="G213" s="234"/>
      <c r="H213" s="238">
        <v>1</v>
      </c>
      <c r="I213" s="239"/>
      <c r="J213" s="234"/>
      <c r="K213" s="234"/>
      <c r="L213" s="240"/>
      <c r="M213" s="241"/>
      <c r="N213" s="242"/>
      <c r="O213" s="242"/>
      <c r="P213" s="242"/>
      <c r="Q213" s="242"/>
      <c r="R213" s="242"/>
      <c r="S213" s="242"/>
      <c r="T213" s="242"/>
      <c r="U213" s="243"/>
      <c r="V213" s="13"/>
      <c r="W213" s="13"/>
      <c r="X213" s="13"/>
      <c r="Y213" s="13"/>
      <c r="Z213" s="13"/>
      <c r="AA213" s="13"/>
      <c r="AB213" s="13"/>
      <c r="AC213" s="13"/>
      <c r="AD213" s="13"/>
      <c r="AE213" s="13"/>
      <c r="AT213" s="244" t="s">
        <v>238</v>
      </c>
      <c r="AU213" s="244" t="s">
        <v>84</v>
      </c>
      <c r="AV213" s="13" t="s">
        <v>84</v>
      </c>
      <c r="AW213" s="13" t="s">
        <v>37</v>
      </c>
      <c r="AX213" s="13" t="s">
        <v>75</v>
      </c>
      <c r="AY213" s="244" t="s">
        <v>227</v>
      </c>
    </row>
    <row r="214" s="14" customFormat="1">
      <c r="A214" s="14"/>
      <c r="B214" s="245"/>
      <c r="C214" s="246"/>
      <c r="D214" s="235" t="s">
        <v>238</v>
      </c>
      <c r="E214" s="247" t="s">
        <v>19</v>
      </c>
      <c r="F214" s="248" t="s">
        <v>240</v>
      </c>
      <c r="G214" s="246"/>
      <c r="H214" s="249">
        <v>1</v>
      </c>
      <c r="I214" s="250"/>
      <c r="J214" s="246"/>
      <c r="K214" s="246"/>
      <c r="L214" s="251"/>
      <c r="M214" s="252"/>
      <c r="N214" s="253"/>
      <c r="O214" s="253"/>
      <c r="P214" s="253"/>
      <c r="Q214" s="253"/>
      <c r="R214" s="253"/>
      <c r="S214" s="253"/>
      <c r="T214" s="253"/>
      <c r="U214" s="254"/>
      <c r="V214" s="14"/>
      <c r="W214" s="14"/>
      <c r="X214" s="14"/>
      <c r="Y214" s="14"/>
      <c r="Z214" s="14"/>
      <c r="AA214" s="14"/>
      <c r="AB214" s="14"/>
      <c r="AC214" s="14"/>
      <c r="AD214" s="14"/>
      <c r="AE214" s="14"/>
      <c r="AT214" s="255" t="s">
        <v>238</v>
      </c>
      <c r="AU214" s="255" t="s">
        <v>84</v>
      </c>
      <c r="AV214" s="14" t="s">
        <v>234</v>
      </c>
      <c r="AW214" s="14" t="s">
        <v>37</v>
      </c>
      <c r="AX214" s="14" t="s">
        <v>82</v>
      </c>
      <c r="AY214" s="255" t="s">
        <v>227</v>
      </c>
    </row>
    <row r="215" s="2" customFormat="1" ht="24.15" customHeight="1">
      <c r="A215" s="40"/>
      <c r="B215" s="41"/>
      <c r="C215" s="215" t="s">
        <v>545</v>
      </c>
      <c r="D215" s="215" t="s">
        <v>229</v>
      </c>
      <c r="E215" s="216" t="s">
        <v>2572</v>
      </c>
      <c r="F215" s="217" t="s">
        <v>2573</v>
      </c>
      <c r="G215" s="218" t="s">
        <v>348</v>
      </c>
      <c r="H215" s="219">
        <v>31</v>
      </c>
      <c r="I215" s="220"/>
      <c r="J215" s="221">
        <f>ROUND(I215*H215,2)</f>
        <v>0</v>
      </c>
      <c r="K215" s="217" t="s">
        <v>517</v>
      </c>
      <c r="L215" s="46"/>
      <c r="M215" s="222" t="s">
        <v>19</v>
      </c>
      <c r="N215" s="223" t="s">
        <v>46</v>
      </c>
      <c r="O215" s="86"/>
      <c r="P215" s="224">
        <f>O215*H215</f>
        <v>0</v>
      </c>
      <c r="Q215" s="224">
        <v>0</v>
      </c>
      <c r="R215" s="224">
        <f>Q215*H215</f>
        <v>0</v>
      </c>
      <c r="S215" s="224">
        <v>0</v>
      </c>
      <c r="T215" s="224">
        <f>S215*H215</f>
        <v>0</v>
      </c>
      <c r="U215" s="225" t="s">
        <v>19</v>
      </c>
      <c r="V215" s="40"/>
      <c r="W215" s="40"/>
      <c r="X215" s="40"/>
      <c r="Y215" s="40"/>
      <c r="Z215" s="40"/>
      <c r="AA215" s="40"/>
      <c r="AB215" s="40"/>
      <c r="AC215" s="40"/>
      <c r="AD215" s="40"/>
      <c r="AE215" s="40"/>
      <c r="AR215" s="226" t="s">
        <v>336</v>
      </c>
      <c r="AT215" s="226" t="s">
        <v>229</v>
      </c>
      <c r="AU215" s="226" t="s">
        <v>84</v>
      </c>
      <c r="AY215" s="19" t="s">
        <v>227</v>
      </c>
      <c r="BE215" s="227">
        <f>IF(N215="základní",J215,0)</f>
        <v>0</v>
      </c>
      <c r="BF215" s="227">
        <f>IF(N215="snížená",J215,0)</f>
        <v>0</v>
      </c>
      <c r="BG215" s="227">
        <f>IF(N215="zákl. přenesená",J215,0)</f>
        <v>0</v>
      </c>
      <c r="BH215" s="227">
        <f>IF(N215="sníž. přenesená",J215,0)</f>
        <v>0</v>
      </c>
      <c r="BI215" s="227">
        <f>IF(N215="nulová",J215,0)</f>
        <v>0</v>
      </c>
      <c r="BJ215" s="19" t="s">
        <v>82</v>
      </c>
      <c r="BK215" s="227">
        <f>ROUND(I215*H215,2)</f>
        <v>0</v>
      </c>
      <c r="BL215" s="19" t="s">
        <v>336</v>
      </c>
      <c r="BM215" s="226" t="s">
        <v>2574</v>
      </c>
    </row>
    <row r="216" s="13" customFormat="1">
      <c r="A216" s="13"/>
      <c r="B216" s="233"/>
      <c r="C216" s="234"/>
      <c r="D216" s="235" t="s">
        <v>238</v>
      </c>
      <c r="E216" s="236" t="s">
        <v>19</v>
      </c>
      <c r="F216" s="237" t="s">
        <v>545</v>
      </c>
      <c r="G216" s="234"/>
      <c r="H216" s="238">
        <v>31</v>
      </c>
      <c r="I216" s="239"/>
      <c r="J216" s="234"/>
      <c r="K216" s="234"/>
      <c r="L216" s="240"/>
      <c r="M216" s="241"/>
      <c r="N216" s="242"/>
      <c r="O216" s="242"/>
      <c r="P216" s="242"/>
      <c r="Q216" s="242"/>
      <c r="R216" s="242"/>
      <c r="S216" s="242"/>
      <c r="T216" s="242"/>
      <c r="U216" s="243"/>
      <c r="V216" s="13"/>
      <c r="W216" s="13"/>
      <c r="X216" s="13"/>
      <c r="Y216" s="13"/>
      <c r="Z216" s="13"/>
      <c r="AA216" s="13"/>
      <c r="AB216" s="13"/>
      <c r="AC216" s="13"/>
      <c r="AD216" s="13"/>
      <c r="AE216" s="13"/>
      <c r="AT216" s="244" t="s">
        <v>238</v>
      </c>
      <c r="AU216" s="244" t="s">
        <v>84</v>
      </c>
      <c r="AV216" s="13" t="s">
        <v>84</v>
      </c>
      <c r="AW216" s="13" t="s">
        <v>37</v>
      </c>
      <c r="AX216" s="13" t="s">
        <v>75</v>
      </c>
      <c r="AY216" s="244" t="s">
        <v>227</v>
      </c>
    </row>
    <row r="217" s="14" customFormat="1">
      <c r="A217" s="14"/>
      <c r="B217" s="245"/>
      <c r="C217" s="246"/>
      <c r="D217" s="235" t="s">
        <v>238</v>
      </c>
      <c r="E217" s="247" t="s">
        <v>19</v>
      </c>
      <c r="F217" s="248" t="s">
        <v>240</v>
      </c>
      <c r="G217" s="246"/>
      <c r="H217" s="249">
        <v>31</v>
      </c>
      <c r="I217" s="250"/>
      <c r="J217" s="246"/>
      <c r="K217" s="246"/>
      <c r="L217" s="251"/>
      <c r="M217" s="252"/>
      <c r="N217" s="253"/>
      <c r="O217" s="253"/>
      <c r="P217" s="253"/>
      <c r="Q217" s="253"/>
      <c r="R217" s="253"/>
      <c r="S217" s="253"/>
      <c r="T217" s="253"/>
      <c r="U217" s="254"/>
      <c r="V217" s="14"/>
      <c r="W217" s="14"/>
      <c r="X217" s="14"/>
      <c r="Y217" s="14"/>
      <c r="Z217" s="14"/>
      <c r="AA217" s="14"/>
      <c r="AB217" s="14"/>
      <c r="AC217" s="14"/>
      <c r="AD217" s="14"/>
      <c r="AE217" s="14"/>
      <c r="AT217" s="255" t="s">
        <v>238</v>
      </c>
      <c r="AU217" s="255" t="s">
        <v>84</v>
      </c>
      <c r="AV217" s="14" t="s">
        <v>234</v>
      </c>
      <c r="AW217" s="14" t="s">
        <v>37</v>
      </c>
      <c r="AX217" s="14" t="s">
        <v>82</v>
      </c>
      <c r="AY217" s="255" t="s">
        <v>227</v>
      </c>
    </row>
    <row r="218" s="2" customFormat="1" ht="16.5" customHeight="1">
      <c r="A218" s="40"/>
      <c r="B218" s="41"/>
      <c r="C218" s="215" t="s">
        <v>491</v>
      </c>
      <c r="D218" s="215" t="s">
        <v>229</v>
      </c>
      <c r="E218" s="216" t="s">
        <v>2575</v>
      </c>
      <c r="F218" s="217" t="s">
        <v>2576</v>
      </c>
      <c r="G218" s="218" t="s">
        <v>2051</v>
      </c>
      <c r="H218" s="219">
        <v>24</v>
      </c>
      <c r="I218" s="220"/>
      <c r="J218" s="221">
        <f>ROUND(I218*H218,2)</f>
        <v>0</v>
      </c>
      <c r="K218" s="217" t="s">
        <v>517</v>
      </c>
      <c r="L218" s="46"/>
      <c r="M218" s="222" t="s">
        <v>19</v>
      </c>
      <c r="N218" s="223" t="s">
        <v>46</v>
      </c>
      <c r="O218" s="86"/>
      <c r="P218" s="224">
        <f>O218*H218</f>
        <v>0</v>
      </c>
      <c r="Q218" s="224">
        <v>0</v>
      </c>
      <c r="R218" s="224">
        <f>Q218*H218</f>
        <v>0</v>
      </c>
      <c r="S218" s="224">
        <v>0</v>
      </c>
      <c r="T218" s="224">
        <f>S218*H218</f>
        <v>0</v>
      </c>
      <c r="U218" s="225" t="s">
        <v>19</v>
      </c>
      <c r="V218" s="40"/>
      <c r="W218" s="40"/>
      <c r="X218" s="40"/>
      <c r="Y218" s="40"/>
      <c r="Z218" s="40"/>
      <c r="AA218" s="40"/>
      <c r="AB218" s="40"/>
      <c r="AC218" s="40"/>
      <c r="AD218" s="40"/>
      <c r="AE218" s="40"/>
      <c r="AR218" s="226" t="s">
        <v>336</v>
      </c>
      <c r="AT218" s="226" t="s">
        <v>229</v>
      </c>
      <c r="AU218" s="226" t="s">
        <v>84</v>
      </c>
      <c r="AY218" s="19" t="s">
        <v>227</v>
      </c>
      <c r="BE218" s="227">
        <f>IF(N218="základní",J218,0)</f>
        <v>0</v>
      </c>
      <c r="BF218" s="227">
        <f>IF(N218="snížená",J218,0)</f>
        <v>0</v>
      </c>
      <c r="BG218" s="227">
        <f>IF(N218="zákl. přenesená",J218,0)</f>
        <v>0</v>
      </c>
      <c r="BH218" s="227">
        <f>IF(N218="sníž. přenesená",J218,0)</f>
        <v>0</v>
      </c>
      <c r="BI218" s="227">
        <f>IF(N218="nulová",J218,0)</f>
        <v>0</v>
      </c>
      <c r="BJ218" s="19" t="s">
        <v>82</v>
      </c>
      <c r="BK218" s="227">
        <f>ROUND(I218*H218,2)</f>
        <v>0</v>
      </c>
      <c r="BL218" s="19" t="s">
        <v>336</v>
      </c>
      <c r="BM218" s="226" t="s">
        <v>2577</v>
      </c>
    </row>
    <row r="219" s="2" customFormat="1">
      <c r="A219" s="40"/>
      <c r="B219" s="41"/>
      <c r="C219" s="42"/>
      <c r="D219" s="235" t="s">
        <v>519</v>
      </c>
      <c r="E219" s="42"/>
      <c r="F219" s="279" t="s">
        <v>2578</v>
      </c>
      <c r="G219" s="42"/>
      <c r="H219" s="42"/>
      <c r="I219" s="230"/>
      <c r="J219" s="42"/>
      <c r="K219" s="42"/>
      <c r="L219" s="46"/>
      <c r="M219" s="231"/>
      <c r="N219" s="232"/>
      <c r="O219" s="86"/>
      <c r="P219" s="86"/>
      <c r="Q219" s="86"/>
      <c r="R219" s="86"/>
      <c r="S219" s="86"/>
      <c r="T219" s="86"/>
      <c r="U219" s="87"/>
      <c r="V219" s="40"/>
      <c r="W219" s="40"/>
      <c r="X219" s="40"/>
      <c r="Y219" s="40"/>
      <c r="Z219" s="40"/>
      <c r="AA219" s="40"/>
      <c r="AB219" s="40"/>
      <c r="AC219" s="40"/>
      <c r="AD219" s="40"/>
      <c r="AE219" s="40"/>
      <c r="AT219" s="19" t="s">
        <v>519</v>
      </c>
      <c r="AU219" s="19" t="s">
        <v>84</v>
      </c>
    </row>
    <row r="220" s="13" customFormat="1">
      <c r="A220" s="13"/>
      <c r="B220" s="233"/>
      <c r="C220" s="234"/>
      <c r="D220" s="235" t="s">
        <v>238</v>
      </c>
      <c r="E220" s="236" t="s">
        <v>19</v>
      </c>
      <c r="F220" s="237" t="s">
        <v>312</v>
      </c>
      <c r="G220" s="234"/>
      <c r="H220" s="238">
        <v>24</v>
      </c>
      <c r="I220" s="239"/>
      <c r="J220" s="234"/>
      <c r="K220" s="234"/>
      <c r="L220" s="240"/>
      <c r="M220" s="241"/>
      <c r="N220" s="242"/>
      <c r="O220" s="242"/>
      <c r="P220" s="242"/>
      <c r="Q220" s="242"/>
      <c r="R220" s="242"/>
      <c r="S220" s="242"/>
      <c r="T220" s="242"/>
      <c r="U220" s="243"/>
      <c r="V220" s="13"/>
      <c r="W220" s="13"/>
      <c r="X220" s="13"/>
      <c r="Y220" s="13"/>
      <c r="Z220" s="13"/>
      <c r="AA220" s="13"/>
      <c r="AB220" s="13"/>
      <c r="AC220" s="13"/>
      <c r="AD220" s="13"/>
      <c r="AE220" s="13"/>
      <c r="AT220" s="244" t="s">
        <v>238</v>
      </c>
      <c r="AU220" s="244" t="s">
        <v>84</v>
      </c>
      <c r="AV220" s="13" t="s">
        <v>84</v>
      </c>
      <c r="AW220" s="13" t="s">
        <v>37</v>
      </c>
      <c r="AX220" s="13" t="s">
        <v>75</v>
      </c>
      <c r="AY220" s="244" t="s">
        <v>227</v>
      </c>
    </row>
    <row r="221" s="14" customFormat="1">
      <c r="A221" s="14"/>
      <c r="B221" s="245"/>
      <c r="C221" s="246"/>
      <c r="D221" s="235" t="s">
        <v>238</v>
      </c>
      <c r="E221" s="247" t="s">
        <v>19</v>
      </c>
      <c r="F221" s="248" t="s">
        <v>240</v>
      </c>
      <c r="G221" s="246"/>
      <c r="H221" s="249">
        <v>24</v>
      </c>
      <c r="I221" s="250"/>
      <c r="J221" s="246"/>
      <c r="K221" s="246"/>
      <c r="L221" s="251"/>
      <c r="M221" s="252"/>
      <c r="N221" s="253"/>
      <c r="O221" s="253"/>
      <c r="P221" s="253"/>
      <c r="Q221" s="253"/>
      <c r="R221" s="253"/>
      <c r="S221" s="253"/>
      <c r="T221" s="253"/>
      <c r="U221" s="254"/>
      <c r="V221" s="14"/>
      <c r="W221" s="14"/>
      <c r="X221" s="14"/>
      <c r="Y221" s="14"/>
      <c r="Z221" s="14"/>
      <c r="AA221" s="14"/>
      <c r="AB221" s="14"/>
      <c r="AC221" s="14"/>
      <c r="AD221" s="14"/>
      <c r="AE221" s="14"/>
      <c r="AT221" s="255" t="s">
        <v>238</v>
      </c>
      <c r="AU221" s="255" t="s">
        <v>84</v>
      </c>
      <c r="AV221" s="14" t="s">
        <v>234</v>
      </c>
      <c r="AW221" s="14" t="s">
        <v>37</v>
      </c>
      <c r="AX221" s="14" t="s">
        <v>82</v>
      </c>
      <c r="AY221" s="255" t="s">
        <v>227</v>
      </c>
    </row>
    <row r="222" s="2" customFormat="1" ht="16.5" customHeight="1">
      <c r="A222" s="40"/>
      <c r="B222" s="41"/>
      <c r="C222" s="215" t="s">
        <v>556</v>
      </c>
      <c r="D222" s="215" t="s">
        <v>229</v>
      </c>
      <c r="E222" s="216" t="s">
        <v>2579</v>
      </c>
      <c r="F222" s="217" t="s">
        <v>2580</v>
      </c>
      <c r="G222" s="218" t="s">
        <v>348</v>
      </c>
      <c r="H222" s="219">
        <v>7</v>
      </c>
      <c r="I222" s="220"/>
      <c r="J222" s="221">
        <f>ROUND(I222*H222,2)</f>
        <v>0</v>
      </c>
      <c r="K222" s="217" t="s">
        <v>517</v>
      </c>
      <c r="L222" s="46"/>
      <c r="M222" s="222" t="s">
        <v>19</v>
      </c>
      <c r="N222" s="223" t="s">
        <v>46</v>
      </c>
      <c r="O222" s="86"/>
      <c r="P222" s="224">
        <f>O222*H222</f>
        <v>0</v>
      </c>
      <c r="Q222" s="224">
        <v>0</v>
      </c>
      <c r="R222" s="224">
        <f>Q222*H222</f>
        <v>0</v>
      </c>
      <c r="S222" s="224">
        <v>0</v>
      </c>
      <c r="T222" s="224">
        <f>S222*H222</f>
        <v>0</v>
      </c>
      <c r="U222" s="225" t="s">
        <v>19</v>
      </c>
      <c r="V222" s="40"/>
      <c r="W222" s="40"/>
      <c r="X222" s="40"/>
      <c r="Y222" s="40"/>
      <c r="Z222" s="40"/>
      <c r="AA222" s="40"/>
      <c r="AB222" s="40"/>
      <c r="AC222" s="40"/>
      <c r="AD222" s="40"/>
      <c r="AE222" s="40"/>
      <c r="AR222" s="226" t="s">
        <v>336</v>
      </c>
      <c r="AT222" s="226" t="s">
        <v>229</v>
      </c>
      <c r="AU222" s="226" t="s">
        <v>84</v>
      </c>
      <c r="AY222" s="19" t="s">
        <v>227</v>
      </c>
      <c r="BE222" s="227">
        <f>IF(N222="základní",J222,0)</f>
        <v>0</v>
      </c>
      <c r="BF222" s="227">
        <f>IF(N222="snížená",J222,0)</f>
        <v>0</v>
      </c>
      <c r="BG222" s="227">
        <f>IF(N222="zákl. přenesená",J222,0)</f>
        <v>0</v>
      </c>
      <c r="BH222" s="227">
        <f>IF(N222="sníž. přenesená",J222,0)</f>
        <v>0</v>
      </c>
      <c r="BI222" s="227">
        <f>IF(N222="nulová",J222,0)</f>
        <v>0</v>
      </c>
      <c r="BJ222" s="19" t="s">
        <v>82</v>
      </c>
      <c r="BK222" s="227">
        <f>ROUND(I222*H222,2)</f>
        <v>0</v>
      </c>
      <c r="BL222" s="19" t="s">
        <v>336</v>
      </c>
      <c r="BM222" s="226" t="s">
        <v>2581</v>
      </c>
    </row>
    <row r="223" s="2" customFormat="1">
      <c r="A223" s="40"/>
      <c r="B223" s="41"/>
      <c r="C223" s="42"/>
      <c r="D223" s="235" t="s">
        <v>519</v>
      </c>
      <c r="E223" s="42"/>
      <c r="F223" s="279" t="s">
        <v>2582</v>
      </c>
      <c r="G223" s="42"/>
      <c r="H223" s="42"/>
      <c r="I223" s="230"/>
      <c r="J223" s="42"/>
      <c r="K223" s="42"/>
      <c r="L223" s="46"/>
      <c r="M223" s="231"/>
      <c r="N223" s="232"/>
      <c r="O223" s="86"/>
      <c r="P223" s="86"/>
      <c r="Q223" s="86"/>
      <c r="R223" s="86"/>
      <c r="S223" s="86"/>
      <c r="T223" s="86"/>
      <c r="U223" s="87"/>
      <c r="V223" s="40"/>
      <c r="W223" s="40"/>
      <c r="X223" s="40"/>
      <c r="Y223" s="40"/>
      <c r="Z223" s="40"/>
      <c r="AA223" s="40"/>
      <c r="AB223" s="40"/>
      <c r="AC223" s="40"/>
      <c r="AD223" s="40"/>
      <c r="AE223" s="40"/>
      <c r="AT223" s="19" t="s">
        <v>519</v>
      </c>
      <c r="AU223" s="19" t="s">
        <v>84</v>
      </c>
    </row>
    <row r="224" s="13" customFormat="1">
      <c r="A224" s="13"/>
      <c r="B224" s="233"/>
      <c r="C224" s="234"/>
      <c r="D224" s="235" t="s">
        <v>238</v>
      </c>
      <c r="E224" s="236" t="s">
        <v>19</v>
      </c>
      <c r="F224" s="237" t="s">
        <v>285</v>
      </c>
      <c r="G224" s="234"/>
      <c r="H224" s="238">
        <v>7</v>
      </c>
      <c r="I224" s="239"/>
      <c r="J224" s="234"/>
      <c r="K224" s="234"/>
      <c r="L224" s="240"/>
      <c r="M224" s="241"/>
      <c r="N224" s="242"/>
      <c r="O224" s="242"/>
      <c r="P224" s="242"/>
      <c r="Q224" s="242"/>
      <c r="R224" s="242"/>
      <c r="S224" s="242"/>
      <c r="T224" s="242"/>
      <c r="U224" s="243"/>
      <c r="V224" s="13"/>
      <c r="W224" s="13"/>
      <c r="X224" s="13"/>
      <c r="Y224" s="13"/>
      <c r="Z224" s="13"/>
      <c r="AA224" s="13"/>
      <c r="AB224" s="13"/>
      <c r="AC224" s="13"/>
      <c r="AD224" s="13"/>
      <c r="AE224" s="13"/>
      <c r="AT224" s="244" t="s">
        <v>238</v>
      </c>
      <c r="AU224" s="244" t="s">
        <v>84</v>
      </c>
      <c r="AV224" s="13" t="s">
        <v>84</v>
      </c>
      <c r="AW224" s="13" t="s">
        <v>37</v>
      </c>
      <c r="AX224" s="13" t="s">
        <v>75</v>
      </c>
      <c r="AY224" s="244" t="s">
        <v>227</v>
      </c>
    </row>
    <row r="225" s="14" customFormat="1">
      <c r="A225" s="14"/>
      <c r="B225" s="245"/>
      <c r="C225" s="246"/>
      <c r="D225" s="235" t="s">
        <v>238</v>
      </c>
      <c r="E225" s="247" t="s">
        <v>19</v>
      </c>
      <c r="F225" s="248" t="s">
        <v>240</v>
      </c>
      <c r="G225" s="246"/>
      <c r="H225" s="249">
        <v>7</v>
      </c>
      <c r="I225" s="250"/>
      <c r="J225" s="246"/>
      <c r="K225" s="246"/>
      <c r="L225" s="251"/>
      <c r="M225" s="252"/>
      <c r="N225" s="253"/>
      <c r="O225" s="253"/>
      <c r="P225" s="253"/>
      <c r="Q225" s="253"/>
      <c r="R225" s="253"/>
      <c r="S225" s="253"/>
      <c r="T225" s="253"/>
      <c r="U225" s="254"/>
      <c r="V225" s="14"/>
      <c r="W225" s="14"/>
      <c r="X225" s="14"/>
      <c r="Y225" s="14"/>
      <c r="Z225" s="14"/>
      <c r="AA225" s="14"/>
      <c r="AB225" s="14"/>
      <c r="AC225" s="14"/>
      <c r="AD225" s="14"/>
      <c r="AE225" s="14"/>
      <c r="AT225" s="255" t="s">
        <v>238</v>
      </c>
      <c r="AU225" s="255" t="s">
        <v>84</v>
      </c>
      <c r="AV225" s="14" t="s">
        <v>234</v>
      </c>
      <c r="AW225" s="14" t="s">
        <v>37</v>
      </c>
      <c r="AX225" s="14" t="s">
        <v>82</v>
      </c>
      <c r="AY225" s="255" t="s">
        <v>227</v>
      </c>
    </row>
    <row r="226" s="2" customFormat="1" ht="24.15" customHeight="1">
      <c r="A226" s="40"/>
      <c r="B226" s="41"/>
      <c r="C226" s="215" t="s">
        <v>561</v>
      </c>
      <c r="D226" s="215" t="s">
        <v>229</v>
      </c>
      <c r="E226" s="216" t="s">
        <v>2583</v>
      </c>
      <c r="F226" s="217" t="s">
        <v>2584</v>
      </c>
      <c r="G226" s="218" t="s">
        <v>348</v>
      </c>
      <c r="H226" s="219">
        <v>3</v>
      </c>
      <c r="I226" s="220"/>
      <c r="J226" s="221">
        <f>ROUND(I226*H226,2)</f>
        <v>0</v>
      </c>
      <c r="K226" s="217" t="s">
        <v>233</v>
      </c>
      <c r="L226" s="46"/>
      <c r="M226" s="222" t="s">
        <v>19</v>
      </c>
      <c r="N226" s="223" t="s">
        <v>46</v>
      </c>
      <c r="O226" s="86"/>
      <c r="P226" s="224">
        <f>O226*H226</f>
        <v>0</v>
      </c>
      <c r="Q226" s="224">
        <v>0.031539999999999999</v>
      </c>
      <c r="R226" s="224">
        <f>Q226*H226</f>
        <v>0.094619999999999996</v>
      </c>
      <c r="S226" s="224">
        <v>0</v>
      </c>
      <c r="T226" s="224">
        <f>S226*H226</f>
        <v>0</v>
      </c>
      <c r="U226" s="225" t="s">
        <v>19</v>
      </c>
      <c r="V226" s="40"/>
      <c r="W226" s="40"/>
      <c r="X226" s="40"/>
      <c r="Y226" s="40"/>
      <c r="Z226" s="40"/>
      <c r="AA226" s="40"/>
      <c r="AB226" s="40"/>
      <c r="AC226" s="40"/>
      <c r="AD226" s="40"/>
      <c r="AE226" s="40"/>
      <c r="AR226" s="226" t="s">
        <v>336</v>
      </c>
      <c r="AT226" s="226" t="s">
        <v>229</v>
      </c>
      <c r="AU226" s="226" t="s">
        <v>84</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336</v>
      </c>
      <c r="BM226" s="226" t="s">
        <v>2585</v>
      </c>
    </row>
    <row r="227" s="2" customFormat="1">
      <c r="A227" s="40"/>
      <c r="B227" s="41"/>
      <c r="C227" s="42"/>
      <c r="D227" s="228" t="s">
        <v>236</v>
      </c>
      <c r="E227" s="42"/>
      <c r="F227" s="229" t="s">
        <v>2586</v>
      </c>
      <c r="G227" s="42"/>
      <c r="H227" s="42"/>
      <c r="I227" s="230"/>
      <c r="J227" s="42"/>
      <c r="K227" s="42"/>
      <c r="L227" s="46"/>
      <c r="M227" s="231"/>
      <c r="N227" s="232"/>
      <c r="O227" s="86"/>
      <c r="P227" s="86"/>
      <c r="Q227" s="86"/>
      <c r="R227" s="86"/>
      <c r="S227" s="86"/>
      <c r="T227" s="86"/>
      <c r="U227" s="87"/>
      <c r="V227" s="40"/>
      <c r="W227" s="40"/>
      <c r="X227" s="40"/>
      <c r="Y227" s="40"/>
      <c r="Z227" s="40"/>
      <c r="AA227" s="40"/>
      <c r="AB227" s="40"/>
      <c r="AC227" s="40"/>
      <c r="AD227" s="40"/>
      <c r="AE227" s="40"/>
      <c r="AT227" s="19" t="s">
        <v>236</v>
      </c>
      <c r="AU227" s="19" t="s">
        <v>84</v>
      </c>
    </row>
    <row r="228" s="2" customFormat="1">
      <c r="A228" s="40"/>
      <c r="B228" s="41"/>
      <c r="C228" s="42"/>
      <c r="D228" s="235" t="s">
        <v>519</v>
      </c>
      <c r="E228" s="42"/>
      <c r="F228" s="279" t="s">
        <v>2571</v>
      </c>
      <c r="G228" s="42"/>
      <c r="H228" s="42"/>
      <c r="I228" s="230"/>
      <c r="J228" s="42"/>
      <c r="K228" s="42"/>
      <c r="L228" s="46"/>
      <c r="M228" s="231"/>
      <c r="N228" s="232"/>
      <c r="O228" s="86"/>
      <c r="P228" s="86"/>
      <c r="Q228" s="86"/>
      <c r="R228" s="86"/>
      <c r="S228" s="86"/>
      <c r="T228" s="86"/>
      <c r="U228" s="87"/>
      <c r="V228" s="40"/>
      <c r="W228" s="40"/>
      <c r="X228" s="40"/>
      <c r="Y228" s="40"/>
      <c r="Z228" s="40"/>
      <c r="AA228" s="40"/>
      <c r="AB228" s="40"/>
      <c r="AC228" s="40"/>
      <c r="AD228" s="40"/>
      <c r="AE228" s="40"/>
      <c r="AT228" s="19" t="s">
        <v>519</v>
      </c>
      <c r="AU228" s="19" t="s">
        <v>84</v>
      </c>
    </row>
    <row r="229" s="13" customFormat="1">
      <c r="A229" s="13"/>
      <c r="B229" s="233"/>
      <c r="C229" s="234"/>
      <c r="D229" s="235" t="s">
        <v>238</v>
      </c>
      <c r="E229" s="236" t="s">
        <v>19</v>
      </c>
      <c r="F229" s="237" t="s">
        <v>91</v>
      </c>
      <c r="G229" s="234"/>
      <c r="H229" s="238">
        <v>3</v>
      </c>
      <c r="I229" s="239"/>
      <c r="J229" s="234"/>
      <c r="K229" s="234"/>
      <c r="L229" s="240"/>
      <c r="M229" s="241"/>
      <c r="N229" s="242"/>
      <c r="O229" s="242"/>
      <c r="P229" s="242"/>
      <c r="Q229" s="242"/>
      <c r="R229" s="242"/>
      <c r="S229" s="242"/>
      <c r="T229" s="242"/>
      <c r="U229" s="243"/>
      <c r="V229" s="13"/>
      <c r="W229" s="13"/>
      <c r="X229" s="13"/>
      <c r="Y229" s="13"/>
      <c r="Z229" s="13"/>
      <c r="AA229" s="13"/>
      <c r="AB229" s="13"/>
      <c r="AC229" s="13"/>
      <c r="AD229" s="13"/>
      <c r="AE229" s="13"/>
      <c r="AT229" s="244" t="s">
        <v>238</v>
      </c>
      <c r="AU229" s="244" t="s">
        <v>84</v>
      </c>
      <c r="AV229" s="13" t="s">
        <v>84</v>
      </c>
      <c r="AW229" s="13" t="s">
        <v>37</v>
      </c>
      <c r="AX229" s="13" t="s">
        <v>75</v>
      </c>
      <c r="AY229" s="244" t="s">
        <v>227</v>
      </c>
    </row>
    <row r="230" s="14" customFormat="1">
      <c r="A230" s="14"/>
      <c r="B230" s="245"/>
      <c r="C230" s="246"/>
      <c r="D230" s="235" t="s">
        <v>238</v>
      </c>
      <c r="E230" s="247" t="s">
        <v>19</v>
      </c>
      <c r="F230" s="248" t="s">
        <v>240</v>
      </c>
      <c r="G230" s="246"/>
      <c r="H230" s="249">
        <v>3</v>
      </c>
      <c r="I230" s="250"/>
      <c r="J230" s="246"/>
      <c r="K230" s="246"/>
      <c r="L230" s="251"/>
      <c r="M230" s="252"/>
      <c r="N230" s="253"/>
      <c r="O230" s="253"/>
      <c r="P230" s="253"/>
      <c r="Q230" s="253"/>
      <c r="R230" s="253"/>
      <c r="S230" s="253"/>
      <c r="T230" s="253"/>
      <c r="U230" s="254"/>
      <c r="V230" s="14"/>
      <c r="W230" s="14"/>
      <c r="X230" s="14"/>
      <c r="Y230" s="14"/>
      <c r="Z230" s="14"/>
      <c r="AA230" s="14"/>
      <c r="AB230" s="14"/>
      <c r="AC230" s="14"/>
      <c r="AD230" s="14"/>
      <c r="AE230" s="14"/>
      <c r="AT230" s="255" t="s">
        <v>238</v>
      </c>
      <c r="AU230" s="255" t="s">
        <v>84</v>
      </c>
      <c r="AV230" s="14" t="s">
        <v>234</v>
      </c>
      <c r="AW230" s="14" t="s">
        <v>37</v>
      </c>
      <c r="AX230" s="14" t="s">
        <v>82</v>
      </c>
      <c r="AY230" s="255" t="s">
        <v>227</v>
      </c>
    </row>
    <row r="231" s="2" customFormat="1" ht="24.15" customHeight="1">
      <c r="A231" s="40"/>
      <c r="B231" s="41"/>
      <c r="C231" s="215" t="s">
        <v>566</v>
      </c>
      <c r="D231" s="215" t="s">
        <v>229</v>
      </c>
      <c r="E231" s="216" t="s">
        <v>2587</v>
      </c>
      <c r="F231" s="217" t="s">
        <v>2588</v>
      </c>
      <c r="G231" s="218" t="s">
        <v>348</v>
      </c>
      <c r="H231" s="219">
        <v>5</v>
      </c>
      <c r="I231" s="220"/>
      <c r="J231" s="221">
        <f>ROUND(I231*H231,2)</f>
        <v>0</v>
      </c>
      <c r="K231" s="217" t="s">
        <v>233</v>
      </c>
      <c r="L231" s="46"/>
      <c r="M231" s="222" t="s">
        <v>19</v>
      </c>
      <c r="N231" s="223" t="s">
        <v>46</v>
      </c>
      <c r="O231" s="86"/>
      <c r="P231" s="224">
        <f>O231*H231</f>
        <v>0</v>
      </c>
      <c r="Q231" s="224">
        <v>0.034799999999999998</v>
      </c>
      <c r="R231" s="224">
        <f>Q231*H231</f>
        <v>0.17399999999999999</v>
      </c>
      <c r="S231" s="224">
        <v>0</v>
      </c>
      <c r="T231" s="224">
        <f>S231*H231</f>
        <v>0</v>
      </c>
      <c r="U231" s="225" t="s">
        <v>19</v>
      </c>
      <c r="V231" s="40"/>
      <c r="W231" s="40"/>
      <c r="X231" s="40"/>
      <c r="Y231" s="40"/>
      <c r="Z231" s="40"/>
      <c r="AA231" s="40"/>
      <c r="AB231" s="40"/>
      <c r="AC231" s="40"/>
      <c r="AD231" s="40"/>
      <c r="AE231" s="40"/>
      <c r="AR231" s="226" t="s">
        <v>336</v>
      </c>
      <c r="AT231" s="226" t="s">
        <v>229</v>
      </c>
      <c r="AU231" s="226" t="s">
        <v>84</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336</v>
      </c>
      <c r="BM231" s="226" t="s">
        <v>2589</v>
      </c>
    </row>
    <row r="232" s="2" customFormat="1">
      <c r="A232" s="40"/>
      <c r="B232" s="41"/>
      <c r="C232" s="42"/>
      <c r="D232" s="228" t="s">
        <v>236</v>
      </c>
      <c r="E232" s="42"/>
      <c r="F232" s="229" t="s">
        <v>2590</v>
      </c>
      <c r="G232" s="42"/>
      <c r="H232" s="42"/>
      <c r="I232" s="230"/>
      <c r="J232" s="42"/>
      <c r="K232" s="42"/>
      <c r="L232" s="46"/>
      <c r="M232" s="231"/>
      <c r="N232" s="232"/>
      <c r="O232" s="86"/>
      <c r="P232" s="86"/>
      <c r="Q232" s="86"/>
      <c r="R232" s="86"/>
      <c r="S232" s="86"/>
      <c r="T232" s="86"/>
      <c r="U232" s="87"/>
      <c r="V232" s="40"/>
      <c r="W232" s="40"/>
      <c r="X232" s="40"/>
      <c r="Y232" s="40"/>
      <c r="Z232" s="40"/>
      <c r="AA232" s="40"/>
      <c r="AB232" s="40"/>
      <c r="AC232" s="40"/>
      <c r="AD232" s="40"/>
      <c r="AE232" s="40"/>
      <c r="AT232" s="19" t="s">
        <v>236</v>
      </c>
      <c r="AU232" s="19" t="s">
        <v>84</v>
      </c>
    </row>
    <row r="233" s="2" customFormat="1">
      <c r="A233" s="40"/>
      <c r="B233" s="41"/>
      <c r="C233" s="42"/>
      <c r="D233" s="235" t="s">
        <v>519</v>
      </c>
      <c r="E233" s="42"/>
      <c r="F233" s="279" t="s">
        <v>2571</v>
      </c>
      <c r="G233" s="42"/>
      <c r="H233" s="42"/>
      <c r="I233" s="230"/>
      <c r="J233" s="42"/>
      <c r="K233" s="42"/>
      <c r="L233" s="46"/>
      <c r="M233" s="231"/>
      <c r="N233" s="232"/>
      <c r="O233" s="86"/>
      <c r="P233" s="86"/>
      <c r="Q233" s="86"/>
      <c r="R233" s="86"/>
      <c r="S233" s="86"/>
      <c r="T233" s="86"/>
      <c r="U233" s="87"/>
      <c r="V233" s="40"/>
      <c r="W233" s="40"/>
      <c r="X233" s="40"/>
      <c r="Y233" s="40"/>
      <c r="Z233" s="40"/>
      <c r="AA233" s="40"/>
      <c r="AB233" s="40"/>
      <c r="AC233" s="40"/>
      <c r="AD233" s="40"/>
      <c r="AE233" s="40"/>
      <c r="AT233" s="19" t="s">
        <v>519</v>
      </c>
      <c r="AU233" s="19" t="s">
        <v>84</v>
      </c>
    </row>
    <row r="234" s="13" customFormat="1">
      <c r="A234" s="13"/>
      <c r="B234" s="233"/>
      <c r="C234" s="234"/>
      <c r="D234" s="235" t="s">
        <v>238</v>
      </c>
      <c r="E234" s="236" t="s">
        <v>19</v>
      </c>
      <c r="F234" s="237" t="s">
        <v>267</v>
      </c>
      <c r="G234" s="234"/>
      <c r="H234" s="238">
        <v>5</v>
      </c>
      <c r="I234" s="239"/>
      <c r="J234" s="234"/>
      <c r="K234" s="234"/>
      <c r="L234" s="240"/>
      <c r="M234" s="241"/>
      <c r="N234" s="242"/>
      <c r="O234" s="242"/>
      <c r="P234" s="242"/>
      <c r="Q234" s="242"/>
      <c r="R234" s="242"/>
      <c r="S234" s="242"/>
      <c r="T234" s="242"/>
      <c r="U234" s="243"/>
      <c r="V234" s="13"/>
      <c r="W234" s="13"/>
      <c r="X234" s="13"/>
      <c r="Y234" s="13"/>
      <c r="Z234" s="13"/>
      <c r="AA234" s="13"/>
      <c r="AB234" s="13"/>
      <c r="AC234" s="13"/>
      <c r="AD234" s="13"/>
      <c r="AE234" s="13"/>
      <c r="AT234" s="244" t="s">
        <v>238</v>
      </c>
      <c r="AU234" s="244" t="s">
        <v>84</v>
      </c>
      <c r="AV234" s="13" t="s">
        <v>84</v>
      </c>
      <c r="AW234" s="13" t="s">
        <v>37</v>
      </c>
      <c r="AX234" s="13" t="s">
        <v>75</v>
      </c>
      <c r="AY234" s="244" t="s">
        <v>227</v>
      </c>
    </row>
    <row r="235" s="14" customFormat="1">
      <c r="A235" s="14"/>
      <c r="B235" s="245"/>
      <c r="C235" s="246"/>
      <c r="D235" s="235" t="s">
        <v>238</v>
      </c>
      <c r="E235" s="247" t="s">
        <v>19</v>
      </c>
      <c r="F235" s="248" t="s">
        <v>240</v>
      </c>
      <c r="G235" s="246"/>
      <c r="H235" s="249">
        <v>5</v>
      </c>
      <c r="I235" s="250"/>
      <c r="J235" s="246"/>
      <c r="K235" s="246"/>
      <c r="L235" s="251"/>
      <c r="M235" s="252"/>
      <c r="N235" s="253"/>
      <c r="O235" s="253"/>
      <c r="P235" s="253"/>
      <c r="Q235" s="253"/>
      <c r="R235" s="253"/>
      <c r="S235" s="253"/>
      <c r="T235" s="253"/>
      <c r="U235" s="254"/>
      <c r="V235" s="14"/>
      <c r="W235" s="14"/>
      <c r="X235" s="14"/>
      <c r="Y235" s="14"/>
      <c r="Z235" s="14"/>
      <c r="AA235" s="14"/>
      <c r="AB235" s="14"/>
      <c r="AC235" s="14"/>
      <c r="AD235" s="14"/>
      <c r="AE235" s="14"/>
      <c r="AT235" s="255" t="s">
        <v>238</v>
      </c>
      <c r="AU235" s="255" t="s">
        <v>84</v>
      </c>
      <c r="AV235" s="14" t="s">
        <v>234</v>
      </c>
      <c r="AW235" s="14" t="s">
        <v>37</v>
      </c>
      <c r="AX235" s="14" t="s">
        <v>82</v>
      </c>
      <c r="AY235" s="255" t="s">
        <v>227</v>
      </c>
    </row>
    <row r="236" s="2" customFormat="1" ht="24.15" customHeight="1">
      <c r="A236" s="40"/>
      <c r="B236" s="41"/>
      <c r="C236" s="215" t="s">
        <v>571</v>
      </c>
      <c r="D236" s="215" t="s">
        <v>229</v>
      </c>
      <c r="E236" s="216" t="s">
        <v>2591</v>
      </c>
      <c r="F236" s="217" t="s">
        <v>2592</v>
      </c>
      <c r="G236" s="218" t="s">
        <v>348</v>
      </c>
      <c r="H236" s="219">
        <v>2</v>
      </c>
      <c r="I236" s="220"/>
      <c r="J236" s="221">
        <f>ROUND(I236*H236,2)</f>
        <v>0</v>
      </c>
      <c r="K236" s="217" t="s">
        <v>233</v>
      </c>
      <c r="L236" s="46"/>
      <c r="M236" s="222" t="s">
        <v>19</v>
      </c>
      <c r="N236" s="223" t="s">
        <v>46</v>
      </c>
      <c r="O236" s="86"/>
      <c r="P236" s="224">
        <f>O236*H236</f>
        <v>0</v>
      </c>
      <c r="Q236" s="224">
        <v>0.037199999999999997</v>
      </c>
      <c r="R236" s="224">
        <f>Q236*H236</f>
        <v>0.074399999999999994</v>
      </c>
      <c r="S236" s="224">
        <v>0</v>
      </c>
      <c r="T236" s="224">
        <f>S236*H236</f>
        <v>0</v>
      </c>
      <c r="U236" s="225" t="s">
        <v>19</v>
      </c>
      <c r="V236" s="40"/>
      <c r="W236" s="40"/>
      <c r="X236" s="40"/>
      <c r="Y236" s="40"/>
      <c r="Z236" s="40"/>
      <c r="AA236" s="40"/>
      <c r="AB236" s="40"/>
      <c r="AC236" s="40"/>
      <c r="AD236" s="40"/>
      <c r="AE236" s="40"/>
      <c r="AR236" s="226" t="s">
        <v>336</v>
      </c>
      <c r="AT236" s="226" t="s">
        <v>229</v>
      </c>
      <c r="AU236" s="226" t="s">
        <v>84</v>
      </c>
      <c r="AY236" s="19" t="s">
        <v>227</v>
      </c>
      <c r="BE236" s="227">
        <f>IF(N236="základní",J236,0)</f>
        <v>0</v>
      </c>
      <c r="BF236" s="227">
        <f>IF(N236="snížená",J236,0)</f>
        <v>0</v>
      </c>
      <c r="BG236" s="227">
        <f>IF(N236="zákl. přenesená",J236,0)</f>
        <v>0</v>
      </c>
      <c r="BH236" s="227">
        <f>IF(N236="sníž. přenesená",J236,0)</f>
        <v>0</v>
      </c>
      <c r="BI236" s="227">
        <f>IF(N236="nulová",J236,0)</f>
        <v>0</v>
      </c>
      <c r="BJ236" s="19" t="s">
        <v>82</v>
      </c>
      <c r="BK236" s="227">
        <f>ROUND(I236*H236,2)</f>
        <v>0</v>
      </c>
      <c r="BL236" s="19" t="s">
        <v>336</v>
      </c>
      <c r="BM236" s="226" t="s">
        <v>2593</v>
      </c>
    </row>
    <row r="237" s="2" customFormat="1">
      <c r="A237" s="40"/>
      <c r="B237" s="41"/>
      <c r="C237" s="42"/>
      <c r="D237" s="228" t="s">
        <v>236</v>
      </c>
      <c r="E237" s="42"/>
      <c r="F237" s="229" t="s">
        <v>2594</v>
      </c>
      <c r="G237" s="42"/>
      <c r="H237" s="42"/>
      <c r="I237" s="230"/>
      <c r="J237" s="42"/>
      <c r="K237" s="42"/>
      <c r="L237" s="46"/>
      <c r="M237" s="231"/>
      <c r="N237" s="232"/>
      <c r="O237" s="86"/>
      <c r="P237" s="86"/>
      <c r="Q237" s="86"/>
      <c r="R237" s="86"/>
      <c r="S237" s="86"/>
      <c r="T237" s="86"/>
      <c r="U237" s="87"/>
      <c r="V237" s="40"/>
      <c r="W237" s="40"/>
      <c r="X237" s="40"/>
      <c r="Y237" s="40"/>
      <c r="Z237" s="40"/>
      <c r="AA237" s="40"/>
      <c r="AB237" s="40"/>
      <c r="AC237" s="40"/>
      <c r="AD237" s="40"/>
      <c r="AE237" s="40"/>
      <c r="AT237" s="19" t="s">
        <v>236</v>
      </c>
      <c r="AU237" s="19" t="s">
        <v>84</v>
      </c>
    </row>
    <row r="238" s="2" customFormat="1">
      <c r="A238" s="40"/>
      <c r="B238" s="41"/>
      <c r="C238" s="42"/>
      <c r="D238" s="235" t="s">
        <v>519</v>
      </c>
      <c r="E238" s="42"/>
      <c r="F238" s="279" t="s">
        <v>2571</v>
      </c>
      <c r="G238" s="42"/>
      <c r="H238" s="42"/>
      <c r="I238" s="230"/>
      <c r="J238" s="42"/>
      <c r="K238" s="42"/>
      <c r="L238" s="46"/>
      <c r="M238" s="231"/>
      <c r="N238" s="232"/>
      <c r="O238" s="86"/>
      <c r="P238" s="86"/>
      <c r="Q238" s="86"/>
      <c r="R238" s="86"/>
      <c r="S238" s="86"/>
      <c r="T238" s="86"/>
      <c r="U238" s="87"/>
      <c r="V238" s="40"/>
      <c r="W238" s="40"/>
      <c r="X238" s="40"/>
      <c r="Y238" s="40"/>
      <c r="Z238" s="40"/>
      <c r="AA238" s="40"/>
      <c r="AB238" s="40"/>
      <c r="AC238" s="40"/>
      <c r="AD238" s="40"/>
      <c r="AE238" s="40"/>
      <c r="AT238" s="19" t="s">
        <v>519</v>
      </c>
      <c r="AU238" s="19" t="s">
        <v>84</v>
      </c>
    </row>
    <row r="239" s="13" customFormat="1">
      <c r="A239" s="13"/>
      <c r="B239" s="233"/>
      <c r="C239" s="234"/>
      <c r="D239" s="235" t="s">
        <v>238</v>
      </c>
      <c r="E239" s="236" t="s">
        <v>19</v>
      </c>
      <c r="F239" s="237" t="s">
        <v>84</v>
      </c>
      <c r="G239" s="234"/>
      <c r="H239" s="238">
        <v>2</v>
      </c>
      <c r="I239" s="239"/>
      <c r="J239" s="234"/>
      <c r="K239" s="234"/>
      <c r="L239" s="240"/>
      <c r="M239" s="241"/>
      <c r="N239" s="242"/>
      <c r="O239" s="242"/>
      <c r="P239" s="242"/>
      <c r="Q239" s="242"/>
      <c r="R239" s="242"/>
      <c r="S239" s="242"/>
      <c r="T239" s="242"/>
      <c r="U239" s="243"/>
      <c r="V239" s="13"/>
      <c r="W239" s="13"/>
      <c r="X239" s="13"/>
      <c r="Y239" s="13"/>
      <c r="Z239" s="13"/>
      <c r="AA239" s="13"/>
      <c r="AB239" s="13"/>
      <c r="AC239" s="13"/>
      <c r="AD239" s="13"/>
      <c r="AE239" s="13"/>
      <c r="AT239" s="244" t="s">
        <v>238</v>
      </c>
      <c r="AU239" s="244" t="s">
        <v>84</v>
      </c>
      <c r="AV239" s="13" t="s">
        <v>84</v>
      </c>
      <c r="AW239" s="13" t="s">
        <v>37</v>
      </c>
      <c r="AX239" s="13" t="s">
        <v>75</v>
      </c>
      <c r="AY239" s="244" t="s">
        <v>227</v>
      </c>
    </row>
    <row r="240" s="14" customFormat="1">
      <c r="A240" s="14"/>
      <c r="B240" s="245"/>
      <c r="C240" s="246"/>
      <c r="D240" s="235" t="s">
        <v>238</v>
      </c>
      <c r="E240" s="247" t="s">
        <v>19</v>
      </c>
      <c r="F240" s="248" t="s">
        <v>240</v>
      </c>
      <c r="G240" s="246"/>
      <c r="H240" s="249">
        <v>2</v>
      </c>
      <c r="I240" s="250"/>
      <c r="J240" s="246"/>
      <c r="K240" s="246"/>
      <c r="L240" s="251"/>
      <c r="M240" s="252"/>
      <c r="N240" s="253"/>
      <c r="O240" s="253"/>
      <c r="P240" s="253"/>
      <c r="Q240" s="253"/>
      <c r="R240" s="253"/>
      <c r="S240" s="253"/>
      <c r="T240" s="253"/>
      <c r="U240" s="254"/>
      <c r="V240" s="14"/>
      <c r="W240" s="14"/>
      <c r="X240" s="14"/>
      <c r="Y240" s="14"/>
      <c r="Z240" s="14"/>
      <c r="AA240" s="14"/>
      <c r="AB240" s="14"/>
      <c r="AC240" s="14"/>
      <c r="AD240" s="14"/>
      <c r="AE240" s="14"/>
      <c r="AT240" s="255" t="s">
        <v>238</v>
      </c>
      <c r="AU240" s="255" t="s">
        <v>84</v>
      </c>
      <c r="AV240" s="14" t="s">
        <v>234</v>
      </c>
      <c r="AW240" s="14" t="s">
        <v>37</v>
      </c>
      <c r="AX240" s="14" t="s">
        <v>82</v>
      </c>
      <c r="AY240" s="255" t="s">
        <v>227</v>
      </c>
    </row>
    <row r="241" s="2" customFormat="1" ht="24.15" customHeight="1">
      <c r="A241" s="40"/>
      <c r="B241" s="41"/>
      <c r="C241" s="215" t="s">
        <v>576</v>
      </c>
      <c r="D241" s="215" t="s">
        <v>229</v>
      </c>
      <c r="E241" s="216" t="s">
        <v>2595</v>
      </c>
      <c r="F241" s="217" t="s">
        <v>2596</v>
      </c>
      <c r="G241" s="218" t="s">
        <v>348</v>
      </c>
      <c r="H241" s="219">
        <v>2</v>
      </c>
      <c r="I241" s="220"/>
      <c r="J241" s="221">
        <f>ROUND(I241*H241,2)</f>
        <v>0</v>
      </c>
      <c r="K241" s="217" t="s">
        <v>233</v>
      </c>
      <c r="L241" s="46"/>
      <c r="M241" s="222" t="s">
        <v>19</v>
      </c>
      <c r="N241" s="223" t="s">
        <v>46</v>
      </c>
      <c r="O241" s="86"/>
      <c r="P241" s="224">
        <f>O241*H241</f>
        <v>0</v>
      </c>
      <c r="Q241" s="224">
        <v>0.041320000000000003</v>
      </c>
      <c r="R241" s="224">
        <f>Q241*H241</f>
        <v>0.082640000000000005</v>
      </c>
      <c r="S241" s="224">
        <v>0</v>
      </c>
      <c r="T241" s="224">
        <f>S241*H241</f>
        <v>0</v>
      </c>
      <c r="U241" s="225" t="s">
        <v>19</v>
      </c>
      <c r="V241" s="40"/>
      <c r="W241" s="40"/>
      <c r="X241" s="40"/>
      <c r="Y241" s="40"/>
      <c r="Z241" s="40"/>
      <c r="AA241" s="40"/>
      <c r="AB241" s="40"/>
      <c r="AC241" s="40"/>
      <c r="AD241" s="40"/>
      <c r="AE241" s="40"/>
      <c r="AR241" s="226" t="s">
        <v>336</v>
      </c>
      <c r="AT241" s="226" t="s">
        <v>229</v>
      </c>
      <c r="AU241" s="226" t="s">
        <v>84</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336</v>
      </c>
      <c r="BM241" s="226" t="s">
        <v>2597</v>
      </c>
    </row>
    <row r="242" s="2" customFormat="1">
      <c r="A242" s="40"/>
      <c r="B242" s="41"/>
      <c r="C242" s="42"/>
      <c r="D242" s="228" t="s">
        <v>236</v>
      </c>
      <c r="E242" s="42"/>
      <c r="F242" s="229" t="s">
        <v>2598</v>
      </c>
      <c r="G242" s="42"/>
      <c r="H242" s="42"/>
      <c r="I242" s="230"/>
      <c r="J242" s="42"/>
      <c r="K242" s="42"/>
      <c r="L242" s="46"/>
      <c r="M242" s="231"/>
      <c r="N242" s="232"/>
      <c r="O242" s="86"/>
      <c r="P242" s="86"/>
      <c r="Q242" s="86"/>
      <c r="R242" s="86"/>
      <c r="S242" s="86"/>
      <c r="T242" s="86"/>
      <c r="U242" s="87"/>
      <c r="V242" s="40"/>
      <c r="W242" s="40"/>
      <c r="X242" s="40"/>
      <c r="Y242" s="40"/>
      <c r="Z242" s="40"/>
      <c r="AA242" s="40"/>
      <c r="AB242" s="40"/>
      <c r="AC242" s="40"/>
      <c r="AD242" s="40"/>
      <c r="AE242" s="40"/>
      <c r="AT242" s="19" t="s">
        <v>236</v>
      </c>
      <c r="AU242" s="19" t="s">
        <v>84</v>
      </c>
    </row>
    <row r="243" s="2" customFormat="1">
      <c r="A243" s="40"/>
      <c r="B243" s="41"/>
      <c r="C243" s="42"/>
      <c r="D243" s="235" t="s">
        <v>519</v>
      </c>
      <c r="E243" s="42"/>
      <c r="F243" s="279" t="s">
        <v>2571</v>
      </c>
      <c r="G243" s="42"/>
      <c r="H243" s="42"/>
      <c r="I243" s="230"/>
      <c r="J243" s="42"/>
      <c r="K243" s="42"/>
      <c r="L243" s="46"/>
      <c r="M243" s="231"/>
      <c r="N243" s="232"/>
      <c r="O243" s="86"/>
      <c r="P243" s="86"/>
      <c r="Q243" s="86"/>
      <c r="R243" s="86"/>
      <c r="S243" s="86"/>
      <c r="T243" s="86"/>
      <c r="U243" s="87"/>
      <c r="V243" s="40"/>
      <c r="W243" s="40"/>
      <c r="X243" s="40"/>
      <c r="Y243" s="40"/>
      <c r="Z243" s="40"/>
      <c r="AA243" s="40"/>
      <c r="AB243" s="40"/>
      <c r="AC243" s="40"/>
      <c r="AD243" s="40"/>
      <c r="AE243" s="40"/>
      <c r="AT243" s="19" t="s">
        <v>519</v>
      </c>
      <c r="AU243" s="19" t="s">
        <v>84</v>
      </c>
    </row>
    <row r="244" s="13" customFormat="1">
      <c r="A244" s="13"/>
      <c r="B244" s="233"/>
      <c r="C244" s="234"/>
      <c r="D244" s="235" t="s">
        <v>238</v>
      </c>
      <c r="E244" s="236" t="s">
        <v>19</v>
      </c>
      <c r="F244" s="237" t="s">
        <v>84</v>
      </c>
      <c r="G244" s="234"/>
      <c r="H244" s="238">
        <v>2</v>
      </c>
      <c r="I244" s="239"/>
      <c r="J244" s="234"/>
      <c r="K244" s="234"/>
      <c r="L244" s="240"/>
      <c r="M244" s="241"/>
      <c r="N244" s="242"/>
      <c r="O244" s="242"/>
      <c r="P244" s="242"/>
      <c r="Q244" s="242"/>
      <c r="R244" s="242"/>
      <c r="S244" s="242"/>
      <c r="T244" s="242"/>
      <c r="U244" s="243"/>
      <c r="V244" s="13"/>
      <c r="W244" s="13"/>
      <c r="X244" s="13"/>
      <c r="Y244" s="13"/>
      <c r="Z244" s="13"/>
      <c r="AA244" s="13"/>
      <c r="AB244" s="13"/>
      <c r="AC244" s="13"/>
      <c r="AD244" s="13"/>
      <c r="AE244" s="13"/>
      <c r="AT244" s="244" t="s">
        <v>238</v>
      </c>
      <c r="AU244" s="244" t="s">
        <v>84</v>
      </c>
      <c r="AV244" s="13" t="s">
        <v>84</v>
      </c>
      <c r="AW244" s="13" t="s">
        <v>37</v>
      </c>
      <c r="AX244" s="13" t="s">
        <v>75</v>
      </c>
      <c r="AY244" s="244" t="s">
        <v>227</v>
      </c>
    </row>
    <row r="245" s="14" customFormat="1">
      <c r="A245" s="14"/>
      <c r="B245" s="245"/>
      <c r="C245" s="246"/>
      <c r="D245" s="235" t="s">
        <v>238</v>
      </c>
      <c r="E245" s="247" t="s">
        <v>19</v>
      </c>
      <c r="F245" s="248" t="s">
        <v>240</v>
      </c>
      <c r="G245" s="246"/>
      <c r="H245" s="249">
        <v>2</v>
      </c>
      <c r="I245" s="250"/>
      <c r="J245" s="246"/>
      <c r="K245" s="246"/>
      <c r="L245" s="251"/>
      <c r="M245" s="252"/>
      <c r="N245" s="253"/>
      <c r="O245" s="253"/>
      <c r="P245" s="253"/>
      <c r="Q245" s="253"/>
      <c r="R245" s="253"/>
      <c r="S245" s="253"/>
      <c r="T245" s="253"/>
      <c r="U245" s="254"/>
      <c r="V245" s="14"/>
      <c r="W245" s="14"/>
      <c r="X245" s="14"/>
      <c r="Y245" s="14"/>
      <c r="Z245" s="14"/>
      <c r="AA245" s="14"/>
      <c r="AB245" s="14"/>
      <c r="AC245" s="14"/>
      <c r="AD245" s="14"/>
      <c r="AE245" s="14"/>
      <c r="AT245" s="255" t="s">
        <v>238</v>
      </c>
      <c r="AU245" s="255" t="s">
        <v>84</v>
      </c>
      <c r="AV245" s="14" t="s">
        <v>234</v>
      </c>
      <c r="AW245" s="14" t="s">
        <v>37</v>
      </c>
      <c r="AX245" s="14" t="s">
        <v>82</v>
      </c>
      <c r="AY245" s="255" t="s">
        <v>227</v>
      </c>
    </row>
    <row r="246" s="2" customFormat="1" ht="24.15" customHeight="1">
      <c r="A246" s="40"/>
      <c r="B246" s="41"/>
      <c r="C246" s="215" t="s">
        <v>581</v>
      </c>
      <c r="D246" s="215" t="s">
        <v>229</v>
      </c>
      <c r="E246" s="216" t="s">
        <v>2599</v>
      </c>
      <c r="F246" s="217" t="s">
        <v>2600</v>
      </c>
      <c r="G246" s="218" t="s">
        <v>348</v>
      </c>
      <c r="H246" s="219">
        <v>5</v>
      </c>
      <c r="I246" s="220"/>
      <c r="J246" s="221">
        <f>ROUND(I246*H246,2)</f>
        <v>0</v>
      </c>
      <c r="K246" s="217" t="s">
        <v>233</v>
      </c>
      <c r="L246" s="46"/>
      <c r="M246" s="222" t="s">
        <v>19</v>
      </c>
      <c r="N246" s="223" t="s">
        <v>46</v>
      </c>
      <c r="O246" s="86"/>
      <c r="P246" s="224">
        <f>O246*H246</f>
        <v>0</v>
      </c>
      <c r="Q246" s="224">
        <v>0.054359999999999999</v>
      </c>
      <c r="R246" s="224">
        <f>Q246*H246</f>
        <v>0.27179999999999999</v>
      </c>
      <c r="S246" s="224">
        <v>0</v>
      </c>
      <c r="T246" s="224">
        <f>S246*H246</f>
        <v>0</v>
      </c>
      <c r="U246" s="225" t="s">
        <v>19</v>
      </c>
      <c r="V246" s="40"/>
      <c r="W246" s="40"/>
      <c r="X246" s="40"/>
      <c r="Y246" s="40"/>
      <c r="Z246" s="40"/>
      <c r="AA246" s="40"/>
      <c r="AB246" s="40"/>
      <c r="AC246" s="40"/>
      <c r="AD246" s="40"/>
      <c r="AE246" s="40"/>
      <c r="AR246" s="226" t="s">
        <v>336</v>
      </c>
      <c r="AT246" s="226" t="s">
        <v>229</v>
      </c>
      <c r="AU246" s="226" t="s">
        <v>84</v>
      </c>
      <c r="AY246" s="19" t="s">
        <v>227</v>
      </c>
      <c r="BE246" s="227">
        <f>IF(N246="základní",J246,0)</f>
        <v>0</v>
      </c>
      <c r="BF246" s="227">
        <f>IF(N246="snížená",J246,0)</f>
        <v>0</v>
      </c>
      <c r="BG246" s="227">
        <f>IF(N246="zákl. přenesená",J246,0)</f>
        <v>0</v>
      </c>
      <c r="BH246" s="227">
        <f>IF(N246="sníž. přenesená",J246,0)</f>
        <v>0</v>
      </c>
      <c r="BI246" s="227">
        <f>IF(N246="nulová",J246,0)</f>
        <v>0</v>
      </c>
      <c r="BJ246" s="19" t="s">
        <v>82</v>
      </c>
      <c r="BK246" s="227">
        <f>ROUND(I246*H246,2)</f>
        <v>0</v>
      </c>
      <c r="BL246" s="19" t="s">
        <v>336</v>
      </c>
      <c r="BM246" s="226" t="s">
        <v>2601</v>
      </c>
    </row>
    <row r="247" s="2" customFormat="1">
      <c r="A247" s="40"/>
      <c r="B247" s="41"/>
      <c r="C247" s="42"/>
      <c r="D247" s="228" t="s">
        <v>236</v>
      </c>
      <c r="E247" s="42"/>
      <c r="F247" s="229" t="s">
        <v>2602</v>
      </c>
      <c r="G247" s="42"/>
      <c r="H247" s="42"/>
      <c r="I247" s="230"/>
      <c r="J247" s="42"/>
      <c r="K247" s="42"/>
      <c r="L247" s="46"/>
      <c r="M247" s="231"/>
      <c r="N247" s="232"/>
      <c r="O247" s="86"/>
      <c r="P247" s="86"/>
      <c r="Q247" s="86"/>
      <c r="R247" s="86"/>
      <c r="S247" s="86"/>
      <c r="T247" s="86"/>
      <c r="U247" s="87"/>
      <c r="V247" s="40"/>
      <c r="W247" s="40"/>
      <c r="X247" s="40"/>
      <c r="Y247" s="40"/>
      <c r="Z247" s="40"/>
      <c r="AA247" s="40"/>
      <c r="AB247" s="40"/>
      <c r="AC247" s="40"/>
      <c r="AD247" s="40"/>
      <c r="AE247" s="40"/>
      <c r="AT247" s="19" t="s">
        <v>236</v>
      </c>
      <c r="AU247" s="19" t="s">
        <v>84</v>
      </c>
    </row>
    <row r="248" s="2" customFormat="1">
      <c r="A248" s="40"/>
      <c r="B248" s="41"/>
      <c r="C248" s="42"/>
      <c r="D248" s="235" t="s">
        <v>519</v>
      </c>
      <c r="E248" s="42"/>
      <c r="F248" s="279" t="s">
        <v>2571</v>
      </c>
      <c r="G248" s="42"/>
      <c r="H248" s="42"/>
      <c r="I248" s="230"/>
      <c r="J248" s="42"/>
      <c r="K248" s="42"/>
      <c r="L248" s="46"/>
      <c r="M248" s="231"/>
      <c r="N248" s="232"/>
      <c r="O248" s="86"/>
      <c r="P248" s="86"/>
      <c r="Q248" s="86"/>
      <c r="R248" s="86"/>
      <c r="S248" s="86"/>
      <c r="T248" s="86"/>
      <c r="U248" s="87"/>
      <c r="V248" s="40"/>
      <c r="W248" s="40"/>
      <c r="X248" s="40"/>
      <c r="Y248" s="40"/>
      <c r="Z248" s="40"/>
      <c r="AA248" s="40"/>
      <c r="AB248" s="40"/>
      <c r="AC248" s="40"/>
      <c r="AD248" s="40"/>
      <c r="AE248" s="40"/>
      <c r="AT248" s="19" t="s">
        <v>519</v>
      </c>
      <c r="AU248" s="19" t="s">
        <v>84</v>
      </c>
    </row>
    <row r="249" s="13" customFormat="1">
      <c r="A249" s="13"/>
      <c r="B249" s="233"/>
      <c r="C249" s="234"/>
      <c r="D249" s="235" t="s">
        <v>238</v>
      </c>
      <c r="E249" s="236" t="s">
        <v>19</v>
      </c>
      <c r="F249" s="237" t="s">
        <v>267</v>
      </c>
      <c r="G249" s="234"/>
      <c r="H249" s="238">
        <v>5</v>
      </c>
      <c r="I249" s="239"/>
      <c r="J249" s="234"/>
      <c r="K249" s="234"/>
      <c r="L249" s="240"/>
      <c r="M249" s="241"/>
      <c r="N249" s="242"/>
      <c r="O249" s="242"/>
      <c r="P249" s="242"/>
      <c r="Q249" s="242"/>
      <c r="R249" s="242"/>
      <c r="S249" s="242"/>
      <c r="T249" s="242"/>
      <c r="U249" s="243"/>
      <c r="V249" s="13"/>
      <c r="W249" s="13"/>
      <c r="X249" s="13"/>
      <c r="Y249" s="13"/>
      <c r="Z249" s="13"/>
      <c r="AA249" s="13"/>
      <c r="AB249" s="13"/>
      <c r="AC249" s="13"/>
      <c r="AD249" s="13"/>
      <c r="AE249" s="13"/>
      <c r="AT249" s="244" t="s">
        <v>238</v>
      </c>
      <c r="AU249" s="244" t="s">
        <v>84</v>
      </c>
      <c r="AV249" s="13" t="s">
        <v>84</v>
      </c>
      <c r="AW249" s="13" t="s">
        <v>37</v>
      </c>
      <c r="AX249" s="13" t="s">
        <v>75</v>
      </c>
      <c r="AY249" s="244" t="s">
        <v>227</v>
      </c>
    </row>
    <row r="250" s="14" customFormat="1">
      <c r="A250" s="14"/>
      <c r="B250" s="245"/>
      <c r="C250" s="246"/>
      <c r="D250" s="235" t="s">
        <v>238</v>
      </c>
      <c r="E250" s="247" t="s">
        <v>19</v>
      </c>
      <c r="F250" s="248" t="s">
        <v>240</v>
      </c>
      <c r="G250" s="246"/>
      <c r="H250" s="249">
        <v>5</v>
      </c>
      <c r="I250" s="250"/>
      <c r="J250" s="246"/>
      <c r="K250" s="246"/>
      <c r="L250" s="251"/>
      <c r="M250" s="252"/>
      <c r="N250" s="253"/>
      <c r="O250" s="253"/>
      <c r="P250" s="253"/>
      <c r="Q250" s="253"/>
      <c r="R250" s="253"/>
      <c r="S250" s="253"/>
      <c r="T250" s="253"/>
      <c r="U250" s="254"/>
      <c r="V250" s="14"/>
      <c r="W250" s="14"/>
      <c r="X250" s="14"/>
      <c r="Y250" s="14"/>
      <c r="Z250" s="14"/>
      <c r="AA250" s="14"/>
      <c r="AB250" s="14"/>
      <c r="AC250" s="14"/>
      <c r="AD250" s="14"/>
      <c r="AE250" s="14"/>
      <c r="AT250" s="255" t="s">
        <v>238</v>
      </c>
      <c r="AU250" s="255" t="s">
        <v>84</v>
      </c>
      <c r="AV250" s="14" t="s">
        <v>234</v>
      </c>
      <c r="AW250" s="14" t="s">
        <v>37</v>
      </c>
      <c r="AX250" s="14" t="s">
        <v>82</v>
      </c>
      <c r="AY250" s="255" t="s">
        <v>227</v>
      </c>
    </row>
    <row r="251" s="2" customFormat="1" ht="16.5" customHeight="1">
      <c r="A251" s="40"/>
      <c r="B251" s="41"/>
      <c r="C251" s="215" t="s">
        <v>587</v>
      </c>
      <c r="D251" s="215" t="s">
        <v>229</v>
      </c>
      <c r="E251" s="216" t="s">
        <v>2603</v>
      </c>
      <c r="F251" s="217" t="s">
        <v>2604</v>
      </c>
      <c r="G251" s="218" t="s">
        <v>1996</v>
      </c>
      <c r="H251" s="219">
        <v>35</v>
      </c>
      <c r="I251" s="220"/>
      <c r="J251" s="221">
        <f>ROUND(I251*H251,2)</f>
        <v>0</v>
      </c>
      <c r="K251" s="217" t="s">
        <v>517</v>
      </c>
      <c r="L251" s="46"/>
      <c r="M251" s="222" t="s">
        <v>19</v>
      </c>
      <c r="N251" s="223" t="s">
        <v>46</v>
      </c>
      <c r="O251" s="86"/>
      <c r="P251" s="224">
        <f>O251*H251</f>
        <v>0</v>
      </c>
      <c r="Q251" s="224">
        <v>0</v>
      </c>
      <c r="R251" s="224">
        <f>Q251*H251</f>
        <v>0</v>
      </c>
      <c r="S251" s="224">
        <v>0</v>
      </c>
      <c r="T251" s="224">
        <f>S251*H251</f>
        <v>0</v>
      </c>
      <c r="U251" s="225" t="s">
        <v>19</v>
      </c>
      <c r="V251" s="40"/>
      <c r="W251" s="40"/>
      <c r="X251" s="40"/>
      <c r="Y251" s="40"/>
      <c r="Z251" s="40"/>
      <c r="AA251" s="40"/>
      <c r="AB251" s="40"/>
      <c r="AC251" s="40"/>
      <c r="AD251" s="40"/>
      <c r="AE251" s="40"/>
      <c r="AR251" s="226" t="s">
        <v>336</v>
      </c>
      <c r="AT251" s="226" t="s">
        <v>229</v>
      </c>
      <c r="AU251" s="226" t="s">
        <v>84</v>
      </c>
      <c r="AY251" s="19" t="s">
        <v>227</v>
      </c>
      <c r="BE251" s="227">
        <f>IF(N251="základní",J251,0)</f>
        <v>0</v>
      </c>
      <c r="BF251" s="227">
        <f>IF(N251="snížená",J251,0)</f>
        <v>0</v>
      </c>
      <c r="BG251" s="227">
        <f>IF(N251="zákl. přenesená",J251,0)</f>
        <v>0</v>
      </c>
      <c r="BH251" s="227">
        <f>IF(N251="sníž. přenesená",J251,0)</f>
        <v>0</v>
      </c>
      <c r="BI251" s="227">
        <f>IF(N251="nulová",J251,0)</f>
        <v>0</v>
      </c>
      <c r="BJ251" s="19" t="s">
        <v>82</v>
      </c>
      <c r="BK251" s="227">
        <f>ROUND(I251*H251,2)</f>
        <v>0</v>
      </c>
      <c r="BL251" s="19" t="s">
        <v>336</v>
      </c>
      <c r="BM251" s="226" t="s">
        <v>2605</v>
      </c>
    </row>
    <row r="252" s="13" customFormat="1">
      <c r="A252" s="13"/>
      <c r="B252" s="233"/>
      <c r="C252" s="234"/>
      <c r="D252" s="235" t="s">
        <v>238</v>
      </c>
      <c r="E252" s="236" t="s">
        <v>19</v>
      </c>
      <c r="F252" s="237" t="s">
        <v>566</v>
      </c>
      <c r="G252" s="234"/>
      <c r="H252" s="238">
        <v>35</v>
      </c>
      <c r="I252" s="239"/>
      <c r="J252" s="234"/>
      <c r="K252" s="234"/>
      <c r="L252" s="240"/>
      <c r="M252" s="241"/>
      <c r="N252" s="242"/>
      <c r="O252" s="242"/>
      <c r="P252" s="242"/>
      <c r="Q252" s="242"/>
      <c r="R252" s="242"/>
      <c r="S252" s="242"/>
      <c r="T252" s="242"/>
      <c r="U252" s="243"/>
      <c r="V252" s="13"/>
      <c r="W252" s="13"/>
      <c r="X252" s="13"/>
      <c r="Y252" s="13"/>
      <c r="Z252" s="13"/>
      <c r="AA252" s="13"/>
      <c r="AB252" s="13"/>
      <c r="AC252" s="13"/>
      <c r="AD252" s="13"/>
      <c r="AE252" s="13"/>
      <c r="AT252" s="244" t="s">
        <v>238</v>
      </c>
      <c r="AU252" s="244" t="s">
        <v>84</v>
      </c>
      <c r="AV252" s="13" t="s">
        <v>84</v>
      </c>
      <c r="AW252" s="13" t="s">
        <v>37</v>
      </c>
      <c r="AX252" s="13" t="s">
        <v>75</v>
      </c>
      <c r="AY252" s="244" t="s">
        <v>227</v>
      </c>
    </row>
    <row r="253" s="14" customFormat="1">
      <c r="A253" s="14"/>
      <c r="B253" s="245"/>
      <c r="C253" s="246"/>
      <c r="D253" s="235" t="s">
        <v>238</v>
      </c>
      <c r="E253" s="247" t="s">
        <v>19</v>
      </c>
      <c r="F253" s="248" t="s">
        <v>240</v>
      </c>
      <c r="G253" s="246"/>
      <c r="H253" s="249">
        <v>35</v>
      </c>
      <c r="I253" s="250"/>
      <c r="J253" s="246"/>
      <c r="K253" s="246"/>
      <c r="L253" s="251"/>
      <c r="M253" s="252"/>
      <c r="N253" s="253"/>
      <c r="O253" s="253"/>
      <c r="P253" s="253"/>
      <c r="Q253" s="253"/>
      <c r="R253" s="253"/>
      <c r="S253" s="253"/>
      <c r="T253" s="253"/>
      <c r="U253" s="254"/>
      <c r="V253" s="14"/>
      <c r="W253" s="14"/>
      <c r="X253" s="14"/>
      <c r="Y253" s="14"/>
      <c r="Z253" s="14"/>
      <c r="AA253" s="14"/>
      <c r="AB253" s="14"/>
      <c r="AC253" s="14"/>
      <c r="AD253" s="14"/>
      <c r="AE253" s="14"/>
      <c r="AT253" s="255" t="s">
        <v>238</v>
      </c>
      <c r="AU253" s="255" t="s">
        <v>84</v>
      </c>
      <c r="AV253" s="14" t="s">
        <v>234</v>
      </c>
      <c r="AW253" s="14" t="s">
        <v>37</v>
      </c>
      <c r="AX253" s="14" t="s">
        <v>82</v>
      </c>
      <c r="AY253" s="255" t="s">
        <v>227</v>
      </c>
    </row>
    <row r="254" s="2" customFormat="1" ht="24.15" customHeight="1">
      <c r="A254" s="40"/>
      <c r="B254" s="41"/>
      <c r="C254" s="215" t="s">
        <v>592</v>
      </c>
      <c r="D254" s="215" t="s">
        <v>229</v>
      </c>
      <c r="E254" s="216" t="s">
        <v>2606</v>
      </c>
      <c r="F254" s="217" t="s">
        <v>2607</v>
      </c>
      <c r="G254" s="218" t="s">
        <v>348</v>
      </c>
      <c r="H254" s="219">
        <v>1</v>
      </c>
      <c r="I254" s="220"/>
      <c r="J254" s="221">
        <f>ROUND(I254*H254,2)</f>
        <v>0</v>
      </c>
      <c r="K254" s="217" t="s">
        <v>233</v>
      </c>
      <c r="L254" s="46"/>
      <c r="M254" s="222" t="s">
        <v>19</v>
      </c>
      <c r="N254" s="223" t="s">
        <v>46</v>
      </c>
      <c r="O254" s="86"/>
      <c r="P254" s="224">
        <f>O254*H254</f>
        <v>0</v>
      </c>
      <c r="Q254" s="224">
        <v>0.052420000000000001</v>
      </c>
      <c r="R254" s="224">
        <f>Q254*H254</f>
        <v>0.052420000000000001</v>
      </c>
      <c r="S254" s="224">
        <v>0</v>
      </c>
      <c r="T254" s="224">
        <f>S254*H254</f>
        <v>0</v>
      </c>
      <c r="U254" s="225" t="s">
        <v>19</v>
      </c>
      <c r="V254" s="40"/>
      <c r="W254" s="40"/>
      <c r="X254" s="40"/>
      <c r="Y254" s="40"/>
      <c r="Z254" s="40"/>
      <c r="AA254" s="40"/>
      <c r="AB254" s="40"/>
      <c r="AC254" s="40"/>
      <c r="AD254" s="40"/>
      <c r="AE254" s="40"/>
      <c r="AR254" s="226" t="s">
        <v>336</v>
      </c>
      <c r="AT254" s="226" t="s">
        <v>229</v>
      </c>
      <c r="AU254" s="226" t="s">
        <v>84</v>
      </c>
      <c r="AY254" s="19" t="s">
        <v>227</v>
      </c>
      <c r="BE254" s="227">
        <f>IF(N254="základní",J254,0)</f>
        <v>0</v>
      </c>
      <c r="BF254" s="227">
        <f>IF(N254="snížená",J254,0)</f>
        <v>0</v>
      </c>
      <c r="BG254" s="227">
        <f>IF(N254="zákl. přenesená",J254,0)</f>
        <v>0</v>
      </c>
      <c r="BH254" s="227">
        <f>IF(N254="sníž. přenesená",J254,0)</f>
        <v>0</v>
      </c>
      <c r="BI254" s="227">
        <f>IF(N254="nulová",J254,0)</f>
        <v>0</v>
      </c>
      <c r="BJ254" s="19" t="s">
        <v>82</v>
      </c>
      <c r="BK254" s="227">
        <f>ROUND(I254*H254,2)</f>
        <v>0</v>
      </c>
      <c r="BL254" s="19" t="s">
        <v>336</v>
      </c>
      <c r="BM254" s="226" t="s">
        <v>2608</v>
      </c>
    </row>
    <row r="255" s="2" customFormat="1">
      <c r="A255" s="40"/>
      <c r="B255" s="41"/>
      <c r="C255" s="42"/>
      <c r="D255" s="228" t="s">
        <v>236</v>
      </c>
      <c r="E255" s="42"/>
      <c r="F255" s="229" t="s">
        <v>2609</v>
      </c>
      <c r="G255" s="42"/>
      <c r="H255" s="42"/>
      <c r="I255" s="230"/>
      <c r="J255" s="42"/>
      <c r="K255" s="42"/>
      <c r="L255" s="46"/>
      <c r="M255" s="231"/>
      <c r="N255" s="232"/>
      <c r="O255" s="86"/>
      <c r="P255" s="86"/>
      <c r="Q255" s="86"/>
      <c r="R255" s="86"/>
      <c r="S255" s="86"/>
      <c r="T255" s="86"/>
      <c r="U255" s="87"/>
      <c r="V255" s="40"/>
      <c r="W255" s="40"/>
      <c r="X255" s="40"/>
      <c r="Y255" s="40"/>
      <c r="Z255" s="40"/>
      <c r="AA255" s="40"/>
      <c r="AB255" s="40"/>
      <c r="AC255" s="40"/>
      <c r="AD255" s="40"/>
      <c r="AE255" s="40"/>
      <c r="AT255" s="19" t="s">
        <v>236</v>
      </c>
      <c r="AU255" s="19" t="s">
        <v>84</v>
      </c>
    </row>
    <row r="256" s="2" customFormat="1">
      <c r="A256" s="40"/>
      <c r="B256" s="41"/>
      <c r="C256" s="42"/>
      <c r="D256" s="235" t="s">
        <v>519</v>
      </c>
      <c r="E256" s="42"/>
      <c r="F256" s="279" t="s">
        <v>2571</v>
      </c>
      <c r="G256" s="42"/>
      <c r="H256" s="42"/>
      <c r="I256" s="230"/>
      <c r="J256" s="42"/>
      <c r="K256" s="42"/>
      <c r="L256" s="46"/>
      <c r="M256" s="231"/>
      <c r="N256" s="232"/>
      <c r="O256" s="86"/>
      <c r="P256" s="86"/>
      <c r="Q256" s="86"/>
      <c r="R256" s="86"/>
      <c r="S256" s="86"/>
      <c r="T256" s="86"/>
      <c r="U256" s="87"/>
      <c r="V256" s="40"/>
      <c r="W256" s="40"/>
      <c r="X256" s="40"/>
      <c r="Y256" s="40"/>
      <c r="Z256" s="40"/>
      <c r="AA256" s="40"/>
      <c r="AB256" s="40"/>
      <c r="AC256" s="40"/>
      <c r="AD256" s="40"/>
      <c r="AE256" s="40"/>
      <c r="AT256" s="19" t="s">
        <v>519</v>
      </c>
      <c r="AU256" s="19" t="s">
        <v>84</v>
      </c>
    </row>
    <row r="257" s="13" customFormat="1">
      <c r="A257" s="13"/>
      <c r="B257" s="233"/>
      <c r="C257" s="234"/>
      <c r="D257" s="235" t="s">
        <v>238</v>
      </c>
      <c r="E257" s="236" t="s">
        <v>19</v>
      </c>
      <c r="F257" s="237" t="s">
        <v>82</v>
      </c>
      <c r="G257" s="234"/>
      <c r="H257" s="238">
        <v>1</v>
      </c>
      <c r="I257" s="239"/>
      <c r="J257" s="234"/>
      <c r="K257" s="234"/>
      <c r="L257" s="240"/>
      <c r="M257" s="241"/>
      <c r="N257" s="242"/>
      <c r="O257" s="242"/>
      <c r="P257" s="242"/>
      <c r="Q257" s="242"/>
      <c r="R257" s="242"/>
      <c r="S257" s="242"/>
      <c r="T257" s="242"/>
      <c r="U257" s="243"/>
      <c r="V257" s="13"/>
      <c r="W257" s="13"/>
      <c r="X257" s="13"/>
      <c r="Y257" s="13"/>
      <c r="Z257" s="13"/>
      <c r="AA257" s="13"/>
      <c r="AB257" s="13"/>
      <c r="AC257" s="13"/>
      <c r="AD257" s="13"/>
      <c r="AE257" s="13"/>
      <c r="AT257" s="244" t="s">
        <v>238</v>
      </c>
      <c r="AU257" s="244" t="s">
        <v>84</v>
      </c>
      <c r="AV257" s="13" t="s">
        <v>84</v>
      </c>
      <c r="AW257" s="13" t="s">
        <v>37</v>
      </c>
      <c r="AX257" s="13" t="s">
        <v>75</v>
      </c>
      <c r="AY257" s="244" t="s">
        <v>227</v>
      </c>
    </row>
    <row r="258" s="14" customFormat="1">
      <c r="A258" s="14"/>
      <c r="B258" s="245"/>
      <c r="C258" s="246"/>
      <c r="D258" s="235" t="s">
        <v>238</v>
      </c>
      <c r="E258" s="247" t="s">
        <v>19</v>
      </c>
      <c r="F258" s="248" t="s">
        <v>240</v>
      </c>
      <c r="G258" s="246"/>
      <c r="H258" s="249">
        <v>1</v>
      </c>
      <c r="I258" s="250"/>
      <c r="J258" s="246"/>
      <c r="K258" s="246"/>
      <c r="L258" s="251"/>
      <c r="M258" s="252"/>
      <c r="N258" s="253"/>
      <c r="O258" s="253"/>
      <c r="P258" s="253"/>
      <c r="Q258" s="253"/>
      <c r="R258" s="253"/>
      <c r="S258" s="253"/>
      <c r="T258" s="253"/>
      <c r="U258" s="254"/>
      <c r="V258" s="14"/>
      <c r="W258" s="14"/>
      <c r="X258" s="14"/>
      <c r="Y258" s="14"/>
      <c r="Z258" s="14"/>
      <c r="AA258" s="14"/>
      <c r="AB258" s="14"/>
      <c r="AC258" s="14"/>
      <c r="AD258" s="14"/>
      <c r="AE258" s="14"/>
      <c r="AT258" s="255" t="s">
        <v>238</v>
      </c>
      <c r="AU258" s="255" t="s">
        <v>84</v>
      </c>
      <c r="AV258" s="14" t="s">
        <v>234</v>
      </c>
      <c r="AW258" s="14" t="s">
        <v>37</v>
      </c>
      <c r="AX258" s="14" t="s">
        <v>82</v>
      </c>
      <c r="AY258" s="255" t="s">
        <v>227</v>
      </c>
    </row>
    <row r="259" s="2" customFormat="1" ht="24.15" customHeight="1">
      <c r="A259" s="40"/>
      <c r="B259" s="41"/>
      <c r="C259" s="215" t="s">
        <v>597</v>
      </c>
      <c r="D259" s="215" t="s">
        <v>229</v>
      </c>
      <c r="E259" s="216" t="s">
        <v>2610</v>
      </c>
      <c r="F259" s="217" t="s">
        <v>2611</v>
      </c>
      <c r="G259" s="218" t="s">
        <v>348</v>
      </c>
      <c r="H259" s="219">
        <v>2</v>
      </c>
      <c r="I259" s="220"/>
      <c r="J259" s="221">
        <f>ROUND(I259*H259,2)</f>
        <v>0</v>
      </c>
      <c r="K259" s="217" t="s">
        <v>233</v>
      </c>
      <c r="L259" s="46"/>
      <c r="M259" s="222" t="s">
        <v>19</v>
      </c>
      <c r="N259" s="223" t="s">
        <v>46</v>
      </c>
      <c r="O259" s="86"/>
      <c r="P259" s="224">
        <f>O259*H259</f>
        <v>0</v>
      </c>
      <c r="Q259" s="224">
        <v>0.058000000000000003</v>
      </c>
      <c r="R259" s="224">
        <f>Q259*H259</f>
        <v>0.11600000000000001</v>
      </c>
      <c r="S259" s="224">
        <v>0</v>
      </c>
      <c r="T259" s="224">
        <f>S259*H259</f>
        <v>0</v>
      </c>
      <c r="U259" s="225" t="s">
        <v>19</v>
      </c>
      <c r="V259" s="40"/>
      <c r="W259" s="40"/>
      <c r="X259" s="40"/>
      <c r="Y259" s="40"/>
      <c r="Z259" s="40"/>
      <c r="AA259" s="40"/>
      <c r="AB259" s="40"/>
      <c r="AC259" s="40"/>
      <c r="AD259" s="40"/>
      <c r="AE259" s="40"/>
      <c r="AR259" s="226" t="s">
        <v>336</v>
      </c>
      <c r="AT259" s="226" t="s">
        <v>229</v>
      </c>
      <c r="AU259" s="226" t="s">
        <v>84</v>
      </c>
      <c r="AY259" s="19" t="s">
        <v>227</v>
      </c>
      <c r="BE259" s="227">
        <f>IF(N259="základní",J259,0)</f>
        <v>0</v>
      </c>
      <c r="BF259" s="227">
        <f>IF(N259="snížená",J259,0)</f>
        <v>0</v>
      </c>
      <c r="BG259" s="227">
        <f>IF(N259="zákl. přenesená",J259,0)</f>
        <v>0</v>
      </c>
      <c r="BH259" s="227">
        <f>IF(N259="sníž. přenesená",J259,0)</f>
        <v>0</v>
      </c>
      <c r="BI259" s="227">
        <f>IF(N259="nulová",J259,0)</f>
        <v>0</v>
      </c>
      <c r="BJ259" s="19" t="s">
        <v>82</v>
      </c>
      <c r="BK259" s="227">
        <f>ROUND(I259*H259,2)</f>
        <v>0</v>
      </c>
      <c r="BL259" s="19" t="s">
        <v>336</v>
      </c>
      <c r="BM259" s="226" t="s">
        <v>2612</v>
      </c>
    </row>
    <row r="260" s="2" customFormat="1">
      <c r="A260" s="40"/>
      <c r="B260" s="41"/>
      <c r="C260" s="42"/>
      <c r="D260" s="228" t="s">
        <v>236</v>
      </c>
      <c r="E260" s="42"/>
      <c r="F260" s="229" t="s">
        <v>2613</v>
      </c>
      <c r="G260" s="42"/>
      <c r="H260" s="42"/>
      <c r="I260" s="230"/>
      <c r="J260" s="42"/>
      <c r="K260" s="42"/>
      <c r="L260" s="46"/>
      <c r="M260" s="231"/>
      <c r="N260" s="232"/>
      <c r="O260" s="86"/>
      <c r="P260" s="86"/>
      <c r="Q260" s="86"/>
      <c r="R260" s="86"/>
      <c r="S260" s="86"/>
      <c r="T260" s="86"/>
      <c r="U260" s="87"/>
      <c r="V260" s="40"/>
      <c r="W260" s="40"/>
      <c r="X260" s="40"/>
      <c r="Y260" s="40"/>
      <c r="Z260" s="40"/>
      <c r="AA260" s="40"/>
      <c r="AB260" s="40"/>
      <c r="AC260" s="40"/>
      <c r="AD260" s="40"/>
      <c r="AE260" s="40"/>
      <c r="AT260" s="19" t="s">
        <v>236</v>
      </c>
      <c r="AU260" s="19" t="s">
        <v>84</v>
      </c>
    </row>
    <row r="261" s="2" customFormat="1">
      <c r="A261" s="40"/>
      <c r="B261" s="41"/>
      <c r="C261" s="42"/>
      <c r="D261" s="235" t="s">
        <v>519</v>
      </c>
      <c r="E261" s="42"/>
      <c r="F261" s="279" t="s">
        <v>2571</v>
      </c>
      <c r="G261" s="42"/>
      <c r="H261" s="42"/>
      <c r="I261" s="230"/>
      <c r="J261" s="42"/>
      <c r="K261" s="42"/>
      <c r="L261" s="46"/>
      <c r="M261" s="231"/>
      <c r="N261" s="232"/>
      <c r="O261" s="86"/>
      <c r="P261" s="86"/>
      <c r="Q261" s="86"/>
      <c r="R261" s="86"/>
      <c r="S261" s="86"/>
      <c r="T261" s="86"/>
      <c r="U261" s="87"/>
      <c r="V261" s="40"/>
      <c r="W261" s="40"/>
      <c r="X261" s="40"/>
      <c r="Y261" s="40"/>
      <c r="Z261" s="40"/>
      <c r="AA261" s="40"/>
      <c r="AB261" s="40"/>
      <c r="AC261" s="40"/>
      <c r="AD261" s="40"/>
      <c r="AE261" s="40"/>
      <c r="AT261" s="19" t="s">
        <v>519</v>
      </c>
      <c r="AU261" s="19" t="s">
        <v>84</v>
      </c>
    </row>
    <row r="262" s="13" customFormat="1">
      <c r="A262" s="13"/>
      <c r="B262" s="233"/>
      <c r="C262" s="234"/>
      <c r="D262" s="235" t="s">
        <v>238</v>
      </c>
      <c r="E262" s="236" t="s">
        <v>19</v>
      </c>
      <c r="F262" s="237" t="s">
        <v>84</v>
      </c>
      <c r="G262" s="234"/>
      <c r="H262" s="238">
        <v>2</v>
      </c>
      <c r="I262" s="239"/>
      <c r="J262" s="234"/>
      <c r="K262" s="234"/>
      <c r="L262" s="240"/>
      <c r="M262" s="241"/>
      <c r="N262" s="242"/>
      <c r="O262" s="242"/>
      <c r="P262" s="242"/>
      <c r="Q262" s="242"/>
      <c r="R262" s="242"/>
      <c r="S262" s="242"/>
      <c r="T262" s="242"/>
      <c r="U262" s="243"/>
      <c r="V262" s="13"/>
      <c r="W262" s="13"/>
      <c r="X262" s="13"/>
      <c r="Y262" s="13"/>
      <c r="Z262" s="13"/>
      <c r="AA262" s="13"/>
      <c r="AB262" s="13"/>
      <c r="AC262" s="13"/>
      <c r="AD262" s="13"/>
      <c r="AE262" s="13"/>
      <c r="AT262" s="244" t="s">
        <v>238</v>
      </c>
      <c r="AU262" s="244" t="s">
        <v>84</v>
      </c>
      <c r="AV262" s="13" t="s">
        <v>84</v>
      </c>
      <c r="AW262" s="13" t="s">
        <v>37</v>
      </c>
      <c r="AX262" s="13" t="s">
        <v>75</v>
      </c>
      <c r="AY262" s="244" t="s">
        <v>227</v>
      </c>
    </row>
    <row r="263" s="14" customFormat="1">
      <c r="A263" s="14"/>
      <c r="B263" s="245"/>
      <c r="C263" s="246"/>
      <c r="D263" s="235" t="s">
        <v>238</v>
      </c>
      <c r="E263" s="247" t="s">
        <v>19</v>
      </c>
      <c r="F263" s="248" t="s">
        <v>240</v>
      </c>
      <c r="G263" s="246"/>
      <c r="H263" s="249">
        <v>2</v>
      </c>
      <c r="I263" s="250"/>
      <c r="J263" s="246"/>
      <c r="K263" s="246"/>
      <c r="L263" s="251"/>
      <c r="M263" s="252"/>
      <c r="N263" s="253"/>
      <c r="O263" s="253"/>
      <c r="P263" s="253"/>
      <c r="Q263" s="253"/>
      <c r="R263" s="253"/>
      <c r="S263" s="253"/>
      <c r="T263" s="253"/>
      <c r="U263" s="254"/>
      <c r="V263" s="14"/>
      <c r="W263" s="14"/>
      <c r="X263" s="14"/>
      <c r="Y263" s="14"/>
      <c r="Z263" s="14"/>
      <c r="AA263" s="14"/>
      <c r="AB263" s="14"/>
      <c r="AC263" s="14"/>
      <c r="AD263" s="14"/>
      <c r="AE263" s="14"/>
      <c r="AT263" s="255" t="s">
        <v>238</v>
      </c>
      <c r="AU263" s="255" t="s">
        <v>84</v>
      </c>
      <c r="AV263" s="14" t="s">
        <v>234</v>
      </c>
      <c r="AW263" s="14" t="s">
        <v>37</v>
      </c>
      <c r="AX263" s="14" t="s">
        <v>82</v>
      </c>
      <c r="AY263" s="255" t="s">
        <v>227</v>
      </c>
    </row>
    <row r="264" s="2" customFormat="1" ht="24.15" customHeight="1">
      <c r="A264" s="40"/>
      <c r="B264" s="41"/>
      <c r="C264" s="215" t="s">
        <v>603</v>
      </c>
      <c r="D264" s="215" t="s">
        <v>229</v>
      </c>
      <c r="E264" s="216" t="s">
        <v>2614</v>
      </c>
      <c r="F264" s="217" t="s">
        <v>2615</v>
      </c>
      <c r="G264" s="218" t="s">
        <v>348</v>
      </c>
      <c r="H264" s="219">
        <v>3</v>
      </c>
      <c r="I264" s="220"/>
      <c r="J264" s="221">
        <f>ROUND(I264*H264,2)</f>
        <v>0</v>
      </c>
      <c r="K264" s="217" t="s">
        <v>233</v>
      </c>
      <c r="L264" s="46"/>
      <c r="M264" s="222" t="s">
        <v>19</v>
      </c>
      <c r="N264" s="223" t="s">
        <v>46</v>
      </c>
      <c r="O264" s="86"/>
      <c r="P264" s="224">
        <f>O264*H264</f>
        <v>0</v>
      </c>
      <c r="Q264" s="224">
        <v>0.069159999999999999</v>
      </c>
      <c r="R264" s="224">
        <f>Q264*H264</f>
        <v>0.20748</v>
      </c>
      <c r="S264" s="224">
        <v>0</v>
      </c>
      <c r="T264" s="224">
        <f>S264*H264</f>
        <v>0</v>
      </c>
      <c r="U264" s="225" t="s">
        <v>19</v>
      </c>
      <c r="V264" s="40"/>
      <c r="W264" s="40"/>
      <c r="X264" s="40"/>
      <c r="Y264" s="40"/>
      <c r="Z264" s="40"/>
      <c r="AA264" s="40"/>
      <c r="AB264" s="40"/>
      <c r="AC264" s="40"/>
      <c r="AD264" s="40"/>
      <c r="AE264" s="40"/>
      <c r="AR264" s="226" t="s">
        <v>336</v>
      </c>
      <c r="AT264" s="226" t="s">
        <v>229</v>
      </c>
      <c r="AU264" s="226" t="s">
        <v>84</v>
      </c>
      <c r="AY264" s="19" t="s">
        <v>227</v>
      </c>
      <c r="BE264" s="227">
        <f>IF(N264="základní",J264,0)</f>
        <v>0</v>
      </c>
      <c r="BF264" s="227">
        <f>IF(N264="snížená",J264,0)</f>
        <v>0</v>
      </c>
      <c r="BG264" s="227">
        <f>IF(N264="zákl. přenesená",J264,0)</f>
        <v>0</v>
      </c>
      <c r="BH264" s="227">
        <f>IF(N264="sníž. přenesená",J264,0)</f>
        <v>0</v>
      </c>
      <c r="BI264" s="227">
        <f>IF(N264="nulová",J264,0)</f>
        <v>0</v>
      </c>
      <c r="BJ264" s="19" t="s">
        <v>82</v>
      </c>
      <c r="BK264" s="227">
        <f>ROUND(I264*H264,2)</f>
        <v>0</v>
      </c>
      <c r="BL264" s="19" t="s">
        <v>336</v>
      </c>
      <c r="BM264" s="226" t="s">
        <v>2616</v>
      </c>
    </row>
    <row r="265" s="2" customFormat="1">
      <c r="A265" s="40"/>
      <c r="B265" s="41"/>
      <c r="C265" s="42"/>
      <c r="D265" s="228" t="s">
        <v>236</v>
      </c>
      <c r="E265" s="42"/>
      <c r="F265" s="229" t="s">
        <v>2617</v>
      </c>
      <c r="G265" s="42"/>
      <c r="H265" s="42"/>
      <c r="I265" s="230"/>
      <c r="J265" s="42"/>
      <c r="K265" s="42"/>
      <c r="L265" s="46"/>
      <c r="M265" s="231"/>
      <c r="N265" s="232"/>
      <c r="O265" s="86"/>
      <c r="P265" s="86"/>
      <c r="Q265" s="86"/>
      <c r="R265" s="86"/>
      <c r="S265" s="86"/>
      <c r="T265" s="86"/>
      <c r="U265" s="87"/>
      <c r="V265" s="40"/>
      <c r="W265" s="40"/>
      <c r="X265" s="40"/>
      <c r="Y265" s="40"/>
      <c r="Z265" s="40"/>
      <c r="AA265" s="40"/>
      <c r="AB265" s="40"/>
      <c r="AC265" s="40"/>
      <c r="AD265" s="40"/>
      <c r="AE265" s="40"/>
      <c r="AT265" s="19" t="s">
        <v>236</v>
      </c>
      <c r="AU265" s="19" t="s">
        <v>84</v>
      </c>
    </row>
    <row r="266" s="2" customFormat="1">
      <c r="A266" s="40"/>
      <c r="B266" s="41"/>
      <c r="C266" s="42"/>
      <c r="D266" s="235" t="s">
        <v>519</v>
      </c>
      <c r="E266" s="42"/>
      <c r="F266" s="279" t="s">
        <v>2571</v>
      </c>
      <c r="G266" s="42"/>
      <c r="H266" s="42"/>
      <c r="I266" s="230"/>
      <c r="J266" s="42"/>
      <c r="K266" s="42"/>
      <c r="L266" s="46"/>
      <c r="M266" s="231"/>
      <c r="N266" s="232"/>
      <c r="O266" s="86"/>
      <c r="P266" s="86"/>
      <c r="Q266" s="86"/>
      <c r="R266" s="86"/>
      <c r="S266" s="86"/>
      <c r="T266" s="86"/>
      <c r="U266" s="87"/>
      <c r="V266" s="40"/>
      <c r="W266" s="40"/>
      <c r="X266" s="40"/>
      <c r="Y266" s="40"/>
      <c r="Z266" s="40"/>
      <c r="AA266" s="40"/>
      <c r="AB266" s="40"/>
      <c r="AC266" s="40"/>
      <c r="AD266" s="40"/>
      <c r="AE266" s="40"/>
      <c r="AT266" s="19" t="s">
        <v>519</v>
      </c>
      <c r="AU266" s="19" t="s">
        <v>84</v>
      </c>
    </row>
    <row r="267" s="13" customFormat="1">
      <c r="A267" s="13"/>
      <c r="B267" s="233"/>
      <c r="C267" s="234"/>
      <c r="D267" s="235" t="s">
        <v>238</v>
      </c>
      <c r="E267" s="236" t="s">
        <v>19</v>
      </c>
      <c r="F267" s="237" t="s">
        <v>91</v>
      </c>
      <c r="G267" s="234"/>
      <c r="H267" s="238">
        <v>3</v>
      </c>
      <c r="I267" s="239"/>
      <c r="J267" s="234"/>
      <c r="K267" s="234"/>
      <c r="L267" s="240"/>
      <c r="M267" s="241"/>
      <c r="N267" s="242"/>
      <c r="O267" s="242"/>
      <c r="P267" s="242"/>
      <c r="Q267" s="242"/>
      <c r="R267" s="242"/>
      <c r="S267" s="242"/>
      <c r="T267" s="242"/>
      <c r="U267" s="243"/>
      <c r="V267" s="13"/>
      <c r="W267" s="13"/>
      <c r="X267" s="13"/>
      <c r="Y267" s="13"/>
      <c r="Z267" s="13"/>
      <c r="AA267" s="13"/>
      <c r="AB267" s="13"/>
      <c r="AC267" s="13"/>
      <c r="AD267" s="13"/>
      <c r="AE267" s="13"/>
      <c r="AT267" s="244" t="s">
        <v>238</v>
      </c>
      <c r="AU267" s="244" t="s">
        <v>84</v>
      </c>
      <c r="AV267" s="13" t="s">
        <v>84</v>
      </c>
      <c r="AW267" s="13" t="s">
        <v>37</v>
      </c>
      <c r="AX267" s="13" t="s">
        <v>75</v>
      </c>
      <c r="AY267" s="244" t="s">
        <v>227</v>
      </c>
    </row>
    <row r="268" s="14" customFormat="1">
      <c r="A268" s="14"/>
      <c r="B268" s="245"/>
      <c r="C268" s="246"/>
      <c r="D268" s="235" t="s">
        <v>238</v>
      </c>
      <c r="E268" s="247" t="s">
        <v>19</v>
      </c>
      <c r="F268" s="248" t="s">
        <v>240</v>
      </c>
      <c r="G268" s="246"/>
      <c r="H268" s="249">
        <v>3</v>
      </c>
      <c r="I268" s="250"/>
      <c r="J268" s="246"/>
      <c r="K268" s="246"/>
      <c r="L268" s="251"/>
      <c r="M268" s="252"/>
      <c r="N268" s="253"/>
      <c r="O268" s="253"/>
      <c r="P268" s="253"/>
      <c r="Q268" s="253"/>
      <c r="R268" s="253"/>
      <c r="S268" s="253"/>
      <c r="T268" s="253"/>
      <c r="U268" s="254"/>
      <c r="V268" s="14"/>
      <c r="W268" s="14"/>
      <c r="X268" s="14"/>
      <c r="Y268" s="14"/>
      <c r="Z268" s="14"/>
      <c r="AA268" s="14"/>
      <c r="AB268" s="14"/>
      <c r="AC268" s="14"/>
      <c r="AD268" s="14"/>
      <c r="AE268" s="14"/>
      <c r="AT268" s="255" t="s">
        <v>238</v>
      </c>
      <c r="AU268" s="255" t="s">
        <v>84</v>
      </c>
      <c r="AV268" s="14" t="s">
        <v>234</v>
      </c>
      <c r="AW268" s="14" t="s">
        <v>37</v>
      </c>
      <c r="AX268" s="14" t="s">
        <v>82</v>
      </c>
      <c r="AY268" s="255" t="s">
        <v>227</v>
      </c>
    </row>
    <row r="269" s="2" customFormat="1" ht="16.5" customHeight="1">
      <c r="A269" s="40"/>
      <c r="B269" s="41"/>
      <c r="C269" s="215" t="s">
        <v>608</v>
      </c>
      <c r="D269" s="215" t="s">
        <v>229</v>
      </c>
      <c r="E269" s="216" t="s">
        <v>2618</v>
      </c>
      <c r="F269" s="217" t="s">
        <v>2619</v>
      </c>
      <c r="G269" s="218" t="s">
        <v>348</v>
      </c>
      <c r="H269" s="219">
        <v>5</v>
      </c>
      <c r="I269" s="220"/>
      <c r="J269" s="221">
        <f>ROUND(I269*H269,2)</f>
        <v>0</v>
      </c>
      <c r="K269" s="217" t="s">
        <v>517</v>
      </c>
      <c r="L269" s="46"/>
      <c r="M269" s="222" t="s">
        <v>19</v>
      </c>
      <c r="N269" s="223" t="s">
        <v>46</v>
      </c>
      <c r="O269" s="86"/>
      <c r="P269" s="224">
        <f>O269*H269</f>
        <v>0</v>
      </c>
      <c r="Q269" s="224">
        <v>0</v>
      </c>
      <c r="R269" s="224">
        <f>Q269*H269</f>
        <v>0</v>
      </c>
      <c r="S269" s="224">
        <v>0</v>
      </c>
      <c r="T269" s="224">
        <f>S269*H269</f>
        <v>0</v>
      </c>
      <c r="U269" s="225" t="s">
        <v>19</v>
      </c>
      <c r="V269" s="40"/>
      <c r="W269" s="40"/>
      <c r="X269" s="40"/>
      <c r="Y269" s="40"/>
      <c r="Z269" s="40"/>
      <c r="AA269" s="40"/>
      <c r="AB269" s="40"/>
      <c r="AC269" s="40"/>
      <c r="AD269" s="40"/>
      <c r="AE269" s="40"/>
      <c r="AR269" s="226" t="s">
        <v>336</v>
      </c>
      <c r="AT269" s="226" t="s">
        <v>229</v>
      </c>
      <c r="AU269" s="226" t="s">
        <v>84</v>
      </c>
      <c r="AY269" s="19" t="s">
        <v>227</v>
      </c>
      <c r="BE269" s="227">
        <f>IF(N269="základní",J269,0)</f>
        <v>0</v>
      </c>
      <c r="BF269" s="227">
        <f>IF(N269="snížená",J269,0)</f>
        <v>0</v>
      </c>
      <c r="BG269" s="227">
        <f>IF(N269="zákl. přenesená",J269,0)</f>
        <v>0</v>
      </c>
      <c r="BH269" s="227">
        <f>IF(N269="sníž. přenesená",J269,0)</f>
        <v>0</v>
      </c>
      <c r="BI269" s="227">
        <f>IF(N269="nulová",J269,0)</f>
        <v>0</v>
      </c>
      <c r="BJ269" s="19" t="s">
        <v>82</v>
      </c>
      <c r="BK269" s="227">
        <f>ROUND(I269*H269,2)</f>
        <v>0</v>
      </c>
      <c r="BL269" s="19" t="s">
        <v>336</v>
      </c>
      <c r="BM269" s="226" t="s">
        <v>2620</v>
      </c>
    </row>
    <row r="270" s="2" customFormat="1">
      <c r="A270" s="40"/>
      <c r="B270" s="41"/>
      <c r="C270" s="42"/>
      <c r="D270" s="235" t="s">
        <v>519</v>
      </c>
      <c r="E270" s="42"/>
      <c r="F270" s="279" t="s">
        <v>2621</v>
      </c>
      <c r="G270" s="42"/>
      <c r="H270" s="42"/>
      <c r="I270" s="230"/>
      <c r="J270" s="42"/>
      <c r="K270" s="42"/>
      <c r="L270" s="46"/>
      <c r="M270" s="231"/>
      <c r="N270" s="232"/>
      <c r="O270" s="86"/>
      <c r="P270" s="86"/>
      <c r="Q270" s="86"/>
      <c r="R270" s="86"/>
      <c r="S270" s="86"/>
      <c r="T270" s="86"/>
      <c r="U270" s="87"/>
      <c r="V270" s="40"/>
      <c r="W270" s="40"/>
      <c r="X270" s="40"/>
      <c r="Y270" s="40"/>
      <c r="Z270" s="40"/>
      <c r="AA270" s="40"/>
      <c r="AB270" s="40"/>
      <c r="AC270" s="40"/>
      <c r="AD270" s="40"/>
      <c r="AE270" s="40"/>
      <c r="AT270" s="19" t="s">
        <v>519</v>
      </c>
      <c r="AU270" s="19" t="s">
        <v>84</v>
      </c>
    </row>
    <row r="271" s="13" customFormat="1">
      <c r="A271" s="13"/>
      <c r="B271" s="233"/>
      <c r="C271" s="234"/>
      <c r="D271" s="235" t="s">
        <v>238</v>
      </c>
      <c r="E271" s="236" t="s">
        <v>19</v>
      </c>
      <c r="F271" s="237" t="s">
        <v>267</v>
      </c>
      <c r="G271" s="234"/>
      <c r="H271" s="238">
        <v>5</v>
      </c>
      <c r="I271" s="239"/>
      <c r="J271" s="234"/>
      <c r="K271" s="234"/>
      <c r="L271" s="240"/>
      <c r="M271" s="241"/>
      <c r="N271" s="242"/>
      <c r="O271" s="242"/>
      <c r="P271" s="242"/>
      <c r="Q271" s="242"/>
      <c r="R271" s="242"/>
      <c r="S271" s="242"/>
      <c r="T271" s="242"/>
      <c r="U271" s="243"/>
      <c r="V271" s="13"/>
      <c r="W271" s="13"/>
      <c r="X271" s="13"/>
      <c r="Y271" s="13"/>
      <c r="Z271" s="13"/>
      <c r="AA271" s="13"/>
      <c r="AB271" s="13"/>
      <c r="AC271" s="13"/>
      <c r="AD271" s="13"/>
      <c r="AE271" s="13"/>
      <c r="AT271" s="244" t="s">
        <v>238</v>
      </c>
      <c r="AU271" s="244" t="s">
        <v>84</v>
      </c>
      <c r="AV271" s="13" t="s">
        <v>84</v>
      </c>
      <c r="AW271" s="13" t="s">
        <v>37</v>
      </c>
      <c r="AX271" s="13" t="s">
        <v>75</v>
      </c>
      <c r="AY271" s="244" t="s">
        <v>227</v>
      </c>
    </row>
    <row r="272" s="14" customFormat="1">
      <c r="A272" s="14"/>
      <c r="B272" s="245"/>
      <c r="C272" s="246"/>
      <c r="D272" s="235" t="s">
        <v>238</v>
      </c>
      <c r="E272" s="247" t="s">
        <v>19</v>
      </c>
      <c r="F272" s="248" t="s">
        <v>240</v>
      </c>
      <c r="G272" s="246"/>
      <c r="H272" s="249">
        <v>5</v>
      </c>
      <c r="I272" s="250"/>
      <c r="J272" s="246"/>
      <c r="K272" s="246"/>
      <c r="L272" s="251"/>
      <c r="M272" s="252"/>
      <c r="N272" s="253"/>
      <c r="O272" s="253"/>
      <c r="P272" s="253"/>
      <c r="Q272" s="253"/>
      <c r="R272" s="253"/>
      <c r="S272" s="253"/>
      <c r="T272" s="253"/>
      <c r="U272" s="254"/>
      <c r="V272" s="14"/>
      <c r="W272" s="14"/>
      <c r="X272" s="14"/>
      <c r="Y272" s="14"/>
      <c r="Z272" s="14"/>
      <c r="AA272" s="14"/>
      <c r="AB272" s="14"/>
      <c r="AC272" s="14"/>
      <c r="AD272" s="14"/>
      <c r="AE272" s="14"/>
      <c r="AT272" s="255" t="s">
        <v>238</v>
      </c>
      <c r="AU272" s="255" t="s">
        <v>84</v>
      </c>
      <c r="AV272" s="14" t="s">
        <v>234</v>
      </c>
      <c r="AW272" s="14" t="s">
        <v>37</v>
      </c>
      <c r="AX272" s="14" t="s">
        <v>82</v>
      </c>
      <c r="AY272" s="255" t="s">
        <v>227</v>
      </c>
    </row>
    <row r="273" s="2" customFormat="1" ht="16.5" customHeight="1">
      <c r="A273" s="40"/>
      <c r="B273" s="41"/>
      <c r="C273" s="215" t="s">
        <v>615</v>
      </c>
      <c r="D273" s="215" t="s">
        <v>229</v>
      </c>
      <c r="E273" s="216" t="s">
        <v>2622</v>
      </c>
      <c r="F273" s="217" t="s">
        <v>2623</v>
      </c>
      <c r="G273" s="218" t="s">
        <v>348</v>
      </c>
      <c r="H273" s="219">
        <v>2</v>
      </c>
      <c r="I273" s="220"/>
      <c r="J273" s="221">
        <f>ROUND(I273*H273,2)</f>
        <v>0</v>
      </c>
      <c r="K273" s="217" t="s">
        <v>517</v>
      </c>
      <c r="L273" s="46"/>
      <c r="M273" s="222" t="s">
        <v>19</v>
      </c>
      <c r="N273" s="223" t="s">
        <v>46</v>
      </c>
      <c r="O273" s="86"/>
      <c r="P273" s="224">
        <f>O273*H273</f>
        <v>0</v>
      </c>
      <c r="Q273" s="224">
        <v>0</v>
      </c>
      <c r="R273" s="224">
        <f>Q273*H273</f>
        <v>0</v>
      </c>
      <c r="S273" s="224">
        <v>0</v>
      </c>
      <c r="T273" s="224">
        <f>S273*H273</f>
        <v>0</v>
      </c>
      <c r="U273" s="225" t="s">
        <v>19</v>
      </c>
      <c r="V273" s="40"/>
      <c r="W273" s="40"/>
      <c r="X273" s="40"/>
      <c r="Y273" s="40"/>
      <c r="Z273" s="40"/>
      <c r="AA273" s="40"/>
      <c r="AB273" s="40"/>
      <c r="AC273" s="40"/>
      <c r="AD273" s="40"/>
      <c r="AE273" s="40"/>
      <c r="AR273" s="226" t="s">
        <v>336</v>
      </c>
      <c r="AT273" s="226" t="s">
        <v>229</v>
      </c>
      <c r="AU273" s="226" t="s">
        <v>84</v>
      </c>
      <c r="AY273" s="19" t="s">
        <v>227</v>
      </c>
      <c r="BE273" s="227">
        <f>IF(N273="základní",J273,0)</f>
        <v>0</v>
      </c>
      <c r="BF273" s="227">
        <f>IF(N273="snížená",J273,0)</f>
        <v>0</v>
      </c>
      <c r="BG273" s="227">
        <f>IF(N273="zákl. přenesená",J273,0)</f>
        <v>0</v>
      </c>
      <c r="BH273" s="227">
        <f>IF(N273="sníž. přenesená",J273,0)</f>
        <v>0</v>
      </c>
      <c r="BI273" s="227">
        <f>IF(N273="nulová",J273,0)</f>
        <v>0</v>
      </c>
      <c r="BJ273" s="19" t="s">
        <v>82</v>
      </c>
      <c r="BK273" s="227">
        <f>ROUND(I273*H273,2)</f>
        <v>0</v>
      </c>
      <c r="BL273" s="19" t="s">
        <v>336</v>
      </c>
      <c r="BM273" s="226" t="s">
        <v>2624</v>
      </c>
    </row>
    <row r="274" s="2" customFormat="1">
      <c r="A274" s="40"/>
      <c r="B274" s="41"/>
      <c r="C274" s="42"/>
      <c r="D274" s="235" t="s">
        <v>519</v>
      </c>
      <c r="E274" s="42"/>
      <c r="F274" s="279" t="s">
        <v>2621</v>
      </c>
      <c r="G274" s="42"/>
      <c r="H274" s="42"/>
      <c r="I274" s="230"/>
      <c r="J274" s="42"/>
      <c r="K274" s="42"/>
      <c r="L274" s="46"/>
      <c r="M274" s="231"/>
      <c r="N274" s="232"/>
      <c r="O274" s="86"/>
      <c r="P274" s="86"/>
      <c r="Q274" s="86"/>
      <c r="R274" s="86"/>
      <c r="S274" s="86"/>
      <c r="T274" s="86"/>
      <c r="U274" s="87"/>
      <c r="V274" s="40"/>
      <c r="W274" s="40"/>
      <c r="X274" s="40"/>
      <c r="Y274" s="40"/>
      <c r="Z274" s="40"/>
      <c r="AA274" s="40"/>
      <c r="AB274" s="40"/>
      <c r="AC274" s="40"/>
      <c r="AD274" s="40"/>
      <c r="AE274" s="40"/>
      <c r="AT274" s="19" t="s">
        <v>519</v>
      </c>
      <c r="AU274" s="19" t="s">
        <v>84</v>
      </c>
    </row>
    <row r="275" s="13" customFormat="1">
      <c r="A275" s="13"/>
      <c r="B275" s="233"/>
      <c r="C275" s="234"/>
      <c r="D275" s="235" t="s">
        <v>238</v>
      </c>
      <c r="E275" s="236" t="s">
        <v>19</v>
      </c>
      <c r="F275" s="237" t="s">
        <v>84</v>
      </c>
      <c r="G275" s="234"/>
      <c r="H275" s="238">
        <v>2</v>
      </c>
      <c r="I275" s="239"/>
      <c r="J275" s="234"/>
      <c r="K275" s="234"/>
      <c r="L275" s="240"/>
      <c r="M275" s="241"/>
      <c r="N275" s="242"/>
      <c r="O275" s="242"/>
      <c r="P275" s="242"/>
      <c r="Q275" s="242"/>
      <c r="R275" s="242"/>
      <c r="S275" s="242"/>
      <c r="T275" s="242"/>
      <c r="U275" s="243"/>
      <c r="V275" s="13"/>
      <c r="W275" s="13"/>
      <c r="X275" s="13"/>
      <c r="Y275" s="13"/>
      <c r="Z275" s="13"/>
      <c r="AA275" s="13"/>
      <c r="AB275" s="13"/>
      <c r="AC275" s="13"/>
      <c r="AD275" s="13"/>
      <c r="AE275" s="13"/>
      <c r="AT275" s="244" t="s">
        <v>238</v>
      </c>
      <c r="AU275" s="244" t="s">
        <v>84</v>
      </c>
      <c r="AV275" s="13" t="s">
        <v>84</v>
      </c>
      <c r="AW275" s="13" t="s">
        <v>37</v>
      </c>
      <c r="AX275" s="13" t="s">
        <v>75</v>
      </c>
      <c r="AY275" s="244" t="s">
        <v>227</v>
      </c>
    </row>
    <row r="276" s="14" customFormat="1">
      <c r="A276" s="14"/>
      <c r="B276" s="245"/>
      <c r="C276" s="246"/>
      <c r="D276" s="235" t="s">
        <v>238</v>
      </c>
      <c r="E276" s="247" t="s">
        <v>19</v>
      </c>
      <c r="F276" s="248" t="s">
        <v>240</v>
      </c>
      <c r="G276" s="246"/>
      <c r="H276" s="249">
        <v>2</v>
      </c>
      <c r="I276" s="250"/>
      <c r="J276" s="246"/>
      <c r="K276" s="246"/>
      <c r="L276" s="251"/>
      <c r="M276" s="252"/>
      <c r="N276" s="253"/>
      <c r="O276" s="253"/>
      <c r="P276" s="253"/>
      <c r="Q276" s="253"/>
      <c r="R276" s="253"/>
      <c r="S276" s="253"/>
      <c r="T276" s="253"/>
      <c r="U276" s="254"/>
      <c r="V276" s="14"/>
      <c r="W276" s="14"/>
      <c r="X276" s="14"/>
      <c r="Y276" s="14"/>
      <c r="Z276" s="14"/>
      <c r="AA276" s="14"/>
      <c r="AB276" s="14"/>
      <c r="AC276" s="14"/>
      <c r="AD276" s="14"/>
      <c r="AE276" s="14"/>
      <c r="AT276" s="255" t="s">
        <v>238</v>
      </c>
      <c r="AU276" s="255" t="s">
        <v>84</v>
      </c>
      <c r="AV276" s="14" t="s">
        <v>234</v>
      </c>
      <c r="AW276" s="14" t="s">
        <v>37</v>
      </c>
      <c r="AX276" s="14" t="s">
        <v>82</v>
      </c>
      <c r="AY276" s="255" t="s">
        <v>227</v>
      </c>
    </row>
    <row r="277" s="2" customFormat="1" ht="16.5" customHeight="1">
      <c r="A277" s="40"/>
      <c r="B277" s="41"/>
      <c r="C277" s="215" t="s">
        <v>621</v>
      </c>
      <c r="D277" s="215" t="s">
        <v>229</v>
      </c>
      <c r="E277" s="216" t="s">
        <v>2625</v>
      </c>
      <c r="F277" s="217" t="s">
        <v>2626</v>
      </c>
      <c r="G277" s="218" t="s">
        <v>2051</v>
      </c>
      <c r="H277" s="219">
        <v>1</v>
      </c>
      <c r="I277" s="220"/>
      <c r="J277" s="221">
        <f>ROUND(I277*H277,2)</f>
        <v>0</v>
      </c>
      <c r="K277" s="217" t="s">
        <v>517</v>
      </c>
      <c r="L277" s="46"/>
      <c r="M277" s="222" t="s">
        <v>19</v>
      </c>
      <c r="N277" s="223" t="s">
        <v>46</v>
      </c>
      <c r="O277" s="86"/>
      <c r="P277" s="224">
        <f>O277*H277</f>
        <v>0</v>
      </c>
      <c r="Q277" s="224">
        <v>0</v>
      </c>
      <c r="R277" s="224">
        <f>Q277*H277</f>
        <v>0</v>
      </c>
      <c r="S277" s="224">
        <v>0</v>
      </c>
      <c r="T277" s="224">
        <f>S277*H277</f>
        <v>0</v>
      </c>
      <c r="U277" s="225" t="s">
        <v>19</v>
      </c>
      <c r="V277" s="40"/>
      <c r="W277" s="40"/>
      <c r="X277" s="40"/>
      <c r="Y277" s="40"/>
      <c r="Z277" s="40"/>
      <c r="AA277" s="40"/>
      <c r="AB277" s="40"/>
      <c r="AC277" s="40"/>
      <c r="AD277" s="40"/>
      <c r="AE277" s="40"/>
      <c r="AR277" s="226" t="s">
        <v>336</v>
      </c>
      <c r="AT277" s="226" t="s">
        <v>229</v>
      </c>
      <c r="AU277" s="226" t="s">
        <v>84</v>
      </c>
      <c r="AY277" s="19" t="s">
        <v>227</v>
      </c>
      <c r="BE277" s="227">
        <f>IF(N277="základní",J277,0)</f>
        <v>0</v>
      </c>
      <c r="BF277" s="227">
        <f>IF(N277="snížená",J277,0)</f>
        <v>0</v>
      </c>
      <c r="BG277" s="227">
        <f>IF(N277="zákl. přenesená",J277,0)</f>
        <v>0</v>
      </c>
      <c r="BH277" s="227">
        <f>IF(N277="sníž. přenesená",J277,0)</f>
        <v>0</v>
      </c>
      <c r="BI277" s="227">
        <f>IF(N277="nulová",J277,0)</f>
        <v>0</v>
      </c>
      <c r="BJ277" s="19" t="s">
        <v>82</v>
      </c>
      <c r="BK277" s="227">
        <f>ROUND(I277*H277,2)</f>
        <v>0</v>
      </c>
      <c r="BL277" s="19" t="s">
        <v>336</v>
      </c>
      <c r="BM277" s="226" t="s">
        <v>2627</v>
      </c>
    </row>
    <row r="278" s="13" customFormat="1">
      <c r="A278" s="13"/>
      <c r="B278" s="233"/>
      <c r="C278" s="234"/>
      <c r="D278" s="235" t="s">
        <v>238</v>
      </c>
      <c r="E278" s="236" t="s">
        <v>19</v>
      </c>
      <c r="F278" s="237" t="s">
        <v>82</v>
      </c>
      <c r="G278" s="234"/>
      <c r="H278" s="238">
        <v>1</v>
      </c>
      <c r="I278" s="239"/>
      <c r="J278" s="234"/>
      <c r="K278" s="234"/>
      <c r="L278" s="240"/>
      <c r="M278" s="241"/>
      <c r="N278" s="242"/>
      <c r="O278" s="242"/>
      <c r="P278" s="242"/>
      <c r="Q278" s="242"/>
      <c r="R278" s="242"/>
      <c r="S278" s="242"/>
      <c r="T278" s="242"/>
      <c r="U278" s="243"/>
      <c r="V278" s="13"/>
      <c r="W278" s="13"/>
      <c r="X278" s="13"/>
      <c r="Y278" s="13"/>
      <c r="Z278" s="13"/>
      <c r="AA278" s="13"/>
      <c r="AB278" s="13"/>
      <c r="AC278" s="13"/>
      <c r="AD278" s="13"/>
      <c r="AE278" s="13"/>
      <c r="AT278" s="244" t="s">
        <v>238</v>
      </c>
      <c r="AU278" s="244" t="s">
        <v>84</v>
      </c>
      <c r="AV278" s="13" t="s">
        <v>84</v>
      </c>
      <c r="AW278" s="13" t="s">
        <v>37</v>
      </c>
      <c r="AX278" s="13" t="s">
        <v>75</v>
      </c>
      <c r="AY278" s="244" t="s">
        <v>227</v>
      </c>
    </row>
    <row r="279" s="14" customFormat="1">
      <c r="A279" s="14"/>
      <c r="B279" s="245"/>
      <c r="C279" s="246"/>
      <c r="D279" s="235" t="s">
        <v>238</v>
      </c>
      <c r="E279" s="247" t="s">
        <v>19</v>
      </c>
      <c r="F279" s="248" t="s">
        <v>240</v>
      </c>
      <c r="G279" s="246"/>
      <c r="H279" s="249">
        <v>1</v>
      </c>
      <c r="I279" s="250"/>
      <c r="J279" s="246"/>
      <c r="K279" s="246"/>
      <c r="L279" s="251"/>
      <c r="M279" s="252"/>
      <c r="N279" s="253"/>
      <c r="O279" s="253"/>
      <c r="P279" s="253"/>
      <c r="Q279" s="253"/>
      <c r="R279" s="253"/>
      <c r="S279" s="253"/>
      <c r="T279" s="253"/>
      <c r="U279" s="254"/>
      <c r="V279" s="14"/>
      <c r="W279" s="14"/>
      <c r="X279" s="14"/>
      <c r="Y279" s="14"/>
      <c r="Z279" s="14"/>
      <c r="AA279" s="14"/>
      <c r="AB279" s="14"/>
      <c r="AC279" s="14"/>
      <c r="AD279" s="14"/>
      <c r="AE279" s="14"/>
      <c r="AT279" s="255" t="s">
        <v>238</v>
      </c>
      <c r="AU279" s="255" t="s">
        <v>84</v>
      </c>
      <c r="AV279" s="14" t="s">
        <v>234</v>
      </c>
      <c r="AW279" s="14" t="s">
        <v>37</v>
      </c>
      <c r="AX279" s="14" t="s">
        <v>82</v>
      </c>
      <c r="AY279" s="255" t="s">
        <v>227</v>
      </c>
    </row>
    <row r="280" s="2" customFormat="1" ht="16.5" customHeight="1">
      <c r="A280" s="40"/>
      <c r="B280" s="41"/>
      <c r="C280" s="215" t="s">
        <v>627</v>
      </c>
      <c r="D280" s="215" t="s">
        <v>229</v>
      </c>
      <c r="E280" s="216" t="s">
        <v>2628</v>
      </c>
      <c r="F280" s="217" t="s">
        <v>2629</v>
      </c>
      <c r="G280" s="218" t="s">
        <v>348</v>
      </c>
      <c r="H280" s="219">
        <v>1</v>
      </c>
      <c r="I280" s="220"/>
      <c r="J280" s="221">
        <f>ROUND(I280*H280,2)</f>
        <v>0</v>
      </c>
      <c r="K280" s="217" t="s">
        <v>517</v>
      </c>
      <c r="L280" s="46"/>
      <c r="M280" s="222" t="s">
        <v>19</v>
      </c>
      <c r="N280" s="223" t="s">
        <v>46</v>
      </c>
      <c r="O280" s="86"/>
      <c r="P280" s="224">
        <f>O280*H280</f>
        <v>0</v>
      </c>
      <c r="Q280" s="224">
        <v>0</v>
      </c>
      <c r="R280" s="224">
        <f>Q280*H280</f>
        <v>0</v>
      </c>
      <c r="S280" s="224">
        <v>0</v>
      </c>
      <c r="T280" s="224">
        <f>S280*H280</f>
        <v>0</v>
      </c>
      <c r="U280" s="225" t="s">
        <v>19</v>
      </c>
      <c r="V280" s="40"/>
      <c r="W280" s="40"/>
      <c r="X280" s="40"/>
      <c r="Y280" s="40"/>
      <c r="Z280" s="40"/>
      <c r="AA280" s="40"/>
      <c r="AB280" s="40"/>
      <c r="AC280" s="40"/>
      <c r="AD280" s="40"/>
      <c r="AE280" s="40"/>
      <c r="AR280" s="226" t="s">
        <v>336</v>
      </c>
      <c r="AT280" s="226" t="s">
        <v>229</v>
      </c>
      <c r="AU280" s="226" t="s">
        <v>84</v>
      </c>
      <c r="AY280" s="19" t="s">
        <v>227</v>
      </c>
      <c r="BE280" s="227">
        <f>IF(N280="základní",J280,0)</f>
        <v>0</v>
      </c>
      <c r="BF280" s="227">
        <f>IF(N280="snížená",J280,0)</f>
        <v>0</v>
      </c>
      <c r="BG280" s="227">
        <f>IF(N280="zákl. přenesená",J280,0)</f>
        <v>0</v>
      </c>
      <c r="BH280" s="227">
        <f>IF(N280="sníž. přenesená",J280,0)</f>
        <v>0</v>
      </c>
      <c r="BI280" s="227">
        <f>IF(N280="nulová",J280,0)</f>
        <v>0</v>
      </c>
      <c r="BJ280" s="19" t="s">
        <v>82</v>
      </c>
      <c r="BK280" s="227">
        <f>ROUND(I280*H280,2)</f>
        <v>0</v>
      </c>
      <c r="BL280" s="19" t="s">
        <v>336</v>
      </c>
      <c r="BM280" s="226" t="s">
        <v>2630</v>
      </c>
    </row>
    <row r="281" s="13" customFormat="1">
      <c r="A281" s="13"/>
      <c r="B281" s="233"/>
      <c r="C281" s="234"/>
      <c r="D281" s="235" t="s">
        <v>238</v>
      </c>
      <c r="E281" s="236" t="s">
        <v>19</v>
      </c>
      <c r="F281" s="237" t="s">
        <v>82</v>
      </c>
      <c r="G281" s="234"/>
      <c r="H281" s="238">
        <v>1</v>
      </c>
      <c r="I281" s="239"/>
      <c r="J281" s="234"/>
      <c r="K281" s="234"/>
      <c r="L281" s="240"/>
      <c r="M281" s="241"/>
      <c r="N281" s="242"/>
      <c r="O281" s="242"/>
      <c r="P281" s="242"/>
      <c r="Q281" s="242"/>
      <c r="R281" s="242"/>
      <c r="S281" s="242"/>
      <c r="T281" s="242"/>
      <c r="U281" s="243"/>
      <c r="V281" s="13"/>
      <c r="W281" s="13"/>
      <c r="X281" s="13"/>
      <c r="Y281" s="13"/>
      <c r="Z281" s="13"/>
      <c r="AA281" s="13"/>
      <c r="AB281" s="13"/>
      <c r="AC281" s="13"/>
      <c r="AD281" s="13"/>
      <c r="AE281" s="13"/>
      <c r="AT281" s="244" t="s">
        <v>238</v>
      </c>
      <c r="AU281" s="244" t="s">
        <v>84</v>
      </c>
      <c r="AV281" s="13" t="s">
        <v>84</v>
      </c>
      <c r="AW281" s="13" t="s">
        <v>37</v>
      </c>
      <c r="AX281" s="13" t="s">
        <v>75</v>
      </c>
      <c r="AY281" s="244" t="s">
        <v>227</v>
      </c>
    </row>
    <row r="282" s="14" customFormat="1">
      <c r="A282" s="14"/>
      <c r="B282" s="245"/>
      <c r="C282" s="246"/>
      <c r="D282" s="235" t="s">
        <v>238</v>
      </c>
      <c r="E282" s="247" t="s">
        <v>19</v>
      </c>
      <c r="F282" s="248" t="s">
        <v>240</v>
      </c>
      <c r="G282" s="246"/>
      <c r="H282" s="249">
        <v>1</v>
      </c>
      <c r="I282" s="250"/>
      <c r="J282" s="246"/>
      <c r="K282" s="246"/>
      <c r="L282" s="251"/>
      <c r="M282" s="252"/>
      <c r="N282" s="253"/>
      <c r="O282" s="253"/>
      <c r="P282" s="253"/>
      <c r="Q282" s="253"/>
      <c r="R282" s="253"/>
      <c r="S282" s="253"/>
      <c r="T282" s="253"/>
      <c r="U282" s="254"/>
      <c r="V282" s="14"/>
      <c r="W282" s="14"/>
      <c r="X282" s="14"/>
      <c r="Y282" s="14"/>
      <c r="Z282" s="14"/>
      <c r="AA282" s="14"/>
      <c r="AB282" s="14"/>
      <c r="AC282" s="14"/>
      <c r="AD282" s="14"/>
      <c r="AE282" s="14"/>
      <c r="AT282" s="255" t="s">
        <v>238</v>
      </c>
      <c r="AU282" s="255" t="s">
        <v>84</v>
      </c>
      <c r="AV282" s="14" t="s">
        <v>234</v>
      </c>
      <c r="AW282" s="14" t="s">
        <v>37</v>
      </c>
      <c r="AX282" s="14" t="s">
        <v>82</v>
      </c>
      <c r="AY282" s="255" t="s">
        <v>227</v>
      </c>
    </row>
    <row r="283" s="12" customFormat="1" ht="25.92" customHeight="1">
      <c r="A283" s="12"/>
      <c r="B283" s="199"/>
      <c r="C283" s="200"/>
      <c r="D283" s="201" t="s">
        <v>74</v>
      </c>
      <c r="E283" s="202" t="s">
        <v>365</v>
      </c>
      <c r="F283" s="202" t="s">
        <v>366</v>
      </c>
      <c r="G283" s="200"/>
      <c r="H283" s="200"/>
      <c r="I283" s="203"/>
      <c r="J283" s="204">
        <f>BK283</f>
        <v>0</v>
      </c>
      <c r="K283" s="200"/>
      <c r="L283" s="205"/>
      <c r="M283" s="206"/>
      <c r="N283" s="207"/>
      <c r="O283" s="207"/>
      <c r="P283" s="208">
        <f>SUM(P284:P301)</f>
        <v>0</v>
      </c>
      <c r="Q283" s="207"/>
      <c r="R283" s="208">
        <f>SUM(R284:R301)</f>
        <v>0</v>
      </c>
      <c r="S283" s="207"/>
      <c r="T283" s="208">
        <f>SUM(T284:T301)</f>
        <v>0</v>
      </c>
      <c r="U283" s="209"/>
      <c r="V283" s="12"/>
      <c r="W283" s="12"/>
      <c r="X283" s="12"/>
      <c r="Y283" s="12"/>
      <c r="Z283" s="12"/>
      <c r="AA283" s="12"/>
      <c r="AB283" s="12"/>
      <c r="AC283" s="12"/>
      <c r="AD283" s="12"/>
      <c r="AE283" s="12"/>
      <c r="AR283" s="210" t="s">
        <v>234</v>
      </c>
      <c r="AT283" s="211" t="s">
        <v>74</v>
      </c>
      <c r="AU283" s="211" t="s">
        <v>75</v>
      </c>
      <c r="AY283" s="210" t="s">
        <v>227</v>
      </c>
      <c r="BK283" s="212">
        <f>SUM(BK284:BK301)</f>
        <v>0</v>
      </c>
    </row>
    <row r="284" s="2" customFormat="1" ht="16.5" customHeight="1">
      <c r="A284" s="40"/>
      <c r="B284" s="41"/>
      <c r="C284" s="215" t="s">
        <v>633</v>
      </c>
      <c r="D284" s="215" t="s">
        <v>229</v>
      </c>
      <c r="E284" s="216" t="s">
        <v>2631</v>
      </c>
      <c r="F284" s="217" t="s">
        <v>2632</v>
      </c>
      <c r="G284" s="218" t="s">
        <v>370</v>
      </c>
      <c r="H284" s="219">
        <v>260</v>
      </c>
      <c r="I284" s="220"/>
      <c r="J284" s="221">
        <f>ROUND(I284*H284,2)</f>
        <v>0</v>
      </c>
      <c r="K284" s="217" t="s">
        <v>233</v>
      </c>
      <c r="L284" s="46"/>
      <c r="M284" s="222" t="s">
        <v>19</v>
      </c>
      <c r="N284" s="223" t="s">
        <v>46</v>
      </c>
      <c r="O284" s="86"/>
      <c r="P284" s="224">
        <f>O284*H284</f>
        <v>0</v>
      </c>
      <c r="Q284" s="224">
        <v>0</v>
      </c>
      <c r="R284" s="224">
        <f>Q284*H284</f>
        <v>0</v>
      </c>
      <c r="S284" s="224">
        <v>0</v>
      </c>
      <c r="T284" s="224">
        <f>S284*H284</f>
        <v>0</v>
      </c>
      <c r="U284" s="225" t="s">
        <v>19</v>
      </c>
      <c r="V284" s="40"/>
      <c r="W284" s="40"/>
      <c r="X284" s="40"/>
      <c r="Y284" s="40"/>
      <c r="Z284" s="40"/>
      <c r="AA284" s="40"/>
      <c r="AB284" s="40"/>
      <c r="AC284" s="40"/>
      <c r="AD284" s="40"/>
      <c r="AE284" s="40"/>
      <c r="AR284" s="226" t="s">
        <v>371</v>
      </c>
      <c r="AT284" s="226" t="s">
        <v>229</v>
      </c>
      <c r="AU284" s="226" t="s">
        <v>82</v>
      </c>
      <c r="AY284" s="19" t="s">
        <v>227</v>
      </c>
      <c r="BE284" s="227">
        <f>IF(N284="základní",J284,0)</f>
        <v>0</v>
      </c>
      <c r="BF284" s="227">
        <f>IF(N284="snížená",J284,0)</f>
        <v>0</v>
      </c>
      <c r="BG284" s="227">
        <f>IF(N284="zákl. přenesená",J284,0)</f>
        <v>0</v>
      </c>
      <c r="BH284" s="227">
        <f>IF(N284="sníž. přenesená",J284,0)</f>
        <v>0</v>
      </c>
      <c r="BI284" s="227">
        <f>IF(N284="nulová",J284,0)</f>
        <v>0</v>
      </c>
      <c r="BJ284" s="19" t="s">
        <v>82</v>
      </c>
      <c r="BK284" s="227">
        <f>ROUND(I284*H284,2)</f>
        <v>0</v>
      </c>
      <c r="BL284" s="19" t="s">
        <v>371</v>
      </c>
      <c r="BM284" s="226" t="s">
        <v>2633</v>
      </c>
    </row>
    <row r="285" s="2" customFormat="1">
      <c r="A285" s="40"/>
      <c r="B285" s="41"/>
      <c r="C285" s="42"/>
      <c r="D285" s="228" t="s">
        <v>236</v>
      </c>
      <c r="E285" s="42"/>
      <c r="F285" s="229" t="s">
        <v>2634</v>
      </c>
      <c r="G285" s="42"/>
      <c r="H285" s="42"/>
      <c r="I285" s="230"/>
      <c r="J285" s="42"/>
      <c r="K285" s="42"/>
      <c r="L285" s="46"/>
      <c r="M285" s="231"/>
      <c r="N285" s="232"/>
      <c r="O285" s="86"/>
      <c r="P285" s="86"/>
      <c r="Q285" s="86"/>
      <c r="R285" s="86"/>
      <c r="S285" s="86"/>
      <c r="T285" s="86"/>
      <c r="U285" s="87"/>
      <c r="V285" s="40"/>
      <c r="W285" s="40"/>
      <c r="X285" s="40"/>
      <c r="Y285" s="40"/>
      <c r="Z285" s="40"/>
      <c r="AA285" s="40"/>
      <c r="AB285" s="40"/>
      <c r="AC285" s="40"/>
      <c r="AD285" s="40"/>
      <c r="AE285" s="40"/>
      <c r="AT285" s="19" t="s">
        <v>236</v>
      </c>
      <c r="AU285" s="19" t="s">
        <v>82</v>
      </c>
    </row>
    <row r="286" s="15" customFormat="1">
      <c r="A286" s="15"/>
      <c r="B286" s="266"/>
      <c r="C286" s="267"/>
      <c r="D286" s="235" t="s">
        <v>238</v>
      </c>
      <c r="E286" s="268" t="s">
        <v>19</v>
      </c>
      <c r="F286" s="269" t="s">
        <v>2635</v>
      </c>
      <c r="G286" s="267"/>
      <c r="H286" s="268" t="s">
        <v>19</v>
      </c>
      <c r="I286" s="270"/>
      <c r="J286" s="267"/>
      <c r="K286" s="267"/>
      <c r="L286" s="271"/>
      <c r="M286" s="272"/>
      <c r="N286" s="273"/>
      <c r="O286" s="273"/>
      <c r="P286" s="273"/>
      <c r="Q286" s="273"/>
      <c r="R286" s="273"/>
      <c r="S286" s="273"/>
      <c r="T286" s="273"/>
      <c r="U286" s="274"/>
      <c r="V286" s="15"/>
      <c r="W286" s="15"/>
      <c r="X286" s="15"/>
      <c r="Y286" s="15"/>
      <c r="Z286" s="15"/>
      <c r="AA286" s="15"/>
      <c r="AB286" s="15"/>
      <c r="AC286" s="15"/>
      <c r="AD286" s="15"/>
      <c r="AE286" s="15"/>
      <c r="AT286" s="275" t="s">
        <v>238</v>
      </c>
      <c r="AU286" s="275" t="s">
        <v>82</v>
      </c>
      <c r="AV286" s="15" t="s">
        <v>82</v>
      </c>
      <c r="AW286" s="15" t="s">
        <v>37</v>
      </c>
      <c r="AX286" s="15" t="s">
        <v>75</v>
      </c>
      <c r="AY286" s="275" t="s">
        <v>227</v>
      </c>
    </row>
    <row r="287" s="13" customFormat="1">
      <c r="A287" s="13"/>
      <c r="B287" s="233"/>
      <c r="C287" s="234"/>
      <c r="D287" s="235" t="s">
        <v>238</v>
      </c>
      <c r="E287" s="236" t="s">
        <v>19</v>
      </c>
      <c r="F287" s="237" t="s">
        <v>234</v>
      </c>
      <c r="G287" s="234"/>
      <c r="H287" s="238">
        <v>4</v>
      </c>
      <c r="I287" s="239"/>
      <c r="J287" s="234"/>
      <c r="K287" s="234"/>
      <c r="L287" s="240"/>
      <c r="M287" s="241"/>
      <c r="N287" s="242"/>
      <c r="O287" s="242"/>
      <c r="P287" s="242"/>
      <c r="Q287" s="242"/>
      <c r="R287" s="242"/>
      <c r="S287" s="242"/>
      <c r="T287" s="242"/>
      <c r="U287" s="243"/>
      <c r="V287" s="13"/>
      <c r="W287" s="13"/>
      <c r="X287" s="13"/>
      <c r="Y287" s="13"/>
      <c r="Z287" s="13"/>
      <c r="AA287" s="13"/>
      <c r="AB287" s="13"/>
      <c r="AC287" s="13"/>
      <c r="AD287" s="13"/>
      <c r="AE287" s="13"/>
      <c r="AT287" s="244" t="s">
        <v>238</v>
      </c>
      <c r="AU287" s="244" t="s">
        <v>82</v>
      </c>
      <c r="AV287" s="13" t="s">
        <v>84</v>
      </c>
      <c r="AW287" s="13" t="s">
        <v>37</v>
      </c>
      <c r="AX287" s="13" t="s">
        <v>75</v>
      </c>
      <c r="AY287" s="244" t="s">
        <v>227</v>
      </c>
    </row>
    <row r="288" s="15" customFormat="1">
      <c r="A288" s="15"/>
      <c r="B288" s="266"/>
      <c r="C288" s="267"/>
      <c r="D288" s="235" t="s">
        <v>238</v>
      </c>
      <c r="E288" s="268" t="s">
        <v>19</v>
      </c>
      <c r="F288" s="269" t="s">
        <v>2636</v>
      </c>
      <c r="G288" s="267"/>
      <c r="H288" s="268" t="s">
        <v>19</v>
      </c>
      <c r="I288" s="270"/>
      <c r="J288" s="267"/>
      <c r="K288" s="267"/>
      <c r="L288" s="271"/>
      <c r="M288" s="272"/>
      <c r="N288" s="273"/>
      <c r="O288" s="273"/>
      <c r="P288" s="273"/>
      <c r="Q288" s="273"/>
      <c r="R288" s="273"/>
      <c r="S288" s="273"/>
      <c r="T288" s="273"/>
      <c r="U288" s="274"/>
      <c r="V288" s="15"/>
      <c r="W288" s="15"/>
      <c r="X288" s="15"/>
      <c r="Y288" s="15"/>
      <c r="Z288" s="15"/>
      <c r="AA288" s="15"/>
      <c r="AB288" s="15"/>
      <c r="AC288" s="15"/>
      <c r="AD288" s="15"/>
      <c r="AE288" s="15"/>
      <c r="AT288" s="275" t="s">
        <v>238</v>
      </c>
      <c r="AU288" s="275" t="s">
        <v>82</v>
      </c>
      <c r="AV288" s="15" t="s">
        <v>82</v>
      </c>
      <c r="AW288" s="15" t="s">
        <v>37</v>
      </c>
      <c r="AX288" s="15" t="s">
        <v>75</v>
      </c>
      <c r="AY288" s="275" t="s">
        <v>227</v>
      </c>
    </row>
    <row r="289" s="13" customFormat="1">
      <c r="A289" s="13"/>
      <c r="B289" s="233"/>
      <c r="C289" s="234"/>
      <c r="D289" s="235" t="s">
        <v>238</v>
      </c>
      <c r="E289" s="236" t="s">
        <v>19</v>
      </c>
      <c r="F289" s="237" t="s">
        <v>778</v>
      </c>
      <c r="G289" s="234"/>
      <c r="H289" s="238">
        <v>72</v>
      </c>
      <c r="I289" s="239"/>
      <c r="J289" s="234"/>
      <c r="K289" s="234"/>
      <c r="L289" s="240"/>
      <c r="M289" s="241"/>
      <c r="N289" s="242"/>
      <c r="O289" s="242"/>
      <c r="P289" s="242"/>
      <c r="Q289" s="242"/>
      <c r="R289" s="242"/>
      <c r="S289" s="242"/>
      <c r="T289" s="242"/>
      <c r="U289" s="243"/>
      <c r="V289" s="13"/>
      <c r="W289" s="13"/>
      <c r="X289" s="13"/>
      <c r="Y289" s="13"/>
      <c r="Z289" s="13"/>
      <c r="AA289" s="13"/>
      <c r="AB289" s="13"/>
      <c r="AC289" s="13"/>
      <c r="AD289" s="13"/>
      <c r="AE289" s="13"/>
      <c r="AT289" s="244" t="s">
        <v>238</v>
      </c>
      <c r="AU289" s="244" t="s">
        <v>82</v>
      </c>
      <c r="AV289" s="13" t="s">
        <v>84</v>
      </c>
      <c r="AW289" s="13" t="s">
        <v>37</v>
      </c>
      <c r="AX289" s="13" t="s">
        <v>75</v>
      </c>
      <c r="AY289" s="244" t="s">
        <v>227</v>
      </c>
    </row>
    <row r="290" s="15" customFormat="1">
      <c r="A290" s="15"/>
      <c r="B290" s="266"/>
      <c r="C290" s="267"/>
      <c r="D290" s="235" t="s">
        <v>238</v>
      </c>
      <c r="E290" s="268" t="s">
        <v>19</v>
      </c>
      <c r="F290" s="269" t="s">
        <v>2637</v>
      </c>
      <c r="G290" s="267"/>
      <c r="H290" s="268" t="s">
        <v>19</v>
      </c>
      <c r="I290" s="270"/>
      <c r="J290" s="267"/>
      <c r="K290" s="267"/>
      <c r="L290" s="271"/>
      <c r="M290" s="272"/>
      <c r="N290" s="273"/>
      <c r="O290" s="273"/>
      <c r="P290" s="273"/>
      <c r="Q290" s="273"/>
      <c r="R290" s="273"/>
      <c r="S290" s="273"/>
      <c r="T290" s="273"/>
      <c r="U290" s="274"/>
      <c r="V290" s="15"/>
      <c r="W290" s="15"/>
      <c r="X290" s="15"/>
      <c r="Y290" s="15"/>
      <c r="Z290" s="15"/>
      <c r="AA290" s="15"/>
      <c r="AB290" s="15"/>
      <c r="AC290" s="15"/>
      <c r="AD290" s="15"/>
      <c r="AE290" s="15"/>
      <c r="AT290" s="275" t="s">
        <v>238</v>
      </c>
      <c r="AU290" s="275" t="s">
        <v>82</v>
      </c>
      <c r="AV290" s="15" t="s">
        <v>82</v>
      </c>
      <c r="AW290" s="15" t="s">
        <v>37</v>
      </c>
      <c r="AX290" s="15" t="s">
        <v>75</v>
      </c>
      <c r="AY290" s="275" t="s">
        <v>227</v>
      </c>
    </row>
    <row r="291" s="13" customFormat="1">
      <c r="A291" s="13"/>
      <c r="B291" s="233"/>
      <c r="C291" s="234"/>
      <c r="D291" s="235" t="s">
        <v>238</v>
      </c>
      <c r="E291" s="236" t="s">
        <v>19</v>
      </c>
      <c r="F291" s="237" t="s">
        <v>2638</v>
      </c>
      <c r="G291" s="234"/>
      <c r="H291" s="238">
        <v>112</v>
      </c>
      <c r="I291" s="239"/>
      <c r="J291" s="234"/>
      <c r="K291" s="234"/>
      <c r="L291" s="240"/>
      <c r="M291" s="241"/>
      <c r="N291" s="242"/>
      <c r="O291" s="242"/>
      <c r="P291" s="242"/>
      <c r="Q291" s="242"/>
      <c r="R291" s="242"/>
      <c r="S291" s="242"/>
      <c r="T291" s="242"/>
      <c r="U291" s="243"/>
      <c r="V291" s="13"/>
      <c r="W291" s="13"/>
      <c r="X291" s="13"/>
      <c r="Y291" s="13"/>
      <c r="Z291" s="13"/>
      <c r="AA291" s="13"/>
      <c r="AB291" s="13"/>
      <c r="AC291" s="13"/>
      <c r="AD291" s="13"/>
      <c r="AE291" s="13"/>
      <c r="AT291" s="244" t="s">
        <v>238</v>
      </c>
      <c r="AU291" s="244" t="s">
        <v>82</v>
      </c>
      <c r="AV291" s="13" t="s">
        <v>84</v>
      </c>
      <c r="AW291" s="13" t="s">
        <v>37</v>
      </c>
      <c r="AX291" s="13" t="s">
        <v>75</v>
      </c>
      <c r="AY291" s="244" t="s">
        <v>227</v>
      </c>
    </row>
    <row r="292" s="15" customFormat="1">
      <c r="A292" s="15"/>
      <c r="B292" s="266"/>
      <c r="C292" s="267"/>
      <c r="D292" s="235" t="s">
        <v>238</v>
      </c>
      <c r="E292" s="268" t="s">
        <v>19</v>
      </c>
      <c r="F292" s="269" t="s">
        <v>2639</v>
      </c>
      <c r="G292" s="267"/>
      <c r="H292" s="268" t="s">
        <v>19</v>
      </c>
      <c r="I292" s="270"/>
      <c r="J292" s="267"/>
      <c r="K292" s="267"/>
      <c r="L292" s="271"/>
      <c r="M292" s="272"/>
      <c r="N292" s="273"/>
      <c r="O292" s="273"/>
      <c r="P292" s="273"/>
      <c r="Q292" s="273"/>
      <c r="R292" s="273"/>
      <c r="S292" s="273"/>
      <c r="T292" s="273"/>
      <c r="U292" s="274"/>
      <c r="V292" s="15"/>
      <c r="W292" s="15"/>
      <c r="X292" s="15"/>
      <c r="Y292" s="15"/>
      <c r="Z292" s="15"/>
      <c r="AA292" s="15"/>
      <c r="AB292" s="15"/>
      <c r="AC292" s="15"/>
      <c r="AD292" s="15"/>
      <c r="AE292" s="15"/>
      <c r="AT292" s="275" t="s">
        <v>238</v>
      </c>
      <c r="AU292" s="275" t="s">
        <v>82</v>
      </c>
      <c r="AV292" s="15" t="s">
        <v>82</v>
      </c>
      <c r="AW292" s="15" t="s">
        <v>37</v>
      </c>
      <c r="AX292" s="15" t="s">
        <v>75</v>
      </c>
      <c r="AY292" s="275" t="s">
        <v>227</v>
      </c>
    </row>
    <row r="293" s="13" customFormat="1">
      <c r="A293" s="13"/>
      <c r="B293" s="233"/>
      <c r="C293" s="234"/>
      <c r="D293" s="235" t="s">
        <v>238</v>
      </c>
      <c r="E293" s="236" t="s">
        <v>19</v>
      </c>
      <c r="F293" s="237" t="s">
        <v>638</v>
      </c>
      <c r="G293" s="234"/>
      <c r="H293" s="238">
        <v>48</v>
      </c>
      <c r="I293" s="239"/>
      <c r="J293" s="234"/>
      <c r="K293" s="234"/>
      <c r="L293" s="240"/>
      <c r="M293" s="241"/>
      <c r="N293" s="242"/>
      <c r="O293" s="242"/>
      <c r="P293" s="242"/>
      <c r="Q293" s="242"/>
      <c r="R293" s="242"/>
      <c r="S293" s="242"/>
      <c r="T293" s="242"/>
      <c r="U293" s="243"/>
      <c r="V293" s="13"/>
      <c r="W293" s="13"/>
      <c r="X293" s="13"/>
      <c r="Y293" s="13"/>
      <c r="Z293" s="13"/>
      <c r="AA293" s="13"/>
      <c r="AB293" s="13"/>
      <c r="AC293" s="13"/>
      <c r="AD293" s="13"/>
      <c r="AE293" s="13"/>
      <c r="AT293" s="244" t="s">
        <v>238</v>
      </c>
      <c r="AU293" s="244" t="s">
        <v>82</v>
      </c>
      <c r="AV293" s="13" t="s">
        <v>84</v>
      </c>
      <c r="AW293" s="13" t="s">
        <v>37</v>
      </c>
      <c r="AX293" s="13" t="s">
        <v>75</v>
      </c>
      <c r="AY293" s="244" t="s">
        <v>227</v>
      </c>
    </row>
    <row r="294" s="15" customFormat="1">
      <c r="A294" s="15"/>
      <c r="B294" s="266"/>
      <c r="C294" s="267"/>
      <c r="D294" s="235" t="s">
        <v>238</v>
      </c>
      <c r="E294" s="268" t="s">
        <v>19</v>
      </c>
      <c r="F294" s="269" t="s">
        <v>2640</v>
      </c>
      <c r="G294" s="267"/>
      <c r="H294" s="268" t="s">
        <v>19</v>
      </c>
      <c r="I294" s="270"/>
      <c r="J294" s="267"/>
      <c r="K294" s="267"/>
      <c r="L294" s="271"/>
      <c r="M294" s="272"/>
      <c r="N294" s="273"/>
      <c r="O294" s="273"/>
      <c r="P294" s="273"/>
      <c r="Q294" s="273"/>
      <c r="R294" s="273"/>
      <c r="S294" s="273"/>
      <c r="T294" s="273"/>
      <c r="U294" s="274"/>
      <c r="V294" s="15"/>
      <c r="W294" s="15"/>
      <c r="X294" s="15"/>
      <c r="Y294" s="15"/>
      <c r="Z294" s="15"/>
      <c r="AA294" s="15"/>
      <c r="AB294" s="15"/>
      <c r="AC294" s="15"/>
      <c r="AD294" s="15"/>
      <c r="AE294" s="15"/>
      <c r="AT294" s="275" t="s">
        <v>238</v>
      </c>
      <c r="AU294" s="275" t="s">
        <v>82</v>
      </c>
      <c r="AV294" s="15" t="s">
        <v>82</v>
      </c>
      <c r="AW294" s="15" t="s">
        <v>37</v>
      </c>
      <c r="AX294" s="15" t="s">
        <v>75</v>
      </c>
      <c r="AY294" s="275" t="s">
        <v>227</v>
      </c>
    </row>
    <row r="295" s="13" customFormat="1">
      <c r="A295" s="13"/>
      <c r="B295" s="233"/>
      <c r="C295" s="234"/>
      <c r="D295" s="235" t="s">
        <v>238</v>
      </c>
      <c r="E295" s="236" t="s">
        <v>19</v>
      </c>
      <c r="F295" s="237" t="s">
        <v>312</v>
      </c>
      <c r="G295" s="234"/>
      <c r="H295" s="238">
        <v>24</v>
      </c>
      <c r="I295" s="239"/>
      <c r="J295" s="234"/>
      <c r="K295" s="234"/>
      <c r="L295" s="240"/>
      <c r="M295" s="241"/>
      <c r="N295" s="242"/>
      <c r="O295" s="242"/>
      <c r="P295" s="242"/>
      <c r="Q295" s="242"/>
      <c r="R295" s="242"/>
      <c r="S295" s="242"/>
      <c r="T295" s="242"/>
      <c r="U295" s="243"/>
      <c r="V295" s="13"/>
      <c r="W295" s="13"/>
      <c r="X295" s="13"/>
      <c r="Y295" s="13"/>
      <c r="Z295" s="13"/>
      <c r="AA295" s="13"/>
      <c r="AB295" s="13"/>
      <c r="AC295" s="13"/>
      <c r="AD295" s="13"/>
      <c r="AE295" s="13"/>
      <c r="AT295" s="244" t="s">
        <v>238</v>
      </c>
      <c r="AU295" s="244" t="s">
        <v>82</v>
      </c>
      <c r="AV295" s="13" t="s">
        <v>84</v>
      </c>
      <c r="AW295" s="13" t="s">
        <v>37</v>
      </c>
      <c r="AX295" s="13" t="s">
        <v>75</v>
      </c>
      <c r="AY295" s="244" t="s">
        <v>227</v>
      </c>
    </row>
    <row r="296" s="14" customFormat="1">
      <c r="A296" s="14"/>
      <c r="B296" s="245"/>
      <c r="C296" s="246"/>
      <c r="D296" s="235" t="s">
        <v>238</v>
      </c>
      <c r="E296" s="247" t="s">
        <v>19</v>
      </c>
      <c r="F296" s="248" t="s">
        <v>240</v>
      </c>
      <c r="G296" s="246"/>
      <c r="H296" s="249">
        <v>260</v>
      </c>
      <c r="I296" s="250"/>
      <c r="J296" s="246"/>
      <c r="K296" s="246"/>
      <c r="L296" s="251"/>
      <c r="M296" s="252"/>
      <c r="N296" s="253"/>
      <c r="O296" s="253"/>
      <c r="P296" s="253"/>
      <c r="Q296" s="253"/>
      <c r="R296" s="253"/>
      <c r="S296" s="253"/>
      <c r="T296" s="253"/>
      <c r="U296" s="254"/>
      <c r="V296" s="14"/>
      <c r="W296" s="14"/>
      <c r="X296" s="14"/>
      <c r="Y296" s="14"/>
      <c r="Z296" s="14"/>
      <c r="AA296" s="14"/>
      <c r="AB296" s="14"/>
      <c r="AC296" s="14"/>
      <c r="AD296" s="14"/>
      <c r="AE296" s="14"/>
      <c r="AT296" s="255" t="s">
        <v>238</v>
      </c>
      <c r="AU296" s="255" t="s">
        <v>82</v>
      </c>
      <c r="AV296" s="14" t="s">
        <v>234</v>
      </c>
      <c r="AW296" s="14" t="s">
        <v>37</v>
      </c>
      <c r="AX296" s="14" t="s">
        <v>82</v>
      </c>
      <c r="AY296" s="255" t="s">
        <v>227</v>
      </c>
    </row>
    <row r="297" s="2" customFormat="1" ht="21.75" customHeight="1">
      <c r="A297" s="40"/>
      <c r="B297" s="41"/>
      <c r="C297" s="215" t="s">
        <v>638</v>
      </c>
      <c r="D297" s="215" t="s">
        <v>229</v>
      </c>
      <c r="E297" s="216" t="s">
        <v>1957</v>
      </c>
      <c r="F297" s="217" t="s">
        <v>1958</v>
      </c>
      <c r="G297" s="218" t="s">
        <v>370</v>
      </c>
      <c r="H297" s="219">
        <v>150</v>
      </c>
      <c r="I297" s="220"/>
      <c r="J297" s="221">
        <f>ROUND(I297*H297,2)</f>
        <v>0</v>
      </c>
      <c r="K297" s="217" t="s">
        <v>233</v>
      </c>
      <c r="L297" s="46"/>
      <c r="M297" s="222" t="s">
        <v>19</v>
      </c>
      <c r="N297" s="223" t="s">
        <v>46</v>
      </c>
      <c r="O297" s="86"/>
      <c r="P297" s="224">
        <f>O297*H297</f>
        <v>0</v>
      </c>
      <c r="Q297" s="224">
        <v>0</v>
      </c>
      <c r="R297" s="224">
        <f>Q297*H297</f>
        <v>0</v>
      </c>
      <c r="S297" s="224">
        <v>0</v>
      </c>
      <c r="T297" s="224">
        <f>S297*H297</f>
        <v>0</v>
      </c>
      <c r="U297" s="225" t="s">
        <v>19</v>
      </c>
      <c r="V297" s="40"/>
      <c r="W297" s="40"/>
      <c r="X297" s="40"/>
      <c r="Y297" s="40"/>
      <c r="Z297" s="40"/>
      <c r="AA297" s="40"/>
      <c r="AB297" s="40"/>
      <c r="AC297" s="40"/>
      <c r="AD297" s="40"/>
      <c r="AE297" s="40"/>
      <c r="AR297" s="226" t="s">
        <v>371</v>
      </c>
      <c r="AT297" s="226" t="s">
        <v>229</v>
      </c>
      <c r="AU297" s="226" t="s">
        <v>82</v>
      </c>
      <c r="AY297" s="19" t="s">
        <v>227</v>
      </c>
      <c r="BE297" s="227">
        <f>IF(N297="základní",J297,0)</f>
        <v>0</v>
      </c>
      <c r="BF297" s="227">
        <f>IF(N297="snížená",J297,0)</f>
        <v>0</v>
      </c>
      <c r="BG297" s="227">
        <f>IF(N297="zákl. přenesená",J297,0)</f>
        <v>0</v>
      </c>
      <c r="BH297" s="227">
        <f>IF(N297="sníž. přenesená",J297,0)</f>
        <v>0</v>
      </c>
      <c r="BI297" s="227">
        <f>IF(N297="nulová",J297,0)</f>
        <v>0</v>
      </c>
      <c r="BJ297" s="19" t="s">
        <v>82</v>
      </c>
      <c r="BK297" s="227">
        <f>ROUND(I297*H297,2)</f>
        <v>0</v>
      </c>
      <c r="BL297" s="19" t="s">
        <v>371</v>
      </c>
      <c r="BM297" s="226" t="s">
        <v>2641</v>
      </c>
    </row>
    <row r="298" s="2" customFormat="1">
      <c r="A298" s="40"/>
      <c r="B298" s="41"/>
      <c r="C298" s="42"/>
      <c r="D298" s="228" t="s">
        <v>236</v>
      </c>
      <c r="E298" s="42"/>
      <c r="F298" s="229" t="s">
        <v>1960</v>
      </c>
      <c r="G298" s="42"/>
      <c r="H298" s="42"/>
      <c r="I298" s="230"/>
      <c r="J298" s="42"/>
      <c r="K298" s="42"/>
      <c r="L298" s="46"/>
      <c r="M298" s="231"/>
      <c r="N298" s="232"/>
      <c r="O298" s="86"/>
      <c r="P298" s="86"/>
      <c r="Q298" s="86"/>
      <c r="R298" s="86"/>
      <c r="S298" s="86"/>
      <c r="T298" s="86"/>
      <c r="U298" s="87"/>
      <c r="V298" s="40"/>
      <c r="W298" s="40"/>
      <c r="X298" s="40"/>
      <c r="Y298" s="40"/>
      <c r="Z298" s="40"/>
      <c r="AA298" s="40"/>
      <c r="AB298" s="40"/>
      <c r="AC298" s="40"/>
      <c r="AD298" s="40"/>
      <c r="AE298" s="40"/>
      <c r="AT298" s="19" t="s">
        <v>236</v>
      </c>
      <c r="AU298" s="19" t="s">
        <v>82</v>
      </c>
    </row>
    <row r="299" s="15" customFormat="1">
      <c r="A299" s="15"/>
      <c r="B299" s="266"/>
      <c r="C299" s="267"/>
      <c r="D299" s="235" t="s">
        <v>238</v>
      </c>
      <c r="E299" s="268" t="s">
        <v>19</v>
      </c>
      <c r="F299" s="269" t="s">
        <v>2642</v>
      </c>
      <c r="G299" s="267"/>
      <c r="H299" s="268" t="s">
        <v>19</v>
      </c>
      <c r="I299" s="270"/>
      <c r="J299" s="267"/>
      <c r="K299" s="267"/>
      <c r="L299" s="271"/>
      <c r="M299" s="272"/>
      <c r="N299" s="273"/>
      <c r="O299" s="273"/>
      <c r="P299" s="273"/>
      <c r="Q299" s="273"/>
      <c r="R299" s="273"/>
      <c r="S299" s="273"/>
      <c r="T299" s="273"/>
      <c r="U299" s="274"/>
      <c r="V299" s="15"/>
      <c r="W299" s="15"/>
      <c r="X299" s="15"/>
      <c r="Y299" s="15"/>
      <c r="Z299" s="15"/>
      <c r="AA299" s="15"/>
      <c r="AB299" s="15"/>
      <c r="AC299" s="15"/>
      <c r="AD299" s="15"/>
      <c r="AE299" s="15"/>
      <c r="AT299" s="275" t="s">
        <v>238</v>
      </c>
      <c r="AU299" s="275" t="s">
        <v>82</v>
      </c>
      <c r="AV299" s="15" t="s">
        <v>82</v>
      </c>
      <c r="AW299" s="15" t="s">
        <v>37</v>
      </c>
      <c r="AX299" s="15" t="s">
        <v>75</v>
      </c>
      <c r="AY299" s="275" t="s">
        <v>227</v>
      </c>
    </row>
    <row r="300" s="13" customFormat="1">
      <c r="A300" s="13"/>
      <c r="B300" s="233"/>
      <c r="C300" s="234"/>
      <c r="D300" s="235" t="s">
        <v>238</v>
      </c>
      <c r="E300" s="236" t="s">
        <v>19</v>
      </c>
      <c r="F300" s="237" t="s">
        <v>1989</v>
      </c>
      <c r="G300" s="234"/>
      <c r="H300" s="238">
        <v>150</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82</v>
      </c>
      <c r="AV300" s="13" t="s">
        <v>84</v>
      </c>
      <c r="AW300" s="13" t="s">
        <v>37</v>
      </c>
      <c r="AX300" s="13" t="s">
        <v>75</v>
      </c>
      <c r="AY300" s="244" t="s">
        <v>227</v>
      </c>
    </row>
    <row r="301" s="14" customFormat="1">
      <c r="A301" s="14"/>
      <c r="B301" s="245"/>
      <c r="C301" s="246"/>
      <c r="D301" s="235" t="s">
        <v>238</v>
      </c>
      <c r="E301" s="247" t="s">
        <v>19</v>
      </c>
      <c r="F301" s="248" t="s">
        <v>240</v>
      </c>
      <c r="G301" s="246"/>
      <c r="H301" s="249">
        <v>150</v>
      </c>
      <c r="I301" s="250"/>
      <c r="J301" s="246"/>
      <c r="K301" s="246"/>
      <c r="L301" s="251"/>
      <c r="M301" s="276"/>
      <c r="N301" s="277"/>
      <c r="O301" s="277"/>
      <c r="P301" s="277"/>
      <c r="Q301" s="277"/>
      <c r="R301" s="277"/>
      <c r="S301" s="277"/>
      <c r="T301" s="277"/>
      <c r="U301" s="278"/>
      <c r="V301" s="14"/>
      <c r="W301" s="14"/>
      <c r="X301" s="14"/>
      <c r="Y301" s="14"/>
      <c r="Z301" s="14"/>
      <c r="AA301" s="14"/>
      <c r="AB301" s="14"/>
      <c r="AC301" s="14"/>
      <c r="AD301" s="14"/>
      <c r="AE301" s="14"/>
      <c r="AT301" s="255" t="s">
        <v>238</v>
      </c>
      <c r="AU301" s="255" t="s">
        <v>82</v>
      </c>
      <c r="AV301" s="14" t="s">
        <v>234</v>
      </c>
      <c r="AW301" s="14" t="s">
        <v>37</v>
      </c>
      <c r="AX301" s="14" t="s">
        <v>82</v>
      </c>
      <c r="AY301" s="255" t="s">
        <v>227</v>
      </c>
    </row>
    <row r="302" s="2" customFormat="1" ht="6.96" customHeight="1">
      <c r="A302" s="40"/>
      <c r="B302" s="61"/>
      <c r="C302" s="62"/>
      <c r="D302" s="62"/>
      <c r="E302" s="62"/>
      <c r="F302" s="62"/>
      <c r="G302" s="62"/>
      <c r="H302" s="62"/>
      <c r="I302" s="62"/>
      <c r="J302" s="62"/>
      <c r="K302" s="62"/>
      <c r="L302" s="46"/>
      <c r="M302" s="40"/>
      <c r="O302" s="40"/>
      <c r="P302" s="40"/>
      <c r="Q302" s="40"/>
      <c r="R302" s="40"/>
      <c r="S302" s="40"/>
      <c r="T302" s="40"/>
      <c r="U302" s="40"/>
      <c r="V302" s="40"/>
      <c r="W302" s="40"/>
      <c r="X302" s="40"/>
      <c r="Y302" s="40"/>
      <c r="Z302" s="40"/>
      <c r="AA302" s="40"/>
      <c r="AB302" s="40"/>
      <c r="AC302" s="40"/>
      <c r="AD302" s="40"/>
      <c r="AE302" s="40"/>
    </row>
  </sheetData>
  <sheetProtection sheet="1" autoFilter="0" formatColumns="0" formatRows="0" objects="1" scenarios="1" spinCount="100000" saltValue="mrWPHV1W25CCEq62rgRMD+scgD7QtT2nry4U3UIn+YhCWOdfa8JYx7vG+jYVuSIpO+vDcyL1LjIclpfB7AtqSw==" hashValue="UrHd8jBf8JVReYhOdCsxCsGQeFN5wFnsY3MMneDG+VT8sS5NQv+xpnNhO/ehzKxPVXTglsFDKmHYInCZ6YZMrA==" algorithmName="SHA-512" password="CC35"/>
  <autoFilter ref="C91:K301"/>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3_02/949111112"/>
    <hyperlink ref="F100" r:id="rId2" display="https://podminky.urs.cz/item/CS_URS_2023_02/949111212"/>
    <hyperlink ref="F104" r:id="rId3" display="https://podminky.urs.cz/item/CS_URS_2023_02/949111812"/>
    <hyperlink ref="F110" r:id="rId4" display="https://podminky.urs.cz/item/CS_URS_2023_02/733122202"/>
    <hyperlink ref="F115" r:id="rId5" display="https://podminky.urs.cz/item/CS_URS_2023_02/733122204"/>
    <hyperlink ref="F120" r:id="rId6" display="https://podminky.urs.cz/item/CS_URS_2023_02/733122205"/>
    <hyperlink ref="F125" r:id="rId7" display="https://podminky.urs.cz/item/CS_URS_2023_02/733122206"/>
    <hyperlink ref="F130" r:id="rId8" display="https://podminky.urs.cz/item/CS_URS_2023_02/733122208"/>
    <hyperlink ref="F134" r:id="rId9" display="https://podminky.urs.cz/item/CS_URS_2023_02/733122230"/>
    <hyperlink ref="F138" r:id="rId10" display="https://podminky.urs.cz/item/CS_URS_2023_02/733190217"/>
    <hyperlink ref="F167" r:id="rId11" display="https://podminky.urs.cz/item/CS_URS_2023_02/734211127"/>
    <hyperlink ref="F171" r:id="rId12" display="https://podminky.urs.cz/item/CS_URS_2023_02/734221112"/>
    <hyperlink ref="F175" r:id="rId13" display="https://podminky.urs.cz/item/CS_URS_2023_02/734261417"/>
    <hyperlink ref="F179" r:id="rId14" display="https://podminky.urs.cz/item/CS_URS_2023_02/734292713"/>
    <hyperlink ref="F183" r:id="rId15" display="https://podminky.urs.cz/item/CS_URS_2023_02/734292714"/>
    <hyperlink ref="F187" r:id="rId16" display="https://podminky.urs.cz/item/CS_URS_2023_02/734292716"/>
    <hyperlink ref="F191" r:id="rId17" display="https://podminky.urs.cz/item/CS_URS_2023_02/734292717"/>
    <hyperlink ref="F195" r:id="rId18" display="https://podminky.urs.cz/item/CS_URS_2023_02/734292723"/>
    <hyperlink ref="F206" r:id="rId19" display="https://podminky.urs.cz/item/CS_URS_2023_02/735152212"/>
    <hyperlink ref="F211" r:id="rId20" display="https://podminky.urs.cz/item/CS_URS_2023_02/735152375"/>
    <hyperlink ref="F227" r:id="rId21" display="https://podminky.urs.cz/item/CS_URS_2023_02/735152576"/>
    <hyperlink ref="F232" r:id="rId22" display="https://podminky.urs.cz/item/CS_URS_2023_02/735152577"/>
    <hyperlink ref="F237" r:id="rId23" display="https://podminky.urs.cz/item/CS_URS_2023_02/735152578"/>
    <hyperlink ref="F242" r:id="rId24" display="https://podminky.urs.cz/item/CS_URS_2023_02/735152579"/>
    <hyperlink ref="F247" r:id="rId25" display="https://podminky.urs.cz/item/CS_URS_2023_02/735152581"/>
    <hyperlink ref="F255" r:id="rId26" display="https://podminky.urs.cz/item/CS_URS_2023_02/735152676"/>
    <hyperlink ref="F260" r:id="rId27" display="https://podminky.urs.cz/item/CS_URS_2023_02/735152677"/>
    <hyperlink ref="F265" r:id="rId28" display="https://podminky.urs.cz/item/CS_URS_2023_02/735152679"/>
    <hyperlink ref="F285" r:id="rId29" display="https://podminky.urs.cz/item/CS_URS_2023_02/HZS2221"/>
    <hyperlink ref="F298" r:id="rId30" display="https://podminky.urs.cz/item/CS_URS_2023_02/HZS2491"/>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141</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2644</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ROUND((SUM(BE92:BE289)),  2)</f>
        <v>0</v>
      </c>
      <c r="G37" s="40"/>
      <c r="H37" s="40"/>
      <c r="I37" s="160">
        <v>0.20999999999999999</v>
      </c>
      <c r="J37" s="159">
        <f>ROUND(((SUM(BE92:BE289))*I37),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ROUND((SUM(BF92:BF289)),  2)</f>
        <v>0</v>
      </c>
      <c r="G38" s="40"/>
      <c r="H38" s="40"/>
      <c r="I38" s="160">
        <v>0.12</v>
      </c>
      <c r="J38" s="159">
        <f>ROUND(((SUM(BF92:BF289))*I38),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ROUND((SUM(BG92:BG289)),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ROUND((SUM(BH92:BH289)),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ROUND((SUM(BI92:BI289)),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01 - EPS - Elektrická požární signalizace</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2645</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192</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01 - EPS - Elektrická požární signalizace</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2646</v>
      </c>
      <c r="F93" s="202" t="s">
        <v>140</v>
      </c>
      <c r="G93" s="200"/>
      <c r="H93" s="200"/>
      <c r="I93" s="203"/>
      <c r="J93" s="204">
        <f>BK93</f>
        <v>0</v>
      </c>
      <c r="K93" s="200"/>
      <c r="L93" s="205"/>
      <c r="M93" s="206"/>
      <c r="N93" s="207"/>
      <c r="O93" s="207"/>
      <c r="P93" s="208">
        <f>SUM(P94:P289)</f>
        <v>0</v>
      </c>
      <c r="Q93" s="207"/>
      <c r="R93" s="208">
        <f>SUM(R94:R289)</f>
        <v>0</v>
      </c>
      <c r="S93" s="207"/>
      <c r="T93" s="208">
        <f>SUM(T94:T289)</f>
        <v>0</v>
      </c>
      <c r="U93" s="209"/>
      <c r="V93" s="12"/>
      <c r="W93" s="12"/>
      <c r="X93" s="12"/>
      <c r="Y93" s="12"/>
      <c r="Z93" s="12"/>
      <c r="AA93" s="12"/>
      <c r="AB93" s="12"/>
      <c r="AC93" s="12"/>
      <c r="AD93" s="12"/>
      <c r="AE93" s="12"/>
      <c r="AR93" s="210" t="s">
        <v>82</v>
      </c>
      <c r="AT93" s="211" t="s">
        <v>74</v>
      </c>
      <c r="AU93" s="211" t="s">
        <v>75</v>
      </c>
      <c r="AY93" s="210" t="s">
        <v>227</v>
      </c>
      <c r="BK93" s="212">
        <f>SUM(BK94:BK289)</f>
        <v>0</v>
      </c>
    </row>
    <row r="94" s="2" customFormat="1" ht="24.15" customHeight="1">
      <c r="A94" s="40"/>
      <c r="B94" s="41"/>
      <c r="C94" s="215" t="s">
        <v>82</v>
      </c>
      <c r="D94" s="215" t="s">
        <v>229</v>
      </c>
      <c r="E94" s="216" t="s">
        <v>2647</v>
      </c>
      <c r="F94" s="217" t="s">
        <v>2648</v>
      </c>
      <c r="G94" s="218" t="s">
        <v>2051</v>
      </c>
      <c r="H94" s="219">
        <v>1</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2649</v>
      </c>
    </row>
    <row r="95" s="2" customFormat="1" ht="24.15" customHeight="1">
      <c r="A95" s="40"/>
      <c r="B95" s="41"/>
      <c r="C95" s="256" t="s">
        <v>84</v>
      </c>
      <c r="D95" s="256" t="s">
        <v>241</v>
      </c>
      <c r="E95" s="257" t="s">
        <v>2650</v>
      </c>
      <c r="F95" s="258" t="s">
        <v>2651</v>
      </c>
      <c r="G95" s="259" t="s">
        <v>2051</v>
      </c>
      <c r="H95" s="260">
        <v>1</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2652</v>
      </c>
    </row>
    <row r="96" s="15" customFormat="1">
      <c r="A96" s="15"/>
      <c r="B96" s="266"/>
      <c r="C96" s="267"/>
      <c r="D96" s="235" t="s">
        <v>238</v>
      </c>
      <c r="E96" s="268" t="s">
        <v>19</v>
      </c>
      <c r="F96" s="269" t="s">
        <v>2653</v>
      </c>
      <c r="G96" s="267"/>
      <c r="H96" s="268" t="s">
        <v>19</v>
      </c>
      <c r="I96" s="270"/>
      <c r="J96" s="267"/>
      <c r="K96" s="267"/>
      <c r="L96" s="271"/>
      <c r="M96" s="272"/>
      <c r="N96" s="273"/>
      <c r="O96" s="273"/>
      <c r="P96" s="273"/>
      <c r="Q96" s="273"/>
      <c r="R96" s="273"/>
      <c r="S96" s="273"/>
      <c r="T96" s="273"/>
      <c r="U96" s="274"/>
      <c r="V96" s="15"/>
      <c r="W96" s="15"/>
      <c r="X96" s="15"/>
      <c r="Y96" s="15"/>
      <c r="Z96" s="15"/>
      <c r="AA96" s="15"/>
      <c r="AB96" s="15"/>
      <c r="AC96" s="15"/>
      <c r="AD96" s="15"/>
      <c r="AE96" s="15"/>
      <c r="AT96" s="275" t="s">
        <v>238</v>
      </c>
      <c r="AU96" s="275" t="s">
        <v>82</v>
      </c>
      <c r="AV96" s="15" t="s">
        <v>82</v>
      </c>
      <c r="AW96" s="15" t="s">
        <v>37</v>
      </c>
      <c r="AX96" s="15" t="s">
        <v>75</v>
      </c>
      <c r="AY96" s="275" t="s">
        <v>227</v>
      </c>
    </row>
    <row r="97" s="13" customFormat="1">
      <c r="A97" s="13"/>
      <c r="B97" s="233"/>
      <c r="C97" s="234"/>
      <c r="D97" s="235" t="s">
        <v>238</v>
      </c>
      <c r="E97" s="236" t="s">
        <v>19</v>
      </c>
      <c r="F97" s="237" t="s">
        <v>2654</v>
      </c>
      <c r="G97" s="234"/>
      <c r="H97" s="238">
        <v>1</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82</v>
      </c>
      <c r="AV97" s="13" t="s">
        <v>84</v>
      </c>
      <c r="AW97" s="13" t="s">
        <v>37</v>
      </c>
      <c r="AX97" s="13" t="s">
        <v>75</v>
      </c>
      <c r="AY97" s="244" t="s">
        <v>227</v>
      </c>
    </row>
    <row r="98" s="14" customFormat="1">
      <c r="A98" s="14"/>
      <c r="B98" s="245"/>
      <c r="C98" s="246"/>
      <c r="D98" s="235" t="s">
        <v>238</v>
      </c>
      <c r="E98" s="247" t="s">
        <v>19</v>
      </c>
      <c r="F98" s="248" t="s">
        <v>240</v>
      </c>
      <c r="G98" s="246"/>
      <c r="H98" s="249">
        <v>1</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82</v>
      </c>
      <c r="AV98" s="14" t="s">
        <v>234</v>
      </c>
      <c r="AW98" s="14" t="s">
        <v>37</v>
      </c>
      <c r="AX98" s="14" t="s">
        <v>82</v>
      </c>
      <c r="AY98" s="255" t="s">
        <v>227</v>
      </c>
    </row>
    <row r="99" s="2" customFormat="1" ht="24.15" customHeight="1">
      <c r="A99" s="40"/>
      <c r="B99" s="41"/>
      <c r="C99" s="215" t="s">
        <v>91</v>
      </c>
      <c r="D99" s="215" t="s">
        <v>229</v>
      </c>
      <c r="E99" s="216" t="s">
        <v>2655</v>
      </c>
      <c r="F99" s="217" t="s">
        <v>2656</v>
      </c>
      <c r="G99" s="218" t="s">
        <v>2657</v>
      </c>
      <c r="H99" s="219">
        <v>1</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82</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2658</v>
      </c>
    </row>
    <row r="100" s="2" customFormat="1" ht="24.15" customHeight="1">
      <c r="A100" s="40"/>
      <c r="B100" s="41"/>
      <c r="C100" s="256" t="s">
        <v>234</v>
      </c>
      <c r="D100" s="256" t="s">
        <v>241</v>
      </c>
      <c r="E100" s="257" t="s">
        <v>2659</v>
      </c>
      <c r="F100" s="258" t="s">
        <v>2660</v>
      </c>
      <c r="G100" s="259" t="s">
        <v>2657</v>
      </c>
      <c r="H100" s="260">
        <v>1</v>
      </c>
      <c r="I100" s="261"/>
      <c r="J100" s="262">
        <f>ROUND(I100*H100,2)</f>
        <v>0</v>
      </c>
      <c r="K100" s="258" t="s">
        <v>19</v>
      </c>
      <c r="L100" s="263"/>
      <c r="M100" s="264" t="s">
        <v>19</v>
      </c>
      <c r="N100" s="265"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245</v>
      </c>
      <c r="AT100" s="226" t="s">
        <v>241</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2661</v>
      </c>
    </row>
    <row r="101" s="15" customFormat="1">
      <c r="A101" s="15"/>
      <c r="B101" s="266"/>
      <c r="C101" s="267"/>
      <c r="D101" s="235" t="s">
        <v>238</v>
      </c>
      <c r="E101" s="268" t="s">
        <v>19</v>
      </c>
      <c r="F101" s="269" t="s">
        <v>2653</v>
      </c>
      <c r="G101" s="267"/>
      <c r="H101" s="268" t="s">
        <v>19</v>
      </c>
      <c r="I101" s="270"/>
      <c r="J101" s="267"/>
      <c r="K101" s="267"/>
      <c r="L101" s="271"/>
      <c r="M101" s="272"/>
      <c r="N101" s="273"/>
      <c r="O101" s="273"/>
      <c r="P101" s="273"/>
      <c r="Q101" s="273"/>
      <c r="R101" s="273"/>
      <c r="S101" s="273"/>
      <c r="T101" s="273"/>
      <c r="U101" s="274"/>
      <c r="V101" s="15"/>
      <c r="W101" s="15"/>
      <c r="X101" s="15"/>
      <c r="Y101" s="15"/>
      <c r="Z101" s="15"/>
      <c r="AA101" s="15"/>
      <c r="AB101" s="15"/>
      <c r="AC101" s="15"/>
      <c r="AD101" s="15"/>
      <c r="AE101" s="15"/>
      <c r="AT101" s="275" t="s">
        <v>238</v>
      </c>
      <c r="AU101" s="275" t="s">
        <v>82</v>
      </c>
      <c r="AV101" s="15" t="s">
        <v>82</v>
      </c>
      <c r="AW101" s="15" t="s">
        <v>37</v>
      </c>
      <c r="AX101" s="15" t="s">
        <v>75</v>
      </c>
      <c r="AY101" s="275" t="s">
        <v>227</v>
      </c>
    </row>
    <row r="102" s="13" customFormat="1">
      <c r="A102" s="13"/>
      <c r="B102" s="233"/>
      <c r="C102" s="234"/>
      <c r="D102" s="235" t="s">
        <v>238</v>
      </c>
      <c r="E102" s="236" t="s">
        <v>19</v>
      </c>
      <c r="F102" s="237" t="s">
        <v>2654</v>
      </c>
      <c r="G102" s="234"/>
      <c r="H102" s="238">
        <v>1</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82</v>
      </c>
      <c r="AV102" s="13" t="s">
        <v>84</v>
      </c>
      <c r="AW102" s="13" t="s">
        <v>37</v>
      </c>
      <c r="AX102" s="13" t="s">
        <v>75</v>
      </c>
      <c r="AY102" s="244" t="s">
        <v>227</v>
      </c>
    </row>
    <row r="103" s="14" customFormat="1">
      <c r="A103" s="14"/>
      <c r="B103" s="245"/>
      <c r="C103" s="246"/>
      <c r="D103" s="235" t="s">
        <v>238</v>
      </c>
      <c r="E103" s="247" t="s">
        <v>19</v>
      </c>
      <c r="F103" s="248" t="s">
        <v>240</v>
      </c>
      <c r="G103" s="246"/>
      <c r="H103" s="249">
        <v>1</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82</v>
      </c>
      <c r="AV103" s="14" t="s">
        <v>234</v>
      </c>
      <c r="AW103" s="14" t="s">
        <v>37</v>
      </c>
      <c r="AX103" s="14" t="s">
        <v>82</v>
      </c>
      <c r="AY103" s="255" t="s">
        <v>227</v>
      </c>
    </row>
    <row r="104" s="2" customFormat="1" ht="16.5" customHeight="1">
      <c r="A104" s="40"/>
      <c r="B104" s="41"/>
      <c r="C104" s="215" t="s">
        <v>267</v>
      </c>
      <c r="D104" s="215" t="s">
        <v>229</v>
      </c>
      <c r="E104" s="216" t="s">
        <v>2662</v>
      </c>
      <c r="F104" s="217" t="s">
        <v>2663</v>
      </c>
      <c r="G104" s="218" t="s">
        <v>2657</v>
      </c>
      <c r="H104" s="219">
        <v>1</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2664</v>
      </c>
    </row>
    <row r="105" s="2" customFormat="1" ht="16.5" customHeight="1">
      <c r="A105" s="40"/>
      <c r="B105" s="41"/>
      <c r="C105" s="256" t="s">
        <v>248</v>
      </c>
      <c r="D105" s="256" t="s">
        <v>241</v>
      </c>
      <c r="E105" s="257" t="s">
        <v>2665</v>
      </c>
      <c r="F105" s="258" t="s">
        <v>2666</v>
      </c>
      <c r="G105" s="259" t="s">
        <v>2657</v>
      </c>
      <c r="H105" s="260">
        <v>1</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2667</v>
      </c>
    </row>
    <row r="106" s="15" customFormat="1">
      <c r="A106" s="15"/>
      <c r="B106" s="266"/>
      <c r="C106" s="267"/>
      <c r="D106" s="235" t="s">
        <v>238</v>
      </c>
      <c r="E106" s="268" t="s">
        <v>19</v>
      </c>
      <c r="F106" s="269" t="s">
        <v>2653</v>
      </c>
      <c r="G106" s="267"/>
      <c r="H106" s="268" t="s">
        <v>19</v>
      </c>
      <c r="I106" s="270"/>
      <c r="J106" s="267"/>
      <c r="K106" s="267"/>
      <c r="L106" s="271"/>
      <c r="M106" s="272"/>
      <c r="N106" s="273"/>
      <c r="O106" s="273"/>
      <c r="P106" s="273"/>
      <c r="Q106" s="273"/>
      <c r="R106" s="273"/>
      <c r="S106" s="273"/>
      <c r="T106" s="273"/>
      <c r="U106" s="274"/>
      <c r="V106" s="15"/>
      <c r="W106" s="15"/>
      <c r="X106" s="15"/>
      <c r="Y106" s="15"/>
      <c r="Z106" s="15"/>
      <c r="AA106" s="15"/>
      <c r="AB106" s="15"/>
      <c r="AC106" s="15"/>
      <c r="AD106" s="15"/>
      <c r="AE106" s="15"/>
      <c r="AT106" s="275" t="s">
        <v>238</v>
      </c>
      <c r="AU106" s="275" t="s">
        <v>82</v>
      </c>
      <c r="AV106" s="15" t="s">
        <v>82</v>
      </c>
      <c r="AW106" s="15" t="s">
        <v>37</v>
      </c>
      <c r="AX106" s="15" t="s">
        <v>75</v>
      </c>
      <c r="AY106" s="275" t="s">
        <v>227</v>
      </c>
    </row>
    <row r="107" s="13" customFormat="1">
      <c r="A107" s="13"/>
      <c r="B107" s="233"/>
      <c r="C107" s="234"/>
      <c r="D107" s="235" t="s">
        <v>238</v>
      </c>
      <c r="E107" s="236" t="s">
        <v>19</v>
      </c>
      <c r="F107" s="237" t="s">
        <v>2654</v>
      </c>
      <c r="G107" s="234"/>
      <c r="H107" s="238">
        <v>1</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82</v>
      </c>
      <c r="AV107" s="13" t="s">
        <v>84</v>
      </c>
      <c r="AW107" s="13" t="s">
        <v>37</v>
      </c>
      <c r="AX107" s="13" t="s">
        <v>75</v>
      </c>
      <c r="AY107" s="244" t="s">
        <v>227</v>
      </c>
    </row>
    <row r="108" s="14" customFormat="1">
      <c r="A108" s="14"/>
      <c r="B108" s="245"/>
      <c r="C108" s="246"/>
      <c r="D108" s="235" t="s">
        <v>238</v>
      </c>
      <c r="E108" s="247" t="s">
        <v>19</v>
      </c>
      <c r="F108" s="248" t="s">
        <v>240</v>
      </c>
      <c r="G108" s="246"/>
      <c r="H108" s="249">
        <v>1</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82</v>
      </c>
      <c r="AV108" s="14" t="s">
        <v>234</v>
      </c>
      <c r="AW108" s="14" t="s">
        <v>37</v>
      </c>
      <c r="AX108" s="14" t="s">
        <v>82</v>
      </c>
      <c r="AY108" s="255" t="s">
        <v>227</v>
      </c>
    </row>
    <row r="109" s="2" customFormat="1" ht="24.15" customHeight="1">
      <c r="A109" s="40"/>
      <c r="B109" s="41"/>
      <c r="C109" s="215" t="s">
        <v>285</v>
      </c>
      <c r="D109" s="215" t="s">
        <v>229</v>
      </c>
      <c r="E109" s="216" t="s">
        <v>2668</v>
      </c>
      <c r="F109" s="217" t="s">
        <v>2669</v>
      </c>
      <c r="G109" s="218" t="s">
        <v>2657</v>
      </c>
      <c r="H109" s="219">
        <v>1</v>
      </c>
      <c r="I109" s="220"/>
      <c r="J109" s="221">
        <f>ROUND(I109*H109,2)</f>
        <v>0</v>
      </c>
      <c r="K109" s="217" t="s">
        <v>19</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82</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2670</v>
      </c>
    </row>
    <row r="110" s="2" customFormat="1" ht="24.15" customHeight="1">
      <c r="A110" s="40"/>
      <c r="B110" s="41"/>
      <c r="C110" s="256" t="s">
        <v>245</v>
      </c>
      <c r="D110" s="256" t="s">
        <v>241</v>
      </c>
      <c r="E110" s="257" t="s">
        <v>2671</v>
      </c>
      <c r="F110" s="258" t="s">
        <v>2672</v>
      </c>
      <c r="G110" s="259" t="s">
        <v>2657</v>
      </c>
      <c r="H110" s="260">
        <v>1</v>
      </c>
      <c r="I110" s="261"/>
      <c r="J110" s="262">
        <f>ROUND(I110*H110,2)</f>
        <v>0</v>
      </c>
      <c r="K110" s="258" t="s">
        <v>19</v>
      </c>
      <c r="L110" s="263"/>
      <c r="M110" s="264" t="s">
        <v>19</v>
      </c>
      <c r="N110" s="265"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245</v>
      </c>
      <c r="AT110" s="226" t="s">
        <v>241</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2673</v>
      </c>
    </row>
    <row r="111" s="15" customFormat="1">
      <c r="A111" s="15"/>
      <c r="B111" s="266"/>
      <c r="C111" s="267"/>
      <c r="D111" s="235" t="s">
        <v>238</v>
      </c>
      <c r="E111" s="268" t="s">
        <v>19</v>
      </c>
      <c r="F111" s="269" t="s">
        <v>2653</v>
      </c>
      <c r="G111" s="267"/>
      <c r="H111" s="268" t="s">
        <v>19</v>
      </c>
      <c r="I111" s="270"/>
      <c r="J111" s="267"/>
      <c r="K111" s="267"/>
      <c r="L111" s="271"/>
      <c r="M111" s="272"/>
      <c r="N111" s="273"/>
      <c r="O111" s="273"/>
      <c r="P111" s="273"/>
      <c r="Q111" s="273"/>
      <c r="R111" s="273"/>
      <c r="S111" s="273"/>
      <c r="T111" s="273"/>
      <c r="U111" s="274"/>
      <c r="V111" s="15"/>
      <c r="W111" s="15"/>
      <c r="X111" s="15"/>
      <c r="Y111" s="15"/>
      <c r="Z111" s="15"/>
      <c r="AA111" s="15"/>
      <c r="AB111" s="15"/>
      <c r="AC111" s="15"/>
      <c r="AD111" s="15"/>
      <c r="AE111" s="15"/>
      <c r="AT111" s="275" t="s">
        <v>238</v>
      </c>
      <c r="AU111" s="275" t="s">
        <v>82</v>
      </c>
      <c r="AV111" s="15" t="s">
        <v>82</v>
      </c>
      <c r="AW111" s="15" t="s">
        <v>37</v>
      </c>
      <c r="AX111" s="15" t="s">
        <v>75</v>
      </c>
      <c r="AY111" s="275" t="s">
        <v>227</v>
      </c>
    </row>
    <row r="112" s="13" customFormat="1">
      <c r="A112" s="13"/>
      <c r="B112" s="233"/>
      <c r="C112" s="234"/>
      <c r="D112" s="235" t="s">
        <v>238</v>
      </c>
      <c r="E112" s="236" t="s">
        <v>19</v>
      </c>
      <c r="F112" s="237" t="s">
        <v>2654</v>
      </c>
      <c r="G112" s="234"/>
      <c r="H112" s="238">
        <v>1</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82</v>
      </c>
      <c r="AV112" s="13" t="s">
        <v>84</v>
      </c>
      <c r="AW112" s="13" t="s">
        <v>37</v>
      </c>
      <c r="AX112" s="13" t="s">
        <v>75</v>
      </c>
      <c r="AY112" s="244" t="s">
        <v>227</v>
      </c>
    </row>
    <row r="113" s="14" customFormat="1">
      <c r="A113" s="14"/>
      <c r="B113" s="245"/>
      <c r="C113" s="246"/>
      <c r="D113" s="235" t="s">
        <v>238</v>
      </c>
      <c r="E113" s="247" t="s">
        <v>19</v>
      </c>
      <c r="F113" s="248" t="s">
        <v>240</v>
      </c>
      <c r="G113" s="246"/>
      <c r="H113" s="249">
        <v>1</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82</v>
      </c>
      <c r="AV113" s="14" t="s">
        <v>234</v>
      </c>
      <c r="AW113" s="14" t="s">
        <v>37</v>
      </c>
      <c r="AX113" s="14" t="s">
        <v>82</v>
      </c>
      <c r="AY113" s="255" t="s">
        <v>227</v>
      </c>
    </row>
    <row r="114" s="2" customFormat="1" ht="16.5" customHeight="1">
      <c r="A114" s="40"/>
      <c r="B114" s="41"/>
      <c r="C114" s="215" t="s">
        <v>255</v>
      </c>
      <c r="D114" s="215" t="s">
        <v>229</v>
      </c>
      <c r="E114" s="216" t="s">
        <v>2674</v>
      </c>
      <c r="F114" s="217" t="s">
        <v>2675</v>
      </c>
      <c r="G114" s="218" t="s">
        <v>2657</v>
      </c>
      <c r="H114" s="219">
        <v>1</v>
      </c>
      <c r="I114" s="220"/>
      <c r="J114" s="221">
        <f>ROUND(I114*H114,2)</f>
        <v>0</v>
      </c>
      <c r="K114" s="217" t="s">
        <v>19</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234</v>
      </c>
      <c r="AT114" s="226" t="s">
        <v>229</v>
      </c>
      <c r="AU114" s="226" t="s">
        <v>82</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2676</v>
      </c>
    </row>
    <row r="115" s="2" customFormat="1" ht="16.5" customHeight="1">
      <c r="A115" s="40"/>
      <c r="B115" s="41"/>
      <c r="C115" s="256" t="s">
        <v>117</v>
      </c>
      <c r="D115" s="256" t="s">
        <v>241</v>
      </c>
      <c r="E115" s="257" t="s">
        <v>2677</v>
      </c>
      <c r="F115" s="258" t="s">
        <v>2678</v>
      </c>
      <c r="G115" s="259" t="s">
        <v>2657</v>
      </c>
      <c r="H115" s="260">
        <v>1</v>
      </c>
      <c r="I115" s="261"/>
      <c r="J115" s="262">
        <f>ROUND(I115*H115,2)</f>
        <v>0</v>
      </c>
      <c r="K115" s="258" t="s">
        <v>19</v>
      </c>
      <c r="L115" s="263"/>
      <c r="M115" s="264" t="s">
        <v>19</v>
      </c>
      <c r="N115" s="265"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245</v>
      </c>
      <c r="AT115" s="226" t="s">
        <v>241</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2679</v>
      </c>
    </row>
    <row r="116" s="15" customFormat="1">
      <c r="A116" s="15"/>
      <c r="B116" s="266"/>
      <c r="C116" s="267"/>
      <c r="D116" s="235" t="s">
        <v>238</v>
      </c>
      <c r="E116" s="268" t="s">
        <v>19</v>
      </c>
      <c r="F116" s="269" t="s">
        <v>2653</v>
      </c>
      <c r="G116" s="267"/>
      <c r="H116" s="268" t="s">
        <v>19</v>
      </c>
      <c r="I116" s="270"/>
      <c r="J116" s="267"/>
      <c r="K116" s="267"/>
      <c r="L116" s="271"/>
      <c r="M116" s="272"/>
      <c r="N116" s="273"/>
      <c r="O116" s="273"/>
      <c r="P116" s="273"/>
      <c r="Q116" s="273"/>
      <c r="R116" s="273"/>
      <c r="S116" s="273"/>
      <c r="T116" s="273"/>
      <c r="U116" s="274"/>
      <c r="V116" s="15"/>
      <c r="W116" s="15"/>
      <c r="X116" s="15"/>
      <c r="Y116" s="15"/>
      <c r="Z116" s="15"/>
      <c r="AA116" s="15"/>
      <c r="AB116" s="15"/>
      <c r="AC116" s="15"/>
      <c r="AD116" s="15"/>
      <c r="AE116" s="15"/>
      <c r="AT116" s="275" t="s">
        <v>238</v>
      </c>
      <c r="AU116" s="275" t="s">
        <v>82</v>
      </c>
      <c r="AV116" s="15" t="s">
        <v>82</v>
      </c>
      <c r="AW116" s="15" t="s">
        <v>37</v>
      </c>
      <c r="AX116" s="15" t="s">
        <v>75</v>
      </c>
      <c r="AY116" s="275" t="s">
        <v>227</v>
      </c>
    </row>
    <row r="117" s="13" customFormat="1">
      <c r="A117" s="13"/>
      <c r="B117" s="233"/>
      <c r="C117" s="234"/>
      <c r="D117" s="235" t="s">
        <v>238</v>
      </c>
      <c r="E117" s="236" t="s">
        <v>19</v>
      </c>
      <c r="F117" s="237" t="s">
        <v>2654</v>
      </c>
      <c r="G117" s="234"/>
      <c r="H117" s="238">
        <v>1</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82</v>
      </c>
      <c r="AV117" s="13" t="s">
        <v>84</v>
      </c>
      <c r="AW117" s="13" t="s">
        <v>37</v>
      </c>
      <c r="AX117" s="13" t="s">
        <v>75</v>
      </c>
      <c r="AY117" s="244" t="s">
        <v>227</v>
      </c>
    </row>
    <row r="118" s="14" customFormat="1">
      <c r="A118" s="14"/>
      <c r="B118" s="245"/>
      <c r="C118" s="246"/>
      <c r="D118" s="235" t="s">
        <v>238</v>
      </c>
      <c r="E118" s="247" t="s">
        <v>19</v>
      </c>
      <c r="F118" s="248" t="s">
        <v>240</v>
      </c>
      <c r="G118" s="246"/>
      <c r="H118" s="249">
        <v>1</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82</v>
      </c>
      <c r="AV118" s="14" t="s">
        <v>234</v>
      </c>
      <c r="AW118" s="14" t="s">
        <v>37</v>
      </c>
      <c r="AX118" s="14" t="s">
        <v>82</v>
      </c>
      <c r="AY118" s="255" t="s">
        <v>227</v>
      </c>
    </row>
    <row r="119" s="2" customFormat="1" ht="16.5" customHeight="1">
      <c r="A119" s="40"/>
      <c r="B119" s="41"/>
      <c r="C119" s="215" t="s">
        <v>120</v>
      </c>
      <c r="D119" s="215" t="s">
        <v>229</v>
      </c>
      <c r="E119" s="216" t="s">
        <v>2680</v>
      </c>
      <c r="F119" s="217" t="s">
        <v>2681</v>
      </c>
      <c r="G119" s="218" t="s">
        <v>2657</v>
      </c>
      <c r="H119" s="219">
        <v>1</v>
      </c>
      <c r="I119" s="220"/>
      <c r="J119" s="221">
        <f>ROUND(I119*H119,2)</f>
        <v>0</v>
      </c>
      <c r="K119" s="217" t="s">
        <v>19</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82</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2682</v>
      </c>
    </row>
    <row r="120" s="2" customFormat="1" ht="16.5" customHeight="1">
      <c r="A120" s="40"/>
      <c r="B120" s="41"/>
      <c r="C120" s="256" t="s">
        <v>8</v>
      </c>
      <c r="D120" s="256" t="s">
        <v>241</v>
      </c>
      <c r="E120" s="257" t="s">
        <v>2683</v>
      </c>
      <c r="F120" s="258" t="s">
        <v>2684</v>
      </c>
      <c r="G120" s="259" t="s">
        <v>2657</v>
      </c>
      <c r="H120" s="260">
        <v>1</v>
      </c>
      <c r="I120" s="261"/>
      <c r="J120" s="262">
        <f>ROUND(I120*H120,2)</f>
        <v>0</v>
      </c>
      <c r="K120" s="258" t="s">
        <v>19</v>
      </c>
      <c r="L120" s="263"/>
      <c r="M120" s="264" t="s">
        <v>19</v>
      </c>
      <c r="N120" s="265"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245</v>
      </c>
      <c r="AT120" s="226" t="s">
        <v>241</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2685</v>
      </c>
    </row>
    <row r="121" s="15" customFormat="1">
      <c r="A121" s="15"/>
      <c r="B121" s="266"/>
      <c r="C121" s="267"/>
      <c r="D121" s="235" t="s">
        <v>238</v>
      </c>
      <c r="E121" s="268" t="s">
        <v>19</v>
      </c>
      <c r="F121" s="269" t="s">
        <v>2653</v>
      </c>
      <c r="G121" s="267"/>
      <c r="H121" s="268" t="s">
        <v>19</v>
      </c>
      <c r="I121" s="270"/>
      <c r="J121" s="267"/>
      <c r="K121" s="267"/>
      <c r="L121" s="271"/>
      <c r="M121" s="272"/>
      <c r="N121" s="273"/>
      <c r="O121" s="273"/>
      <c r="P121" s="273"/>
      <c r="Q121" s="273"/>
      <c r="R121" s="273"/>
      <c r="S121" s="273"/>
      <c r="T121" s="273"/>
      <c r="U121" s="274"/>
      <c r="V121" s="15"/>
      <c r="W121" s="15"/>
      <c r="X121" s="15"/>
      <c r="Y121" s="15"/>
      <c r="Z121" s="15"/>
      <c r="AA121" s="15"/>
      <c r="AB121" s="15"/>
      <c r="AC121" s="15"/>
      <c r="AD121" s="15"/>
      <c r="AE121" s="15"/>
      <c r="AT121" s="275" t="s">
        <v>238</v>
      </c>
      <c r="AU121" s="275" t="s">
        <v>82</v>
      </c>
      <c r="AV121" s="15" t="s">
        <v>82</v>
      </c>
      <c r="AW121" s="15" t="s">
        <v>37</v>
      </c>
      <c r="AX121" s="15" t="s">
        <v>75</v>
      </c>
      <c r="AY121" s="275" t="s">
        <v>227</v>
      </c>
    </row>
    <row r="122" s="13" customFormat="1">
      <c r="A122" s="13"/>
      <c r="B122" s="233"/>
      <c r="C122" s="234"/>
      <c r="D122" s="235" t="s">
        <v>238</v>
      </c>
      <c r="E122" s="236" t="s">
        <v>19</v>
      </c>
      <c r="F122" s="237" t="s">
        <v>2654</v>
      </c>
      <c r="G122" s="234"/>
      <c r="H122" s="238">
        <v>1</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82</v>
      </c>
      <c r="AV122" s="13" t="s">
        <v>84</v>
      </c>
      <c r="AW122" s="13" t="s">
        <v>37</v>
      </c>
      <c r="AX122" s="13" t="s">
        <v>75</v>
      </c>
      <c r="AY122" s="244" t="s">
        <v>227</v>
      </c>
    </row>
    <row r="123" s="14" customFormat="1">
      <c r="A123" s="14"/>
      <c r="B123" s="245"/>
      <c r="C123" s="246"/>
      <c r="D123" s="235" t="s">
        <v>238</v>
      </c>
      <c r="E123" s="247" t="s">
        <v>19</v>
      </c>
      <c r="F123" s="248" t="s">
        <v>240</v>
      </c>
      <c r="G123" s="246"/>
      <c r="H123" s="249">
        <v>1</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82</v>
      </c>
      <c r="AV123" s="14" t="s">
        <v>234</v>
      </c>
      <c r="AW123" s="14" t="s">
        <v>37</v>
      </c>
      <c r="AX123" s="14" t="s">
        <v>82</v>
      </c>
      <c r="AY123" s="255" t="s">
        <v>227</v>
      </c>
    </row>
    <row r="124" s="2" customFormat="1" ht="16.5" customHeight="1">
      <c r="A124" s="40"/>
      <c r="B124" s="41"/>
      <c r="C124" s="215" t="s">
        <v>125</v>
      </c>
      <c r="D124" s="215" t="s">
        <v>229</v>
      </c>
      <c r="E124" s="216" t="s">
        <v>2686</v>
      </c>
      <c r="F124" s="217" t="s">
        <v>2687</v>
      </c>
      <c r="G124" s="218" t="s">
        <v>2657</v>
      </c>
      <c r="H124" s="219">
        <v>1</v>
      </c>
      <c r="I124" s="220"/>
      <c r="J124" s="221">
        <f>ROUND(I124*H124,2)</f>
        <v>0</v>
      </c>
      <c r="K124" s="217" t="s">
        <v>19</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234</v>
      </c>
      <c r="AT124" s="226" t="s">
        <v>229</v>
      </c>
      <c r="AU124" s="226" t="s">
        <v>82</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2688</v>
      </c>
    </row>
    <row r="125" s="2" customFormat="1" ht="16.5" customHeight="1">
      <c r="A125" s="40"/>
      <c r="B125" s="41"/>
      <c r="C125" s="256" t="s">
        <v>323</v>
      </c>
      <c r="D125" s="256" t="s">
        <v>241</v>
      </c>
      <c r="E125" s="257" t="s">
        <v>2689</v>
      </c>
      <c r="F125" s="258" t="s">
        <v>2690</v>
      </c>
      <c r="G125" s="259" t="s">
        <v>2657</v>
      </c>
      <c r="H125" s="260">
        <v>1</v>
      </c>
      <c r="I125" s="261"/>
      <c r="J125" s="262">
        <f>ROUND(I125*H125,2)</f>
        <v>0</v>
      </c>
      <c r="K125" s="258" t="s">
        <v>19</v>
      </c>
      <c r="L125" s="263"/>
      <c r="M125" s="264" t="s">
        <v>19</v>
      </c>
      <c r="N125" s="265"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245</v>
      </c>
      <c r="AT125" s="226" t="s">
        <v>241</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2691</v>
      </c>
    </row>
    <row r="126" s="15" customFormat="1">
      <c r="A126" s="15"/>
      <c r="B126" s="266"/>
      <c r="C126" s="267"/>
      <c r="D126" s="235" t="s">
        <v>238</v>
      </c>
      <c r="E126" s="268" t="s">
        <v>19</v>
      </c>
      <c r="F126" s="269" t="s">
        <v>2653</v>
      </c>
      <c r="G126" s="267"/>
      <c r="H126" s="268" t="s">
        <v>19</v>
      </c>
      <c r="I126" s="270"/>
      <c r="J126" s="267"/>
      <c r="K126" s="267"/>
      <c r="L126" s="271"/>
      <c r="M126" s="272"/>
      <c r="N126" s="273"/>
      <c r="O126" s="273"/>
      <c r="P126" s="273"/>
      <c r="Q126" s="273"/>
      <c r="R126" s="273"/>
      <c r="S126" s="273"/>
      <c r="T126" s="273"/>
      <c r="U126" s="274"/>
      <c r="V126" s="15"/>
      <c r="W126" s="15"/>
      <c r="X126" s="15"/>
      <c r="Y126" s="15"/>
      <c r="Z126" s="15"/>
      <c r="AA126" s="15"/>
      <c r="AB126" s="15"/>
      <c r="AC126" s="15"/>
      <c r="AD126" s="15"/>
      <c r="AE126" s="15"/>
      <c r="AT126" s="275" t="s">
        <v>238</v>
      </c>
      <c r="AU126" s="275" t="s">
        <v>82</v>
      </c>
      <c r="AV126" s="15" t="s">
        <v>82</v>
      </c>
      <c r="AW126" s="15" t="s">
        <v>37</v>
      </c>
      <c r="AX126" s="15" t="s">
        <v>75</v>
      </c>
      <c r="AY126" s="275" t="s">
        <v>227</v>
      </c>
    </row>
    <row r="127" s="13" customFormat="1">
      <c r="A127" s="13"/>
      <c r="B127" s="233"/>
      <c r="C127" s="234"/>
      <c r="D127" s="235" t="s">
        <v>238</v>
      </c>
      <c r="E127" s="236" t="s">
        <v>19</v>
      </c>
      <c r="F127" s="237" t="s">
        <v>2654</v>
      </c>
      <c r="G127" s="234"/>
      <c r="H127" s="238">
        <v>1</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82</v>
      </c>
      <c r="AV127" s="13" t="s">
        <v>84</v>
      </c>
      <c r="AW127" s="13" t="s">
        <v>37</v>
      </c>
      <c r="AX127" s="13" t="s">
        <v>75</v>
      </c>
      <c r="AY127" s="244" t="s">
        <v>227</v>
      </c>
    </row>
    <row r="128" s="14" customFormat="1">
      <c r="A128" s="14"/>
      <c r="B128" s="245"/>
      <c r="C128" s="246"/>
      <c r="D128" s="235" t="s">
        <v>238</v>
      </c>
      <c r="E128" s="247" t="s">
        <v>19</v>
      </c>
      <c r="F128" s="248" t="s">
        <v>240</v>
      </c>
      <c r="G128" s="246"/>
      <c r="H128" s="249">
        <v>1</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82</v>
      </c>
      <c r="AV128" s="14" t="s">
        <v>234</v>
      </c>
      <c r="AW128" s="14" t="s">
        <v>37</v>
      </c>
      <c r="AX128" s="14" t="s">
        <v>82</v>
      </c>
      <c r="AY128" s="255" t="s">
        <v>227</v>
      </c>
    </row>
    <row r="129" s="2" customFormat="1" ht="16.5" customHeight="1">
      <c r="A129" s="40"/>
      <c r="B129" s="41"/>
      <c r="C129" s="215" t="s">
        <v>329</v>
      </c>
      <c r="D129" s="215" t="s">
        <v>229</v>
      </c>
      <c r="E129" s="216" t="s">
        <v>2692</v>
      </c>
      <c r="F129" s="217" t="s">
        <v>2693</v>
      </c>
      <c r="G129" s="218" t="s">
        <v>2657</v>
      </c>
      <c r="H129" s="219">
        <v>1</v>
      </c>
      <c r="I129" s="220"/>
      <c r="J129" s="221">
        <f>ROUND(I129*H129,2)</f>
        <v>0</v>
      </c>
      <c r="K129" s="217" t="s">
        <v>19</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82</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2694</v>
      </c>
    </row>
    <row r="130" s="15" customFormat="1">
      <c r="A130" s="15"/>
      <c r="B130" s="266"/>
      <c r="C130" s="267"/>
      <c r="D130" s="235" t="s">
        <v>238</v>
      </c>
      <c r="E130" s="268" t="s">
        <v>19</v>
      </c>
      <c r="F130" s="269" t="s">
        <v>2653</v>
      </c>
      <c r="G130" s="267"/>
      <c r="H130" s="268" t="s">
        <v>19</v>
      </c>
      <c r="I130" s="270"/>
      <c r="J130" s="267"/>
      <c r="K130" s="267"/>
      <c r="L130" s="271"/>
      <c r="M130" s="272"/>
      <c r="N130" s="273"/>
      <c r="O130" s="273"/>
      <c r="P130" s="273"/>
      <c r="Q130" s="273"/>
      <c r="R130" s="273"/>
      <c r="S130" s="273"/>
      <c r="T130" s="273"/>
      <c r="U130" s="274"/>
      <c r="V130" s="15"/>
      <c r="W130" s="15"/>
      <c r="X130" s="15"/>
      <c r="Y130" s="15"/>
      <c r="Z130" s="15"/>
      <c r="AA130" s="15"/>
      <c r="AB130" s="15"/>
      <c r="AC130" s="15"/>
      <c r="AD130" s="15"/>
      <c r="AE130" s="15"/>
      <c r="AT130" s="275" t="s">
        <v>238</v>
      </c>
      <c r="AU130" s="275" t="s">
        <v>82</v>
      </c>
      <c r="AV130" s="15" t="s">
        <v>82</v>
      </c>
      <c r="AW130" s="15" t="s">
        <v>37</v>
      </c>
      <c r="AX130" s="15" t="s">
        <v>75</v>
      </c>
      <c r="AY130" s="275" t="s">
        <v>227</v>
      </c>
    </row>
    <row r="131" s="13" customFormat="1">
      <c r="A131" s="13"/>
      <c r="B131" s="233"/>
      <c r="C131" s="234"/>
      <c r="D131" s="235" t="s">
        <v>238</v>
      </c>
      <c r="E131" s="236" t="s">
        <v>19</v>
      </c>
      <c r="F131" s="237" t="s">
        <v>82</v>
      </c>
      <c r="G131" s="234"/>
      <c r="H131" s="238">
        <v>1</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82</v>
      </c>
      <c r="AV131" s="13" t="s">
        <v>84</v>
      </c>
      <c r="AW131" s="13" t="s">
        <v>37</v>
      </c>
      <c r="AX131" s="13" t="s">
        <v>75</v>
      </c>
      <c r="AY131" s="244" t="s">
        <v>227</v>
      </c>
    </row>
    <row r="132" s="14" customFormat="1">
      <c r="A132" s="14"/>
      <c r="B132" s="245"/>
      <c r="C132" s="246"/>
      <c r="D132" s="235" t="s">
        <v>238</v>
      </c>
      <c r="E132" s="247" t="s">
        <v>19</v>
      </c>
      <c r="F132" s="248" t="s">
        <v>240</v>
      </c>
      <c r="G132" s="246"/>
      <c r="H132" s="249">
        <v>1</v>
      </c>
      <c r="I132" s="250"/>
      <c r="J132" s="246"/>
      <c r="K132" s="246"/>
      <c r="L132" s="251"/>
      <c r="M132" s="252"/>
      <c r="N132" s="253"/>
      <c r="O132" s="253"/>
      <c r="P132" s="253"/>
      <c r="Q132" s="253"/>
      <c r="R132" s="253"/>
      <c r="S132" s="253"/>
      <c r="T132" s="253"/>
      <c r="U132" s="254"/>
      <c r="V132" s="14"/>
      <c r="W132" s="14"/>
      <c r="X132" s="14"/>
      <c r="Y132" s="14"/>
      <c r="Z132" s="14"/>
      <c r="AA132" s="14"/>
      <c r="AB132" s="14"/>
      <c r="AC132" s="14"/>
      <c r="AD132" s="14"/>
      <c r="AE132" s="14"/>
      <c r="AT132" s="255" t="s">
        <v>238</v>
      </c>
      <c r="AU132" s="255" t="s">
        <v>82</v>
      </c>
      <c r="AV132" s="14" t="s">
        <v>234</v>
      </c>
      <c r="AW132" s="14" t="s">
        <v>37</v>
      </c>
      <c r="AX132" s="14" t="s">
        <v>82</v>
      </c>
      <c r="AY132" s="255" t="s">
        <v>227</v>
      </c>
    </row>
    <row r="133" s="2" customFormat="1" ht="16.5" customHeight="1">
      <c r="A133" s="40"/>
      <c r="B133" s="41"/>
      <c r="C133" s="215" t="s">
        <v>336</v>
      </c>
      <c r="D133" s="215" t="s">
        <v>229</v>
      </c>
      <c r="E133" s="216" t="s">
        <v>2695</v>
      </c>
      <c r="F133" s="217" t="s">
        <v>2696</v>
      </c>
      <c r="G133" s="218" t="s">
        <v>2657</v>
      </c>
      <c r="H133" s="219">
        <v>129</v>
      </c>
      <c r="I133" s="220"/>
      <c r="J133" s="221">
        <f>ROUND(I133*H133,2)</f>
        <v>0</v>
      </c>
      <c r="K133" s="217" t="s">
        <v>19</v>
      </c>
      <c r="L133" s="46"/>
      <c r="M133" s="222" t="s">
        <v>19</v>
      </c>
      <c r="N133" s="223" t="s">
        <v>46</v>
      </c>
      <c r="O133" s="86"/>
      <c r="P133" s="224">
        <f>O133*H133</f>
        <v>0</v>
      </c>
      <c r="Q133" s="224">
        <v>0</v>
      </c>
      <c r="R133" s="224">
        <f>Q133*H133</f>
        <v>0</v>
      </c>
      <c r="S133" s="224">
        <v>0</v>
      </c>
      <c r="T133" s="224">
        <f>S133*H133</f>
        <v>0</v>
      </c>
      <c r="U133" s="225" t="s">
        <v>19</v>
      </c>
      <c r="V133" s="40"/>
      <c r="W133" s="40"/>
      <c r="X133" s="40"/>
      <c r="Y133" s="40"/>
      <c r="Z133" s="40"/>
      <c r="AA133" s="40"/>
      <c r="AB133" s="40"/>
      <c r="AC133" s="40"/>
      <c r="AD133" s="40"/>
      <c r="AE133" s="40"/>
      <c r="AR133" s="226" t="s">
        <v>234</v>
      </c>
      <c r="AT133" s="226" t="s">
        <v>229</v>
      </c>
      <c r="AU133" s="226" t="s">
        <v>82</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234</v>
      </c>
      <c r="BM133" s="226" t="s">
        <v>2697</v>
      </c>
    </row>
    <row r="134" s="2" customFormat="1" ht="16.5" customHeight="1">
      <c r="A134" s="40"/>
      <c r="B134" s="41"/>
      <c r="C134" s="256" t="s">
        <v>345</v>
      </c>
      <c r="D134" s="256" t="s">
        <v>241</v>
      </c>
      <c r="E134" s="257" t="s">
        <v>2698</v>
      </c>
      <c r="F134" s="258" t="s">
        <v>2699</v>
      </c>
      <c r="G134" s="259" t="s">
        <v>2657</v>
      </c>
      <c r="H134" s="260">
        <v>129</v>
      </c>
      <c r="I134" s="261"/>
      <c r="J134" s="262">
        <f>ROUND(I134*H134,2)</f>
        <v>0</v>
      </c>
      <c r="K134" s="258" t="s">
        <v>19</v>
      </c>
      <c r="L134" s="263"/>
      <c r="M134" s="264" t="s">
        <v>19</v>
      </c>
      <c r="N134" s="265"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245</v>
      </c>
      <c r="AT134" s="226" t="s">
        <v>241</v>
      </c>
      <c r="AU134" s="226" t="s">
        <v>82</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2700</v>
      </c>
    </row>
    <row r="135" s="2" customFormat="1" ht="16.5" customHeight="1">
      <c r="A135" s="40"/>
      <c r="B135" s="41"/>
      <c r="C135" s="215" t="s">
        <v>352</v>
      </c>
      <c r="D135" s="215" t="s">
        <v>229</v>
      </c>
      <c r="E135" s="216" t="s">
        <v>2701</v>
      </c>
      <c r="F135" s="217" t="s">
        <v>2702</v>
      </c>
      <c r="G135" s="218" t="s">
        <v>2657</v>
      </c>
      <c r="H135" s="219">
        <v>129</v>
      </c>
      <c r="I135" s="220"/>
      <c r="J135" s="221">
        <f>ROUND(I135*H135,2)</f>
        <v>0</v>
      </c>
      <c r="K135" s="217" t="s">
        <v>19</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82</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2703</v>
      </c>
    </row>
    <row r="136" s="2" customFormat="1" ht="16.5" customHeight="1">
      <c r="A136" s="40"/>
      <c r="B136" s="41"/>
      <c r="C136" s="256" t="s">
        <v>359</v>
      </c>
      <c r="D136" s="256" t="s">
        <v>241</v>
      </c>
      <c r="E136" s="257" t="s">
        <v>2704</v>
      </c>
      <c r="F136" s="258" t="s">
        <v>2705</v>
      </c>
      <c r="G136" s="259" t="s">
        <v>2657</v>
      </c>
      <c r="H136" s="260">
        <v>129</v>
      </c>
      <c r="I136" s="261"/>
      <c r="J136" s="262">
        <f>ROUND(I136*H136,2)</f>
        <v>0</v>
      </c>
      <c r="K136" s="258" t="s">
        <v>19</v>
      </c>
      <c r="L136" s="263"/>
      <c r="M136" s="264" t="s">
        <v>19</v>
      </c>
      <c r="N136" s="265"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245</v>
      </c>
      <c r="AT136" s="226" t="s">
        <v>241</v>
      </c>
      <c r="AU136" s="226" t="s">
        <v>82</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2706</v>
      </c>
    </row>
    <row r="137" s="2" customFormat="1" ht="16.5" customHeight="1">
      <c r="A137" s="40"/>
      <c r="B137" s="41"/>
      <c r="C137" s="215" t="s">
        <v>367</v>
      </c>
      <c r="D137" s="215" t="s">
        <v>229</v>
      </c>
      <c r="E137" s="216" t="s">
        <v>2707</v>
      </c>
      <c r="F137" s="217" t="s">
        <v>2708</v>
      </c>
      <c r="G137" s="218" t="s">
        <v>2657</v>
      </c>
      <c r="H137" s="219">
        <v>4</v>
      </c>
      <c r="I137" s="220"/>
      <c r="J137" s="221">
        <f>ROUND(I137*H137,2)</f>
        <v>0</v>
      </c>
      <c r="K137" s="217" t="s">
        <v>19</v>
      </c>
      <c r="L137" s="46"/>
      <c r="M137" s="222" t="s">
        <v>19</v>
      </c>
      <c r="N137" s="223" t="s">
        <v>46</v>
      </c>
      <c r="O137" s="86"/>
      <c r="P137" s="224">
        <f>O137*H137</f>
        <v>0</v>
      </c>
      <c r="Q137" s="224">
        <v>0</v>
      </c>
      <c r="R137" s="224">
        <f>Q137*H137</f>
        <v>0</v>
      </c>
      <c r="S137" s="224">
        <v>0</v>
      </c>
      <c r="T137" s="224">
        <f>S137*H137</f>
        <v>0</v>
      </c>
      <c r="U137" s="225" t="s">
        <v>19</v>
      </c>
      <c r="V137" s="40"/>
      <c r="W137" s="40"/>
      <c r="X137" s="40"/>
      <c r="Y137" s="40"/>
      <c r="Z137" s="40"/>
      <c r="AA137" s="40"/>
      <c r="AB137" s="40"/>
      <c r="AC137" s="40"/>
      <c r="AD137" s="40"/>
      <c r="AE137" s="40"/>
      <c r="AR137" s="226" t="s">
        <v>234</v>
      </c>
      <c r="AT137" s="226" t="s">
        <v>229</v>
      </c>
      <c r="AU137" s="226" t="s">
        <v>82</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234</v>
      </c>
      <c r="BM137" s="226" t="s">
        <v>2709</v>
      </c>
    </row>
    <row r="138" s="2" customFormat="1" ht="16.5" customHeight="1">
      <c r="A138" s="40"/>
      <c r="B138" s="41"/>
      <c r="C138" s="256" t="s">
        <v>7</v>
      </c>
      <c r="D138" s="256" t="s">
        <v>241</v>
      </c>
      <c r="E138" s="257" t="s">
        <v>2710</v>
      </c>
      <c r="F138" s="258" t="s">
        <v>2711</v>
      </c>
      <c r="G138" s="259" t="s">
        <v>2657</v>
      </c>
      <c r="H138" s="260">
        <v>4</v>
      </c>
      <c r="I138" s="261"/>
      <c r="J138" s="262">
        <f>ROUND(I138*H138,2)</f>
        <v>0</v>
      </c>
      <c r="K138" s="258" t="s">
        <v>19</v>
      </c>
      <c r="L138" s="263"/>
      <c r="M138" s="264" t="s">
        <v>19</v>
      </c>
      <c r="N138" s="265"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245</v>
      </c>
      <c r="AT138" s="226" t="s">
        <v>241</v>
      </c>
      <c r="AU138" s="226" t="s">
        <v>82</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2712</v>
      </c>
    </row>
    <row r="139" s="15" customFormat="1">
      <c r="A139" s="15"/>
      <c r="B139" s="266"/>
      <c r="C139" s="267"/>
      <c r="D139" s="235" t="s">
        <v>238</v>
      </c>
      <c r="E139" s="268" t="s">
        <v>19</v>
      </c>
      <c r="F139" s="269" t="s">
        <v>2653</v>
      </c>
      <c r="G139" s="267"/>
      <c r="H139" s="268" t="s">
        <v>19</v>
      </c>
      <c r="I139" s="270"/>
      <c r="J139" s="267"/>
      <c r="K139" s="267"/>
      <c r="L139" s="271"/>
      <c r="M139" s="272"/>
      <c r="N139" s="273"/>
      <c r="O139" s="273"/>
      <c r="P139" s="273"/>
      <c r="Q139" s="273"/>
      <c r="R139" s="273"/>
      <c r="S139" s="273"/>
      <c r="T139" s="273"/>
      <c r="U139" s="274"/>
      <c r="V139" s="15"/>
      <c r="W139" s="15"/>
      <c r="X139" s="15"/>
      <c r="Y139" s="15"/>
      <c r="Z139" s="15"/>
      <c r="AA139" s="15"/>
      <c r="AB139" s="15"/>
      <c r="AC139" s="15"/>
      <c r="AD139" s="15"/>
      <c r="AE139" s="15"/>
      <c r="AT139" s="275" t="s">
        <v>238</v>
      </c>
      <c r="AU139" s="275" t="s">
        <v>82</v>
      </c>
      <c r="AV139" s="15" t="s">
        <v>82</v>
      </c>
      <c r="AW139" s="15" t="s">
        <v>37</v>
      </c>
      <c r="AX139" s="15" t="s">
        <v>75</v>
      </c>
      <c r="AY139" s="275" t="s">
        <v>227</v>
      </c>
    </row>
    <row r="140" s="13" customFormat="1">
      <c r="A140" s="13"/>
      <c r="B140" s="233"/>
      <c r="C140" s="234"/>
      <c r="D140" s="235" t="s">
        <v>238</v>
      </c>
      <c r="E140" s="236" t="s">
        <v>19</v>
      </c>
      <c r="F140" s="237" t="s">
        <v>2713</v>
      </c>
      <c r="G140" s="234"/>
      <c r="H140" s="238">
        <v>4</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82</v>
      </c>
      <c r="AV140" s="13" t="s">
        <v>84</v>
      </c>
      <c r="AW140" s="13" t="s">
        <v>37</v>
      </c>
      <c r="AX140" s="13" t="s">
        <v>75</v>
      </c>
      <c r="AY140" s="244" t="s">
        <v>227</v>
      </c>
    </row>
    <row r="141" s="14" customFormat="1">
      <c r="A141" s="14"/>
      <c r="B141" s="245"/>
      <c r="C141" s="246"/>
      <c r="D141" s="235" t="s">
        <v>238</v>
      </c>
      <c r="E141" s="247" t="s">
        <v>19</v>
      </c>
      <c r="F141" s="248" t="s">
        <v>240</v>
      </c>
      <c r="G141" s="246"/>
      <c r="H141" s="249">
        <v>4</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82</v>
      </c>
      <c r="AV141" s="14" t="s">
        <v>234</v>
      </c>
      <c r="AW141" s="14" t="s">
        <v>37</v>
      </c>
      <c r="AX141" s="14" t="s">
        <v>82</v>
      </c>
      <c r="AY141" s="255" t="s">
        <v>227</v>
      </c>
    </row>
    <row r="142" s="2" customFormat="1" ht="24.15" customHeight="1">
      <c r="A142" s="40"/>
      <c r="B142" s="41"/>
      <c r="C142" s="215" t="s">
        <v>494</v>
      </c>
      <c r="D142" s="215" t="s">
        <v>229</v>
      </c>
      <c r="E142" s="216" t="s">
        <v>2714</v>
      </c>
      <c r="F142" s="217" t="s">
        <v>2715</v>
      </c>
      <c r="G142" s="218" t="s">
        <v>2657</v>
      </c>
      <c r="H142" s="219">
        <v>29</v>
      </c>
      <c r="I142" s="220"/>
      <c r="J142" s="221">
        <f>ROUND(I142*H142,2)</f>
        <v>0</v>
      </c>
      <c r="K142" s="217" t="s">
        <v>19</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234</v>
      </c>
      <c r="AT142" s="226" t="s">
        <v>229</v>
      </c>
      <c r="AU142" s="226" t="s">
        <v>82</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2716</v>
      </c>
    </row>
    <row r="143" s="2" customFormat="1" ht="24.15" customHeight="1">
      <c r="A143" s="40"/>
      <c r="B143" s="41"/>
      <c r="C143" s="256" t="s">
        <v>499</v>
      </c>
      <c r="D143" s="256" t="s">
        <v>241</v>
      </c>
      <c r="E143" s="257" t="s">
        <v>2717</v>
      </c>
      <c r="F143" s="258" t="s">
        <v>2718</v>
      </c>
      <c r="G143" s="259" t="s">
        <v>2657</v>
      </c>
      <c r="H143" s="260">
        <v>29</v>
      </c>
      <c r="I143" s="261"/>
      <c r="J143" s="262">
        <f>ROUND(I143*H143,2)</f>
        <v>0</v>
      </c>
      <c r="K143" s="258" t="s">
        <v>19</v>
      </c>
      <c r="L143" s="263"/>
      <c r="M143" s="264" t="s">
        <v>19</v>
      </c>
      <c r="N143" s="265"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245</v>
      </c>
      <c r="AT143" s="226" t="s">
        <v>241</v>
      </c>
      <c r="AU143" s="226" t="s">
        <v>82</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2719</v>
      </c>
    </row>
    <row r="144" s="15" customFormat="1">
      <c r="A144" s="15"/>
      <c r="B144" s="266"/>
      <c r="C144" s="267"/>
      <c r="D144" s="235" t="s">
        <v>238</v>
      </c>
      <c r="E144" s="268" t="s">
        <v>19</v>
      </c>
      <c r="F144" s="269" t="s">
        <v>2653</v>
      </c>
      <c r="G144" s="267"/>
      <c r="H144" s="268" t="s">
        <v>19</v>
      </c>
      <c r="I144" s="270"/>
      <c r="J144" s="267"/>
      <c r="K144" s="267"/>
      <c r="L144" s="271"/>
      <c r="M144" s="272"/>
      <c r="N144" s="273"/>
      <c r="O144" s="273"/>
      <c r="P144" s="273"/>
      <c r="Q144" s="273"/>
      <c r="R144" s="273"/>
      <c r="S144" s="273"/>
      <c r="T144" s="273"/>
      <c r="U144" s="274"/>
      <c r="V144" s="15"/>
      <c r="W144" s="15"/>
      <c r="X144" s="15"/>
      <c r="Y144" s="15"/>
      <c r="Z144" s="15"/>
      <c r="AA144" s="15"/>
      <c r="AB144" s="15"/>
      <c r="AC144" s="15"/>
      <c r="AD144" s="15"/>
      <c r="AE144" s="15"/>
      <c r="AT144" s="275" t="s">
        <v>238</v>
      </c>
      <c r="AU144" s="275" t="s">
        <v>82</v>
      </c>
      <c r="AV144" s="15" t="s">
        <v>82</v>
      </c>
      <c r="AW144" s="15" t="s">
        <v>37</v>
      </c>
      <c r="AX144" s="15" t="s">
        <v>75</v>
      </c>
      <c r="AY144" s="275" t="s">
        <v>227</v>
      </c>
    </row>
    <row r="145" s="13" customFormat="1">
      <c r="A145" s="13"/>
      <c r="B145" s="233"/>
      <c r="C145" s="234"/>
      <c r="D145" s="235" t="s">
        <v>238</v>
      </c>
      <c r="E145" s="236" t="s">
        <v>19</v>
      </c>
      <c r="F145" s="237" t="s">
        <v>2720</v>
      </c>
      <c r="G145" s="234"/>
      <c r="H145" s="238">
        <v>29</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82</v>
      </c>
      <c r="AV145" s="13" t="s">
        <v>84</v>
      </c>
      <c r="AW145" s="13" t="s">
        <v>37</v>
      </c>
      <c r="AX145" s="13" t="s">
        <v>75</v>
      </c>
      <c r="AY145" s="244" t="s">
        <v>227</v>
      </c>
    </row>
    <row r="146" s="14" customFormat="1">
      <c r="A146" s="14"/>
      <c r="B146" s="245"/>
      <c r="C146" s="246"/>
      <c r="D146" s="235" t="s">
        <v>238</v>
      </c>
      <c r="E146" s="247" t="s">
        <v>19</v>
      </c>
      <c r="F146" s="248" t="s">
        <v>240</v>
      </c>
      <c r="G146" s="246"/>
      <c r="H146" s="249">
        <v>29</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82</v>
      </c>
      <c r="AV146" s="14" t="s">
        <v>234</v>
      </c>
      <c r="AW146" s="14" t="s">
        <v>37</v>
      </c>
      <c r="AX146" s="14" t="s">
        <v>82</v>
      </c>
      <c r="AY146" s="255" t="s">
        <v>227</v>
      </c>
    </row>
    <row r="147" s="2" customFormat="1" ht="16.5" customHeight="1">
      <c r="A147" s="40"/>
      <c r="B147" s="41"/>
      <c r="C147" s="215" t="s">
        <v>312</v>
      </c>
      <c r="D147" s="215" t="s">
        <v>229</v>
      </c>
      <c r="E147" s="216" t="s">
        <v>2721</v>
      </c>
      <c r="F147" s="217" t="s">
        <v>2722</v>
      </c>
      <c r="G147" s="218" t="s">
        <v>2657</v>
      </c>
      <c r="H147" s="219">
        <v>2</v>
      </c>
      <c r="I147" s="220"/>
      <c r="J147" s="221">
        <f>ROUND(I147*H147,2)</f>
        <v>0</v>
      </c>
      <c r="K147" s="217" t="s">
        <v>19</v>
      </c>
      <c r="L147" s="46"/>
      <c r="M147" s="222" t="s">
        <v>19</v>
      </c>
      <c r="N147" s="223" t="s">
        <v>46</v>
      </c>
      <c r="O147" s="86"/>
      <c r="P147" s="224">
        <f>O147*H147</f>
        <v>0</v>
      </c>
      <c r="Q147" s="224">
        <v>0</v>
      </c>
      <c r="R147" s="224">
        <f>Q147*H147</f>
        <v>0</v>
      </c>
      <c r="S147" s="224">
        <v>0</v>
      </c>
      <c r="T147" s="224">
        <f>S147*H147</f>
        <v>0</v>
      </c>
      <c r="U147" s="225" t="s">
        <v>19</v>
      </c>
      <c r="V147" s="40"/>
      <c r="W147" s="40"/>
      <c r="X147" s="40"/>
      <c r="Y147" s="40"/>
      <c r="Z147" s="40"/>
      <c r="AA147" s="40"/>
      <c r="AB147" s="40"/>
      <c r="AC147" s="40"/>
      <c r="AD147" s="40"/>
      <c r="AE147" s="40"/>
      <c r="AR147" s="226" t="s">
        <v>234</v>
      </c>
      <c r="AT147" s="226" t="s">
        <v>229</v>
      </c>
      <c r="AU147" s="226" t="s">
        <v>82</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2723</v>
      </c>
    </row>
    <row r="148" s="2" customFormat="1" ht="16.5" customHeight="1">
      <c r="A148" s="40"/>
      <c r="B148" s="41"/>
      <c r="C148" s="256" t="s">
        <v>508</v>
      </c>
      <c r="D148" s="256" t="s">
        <v>241</v>
      </c>
      <c r="E148" s="257" t="s">
        <v>2724</v>
      </c>
      <c r="F148" s="258" t="s">
        <v>2725</v>
      </c>
      <c r="G148" s="259" t="s">
        <v>2657</v>
      </c>
      <c r="H148" s="260">
        <v>2</v>
      </c>
      <c r="I148" s="261"/>
      <c r="J148" s="262">
        <f>ROUND(I148*H148,2)</f>
        <v>0</v>
      </c>
      <c r="K148" s="258" t="s">
        <v>19</v>
      </c>
      <c r="L148" s="263"/>
      <c r="M148" s="264" t="s">
        <v>19</v>
      </c>
      <c r="N148" s="265" t="s">
        <v>46</v>
      </c>
      <c r="O148" s="86"/>
      <c r="P148" s="224">
        <f>O148*H148</f>
        <v>0</v>
      </c>
      <c r="Q148" s="224">
        <v>0</v>
      </c>
      <c r="R148" s="224">
        <f>Q148*H148</f>
        <v>0</v>
      </c>
      <c r="S148" s="224">
        <v>0</v>
      </c>
      <c r="T148" s="224">
        <f>S148*H148</f>
        <v>0</v>
      </c>
      <c r="U148" s="225" t="s">
        <v>19</v>
      </c>
      <c r="V148" s="40"/>
      <c r="W148" s="40"/>
      <c r="X148" s="40"/>
      <c r="Y148" s="40"/>
      <c r="Z148" s="40"/>
      <c r="AA148" s="40"/>
      <c r="AB148" s="40"/>
      <c r="AC148" s="40"/>
      <c r="AD148" s="40"/>
      <c r="AE148" s="40"/>
      <c r="AR148" s="226" t="s">
        <v>245</v>
      </c>
      <c r="AT148" s="226" t="s">
        <v>241</v>
      </c>
      <c r="AU148" s="226" t="s">
        <v>82</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234</v>
      </c>
      <c r="BM148" s="226" t="s">
        <v>2726</v>
      </c>
    </row>
    <row r="149" s="15" customFormat="1">
      <c r="A149" s="15"/>
      <c r="B149" s="266"/>
      <c r="C149" s="267"/>
      <c r="D149" s="235" t="s">
        <v>238</v>
      </c>
      <c r="E149" s="268" t="s">
        <v>19</v>
      </c>
      <c r="F149" s="269" t="s">
        <v>2653</v>
      </c>
      <c r="G149" s="267"/>
      <c r="H149" s="268" t="s">
        <v>19</v>
      </c>
      <c r="I149" s="270"/>
      <c r="J149" s="267"/>
      <c r="K149" s="267"/>
      <c r="L149" s="271"/>
      <c r="M149" s="272"/>
      <c r="N149" s="273"/>
      <c r="O149" s="273"/>
      <c r="P149" s="273"/>
      <c r="Q149" s="273"/>
      <c r="R149" s="273"/>
      <c r="S149" s="273"/>
      <c r="T149" s="273"/>
      <c r="U149" s="274"/>
      <c r="V149" s="15"/>
      <c r="W149" s="15"/>
      <c r="X149" s="15"/>
      <c r="Y149" s="15"/>
      <c r="Z149" s="15"/>
      <c r="AA149" s="15"/>
      <c r="AB149" s="15"/>
      <c r="AC149" s="15"/>
      <c r="AD149" s="15"/>
      <c r="AE149" s="15"/>
      <c r="AT149" s="275" t="s">
        <v>238</v>
      </c>
      <c r="AU149" s="275" t="s">
        <v>82</v>
      </c>
      <c r="AV149" s="15" t="s">
        <v>82</v>
      </c>
      <c r="AW149" s="15" t="s">
        <v>37</v>
      </c>
      <c r="AX149" s="15" t="s">
        <v>75</v>
      </c>
      <c r="AY149" s="275" t="s">
        <v>227</v>
      </c>
    </row>
    <row r="150" s="13" customFormat="1">
      <c r="A150" s="13"/>
      <c r="B150" s="233"/>
      <c r="C150" s="234"/>
      <c r="D150" s="235" t="s">
        <v>238</v>
      </c>
      <c r="E150" s="236" t="s">
        <v>19</v>
      </c>
      <c r="F150" s="237" t="s">
        <v>84</v>
      </c>
      <c r="G150" s="234"/>
      <c r="H150" s="238">
        <v>2</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82</v>
      </c>
      <c r="AV150" s="13" t="s">
        <v>84</v>
      </c>
      <c r="AW150" s="13" t="s">
        <v>37</v>
      </c>
      <c r="AX150" s="13" t="s">
        <v>75</v>
      </c>
      <c r="AY150" s="244" t="s">
        <v>227</v>
      </c>
    </row>
    <row r="151" s="14" customFormat="1">
      <c r="A151" s="14"/>
      <c r="B151" s="245"/>
      <c r="C151" s="246"/>
      <c r="D151" s="235" t="s">
        <v>238</v>
      </c>
      <c r="E151" s="247" t="s">
        <v>19</v>
      </c>
      <c r="F151" s="248" t="s">
        <v>240</v>
      </c>
      <c r="G151" s="246"/>
      <c r="H151" s="249">
        <v>2</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82</v>
      </c>
      <c r="AV151" s="14" t="s">
        <v>234</v>
      </c>
      <c r="AW151" s="14" t="s">
        <v>37</v>
      </c>
      <c r="AX151" s="14" t="s">
        <v>82</v>
      </c>
      <c r="AY151" s="255" t="s">
        <v>227</v>
      </c>
    </row>
    <row r="152" s="2" customFormat="1" ht="16.5" customHeight="1">
      <c r="A152" s="40"/>
      <c r="B152" s="41"/>
      <c r="C152" s="215" t="s">
        <v>514</v>
      </c>
      <c r="D152" s="215" t="s">
        <v>229</v>
      </c>
      <c r="E152" s="216" t="s">
        <v>2727</v>
      </c>
      <c r="F152" s="217" t="s">
        <v>2728</v>
      </c>
      <c r="G152" s="218" t="s">
        <v>2657</v>
      </c>
      <c r="H152" s="219">
        <v>45</v>
      </c>
      <c r="I152" s="220"/>
      <c r="J152" s="221">
        <f>ROUND(I152*H152,2)</f>
        <v>0</v>
      </c>
      <c r="K152" s="217" t="s">
        <v>19</v>
      </c>
      <c r="L152" s="46"/>
      <c r="M152" s="222" t="s">
        <v>19</v>
      </c>
      <c r="N152" s="223" t="s">
        <v>46</v>
      </c>
      <c r="O152" s="86"/>
      <c r="P152" s="224">
        <f>O152*H152</f>
        <v>0</v>
      </c>
      <c r="Q152" s="224">
        <v>0</v>
      </c>
      <c r="R152" s="224">
        <f>Q152*H152</f>
        <v>0</v>
      </c>
      <c r="S152" s="224">
        <v>0</v>
      </c>
      <c r="T152" s="224">
        <f>S152*H152</f>
        <v>0</v>
      </c>
      <c r="U152" s="225" t="s">
        <v>19</v>
      </c>
      <c r="V152" s="40"/>
      <c r="W152" s="40"/>
      <c r="X152" s="40"/>
      <c r="Y152" s="40"/>
      <c r="Z152" s="40"/>
      <c r="AA152" s="40"/>
      <c r="AB152" s="40"/>
      <c r="AC152" s="40"/>
      <c r="AD152" s="40"/>
      <c r="AE152" s="40"/>
      <c r="AR152" s="226" t="s">
        <v>234</v>
      </c>
      <c r="AT152" s="226" t="s">
        <v>229</v>
      </c>
      <c r="AU152" s="226" t="s">
        <v>82</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234</v>
      </c>
      <c r="BM152" s="226" t="s">
        <v>2729</v>
      </c>
    </row>
    <row r="153" s="2" customFormat="1" ht="16.5" customHeight="1">
      <c r="A153" s="40"/>
      <c r="B153" s="41"/>
      <c r="C153" s="256" t="s">
        <v>521</v>
      </c>
      <c r="D153" s="256" t="s">
        <v>241</v>
      </c>
      <c r="E153" s="257" t="s">
        <v>2730</v>
      </c>
      <c r="F153" s="258" t="s">
        <v>2731</v>
      </c>
      <c r="G153" s="259" t="s">
        <v>2657</v>
      </c>
      <c r="H153" s="260">
        <v>45</v>
      </c>
      <c r="I153" s="261"/>
      <c r="J153" s="262">
        <f>ROUND(I153*H153,2)</f>
        <v>0</v>
      </c>
      <c r="K153" s="258" t="s">
        <v>19</v>
      </c>
      <c r="L153" s="263"/>
      <c r="M153" s="264" t="s">
        <v>19</v>
      </c>
      <c r="N153" s="265" t="s">
        <v>46</v>
      </c>
      <c r="O153" s="86"/>
      <c r="P153" s="224">
        <f>O153*H153</f>
        <v>0</v>
      </c>
      <c r="Q153" s="224">
        <v>0</v>
      </c>
      <c r="R153" s="224">
        <f>Q153*H153</f>
        <v>0</v>
      </c>
      <c r="S153" s="224">
        <v>0</v>
      </c>
      <c r="T153" s="224">
        <f>S153*H153</f>
        <v>0</v>
      </c>
      <c r="U153" s="225" t="s">
        <v>19</v>
      </c>
      <c r="V153" s="40"/>
      <c r="W153" s="40"/>
      <c r="X153" s="40"/>
      <c r="Y153" s="40"/>
      <c r="Z153" s="40"/>
      <c r="AA153" s="40"/>
      <c r="AB153" s="40"/>
      <c r="AC153" s="40"/>
      <c r="AD153" s="40"/>
      <c r="AE153" s="40"/>
      <c r="AR153" s="226" t="s">
        <v>245</v>
      </c>
      <c r="AT153" s="226" t="s">
        <v>241</v>
      </c>
      <c r="AU153" s="226" t="s">
        <v>82</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234</v>
      </c>
      <c r="BM153" s="226" t="s">
        <v>2732</v>
      </c>
    </row>
    <row r="154" s="15" customFormat="1">
      <c r="A154" s="15"/>
      <c r="B154" s="266"/>
      <c r="C154" s="267"/>
      <c r="D154" s="235" t="s">
        <v>238</v>
      </c>
      <c r="E154" s="268" t="s">
        <v>19</v>
      </c>
      <c r="F154" s="269" t="s">
        <v>2653</v>
      </c>
      <c r="G154" s="267"/>
      <c r="H154" s="268" t="s">
        <v>19</v>
      </c>
      <c r="I154" s="270"/>
      <c r="J154" s="267"/>
      <c r="K154" s="267"/>
      <c r="L154" s="271"/>
      <c r="M154" s="272"/>
      <c r="N154" s="273"/>
      <c r="O154" s="273"/>
      <c r="P154" s="273"/>
      <c r="Q154" s="273"/>
      <c r="R154" s="273"/>
      <c r="S154" s="273"/>
      <c r="T154" s="273"/>
      <c r="U154" s="274"/>
      <c r="V154" s="15"/>
      <c r="W154" s="15"/>
      <c r="X154" s="15"/>
      <c r="Y154" s="15"/>
      <c r="Z154" s="15"/>
      <c r="AA154" s="15"/>
      <c r="AB154" s="15"/>
      <c r="AC154" s="15"/>
      <c r="AD154" s="15"/>
      <c r="AE154" s="15"/>
      <c r="AT154" s="275" t="s">
        <v>238</v>
      </c>
      <c r="AU154" s="275" t="s">
        <v>82</v>
      </c>
      <c r="AV154" s="15" t="s">
        <v>82</v>
      </c>
      <c r="AW154" s="15" t="s">
        <v>37</v>
      </c>
      <c r="AX154" s="15" t="s">
        <v>75</v>
      </c>
      <c r="AY154" s="275" t="s">
        <v>227</v>
      </c>
    </row>
    <row r="155" s="13" customFormat="1">
      <c r="A155" s="13"/>
      <c r="B155" s="233"/>
      <c r="C155" s="234"/>
      <c r="D155" s="235" t="s">
        <v>238</v>
      </c>
      <c r="E155" s="236" t="s">
        <v>19</v>
      </c>
      <c r="F155" s="237" t="s">
        <v>2733</v>
      </c>
      <c r="G155" s="234"/>
      <c r="H155" s="238">
        <v>45</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82</v>
      </c>
      <c r="AV155" s="13" t="s">
        <v>84</v>
      </c>
      <c r="AW155" s="13" t="s">
        <v>37</v>
      </c>
      <c r="AX155" s="13" t="s">
        <v>75</v>
      </c>
      <c r="AY155" s="244" t="s">
        <v>227</v>
      </c>
    </row>
    <row r="156" s="14" customFormat="1">
      <c r="A156" s="14"/>
      <c r="B156" s="245"/>
      <c r="C156" s="246"/>
      <c r="D156" s="235" t="s">
        <v>238</v>
      </c>
      <c r="E156" s="247" t="s">
        <v>19</v>
      </c>
      <c r="F156" s="248" t="s">
        <v>240</v>
      </c>
      <c r="G156" s="246"/>
      <c r="H156" s="249">
        <v>45</v>
      </c>
      <c r="I156" s="250"/>
      <c r="J156" s="246"/>
      <c r="K156" s="246"/>
      <c r="L156" s="251"/>
      <c r="M156" s="252"/>
      <c r="N156" s="253"/>
      <c r="O156" s="253"/>
      <c r="P156" s="253"/>
      <c r="Q156" s="253"/>
      <c r="R156" s="253"/>
      <c r="S156" s="253"/>
      <c r="T156" s="253"/>
      <c r="U156" s="254"/>
      <c r="V156" s="14"/>
      <c r="W156" s="14"/>
      <c r="X156" s="14"/>
      <c r="Y156" s="14"/>
      <c r="Z156" s="14"/>
      <c r="AA156" s="14"/>
      <c r="AB156" s="14"/>
      <c r="AC156" s="14"/>
      <c r="AD156" s="14"/>
      <c r="AE156" s="14"/>
      <c r="AT156" s="255" t="s">
        <v>238</v>
      </c>
      <c r="AU156" s="255" t="s">
        <v>82</v>
      </c>
      <c r="AV156" s="14" t="s">
        <v>234</v>
      </c>
      <c r="AW156" s="14" t="s">
        <v>37</v>
      </c>
      <c r="AX156" s="14" t="s">
        <v>82</v>
      </c>
      <c r="AY156" s="255" t="s">
        <v>227</v>
      </c>
    </row>
    <row r="157" s="2" customFormat="1" ht="16.5" customHeight="1">
      <c r="A157" s="40"/>
      <c r="B157" s="41"/>
      <c r="C157" s="215" t="s">
        <v>526</v>
      </c>
      <c r="D157" s="215" t="s">
        <v>229</v>
      </c>
      <c r="E157" s="216" t="s">
        <v>2734</v>
      </c>
      <c r="F157" s="217" t="s">
        <v>2735</v>
      </c>
      <c r="G157" s="218" t="s">
        <v>2657</v>
      </c>
      <c r="H157" s="219">
        <v>45</v>
      </c>
      <c r="I157" s="220"/>
      <c r="J157" s="221">
        <f>ROUND(I157*H157,2)</f>
        <v>0</v>
      </c>
      <c r="K157" s="217" t="s">
        <v>19</v>
      </c>
      <c r="L157" s="46"/>
      <c r="M157" s="222" t="s">
        <v>19</v>
      </c>
      <c r="N157" s="223" t="s">
        <v>46</v>
      </c>
      <c r="O157" s="86"/>
      <c r="P157" s="224">
        <f>O157*H157</f>
        <v>0</v>
      </c>
      <c r="Q157" s="224">
        <v>0</v>
      </c>
      <c r="R157" s="224">
        <f>Q157*H157</f>
        <v>0</v>
      </c>
      <c r="S157" s="224">
        <v>0</v>
      </c>
      <c r="T157" s="224">
        <f>S157*H157</f>
        <v>0</v>
      </c>
      <c r="U157" s="225" t="s">
        <v>19</v>
      </c>
      <c r="V157" s="40"/>
      <c r="W157" s="40"/>
      <c r="X157" s="40"/>
      <c r="Y157" s="40"/>
      <c r="Z157" s="40"/>
      <c r="AA157" s="40"/>
      <c r="AB157" s="40"/>
      <c r="AC157" s="40"/>
      <c r="AD157" s="40"/>
      <c r="AE157" s="40"/>
      <c r="AR157" s="226" t="s">
        <v>234</v>
      </c>
      <c r="AT157" s="226" t="s">
        <v>229</v>
      </c>
      <c r="AU157" s="226" t="s">
        <v>82</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234</v>
      </c>
      <c r="BM157" s="226" t="s">
        <v>2736</v>
      </c>
    </row>
    <row r="158" s="2" customFormat="1" ht="16.5" customHeight="1">
      <c r="A158" s="40"/>
      <c r="B158" s="41"/>
      <c r="C158" s="256" t="s">
        <v>531</v>
      </c>
      <c r="D158" s="256" t="s">
        <v>241</v>
      </c>
      <c r="E158" s="257" t="s">
        <v>2737</v>
      </c>
      <c r="F158" s="258" t="s">
        <v>2738</v>
      </c>
      <c r="G158" s="259" t="s">
        <v>2657</v>
      </c>
      <c r="H158" s="260">
        <v>45</v>
      </c>
      <c r="I158" s="261"/>
      <c r="J158" s="262">
        <f>ROUND(I158*H158,2)</f>
        <v>0</v>
      </c>
      <c r="K158" s="258" t="s">
        <v>19</v>
      </c>
      <c r="L158" s="263"/>
      <c r="M158" s="264" t="s">
        <v>19</v>
      </c>
      <c r="N158" s="265"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245</v>
      </c>
      <c r="AT158" s="226" t="s">
        <v>241</v>
      </c>
      <c r="AU158" s="226" t="s">
        <v>82</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2739</v>
      </c>
    </row>
    <row r="159" s="15" customFormat="1">
      <c r="A159" s="15"/>
      <c r="B159" s="266"/>
      <c r="C159" s="267"/>
      <c r="D159" s="235" t="s">
        <v>238</v>
      </c>
      <c r="E159" s="268" t="s">
        <v>19</v>
      </c>
      <c r="F159" s="269" t="s">
        <v>2653</v>
      </c>
      <c r="G159" s="267"/>
      <c r="H159" s="268" t="s">
        <v>19</v>
      </c>
      <c r="I159" s="270"/>
      <c r="J159" s="267"/>
      <c r="K159" s="267"/>
      <c r="L159" s="271"/>
      <c r="M159" s="272"/>
      <c r="N159" s="273"/>
      <c r="O159" s="273"/>
      <c r="P159" s="273"/>
      <c r="Q159" s="273"/>
      <c r="R159" s="273"/>
      <c r="S159" s="273"/>
      <c r="T159" s="273"/>
      <c r="U159" s="274"/>
      <c r="V159" s="15"/>
      <c r="W159" s="15"/>
      <c r="X159" s="15"/>
      <c r="Y159" s="15"/>
      <c r="Z159" s="15"/>
      <c r="AA159" s="15"/>
      <c r="AB159" s="15"/>
      <c r="AC159" s="15"/>
      <c r="AD159" s="15"/>
      <c r="AE159" s="15"/>
      <c r="AT159" s="275" t="s">
        <v>238</v>
      </c>
      <c r="AU159" s="275" t="s">
        <v>82</v>
      </c>
      <c r="AV159" s="15" t="s">
        <v>82</v>
      </c>
      <c r="AW159" s="15" t="s">
        <v>37</v>
      </c>
      <c r="AX159" s="15" t="s">
        <v>75</v>
      </c>
      <c r="AY159" s="275" t="s">
        <v>227</v>
      </c>
    </row>
    <row r="160" s="13" customFormat="1">
      <c r="A160" s="13"/>
      <c r="B160" s="233"/>
      <c r="C160" s="234"/>
      <c r="D160" s="235" t="s">
        <v>238</v>
      </c>
      <c r="E160" s="236" t="s">
        <v>19</v>
      </c>
      <c r="F160" s="237" t="s">
        <v>2733</v>
      </c>
      <c r="G160" s="234"/>
      <c r="H160" s="238">
        <v>45</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82</v>
      </c>
      <c r="AV160" s="13" t="s">
        <v>84</v>
      </c>
      <c r="AW160" s="13" t="s">
        <v>37</v>
      </c>
      <c r="AX160" s="13" t="s">
        <v>75</v>
      </c>
      <c r="AY160" s="244" t="s">
        <v>227</v>
      </c>
    </row>
    <row r="161" s="14" customFormat="1">
      <c r="A161" s="14"/>
      <c r="B161" s="245"/>
      <c r="C161" s="246"/>
      <c r="D161" s="235" t="s">
        <v>238</v>
      </c>
      <c r="E161" s="247" t="s">
        <v>19</v>
      </c>
      <c r="F161" s="248" t="s">
        <v>240</v>
      </c>
      <c r="G161" s="246"/>
      <c r="H161" s="249">
        <v>45</v>
      </c>
      <c r="I161" s="250"/>
      <c r="J161" s="246"/>
      <c r="K161" s="246"/>
      <c r="L161" s="251"/>
      <c r="M161" s="252"/>
      <c r="N161" s="253"/>
      <c r="O161" s="253"/>
      <c r="P161" s="253"/>
      <c r="Q161" s="253"/>
      <c r="R161" s="253"/>
      <c r="S161" s="253"/>
      <c r="T161" s="253"/>
      <c r="U161" s="254"/>
      <c r="V161" s="14"/>
      <c r="W161" s="14"/>
      <c r="X161" s="14"/>
      <c r="Y161" s="14"/>
      <c r="Z161" s="14"/>
      <c r="AA161" s="14"/>
      <c r="AB161" s="14"/>
      <c r="AC161" s="14"/>
      <c r="AD161" s="14"/>
      <c r="AE161" s="14"/>
      <c r="AT161" s="255" t="s">
        <v>238</v>
      </c>
      <c r="AU161" s="255" t="s">
        <v>82</v>
      </c>
      <c r="AV161" s="14" t="s">
        <v>234</v>
      </c>
      <c r="AW161" s="14" t="s">
        <v>37</v>
      </c>
      <c r="AX161" s="14" t="s">
        <v>82</v>
      </c>
      <c r="AY161" s="255" t="s">
        <v>227</v>
      </c>
    </row>
    <row r="162" s="2" customFormat="1" ht="24.15" customHeight="1">
      <c r="A162" s="40"/>
      <c r="B162" s="41"/>
      <c r="C162" s="215" t="s">
        <v>538</v>
      </c>
      <c r="D162" s="215" t="s">
        <v>229</v>
      </c>
      <c r="E162" s="216" t="s">
        <v>2740</v>
      </c>
      <c r="F162" s="217" t="s">
        <v>2741</v>
      </c>
      <c r="G162" s="218" t="s">
        <v>2657</v>
      </c>
      <c r="H162" s="219">
        <v>1</v>
      </c>
      <c r="I162" s="220"/>
      <c r="J162" s="221">
        <f>ROUND(I162*H162,2)</f>
        <v>0</v>
      </c>
      <c r="K162" s="217" t="s">
        <v>19</v>
      </c>
      <c r="L162" s="46"/>
      <c r="M162" s="222" t="s">
        <v>19</v>
      </c>
      <c r="N162" s="223" t="s">
        <v>46</v>
      </c>
      <c r="O162" s="86"/>
      <c r="P162" s="224">
        <f>O162*H162</f>
        <v>0</v>
      </c>
      <c r="Q162" s="224">
        <v>0</v>
      </c>
      <c r="R162" s="224">
        <f>Q162*H162</f>
        <v>0</v>
      </c>
      <c r="S162" s="224">
        <v>0</v>
      </c>
      <c r="T162" s="224">
        <f>S162*H162</f>
        <v>0</v>
      </c>
      <c r="U162" s="225" t="s">
        <v>19</v>
      </c>
      <c r="V162" s="40"/>
      <c r="W162" s="40"/>
      <c r="X162" s="40"/>
      <c r="Y162" s="40"/>
      <c r="Z162" s="40"/>
      <c r="AA162" s="40"/>
      <c r="AB162" s="40"/>
      <c r="AC162" s="40"/>
      <c r="AD162" s="40"/>
      <c r="AE162" s="40"/>
      <c r="AR162" s="226" t="s">
        <v>234</v>
      </c>
      <c r="AT162" s="226" t="s">
        <v>229</v>
      </c>
      <c r="AU162" s="226" t="s">
        <v>82</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234</v>
      </c>
      <c r="BM162" s="226" t="s">
        <v>2742</v>
      </c>
    </row>
    <row r="163" s="2" customFormat="1" ht="24.15" customHeight="1">
      <c r="A163" s="40"/>
      <c r="B163" s="41"/>
      <c r="C163" s="256" t="s">
        <v>545</v>
      </c>
      <c r="D163" s="256" t="s">
        <v>241</v>
      </c>
      <c r="E163" s="257" t="s">
        <v>2743</v>
      </c>
      <c r="F163" s="258" t="s">
        <v>2744</v>
      </c>
      <c r="G163" s="259" t="s">
        <v>2657</v>
      </c>
      <c r="H163" s="260">
        <v>1</v>
      </c>
      <c r="I163" s="261"/>
      <c r="J163" s="262">
        <f>ROUND(I163*H163,2)</f>
        <v>0</v>
      </c>
      <c r="K163" s="258" t="s">
        <v>19</v>
      </c>
      <c r="L163" s="263"/>
      <c r="M163" s="264" t="s">
        <v>19</v>
      </c>
      <c r="N163" s="265" t="s">
        <v>46</v>
      </c>
      <c r="O163" s="86"/>
      <c r="P163" s="224">
        <f>O163*H163</f>
        <v>0</v>
      </c>
      <c r="Q163" s="224">
        <v>0</v>
      </c>
      <c r="R163" s="224">
        <f>Q163*H163</f>
        <v>0</v>
      </c>
      <c r="S163" s="224">
        <v>0</v>
      </c>
      <c r="T163" s="224">
        <f>S163*H163</f>
        <v>0</v>
      </c>
      <c r="U163" s="225" t="s">
        <v>19</v>
      </c>
      <c r="V163" s="40"/>
      <c r="W163" s="40"/>
      <c r="X163" s="40"/>
      <c r="Y163" s="40"/>
      <c r="Z163" s="40"/>
      <c r="AA163" s="40"/>
      <c r="AB163" s="40"/>
      <c r="AC163" s="40"/>
      <c r="AD163" s="40"/>
      <c r="AE163" s="40"/>
      <c r="AR163" s="226" t="s">
        <v>245</v>
      </c>
      <c r="AT163" s="226" t="s">
        <v>241</v>
      </c>
      <c r="AU163" s="226" t="s">
        <v>82</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234</v>
      </c>
      <c r="BM163" s="226" t="s">
        <v>2745</v>
      </c>
    </row>
    <row r="164" s="15" customFormat="1">
      <c r="A164" s="15"/>
      <c r="B164" s="266"/>
      <c r="C164" s="267"/>
      <c r="D164" s="235" t="s">
        <v>238</v>
      </c>
      <c r="E164" s="268" t="s">
        <v>19</v>
      </c>
      <c r="F164" s="269" t="s">
        <v>2653</v>
      </c>
      <c r="G164" s="267"/>
      <c r="H164" s="268" t="s">
        <v>19</v>
      </c>
      <c r="I164" s="270"/>
      <c r="J164" s="267"/>
      <c r="K164" s="267"/>
      <c r="L164" s="271"/>
      <c r="M164" s="272"/>
      <c r="N164" s="273"/>
      <c r="O164" s="273"/>
      <c r="P164" s="273"/>
      <c r="Q164" s="273"/>
      <c r="R164" s="273"/>
      <c r="S164" s="273"/>
      <c r="T164" s="273"/>
      <c r="U164" s="274"/>
      <c r="V164" s="15"/>
      <c r="W164" s="15"/>
      <c r="X164" s="15"/>
      <c r="Y164" s="15"/>
      <c r="Z164" s="15"/>
      <c r="AA164" s="15"/>
      <c r="AB164" s="15"/>
      <c r="AC164" s="15"/>
      <c r="AD164" s="15"/>
      <c r="AE164" s="15"/>
      <c r="AT164" s="275" t="s">
        <v>238</v>
      </c>
      <c r="AU164" s="275" t="s">
        <v>82</v>
      </c>
      <c r="AV164" s="15" t="s">
        <v>82</v>
      </c>
      <c r="AW164" s="15" t="s">
        <v>37</v>
      </c>
      <c r="AX164" s="15" t="s">
        <v>75</v>
      </c>
      <c r="AY164" s="275" t="s">
        <v>227</v>
      </c>
    </row>
    <row r="165" s="13" customFormat="1">
      <c r="A165" s="13"/>
      <c r="B165" s="233"/>
      <c r="C165" s="234"/>
      <c r="D165" s="235" t="s">
        <v>238</v>
      </c>
      <c r="E165" s="236" t="s">
        <v>19</v>
      </c>
      <c r="F165" s="237" t="s">
        <v>2654</v>
      </c>
      <c r="G165" s="234"/>
      <c r="H165" s="238">
        <v>1</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82</v>
      </c>
      <c r="AV165" s="13" t="s">
        <v>84</v>
      </c>
      <c r="AW165" s="13" t="s">
        <v>37</v>
      </c>
      <c r="AX165" s="13" t="s">
        <v>75</v>
      </c>
      <c r="AY165" s="244" t="s">
        <v>227</v>
      </c>
    </row>
    <row r="166" s="14" customFormat="1">
      <c r="A166" s="14"/>
      <c r="B166" s="245"/>
      <c r="C166" s="246"/>
      <c r="D166" s="235" t="s">
        <v>238</v>
      </c>
      <c r="E166" s="247" t="s">
        <v>19</v>
      </c>
      <c r="F166" s="248" t="s">
        <v>240</v>
      </c>
      <c r="G166" s="246"/>
      <c r="H166" s="249">
        <v>1</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82</v>
      </c>
      <c r="AV166" s="14" t="s">
        <v>234</v>
      </c>
      <c r="AW166" s="14" t="s">
        <v>37</v>
      </c>
      <c r="AX166" s="14" t="s">
        <v>82</v>
      </c>
      <c r="AY166" s="255" t="s">
        <v>227</v>
      </c>
    </row>
    <row r="167" s="2" customFormat="1" ht="16.5" customHeight="1">
      <c r="A167" s="40"/>
      <c r="B167" s="41"/>
      <c r="C167" s="215" t="s">
        <v>491</v>
      </c>
      <c r="D167" s="215" t="s">
        <v>229</v>
      </c>
      <c r="E167" s="216" t="s">
        <v>2746</v>
      </c>
      <c r="F167" s="217" t="s">
        <v>2747</v>
      </c>
      <c r="G167" s="218" t="s">
        <v>2657</v>
      </c>
      <c r="H167" s="219">
        <v>26</v>
      </c>
      <c r="I167" s="220"/>
      <c r="J167" s="221">
        <f>ROUND(I167*H167,2)</f>
        <v>0</v>
      </c>
      <c r="K167" s="217" t="s">
        <v>19</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234</v>
      </c>
      <c r="AT167" s="226" t="s">
        <v>229</v>
      </c>
      <c r="AU167" s="226" t="s">
        <v>82</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2748</v>
      </c>
    </row>
    <row r="168" s="2" customFormat="1" ht="16.5" customHeight="1">
      <c r="A168" s="40"/>
      <c r="B168" s="41"/>
      <c r="C168" s="256" t="s">
        <v>556</v>
      </c>
      <c r="D168" s="256" t="s">
        <v>241</v>
      </c>
      <c r="E168" s="257" t="s">
        <v>2749</v>
      </c>
      <c r="F168" s="258" t="s">
        <v>2750</v>
      </c>
      <c r="G168" s="259" t="s">
        <v>2657</v>
      </c>
      <c r="H168" s="260">
        <v>26</v>
      </c>
      <c r="I168" s="261"/>
      <c r="J168" s="262">
        <f>ROUND(I168*H168,2)</f>
        <v>0</v>
      </c>
      <c r="K168" s="258" t="s">
        <v>19</v>
      </c>
      <c r="L168" s="263"/>
      <c r="M168" s="264" t="s">
        <v>19</v>
      </c>
      <c r="N168" s="265" t="s">
        <v>46</v>
      </c>
      <c r="O168" s="86"/>
      <c r="P168" s="224">
        <f>O168*H168</f>
        <v>0</v>
      </c>
      <c r="Q168" s="224">
        <v>0</v>
      </c>
      <c r="R168" s="224">
        <f>Q168*H168</f>
        <v>0</v>
      </c>
      <c r="S168" s="224">
        <v>0</v>
      </c>
      <c r="T168" s="224">
        <f>S168*H168</f>
        <v>0</v>
      </c>
      <c r="U168" s="225" t="s">
        <v>19</v>
      </c>
      <c r="V168" s="40"/>
      <c r="W168" s="40"/>
      <c r="X168" s="40"/>
      <c r="Y168" s="40"/>
      <c r="Z168" s="40"/>
      <c r="AA168" s="40"/>
      <c r="AB168" s="40"/>
      <c r="AC168" s="40"/>
      <c r="AD168" s="40"/>
      <c r="AE168" s="40"/>
      <c r="AR168" s="226" t="s">
        <v>245</v>
      </c>
      <c r="AT168" s="226" t="s">
        <v>241</v>
      </c>
      <c r="AU168" s="226" t="s">
        <v>82</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2751</v>
      </c>
    </row>
    <row r="169" s="15" customFormat="1">
      <c r="A169" s="15"/>
      <c r="B169" s="266"/>
      <c r="C169" s="267"/>
      <c r="D169" s="235" t="s">
        <v>238</v>
      </c>
      <c r="E169" s="268" t="s">
        <v>19</v>
      </c>
      <c r="F169" s="269" t="s">
        <v>2653</v>
      </c>
      <c r="G169" s="267"/>
      <c r="H169" s="268" t="s">
        <v>19</v>
      </c>
      <c r="I169" s="270"/>
      <c r="J169" s="267"/>
      <c r="K169" s="267"/>
      <c r="L169" s="271"/>
      <c r="M169" s="272"/>
      <c r="N169" s="273"/>
      <c r="O169" s="273"/>
      <c r="P169" s="273"/>
      <c r="Q169" s="273"/>
      <c r="R169" s="273"/>
      <c r="S169" s="273"/>
      <c r="T169" s="273"/>
      <c r="U169" s="274"/>
      <c r="V169" s="15"/>
      <c r="W169" s="15"/>
      <c r="X169" s="15"/>
      <c r="Y169" s="15"/>
      <c r="Z169" s="15"/>
      <c r="AA169" s="15"/>
      <c r="AB169" s="15"/>
      <c r="AC169" s="15"/>
      <c r="AD169" s="15"/>
      <c r="AE169" s="15"/>
      <c r="AT169" s="275" t="s">
        <v>238</v>
      </c>
      <c r="AU169" s="275" t="s">
        <v>82</v>
      </c>
      <c r="AV169" s="15" t="s">
        <v>82</v>
      </c>
      <c r="AW169" s="15" t="s">
        <v>37</v>
      </c>
      <c r="AX169" s="15" t="s">
        <v>75</v>
      </c>
      <c r="AY169" s="275" t="s">
        <v>227</v>
      </c>
    </row>
    <row r="170" s="13" customFormat="1">
      <c r="A170" s="13"/>
      <c r="B170" s="233"/>
      <c r="C170" s="234"/>
      <c r="D170" s="235" t="s">
        <v>238</v>
      </c>
      <c r="E170" s="236" t="s">
        <v>19</v>
      </c>
      <c r="F170" s="237" t="s">
        <v>2752</v>
      </c>
      <c r="G170" s="234"/>
      <c r="H170" s="238">
        <v>26</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82</v>
      </c>
      <c r="AV170" s="13" t="s">
        <v>84</v>
      </c>
      <c r="AW170" s="13" t="s">
        <v>37</v>
      </c>
      <c r="AX170" s="13" t="s">
        <v>75</v>
      </c>
      <c r="AY170" s="244" t="s">
        <v>227</v>
      </c>
    </row>
    <row r="171" s="14" customFormat="1">
      <c r="A171" s="14"/>
      <c r="B171" s="245"/>
      <c r="C171" s="246"/>
      <c r="D171" s="235" t="s">
        <v>238</v>
      </c>
      <c r="E171" s="247" t="s">
        <v>19</v>
      </c>
      <c r="F171" s="248" t="s">
        <v>240</v>
      </c>
      <c r="G171" s="246"/>
      <c r="H171" s="249">
        <v>26</v>
      </c>
      <c r="I171" s="250"/>
      <c r="J171" s="246"/>
      <c r="K171" s="246"/>
      <c r="L171" s="251"/>
      <c r="M171" s="252"/>
      <c r="N171" s="253"/>
      <c r="O171" s="253"/>
      <c r="P171" s="253"/>
      <c r="Q171" s="253"/>
      <c r="R171" s="253"/>
      <c r="S171" s="253"/>
      <c r="T171" s="253"/>
      <c r="U171" s="254"/>
      <c r="V171" s="14"/>
      <c r="W171" s="14"/>
      <c r="X171" s="14"/>
      <c r="Y171" s="14"/>
      <c r="Z171" s="14"/>
      <c r="AA171" s="14"/>
      <c r="AB171" s="14"/>
      <c r="AC171" s="14"/>
      <c r="AD171" s="14"/>
      <c r="AE171" s="14"/>
      <c r="AT171" s="255" t="s">
        <v>238</v>
      </c>
      <c r="AU171" s="255" t="s">
        <v>82</v>
      </c>
      <c r="AV171" s="14" t="s">
        <v>234</v>
      </c>
      <c r="AW171" s="14" t="s">
        <v>37</v>
      </c>
      <c r="AX171" s="14" t="s">
        <v>82</v>
      </c>
      <c r="AY171" s="255" t="s">
        <v>227</v>
      </c>
    </row>
    <row r="172" s="2" customFormat="1" ht="16.5" customHeight="1">
      <c r="A172" s="40"/>
      <c r="B172" s="41"/>
      <c r="C172" s="215" t="s">
        <v>561</v>
      </c>
      <c r="D172" s="215" t="s">
        <v>229</v>
      </c>
      <c r="E172" s="216" t="s">
        <v>2753</v>
      </c>
      <c r="F172" s="217" t="s">
        <v>2754</v>
      </c>
      <c r="G172" s="218" t="s">
        <v>2657</v>
      </c>
      <c r="H172" s="219">
        <v>1</v>
      </c>
      <c r="I172" s="220"/>
      <c r="J172" s="221">
        <f>ROUND(I172*H172,2)</f>
        <v>0</v>
      </c>
      <c r="K172" s="217" t="s">
        <v>19</v>
      </c>
      <c r="L172" s="46"/>
      <c r="M172" s="222" t="s">
        <v>19</v>
      </c>
      <c r="N172" s="223" t="s">
        <v>46</v>
      </c>
      <c r="O172" s="86"/>
      <c r="P172" s="224">
        <f>O172*H172</f>
        <v>0</v>
      </c>
      <c r="Q172" s="224">
        <v>0</v>
      </c>
      <c r="R172" s="224">
        <f>Q172*H172</f>
        <v>0</v>
      </c>
      <c r="S172" s="224">
        <v>0</v>
      </c>
      <c r="T172" s="224">
        <f>S172*H172</f>
        <v>0</v>
      </c>
      <c r="U172" s="225" t="s">
        <v>19</v>
      </c>
      <c r="V172" s="40"/>
      <c r="W172" s="40"/>
      <c r="X172" s="40"/>
      <c r="Y172" s="40"/>
      <c r="Z172" s="40"/>
      <c r="AA172" s="40"/>
      <c r="AB172" s="40"/>
      <c r="AC172" s="40"/>
      <c r="AD172" s="40"/>
      <c r="AE172" s="40"/>
      <c r="AR172" s="226" t="s">
        <v>234</v>
      </c>
      <c r="AT172" s="226" t="s">
        <v>229</v>
      </c>
      <c r="AU172" s="226" t="s">
        <v>82</v>
      </c>
      <c r="AY172" s="19" t="s">
        <v>227</v>
      </c>
      <c r="BE172" s="227">
        <f>IF(N172="základní",J172,0)</f>
        <v>0</v>
      </c>
      <c r="BF172" s="227">
        <f>IF(N172="snížená",J172,0)</f>
        <v>0</v>
      </c>
      <c r="BG172" s="227">
        <f>IF(N172="zákl. přenesená",J172,0)</f>
        <v>0</v>
      </c>
      <c r="BH172" s="227">
        <f>IF(N172="sníž. přenesená",J172,0)</f>
        <v>0</v>
      </c>
      <c r="BI172" s="227">
        <f>IF(N172="nulová",J172,0)</f>
        <v>0</v>
      </c>
      <c r="BJ172" s="19" t="s">
        <v>82</v>
      </c>
      <c r="BK172" s="227">
        <f>ROUND(I172*H172,2)</f>
        <v>0</v>
      </c>
      <c r="BL172" s="19" t="s">
        <v>234</v>
      </c>
      <c r="BM172" s="226" t="s">
        <v>2755</v>
      </c>
    </row>
    <row r="173" s="2" customFormat="1" ht="16.5" customHeight="1">
      <c r="A173" s="40"/>
      <c r="B173" s="41"/>
      <c r="C173" s="256" t="s">
        <v>566</v>
      </c>
      <c r="D173" s="256" t="s">
        <v>241</v>
      </c>
      <c r="E173" s="257" t="s">
        <v>2756</v>
      </c>
      <c r="F173" s="258" t="s">
        <v>2757</v>
      </c>
      <c r="G173" s="259" t="s">
        <v>2657</v>
      </c>
      <c r="H173" s="260">
        <v>1</v>
      </c>
      <c r="I173" s="261"/>
      <c r="J173" s="262">
        <f>ROUND(I173*H173,2)</f>
        <v>0</v>
      </c>
      <c r="K173" s="258" t="s">
        <v>19</v>
      </c>
      <c r="L173" s="263"/>
      <c r="M173" s="264" t="s">
        <v>19</v>
      </c>
      <c r="N173" s="265" t="s">
        <v>46</v>
      </c>
      <c r="O173" s="86"/>
      <c r="P173" s="224">
        <f>O173*H173</f>
        <v>0</v>
      </c>
      <c r="Q173" s="224">
        <v>0</v>
      </c>
      <c r="R173" s="224">
        <f>Q173*H173</f>
        <v>0</v>
      </c>
      <c r="S173" s="224">
        <v>0</v>
      </c>
      <c r="T173" s="224">
        <f>S173*H173</f>
        <v>0</v>
      </c>
      <c r="U173" s="225" t="s">
        <v>19</v>
      </c>
      <c r="V173" s="40"/>
      <c r="W173" s="40"/>
      <c r="X173" s="40"/>
      <c r="Y173" s="40"/>
      <c r="Z173" s="40"/>
      <c r="AA173" s="40"/>
      <c r="AB173" s="40"/>
      <c r="AC173" s="40"/>
      <c r="AD173" s="40"/>
      <c r="AE173" s="40"/>
      <c r="AR173" s="226" t="s">
        <v>245</v>
      </c>
      <c r="AT173" s="226" t="s">
        <v>241</v>
      </c>
      <c r="AU173" s="226" t="s">
        <v>82</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234</v>
      </c>
      <c r="BM173" s="226" t="s">
        <v>2758</v>
      </c>
    </row>
    <row r="174" s="15" customFormat="1">
      <c r="A174" s="15"/>
      <c r="B174" s="266"/>
      <c r="C174" s="267"/>
      <c r="D174" s="235" t="s">
        <v>238</v>
      </c>
      <c r="E174" s="268" t="s">
        <v>19</v>
      </c>
      <c r="F174" s="269" t="s">
        <v>2653</v>
      </c>
      <c r="G174" s="267"/>
      <c r="H174" s="268" t="s">
        <v>19</v>
      </c>
      <c r="I174" s="270"/>
      <c r="J174" s="267"/>
      <c r="K174" s="267"/>
      <c r="L174" s="271"/>
      <c r="M174" s="272"/>
      <c r="N174" s="273"/>
      <c r="O174" s="273"/>
      <c r="P174" s="273"/>
      <c r="Q174" s="273"/>
      <c r="R174" s="273"/>
      <c r="S174" s="273"/>
      <c r="T174" s="273"/>
      <c r="U174" s="274"/>
      <c r="V174" s="15"/>
      <c r="W174" s="15"/>
      <c r="X174" s="15"/>
      <c r="Y174" s="15"/>
      <c r="Z174" s="15"/>
      <c r="AA174" s="15"/>
      <c r="AB174" s="15"/>
      <c r="AC174" s="15"/>
      <c r="AD174" s="15"/>
      <c r="AE174" s="15"/>
      <c r="AT174" s="275" t="s">
        <v>238</v>
      </c>
      <c r="AU174" s="275" t="s">
        <v>82</v>
      </c>
      <c r="AV174" s="15" t="s">
        <v>82</v>
      </c>
      <c r="AW174" s="15" t="s">
        <v>37</v>
      </c>
      <c r="AX174" s="15" t="s">
        <v>75</v>
      </c>
      <c r="AY174" s="275" t="s">
        <v>227</v>
      </c>
    </row>
    <row r="175" s="13" customFormat="1">
      <c r="A175" s="13"/>
      <c r="B175" s="233"/>
      <c r="C175" s="234"/>
      <c r="D175" s="235" t="s">
        <v>238</v>
      </c>
      <c r="E175" s="236" t="s">
        <v>19</v>
      </c>
      <c r="F175" s="237" t="s">
        <v>2654</v>
      </c>
      <c r="G175" s="234"/>
      <c r="H175" s="238">
        <v>1</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82</v>
      </c>
      <c r="AV175" s="13" t="s">
        <v>84</v>
      </c>
      <c r="AW175" s="13" t="s">
        <v>37</v>
      </c>
      <c r="AX175" s="13" t="s">
        <v>75</v>
      </c>
      <c r="AY175" s="244" t="s">
        <v>227</v>
      </c>
    </row>
    <row r="176" s="14" customFormat="1">
      <c r="A176" s="14"/>
      <c r="B176" s="245"/>
      <c r="C176" s="246"/>
      <c r="D176" s="235" t="s">
        <v>238</v>
      </c>
      <c r="E176" s="247" t="s">
        <v>19</v>
      </c>
      <c r="F176" s="248" t="s">
        <v>240</v>
      </c>
      <c r="G176" s="246"/>
      <c r="H176" s="249">
        <v>1</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82</v>
      </c>
      <c r="AV176" s="14" t="s">
        <v>234</v>
      </c>
      <c r="AW176" s="14" t="s">
        <v>37</v>
      </c>
      <c r="AX176" s="14" t="s">
        <v>82</v>
      </c>
      <c r="AY176" s="255" t="s">
        <v>227</v>
      </c>
    </row>
    <row r="177" s="2" customFormat="1" ht="16.5" customHeight="1">
      <c r="A177" s="40"/>
      <c r="B177" s="41"/>
      <c r="C177" s="215" t="s">
        <v>571</v>
      </c>
      <c r="D177" s="215" t="s">
        <v>229</v>
      </c>
      <c r="E177" s="216" t="s">
        <v>2759</v>
      </c>
      <c r="F177" s="217" t="s">
        <v>2760</v>
      </c>
      <c r="G177" s="218" t="s">
        <v>2657</v>
      </c>
      <c r="H177" s="219">
        <v>2</v>
      </c>
      <c r="I177" s="220"/>
      <c r="J177" s="221">
        <f>ROUND(I177*H177,2)</f>
        <v>0</v>
      </c>
      <c r="K177" s="217" t="s">
        <v>19</v>
      </c>
      <c r="L177" s="46"/>
      <c r="M177" s="222" t="s">
        <v>19</v>
      </c>
      <c r="N177" s="223" t="s">
        <v>46</v>
      </c>
      <c r="O177" s="86"/>
      <c r="P177" s="224">
        <f>O177*H177</f>
        <v>0</v>
      </c>
      <c r="Q177" s="224">
        <v>0</v>
      </c>
      <c r="R177" s="224">
        <f>Q177*H177</f>
        <v>0</v>
      </c>
      <c r="S177" s="224">
        <v>0</v>
      </c>
      <c r="T177" s="224">
        <f>S177*H177</f>
        <v>0</v>
      </c>
      <c r="U177" s="225" t="s">
        <v>19</v>
      </c>
      <c r="V177" s="40"/>
      <c r="W177" s="40"/>
      <c r="X177" s="40"/>
      <c r="Y177" s="40"/>
      <c r="Z177" s="40"/>
      <c r="AA177" s="40"/>
      <c r="AB177" s="40"/>
      <c r="AC177" s="40"/>
      <c r="AD177" s="40"/>
      <c r="AE177" s="40"/>
      <c r="AR177" s="226" t="s">
        <v>234</v>
      </c>
      <c r="AT177" s="226" t="s">
        <v>229</v>
      </c>
      <c r="AU177" s="226" t="s">
        <v>82</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234</v>
      </c>
      <c r="BM177" s="226" t="s">
        <v>2761</v>
      </c>
    </row>
    <row r="178" s="2" customFormat="1" ht="16.5" customHeight="1">
      <c r="A178" s="40"/>
      <c r="B178" s="41"/>
      <c r="C178" s="256" t="s">
        <v>576</v>
      </c>
      <c r="D178" s="256" t="s">
        <v>241</v>
      </c>
      <c r="E178" s="257" t="s">
        <v>2762</v>
      </c>
      <c r="F178" s="258" t="s">
        <v>2763</v>
      </c>
      <c r="G178" s="259" t="s">
        <v>2657</v>
      </c>
      <c r="H178" s="260">
        <v>2</v>
      </c>
      <c r="I178" s="261"/>
      <c r="J178" s="262">
        <f>ROUND(I178*H178,2)</f>
        <v>0</v>
      </c>
      <c r="K178" s="258" t="s">
        <v>19</v>
      </c>
      <c r="L178" s="263"/>
      <c r="M178" s="264" t="s">
        <v>19</v>
      </c>
      <c r="N178" s="265"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245</v>
      </c>
      <c r="AT178" s="226" t="s">
        <v>241</v>
      </c>
      <c r="AU178" s="226" t="s">
        <v>82</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234</v>
      </c>
      <c r="BM178" s="226" t="s">
        <v>2764</v>
      </c>
    </row>
    <row r="179" s="15" customFormat="1">
      <c r="A179" s="15"/>
      <c r="B179" s="266"/>
      <c r="C179" s="267"/>
      <c r="D179" s="235" t="s">
        <v>238</v>
      </c>
      <c r="E179" s="268" t="s">
        <v>19</v>
      </c>
      <c r="F179" s="269" t="s">
        <v>2653</v>
      </c>
      <c r="G179" s="267"/>
      <c r="H179" s="268" t="s">
        <v>19</v>
      </c>
      <c r="I179" s="270"/>
      <c r="J179" s="267"/>
      <c r="K179" s="267"/>
      <c r="L179" s="271"/>
      <c r="M179" s="272"/>
      <c r="N179" s="273"/>
      <c r="O179" s="273"/>
      <c r="P179" s="273"/>
      <c r="Q179" s="273"/>
      <c r="R179" s="273"/>
      <c r="S179" s="273"/>
      <c r="T179" s="273"/>
      <c r="U179" s="274"/>
      <c r="V179" s="15"/>
      <c r="W179" s="15"/>
      <c r="X179" s="15"/>
      <c r="Y179" s="15"/>
      <c r="Z179" s="15"/>
      <c r="AA179" s="15"/>
      <c r="AB179" s="15"/>
      <c r="AC179" s="15"/>
      <c r="AD179" s="15"/>
      <c r="AE179" s="15"/>
      <c r="AT179" s="275" t="s">
        <v>238</v>
      </c>
      <c r="AU179" s="275" t="s">
        <v>82</v>
      </c>
      <c r="AV179" s="15" t="s">
        <v>82</v>
      </c>
      <c r="AW179" s="15" t="s">
        <v>37</v>
      </c>
      <c r="AX179" s="15" t="s">
        <v>75</v>
      </c>
      <c r="AY179" s="275" t="s">
        <v>227</v>
      </c>
    </row>
    <row r="180" s="13" customFormat="1">
      <c r="A180" s="13"/>
      <c r="B180" s="233"/>
      <c r="C180" s="234"/>
      <c r="D180" s="235" t="s">
        <v>238</v>
      </c>
      <c r="E180" s="236" t="s">
        <v>19</v>
      </c>
      <c r="F180" s="237" t="s">
        <v>2765</v>
      </c>
      <c r="G180" s="234"/>
      <c r="H180" s="238">
        <v>2</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82</v>
      </c>
      <c r="AV180" s="13" t="s">
        <v>84</v>
      </c>
      <c r="AW180" s="13" t="s">
        <v>37</v>
      </c>
      <c r="AX180" s="13" t="s">
        <v>75</v>
      </c>
      <c r="AY180" s="244" t="s">
        <v>227</v>
      </c>
    </row>
    <row r="181" s="14" customFormat="1">
      <c r="A181" s="14"/>
      <c r="B181" s="245"/>
      <c r="C181" s="246"/>
      <c r="D181" s="235" t="s">
        <v>238</v>
      </c>
      <c r="E181" s="247" t="s">
        <v>19</v>
      </c>
      <c r="F181" s="248" t="s">
        <v>240</v>
      </c>
      <c r="G181" s="246"/>
      <c r="H181" s="249">
        <v>2</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82</v>
      </c>
      <c r="AV181" s="14" t="s">
        <v>234</v>
      </c>
      <c r="AW181" s="14" t="s">
        <v>37</v>
      </c>
      <c r="AX181" s="14" t="s">
        <v>82</v>
      </c>
      <c r="AY181" s="255" t="s">
        <v>227</v>
      </c>
    </row>
    <row r="182" s="2" customFormat="1" ht="16.5" customHeight="1">
      <c r="A182" s="40"/>
      <c r="B182" s="41"/>
      <c r="C182" s="215" t="s">
        <v>581</v>
      </c>
      <c r="D182" s="215" t="s">
        <v>229</v>
      </c>
      <c r="E182" s="216" t="s">
        <v>2766</v>
      </c>
      <c r="F182" s="217" t="s">
        <v>2767</v>
      </c>
      <c r="G182" s="218" t="s">
        <v>2657</v>
      </c>
      <c r="H182" s="219">
        <v>2</v>
      </c>
      <c r="I182" s="220"/>
      <c r="J182" s="221">
        <f>ROUND(I182*H182,2)</f>
        <v>0</v>
      </c>
      <c r="K182" s="217" t="s">
        <v>19</v>
      </c>
      <c r="L182" s="46"/>
      <c r="M182" s="222" t="s">
        <v>19</v>
      </c>
      <c r="N182" s="223" t="s">
        <v>46</v>
      </c>
      <c r="O182" s="86"/>
      <c r="P182" s="224">
        <f>O182*H182</f>
        <v>0</v>
      </c>
      <c r="Q182" s="224">
        <v>0</v>
      </c>
      <c r="R182" s="224">
        <f>Q182*H182</f>
        <v>0</v>
      </c>
      <c r="S182" s="224">
        <v>0</v>
      </c>
      <c r="T182" s="224">
        <f>S182*H182</f>
        <v>0</v>
      </c>
      <c r="U182" s="225" t="s">
        <v>19</v>
      </c>
      <c r="V182" s="40"/>
      <c r="W182" s="40"/>
      <c r="X182" s="40"/>
      <c r="Y182" s="40"/>
      <c r="Z182" s="40"/>
      <c r="AA182" s="40"/>
      <c r="AB182" s="40"/>
      <c r="AC182" s="40"/>
      <c r="AD182" s="40"/>
      <c r="AE182" s="40"/>
      <c r="AR182" s="226" t="s">
        <v>234</v>
      </c>
      <c r="AT182" s="226" t="s">
        <v>229</v>
      </c>
      <c r="AU182" s="226" t="s">
        <v>82</v>
      </c>
      <c r="AY182" s="19" t="s">
        <v>227</v>
      </c>
      <c r="BE182" s="227">
        <f>IF(N182="základní",J182,0)</f>
        <v>0</v>
      </c>
      <c r="BF182" s="227">
        <f>IF(N182="snížená",J182,0)</f>
        <v>0</v>
      </c>
      <c r="BG182" s="227">
        <f>IF(N182="zákl. přenesená",J182,0)</f>
        <v>0</v>
      </c>
      <c r="BH182" s="227">
        <f>IF(N182="sníž. přenesená",J182,0)</f>
        <v>0</v>
      </c>
      <c r="BI182" s="227">
        <f>IF(N182="nulová",J182,0)</f>
        <v>0</v>
      </c>
      <c r="BJ182" s="19" t="s">
        <v>82</v>
      </c>
      <c r="BK182" s="227">
        <f>ROUND(I182*H182,2)</f>
        <v>0</v>
      </c>
      <c r="BL182" s="19" t="s">
        <v>234</v>
      </c>
      <c r="BM182" s="226" t="s">
        <v>2768</v>
      </c>
    </row>
    <row r="183" s="2" customFormat="1" ht="16.5" customHeight="1">
      <c r="A183" s="40"/>
      <c r="B183" s="41"/>
      <c r="C183" s="256" t="s">
        <v>587</v>
      </c>
      <c r="D183" s="256" t="s">
        <v>241</v>
      </c>
      <c r="E183" s="257" t="s">
        <v>2769</v>
      </c>
      <c r="F183" s="258" t="s">
        <v>2770</v>
      </c>
      <c r="G183" s="259" t="s">
        <v>2657</v>
      </c>
      <c r="H183" s="260">
        <v>2</v>
      </c>
      <c r="I183" s="261"/>
      <c r="J183" s="262">
        <f>ROUND(I183*H183,2)</f>
        <v>0</v>
      </c>
      <c r="K183" s="258" t="s">
        <v>19</v>
      </c>
      <c r="L183" s="263"/>
      <c r="M183" s="264" t="s">
        <v>19</v>
      </c>
      <c r="N183" s="265"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245</v>
      </c>
      <c r="AT183" s="226" t="s">
        <v>241</v>
      </c>
      <c r="AU183" s="226" t="s">
        <v>82</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234</v>
      </c>
      <c r="BM183" s="226" t="s">
        <v>2771</v>
      </c>
    </row>
    <row r="184" s="15" customFormat="1">
      <c r="A184" s="15"/>
      <c r="B184" s="266"/>
      <c r="C184" s="267"/>
      <c r="D184" s="235" t="s">
        <v>238</v>
      </c>
      <c r="E184" s="268" t="s">
        <v>19</v>
      </c>
      <c r="F184" s="269" t="s">
        <v>2653</v>
      </c>
      <c r="G184" s="267"/>
      <c r="H184" s="268" t="s">
        <v>19</v>
      </c>
      <c r="I184" s="270"/>
      <c r="J184" s="267"/>
      <c r="K184" s="267"/>
      <c r="L184" s="271"/>
      <c r="M184" s="272"/>
      <c r="N184" s="273"/>
      <c r="O184" s="273"/>
      <c r="P184" s="273"/>
      <c r="Q184" s="273"/>
      <c r="R184" s="273"/>
      <c r="S184" s="273"/>
      <c r="T184" s="273"/>
      <c r="U184" s="274"/>
      <c r="V184" s="15"/>
      <c r="W184" s="15"/>
      <c r="X184" s="15"/>
      <c r="Y184" s="15"/>
      <c r="Z184" s="15"/>
      <c r="AA184" s="15"/>
      <c r="AB184" s="15"/>
      <c r="AC184" s="15"/>
      <c r="AD184" s="15"/>
      <c r="AE184" s="15"/>
      <c r="AT184" s="275" t="s">
        <v>238</v>
      </c>
      <c r="AU184" s="275" t="s">
        <v>82</v>
      </c>
      <c r="AV184" s="15" t="s">
        <v>82</v>
      </c>
      <c r="AW184" s="15" t="s">
        <v>37</v>
      </c>
      <c r="AX184" s="15" t="s">
        <v>75</v>
      </c>
      <c r="AY184" s="275" t="s">
        <v>227</v>
      </c>
    </row>
    <row r="185" s="13" customFormat="1">
      <c r="A185" s="13"/>
      <c r="B185" s="233"/>
      <c r="C185" s="234"/>
      <c r="D185" s="235" t="s">
        <v>238</v>
      </c>
      <c r="E185" s="236" t="s">
        <v>19</v>
      </c>
      <c r="F185" s="237" t="s">
        <v>2765</v>
      </c>
      <c r="G185" s="234"/>
      <c r="H185" s="238">
        <v>2</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82</v>
      </c>
      <c r="AV185" s="13" t="s">
        <v>84</v>
      </c>
      <c r="AW185" s="13" t="s">
        <v>37</v>
      </c>
      <c r="AX185" s="13" t="s">
        <v>75</v>
      </c>
      <c r="AY185" s="244" t="s">
        <v>227</v>
      </c>
    </row>
    <row r="186" s="14" customFormat="1">
      <c r="A186" s="14"/>
      <c r="B186" s="245"/>
      <c r="C186" s="246"/>
      <c r="D186" s="235" t="s">
        <v>238</v>
      </c>
      <c r="E186" s="247" t="s">
        <v>19</v>
      </c>
      <c r="F186" s="248" t="s">
        <v>240</v>
      </c>
      <c r="G186" s="246"/>
      <c r="H186" s="249">
        <v>2</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82</v>
      </c>
      <c r="AV186" s="14" t="s">
        <v>234</v>
      </c>
      <c r="AW186" s="14" t="s">
        <v>37</v>
      </c>
      <c r="AX186" s="14" t="s">
        <v>82</v>
      </c>
      <c r="AY186" s="255" t="s">
        <v>227</v>
      </c>
    </row>
    <row r="187" s="2" customFormat="1" ht="16.5" customHeight="1">
      <c r="A187" s="40"/>
      <c r="B187" s="41"/>
      <c r="C187" s="215" t="s">
        <v>592</v>
      </c>
      <c r="D187" s="215" t="s">
        <v>229</v>
      </c>
      <c r="E187" s="216" t="s">
        <v>2772</v>
      </c>
      <c r="F187" s="217" t="s">
        <v>2773</v>
      </c>
      <c r="G187" s="218" t="s">
        <v>2657</v>
      </c>
      <c r="H187" s="219">
        <v>1</v>
      </c>
      <c r="I187" s="220"/>
      <c r="J187" s="221">
        <f>ROUND(I187*H187,2)</f>
        <v>0</v>
      </c>
      <c r="K187" s="217" t="s">
        <v>19</v>
      </c>
      <c r="L187" s="46"/>
      <c r="M187" s="222" t="s">
        <v>19</v>
      </c>
      <c r="N187" s="223" t="s">
        <v>46</v>
      </c>
      <c r="O187" s="86"/>
      <c r="P187" s="224">
        <f>O187*H187</f>
        <v>0</v>
      </c>
      <c r="Q187" s="224">
        <v>0</v>
      </c>
      <c r="R187" s="224">
        <f>Q187*H187</f>
        <v>0</v>
      </c>
      <c r="S187" s="224">
        <v>0</v>
      </c>
      <c r="T187" s="224">
        <f>S187*H187</f>
        <v>0</v>
      </c>
      <c r="U187" s="225" t="s">
        <v>19</v>
      </c>
      <c r="V187" s="40"/>
      <c r="W187" s="40"/>
      <c r="X187" s="40"/>
      <c r="Y187" s="40"/>
      <c r="Z187" s="40"/>
      <c r="AA187" s="40"/>
      <c r="AB187" s="40"/>
      <c r="AC187" s="40"/>
      <c r="AD187" s="40"/>
      <c r="AE187" s="40"/>
      <c r="AR187" s="226" t="s">
        <v>234</v>
      </c>
      <c r="AT187" s="226" t="s">
        <v>229</v>
      </c>
      <c r="AU187" s="226" t="s">
        <v>82</v>
      </c>
      <c r="AY187" s="19" t="s">
        <v>227</v>
      </c>
      <c r="BE187" s="227">
        <f>IF(N187="základní",J187,0)</f>
        <v>0</v>
      </c>
      <c r="BF187" s="227">
        <f>IF(N187="snížená",J187,0)</f>
        <v>0</v>
      </c>
      <c r="BG187" s="227">
        <f>IF(N187="zákl. přenesená",J187,0)</f>
        <v>0</v>
      </c>
      <c r="BH187" s="227">
        <f>IF(N187="sníž. přenesená",J187,0)</f>
        <v>0</v>
      </c>
      <c r="BI187" s="227">
        <f>IF(N187="nulová",J187,0)</f>
        <v>0</v>
      </c>
      <c r="BJ187" s="19" t="s">
        <v>82</v>
      </c>
      <c r="BK187" s="227">
        <f>ROUND(I187*H187,2)</f>
        <v>0</v>
      </c>
      <c r="BL187" s="19" t="s">
        <v>234</v>
      </c>
      <c r="BM187" s="226" t="s">
        <v>2774</v>
      </c>
    </row>
    <row r="188" s="15" customFormat="1">
      <c r="A188" s="15"/>
      <c r="B188" s="266"/>
      <c r="C188" s="267"/>
      <c r="D188" s="235" t="s">
        <v>238</v>
      </c>
      <c r="E188" s="268" t="s">
        <v>19</v>
      </c>
      <c r="F188" s="269" t="s">
        <v>2653</v>
      </c>
      <c r="G188" s="267"/>
      <c r="H188" s="268" t="s">
        <v>19</v>
      </c>
      <c r="I188" s="270"/>
      <c r="J188" s="267"/>
      <c r="K188" s="267"/>
      <c r="L188" s="271"/>
      <c r="M188" s="272"/>
      <c r="N188" s="273"/>
      <c r="O188" s="273"/>
      <c r="P188" s="273"/>
      <c r="Q188" s="273"/>
      <c r="R188" s="273"/>
      <c r="S188" s="273"/>
      <c r="T188" s="273"/>
      <c r="U188" s="274"/>
      <c r="V188" s="15"/>
      <c r="W188" s="15"/>
      <c r="X188" s="15"/>
      <c r="Y188" s="15"/>
      <c r="Z188" s="15"/>
      <c r="AA188" s="15"/>
      <c r="AB188" s="15"/>
      <c r="AC188" s="15"/>
      <c r="AD188" s="15"/>
      <c r="AE188" s="15"/>
      <c r="AT188" s="275" t="s">
        <v>238</v>
      </c>
      <c r="AU188" s="275" t="s">
        <v>82</v>
      </c>
      <c r="AV188" s="15" t="s">
        <v>82</v>
      </c>
      <c r="AW188" s="15" t="s">
        <v>37</v>
      </c>
      <c r="AX188" s="15" t="s">
        <v>75</v>
      </c>
      <c r="AY188" s="275" t="s">
        <v>227</v>
      </c>
    </row>
    <row r="189" s="13" customFormat="1">
      <c r="A189" s="13"/>
      <c r="B189" s="233"/>
      <c r="C189" s="234"/>
      <c r="D189" s="235" t="s">
        <v>238</v>
      </c>
      <c r="E189" s="236" t="s">
        <v>19</v>
      </c>
      <c r="F189" s="237" t="s">
        <v>82</v>
      </c>
      <c r="G189" s="234"/>
      <c r="H189" s="238">
        <v>1</v>
      </c>
      <c r="I189" s="239"/>
      <c r="J189" s="234"/>
      <c r="K189" s="234"/>
      <c r="L189" s="240"/>
      <c r="M189" s="241"/>
      <c r="N189" s="242"/>
      <c r="O189" s="242"/>
      <c r="P189" s="242"/>
      <c r="Q189" s="242"/>
      <c r="R189" s="242"/>
      <c r="S189" s="242"/>
      <c r="T189" s="242"/>
      <c r="U189" s="243"/>
      <c r="V189" s="13"/>
      <c r="W189" s="13"/>
      <c r="X189" s="13"/>
      <c r="Y189" s="13"/>
      <c r="Z189" s="13"/>
      <c r="AA189" s="13"/>
      <c r="AB189" s="13"/>
      <c r="AC189" s="13"/>
      <c r="AD189" s="13"/>
      <c r="AE189" s="13"/>
      <c r="AT189" s="244" t="s">
        <v>238</v>
      </c>
      <c r="AU189" s="244" t="s">
        <v>82</v>
      </c>
      <c r="AV189" s="13" t="s">
        <v>84</v>
      </c>
      <c r="AW189" s="13" t="s">
        <v>37</v>
      </c>
      <c r="AX189" s="13" t="s">
        <v>75</v>
      </c>
      <c r="AY189" s="244" t="s">
        <v>227</v>
      </c>
    </row>
    <row r="190" s="14" customFormat="1">
      <c r="A190" s="14"/>
      <c r="B190" s="245"/>
      <c r="C190" s="246"/>
      <c r="D190" s="235" t="s">
        <v>238</v>
      </c>
      <c r="E190" s="247" t="s">
        <v>19</v>
      </c>
      <c r="F190" s="248" t="s">
        <v>240</v>
      </c>
      <c r="G190" s="246"/>
      <c r="H190" s="249">
        <v>1</v>
      </c>
      <c r="I190" s="250"/>
      <c r="J190" s="246"/>
      <c r="K190" s="246"/>
      <c r="L190" s="251"/>
      <c r="M190" s="252"/>
      <c r="N190" s="253"/>
      <c r="O190" s="253"/>
      <c r="P190" s="253"/>
      <c r="Q190" s="253"/>
      <c r="R190" s="253"/>
      <c r="S190" s="253"/>
      <c r="T190" s="253"/>
      <c r="U190" s="254"/>
      <c r="V190" s="14"/>
      <c r="W190" s="14"/>
      <c r="X190" s="14"/>
      <c r="Y190" s="14"/>
      <c r="Z190" s="14"/>
      <c r="AA190" s="14"/>
      <c r="AB190" s="14"/>
      <c r="AC190" s="14"/>
      <c r="AD190" s="14"/>
      <c r="AE190" s="14"/>
      <c r="AT190" s="255" t="s">
        <v>238</v>
      </c>
      <c r="AU190" s="255" t="s">
        <v>82</v>
      </c>
      <c r="AV190" s="14" t="s">
        <v>234</v>
      </c>
      <c r="AW190" s="14" t="s">
        <v>37</v>
      </c>
      <c r="AX190" s="14" t="s">
        <v>82</v>
      </c>
      <c r="AY190" s="255" t="s">
        <v>227</v>
      </c>
    </row>
    <row r="191" s="2" customFormat="1" ht="16.5" customHeight="1">
      <c r="A191" s="40"/>
      <c r="B191" s="41"/>
      <c r="C191" s="215" t="s">
        <v>597</v>
      </c>
      <c r="D191" s="215" t="s">
        <v>229</v>
      </c>
      <c r="E191" s="216" t="s">
        <v>2775</v>
      </c>
      <c r="F191" s="217" t="s">
        <v>2776</v>
      </c>
      <c r="G191" s="218" t="s">
        <v>309</v>
      </c>
      <c r="H191" s="219">
        <v>2156</v>
      </c>
      <c r="I191" s="220"/>
      <c r="J191" s="221">
        <f>ROUND(I191*H191,2)</f>
        <v>0</v>
      </c>
      <c r="K191" s="217" t="s">
        <v>19</v>
      </c>
      <c r="L191" s="46"/>
      <c r="M191" s="222" t="s">
        <v>19</v>
      </c>
      <c r="N191" s="223" t="s">
        <v>46</v>
      </c>
      <c r="O191" s="86"/>
      <c r="P191" s="224">
        <f>O191*H191</f>
        <v>0</v>
      </c>
      <c r="Q191" s="224">
        <v>0</v>
      </c>
      <c r="R191" s="224">
        <f>Q191*H191</f>
        <v>0</v>
      </c>
      <c r="S191" s="224">
        <v>0</v>
      </c>
      <c r="T191" s="224">
        <f>S191*H191</f>
        <v>0</v>
      </c>
      <c r="U191" s="225" t="s">
        <v>19</v>
      </c>
      <c r="V191" s="40"/>
      <c r="W191" s="40"/>
      <c r="X191" s="40"/>
      <c r="Y191" s="40"/>
      <c r="Z191" s="40"/>
      <c r="AA191" s="40"/>
      <c r="AB191" s="40"/>
      <c r="AC191" s="40"/>
      <c r="AD191" s="40"/>
      <c r="AE191" s="40"/>
      <c r="AR191" s="226" t="s">
        <v>234</v>
      </c>
      <c r="AT191" s="226" t="s">
        <v>229</v>
      </c>
      <c r="AU191" s="226" t="s">
        <v>82</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234</v>
      </c>
      <c r="BM191" s="226" t="s">
        <v>2777</v>
      </c>
    </row>
    <row r="192" s="2" customFormat="1" ht="16.5" customHeight="1">
      <c r="A192" s="40"/>
      <c r="B192" s="41"/>
      <c r="C192" s="256" t="s">
        <v>603</v>
      </c>
      <c r="D192" s="256" t="s">
        <v>241</v>
      </c>
      <c r="E192" s="257" t="s">
        <v>2778</v>
      </c>
      <c r="F192" s="258" t="s">
        <v>2779</v>
      </c>
      <c r="G192" s="259" t="s">
        <v>309</v>
      </c>
      <c r="H192" s="260">
        <v>2156</v>
      </c>
      <c r="I192" s="261"/>
      <c r="J192" s="262">
        <f>ROUND(I192*H192,2)</f>
        <v>0</v>
      </c>
      <c r="K192" s="258" t="s">
        <v>19</v>
      </c>
      <c r="L192" s="263"/>
      <c r="M192" s="264" t="s">
        <v>19</v>
      </c>
      <c r="N192" s="265" t="s">
        <v>46</v>
      </c>
      <c r="O192" s="86"/>
      <c r="P192" s="224">
        <f>O192*H192</f>
        <v>0</v>
      </c>
      <c r="Q192" s="224">
        <v>0</v>
      </c>
      <c r="R192" s="224">
        <f>Q192*H192</f>
        <v>0</v>
      </c>
      <c r="S192" s="224">
        <v>0</v>
      </c>
      <c r="T192" s="224">
        <f>S192*H192</f>
        <v>0</v>
      </c>
      <c r="U192" s="225" t="s">
        <v>19</v>
      </c>
      <c r="V192" s="40"/>
      <c r="W192" s="40"/>
      <c r="X192" s="40"/>
      <c r="Y192" s="40"/>
      <c r="Z192" s="40"/>
      <c r="AA192" s="40"/>
      <c r="AB192" s="40"/>
      <c r="AC192" s="40"/>
      <c r="AD192" s="40"/>
      <c r="AE192" s="40"/>
      <c r="AR192" s="226" t="s">
        <v>245</v>
      </c>
      <c r="AT192" s="226" t="s">
        <v>241</v>
      </c>
      <c r="AU192" s="226" t="s">
        <v>82</v>
      </c>
      <c r="AY192" s="19" t="s">
        <v>227</v>
      </c>
      <c r="BE192" s="227">
        <f>IF(N192="základní",J192,0)</f>
        <v>0</v>
      </c>
      <c r="BF192" s="227">
        <f>IF(N192="snížená",J192,0)</f>
        <v>0</v>
      </c>
      <c r="BG192" s="227">
        <f>IF(N192="zákl. přenesená",J192,0)</f>
        <v>0</v>
      </c>
      <c r="BH192" s="227">
        <f>IF(N192="sníž. přenesená",J192,0)</f>
        <v>0</v>
      </c>
      <c r="BI192" s="227">
        <f>IF(N192="nulová",J192,0)</f>
        <v>0</v>
      </c>
      <c r="BJ192" s="19" t="s">
        <v>82</v>
      </c>
      <c r="BK192" s="227">
        <f>ROUND(I192*H192,2)</f>
        <v>0</v>
      </c>
      <c r="BL192" s="19" t="s">
        <v>234</v>
      </c>
      <c r="BM192" s="226" t="s">
        <v>2780</v>
      </c>
    </row>
    <row r="193" s="15" customFormat="1">
      <c r="A193" s="15"/>
      <c r="B193" s="266"/>
      <c r="C193" s="267"/>
      <c r="D193" s="235" t="s">
        <v>238</v>
      </c>
      <c r="E193" s="268" t="s">
        <v>19</v>
      </c>
      <c r="F193" s="269" t="s">
        <v>2653</v>
      </c>
      <c r="G193" s="267"/>
      <c r="H193" s="268" t="s">
        <v>19</v>
      </c>
      <c r="I193" s="270"/>
      <c r="J193" s="267"/>
      <c r="K193" s="267"/>
      <c r="L193" s="271"/>
      <c r="M193" s="272"/>
      <c r="N193" s="273"/>
      <c r="O193" s="273"/>
      <c r="P193" s="273"/>
      <c r="Q193" s="273"/>
      <c r="R193" s="273"/>
      <c r="S193" s="273"/>
      <c r="T193" s="273"/>
      <c r="U193" s="274"/>
      <c r="V193" s="15"/>
      <c r="W193" s="15"/>
      <c r="X193" s="15"/>
      <c r="Y193" s="15"/>
      <c r="Z193" s="15"/>
      <c r="AA193" s="15"/>
      <c r="AB193" s="15"/>
      <c r="AC193" s="15"/>
      <c r="AD193" s="15"/>
      <c r="AE193" s="15"/>
      <c r="AT193" s="275" t="s">
        <v>238</v>
      </c>
      <c r="AU193" s="275" t="s">
        <v>82</v>
      </c>
      <c r="AV193" s="15" t="s">
        <v>82</v>
      </c>
      <c r="AW193" s="15" t="s">
        <v>37</v>
      </c>
      <c r="AX193" s="15" t="s">
        <v>75</v>
      </c>
      <c r="AY193" s="275" t="s">
        <v>227</v>
      </c>
    </row>
    <row r="194" s="13" customFormat="1">
      <c r="A194" s="13"/>
      <c r="B194" s="233"/>
      <c r="C194" s="234"/>
      <c r="D194" s="235" t="s">
        <v>238</v>
      </c>
      <c r="E194" s="236" t="s">
        <v>19</v>
      </c>
      <c r="F194" s="237" t="s">
        <v>2781</v>
      </c>
      <c r="G194" s="234"/>
      <c r="H194" s="238">
        <v>2156</v>
      </c>
      <c r="I194" s="239"/>
      <c r="J194" s="234"/>
      <c r="K194" s="234"/>
      <c r="L194" s="240"/>
      <c r="M194" s="241"/>
      <c r="N194" s="242"/>
      <c r="O194" s="242"/>
      <c r="P194" s="242"/>
      <c r="Q194" s="242"/>
      <c r="R194" s="242"/>
      <c r="S194" s="242"/>
      <c r="T194" s="242"/>
      <c r="U194" s="243"/>
      <c r="V194" s="13"/>
      <c r="W194" s="13"/>
      <c r="X194" s="13"/>
      <c r="Y194" s="13"/>
      <c r="Z194" s="13"/>
      <c r="AA194" s="13"/>
      <c r="AB194" s="13"/>
      <c r="AC194" s="13"/>
      <c r="AD194" s="13"/>
      <c r="AE194" s="13"/>
      <c r="AT194" s="244" t="s">
        <v>238</v>
      </c>
      <c r="AU194" s="244" t="s">
        <v>82</v>
      </c>
      <c r="AV194" s="13" t="s">
        <v>84</v>
      </c>
      <c r="AW194" s="13" t="s">
        <v>37</v>
      </c>
      <c r="AX194" s="13" t="s">
        <v>75</v>
      </c>
      <c r="AY194" s="244" t="s">
        <v>227</v>
      </c>
    </row>
    <row r="195" s="14" customFormat="1">
      <c r="A195" s="14"/>
      <c r="B195" s="245"/>
      <c r="C195" s="246"/>
      <c r="D195" s="235" t="s">
        <v>238</v>
      </c>
      <c r="E195" s="247" t="s">
        <v>19</v>
      </c>
      <c r="F195" s="248" t="s">
        <v>240</v>
      </c>
      <c r="G195" s="246"/>
      <c r="H195" s="249">
        <v>2156</v>
      </c>
      <c r="I195" s="250"/>
      <c r="J195" s="246"/>
      <c r="K195" s="246"/>
      <c r="L195" s="251"/>
      <c r="M195" s="252"/>
      <c r="N195" s="253"/>
      <c r="O195" s="253"/>
      <c r="P195" s="253"/>
      <c r="Q195" s="253"/>
      <c r="R195" s="253"/>
      <c r="S195" s="253"/>
      <c r="T195" s="253"/>
      <c r="U195" s="254"/>
      <c r="V195" s="14"/>
      <c r="W195" s="14"/>
      <c r="X195" s="14"/>
      <c r="Y195" s="14"/>
      <c r="Z195" s="14"/>
      <c r="AA195" s="14"/>
      <c r="AB195" s="14"/>
      <c r="AC195" s="14"/>
      <c r="AD195" s="14"/>
      <c r="AE195" s="14"/>
      <c r="AT195" s="255" t="s">
        <v>238</v>
      </c>
      <c r="AU195" s="255" t="s">
        <v>82</v>
      </c>
      <c r="AV195" s="14" t="s">
        <v>234</v>
      </c>
      <c r="AW195" s="14" t="s">
        <v>37</v>
      </c>
      <c r="AX195" s="14" t="s">
        <v>82</v>
      </c>
      <c r="AY195" s="255" t="s">
        <v>227</v>
      </c>
    </row>
    <row r="196" s="2" customFormat="1" ht="16.5" customHeight="1">
      <c r="A196" s="40"/>
      <c r="B196" s="41"/>
      <c r="C196" s="215" t="s">
        <v>608</v>
      </c>
      <c r="D196" s="215" t="s">
        <v>229</v>
      </c>
      <c r="E196" s="216" t="s">
        <v>2782</v>
      </c>
      <c r="F196" s="217" t="s">
        <v>2783</v>
      </c>
      <c r="G196" s="218" t="s">
        <v>309</v>
      </c>
      <c r="H196" s="219">
        <v>979</v>
      </c>
      <c r="I196" s="220"/>
      <c r="J196" s="221">
        <f>ROUND(I196*H196,2)</f>
        <v>0</v>
      </c>
      <c r="K196" s="217" t="s">
        <v>19</v>
      </c>
      <c r="L196" s="46"/>
      <c r="M196" s="222" t="s">
        <v>19</v>
      </c>
      <c r="N196" s="223" t="s">
        <v>46</v>
      </c>
      <c r="O196" s="86"/>
      <c r="P196" s="224">
        <f>O196*H196</f>
        <v>0</v>
      </c>
      <c r="Q196" s="224">
        <v>0</v>
      </c>
      <c r="R196" s="224">
        <f>Q196*H196</f>
        <v>0</v>
      </c>
      <c r="S196" s="224">
        <v>0</v>
      </c>
      <c r="T196" s="224">
        <f>S196*H196</f>
        <v>0</v>
      </c>
      <c r="U196" s="225" t="s">
        <v>19</v>
      </c>
      <c r="V196" s="40"/>
      <c r="W196" s="40"/>
      <c r="X196" s="40"/>
      <c r="Y196" s="40"/>
      <c r="Z196" s="40"/>
      <c r="AA196" s="40"/>
      <c r="AB196" s="40"/>
      <c r="AC196" s="40"/>
      <c r="AD196" s="40"/>
      <c r="AE196" s="40"/>
      <c r="AR196" s="226" t="s">
        <v>234</v>
      </c>
      <c r="AT196" s="226" t="s">
        <v>229</v>
      </c>
      <c r="AU196" s="226" t="s">
        <v>82</v>
      </c>
      <c r="AY196" s="19" t="s">
        <v>227</v>
      </c>
      <c r="BE196" s="227">
        <f>IF(N196="základní",J196,0)</f>
        <v>0</v>
      </c>
      <c r="BF196" s="227">
        <f>IF(N196="snížená",J196,0)</f>
        <v>0</v>
      </c>
      <c r="BG196" s="227">
        <f>IF(N196="zákl. přenesená",J196,0)</f>
        <v>0</v>
      </c>
      <c r="BH196" s="227">
        <f>IF(N196="sníž. přenesená",J196,0)</f>
        <v>0</v>
      </c>
      <c r="BI196" s="227">
        <f>IF(N196="nulová",J196,0)</f>
        <v>0</v>
      </c>
      <c r="BJ196" s="19" t="s">
        <v>82</v>
      </c>
      <c r="BK196" s="227">
        <f>ROUND(I196*H196,2)</f>
        <v>0</v>
      </c>
      <c r="BL196" s="19" t="s">
        <v>234</v>
      </c>
      <c r="BM196" s="226" t="s">
        <v>2784</v>
      </c>
    </row>
    <row r="197" s="2" customFormat="1" ht="16.5" customHeight="1">
      <c r="A197" s="40"/>
      <c r="B197" s="41"/>
      <c r="C197" s="256" t="s">
        <v>615</v>
      </c>
      <c r="D197" s="256" t="s">
        <v>241</v>
      </c>
      <c r="E197" s="257" t="s">
        <v>2785</v>
      </c>
      <c r="F197" s="258" t="s">
        <v>2786</v>
      </c>
      <c r="G197" s="259" t="s">
        <v>309</v>
      </c>
      <c r="H197" s="260">
        <v>979</v>
      </c>
      <c r="I197" s="261"/>
      <c r="J197" s="262">
        <f>ROUND(I197*H197,2)</f>
        <v>0</v>
      </c>
      <c r="K197" s="258" t="s">
        <v>19</v>
      </c>
      <c r="L197" s="263"/>
      <c r="M197" s="264" t="s">
        <v>19</v>
      </c>
      <c r="N197" s="265" t="s">
        <v>46</v>
      </c>
      <c r="O197" s="86"/>
      <c r="P197" s="224">
        <f>O197*H197</f>
        <v>0</v>
      </c>
      <c r="Q197" s="224">
        <v>0</v>
      </c>
      <c r="R197" s="224">
        <f>Q197*H197</f>
        <v>0</v>
      </c>
      <c r="S197" s="224">
        <v>0</v>
      </c>
      <c r="T197" s="224">
        <f>S197*H197</f>
        <v>0</v>
      </c>
      <c r="U197" s="225" t="s">
        <v>19</v>
      </c>
      <c r="V197" s="40"/>
      <c r="W197" s="40"/>
      <c r="X197" s="40"/>
      <c r="Y197" s="40"/>
      <c r="Z197" s="40"/>
      <c r="AA197" s="40"/>
      <c r="AB197" s="40"/>
      <c r="AC197" s="40"/>
      <c r="AD197" s="40"/>
      <c r="AE197" s="40"/>
      <c r="AR197" s="226" t="s">
        <v>245</v>
      </c>
      <c r="AT197" s="226" t="s">
        <v>241</v>
      </c>
      <c r="AU197" s="226" t="s">
        <v>82</v>
      </c>
      <c r="AY197" s="19" t="s">
        <v>227</v>
      </c>
      <c r="BE197" s="227">
        <f>IF(N197="základní",J197,0)</f>
        <v>0</v>
      </c>
      <c r="BF197" s="227">
        <f>IF(N197="snížená",J197,0)</f>
        <v>0</v>
      </c>
      <c r="BG197" s="227">
        <f>IF(N197="zákl. přenesená",J197,0)</f>
        <v>0</v>
      </c>
      <c r="BH197" s="227">
        <f>IF(N197="sníž. přenesená",J197,0)</f>
        <v>0</v>
      </c>
      <c r="BI197" s="227">
        <f>IF(N197="nulová",J197,0)</f>
        <v>0</v>
      </c>
      <c r="BJ197" s="19" t="s">
        <v>82</v>
      </c>
      <c r="BK197" s="227">
        <f>ROUND(I197*H197,2)</f>
        <v>0</v>
      </c>
      <c r="BL197" s="19" t="s">
        <v>234</v>
      </c>
      <c r="BM197" s="226" t="s">
        <v>2787</v>
      </c>
    </row>
    <row r="198" s="15" customFormat="1">
      <c r="A198" s="15"/>
      <c r="B198" s="266"/>
      <c r="C198" s="267"/>
      <c r="D198" s="235" t="s">
        <v>238</v>
      </c>
      <c r="E198" s="268" t="s">
        <v>19</v>
      </c>
      <c r="F198" s="269" t="s">
        <v>2653</v>
      </c>
      <c r="G198" s="267"/>
      <c r="H198" s="268" t="s">
        <v>19</v>
      </c>
      <c r="I198" s="270"/>
      <c r="J198" s="267"/>
      <c r="K198" s="267"/>
      <c r="L198" s="271"/>
      <c r="M198" s="272"/>
      <c r="N198" s="273"/>
      <c r="O198" s="273"/>
      <c r="P198" s="273"/>
      <c r="Q198" s="273"/>
      <c r="R198" s="273"/>
      <c r="S198" s="273"/>
      <c r="T198" s="273"/>
      <c r="U198" s="274"/>
      <c r="V198" s="15"/>
      <c r="W198" s="15"/>
      <c r="X198" s="15"/>
      <c r="Y198" s="15"/>
      <c r="Z198" s="15"/>
      <c r="AA198" s="15"/>
      <c r="AB198" s="15"/>
      <c r="AC198" s="15"/>
      <c r="AD198" s="15"/>
      <c r="AE198" s="15"/>
      <c r="AT198" s="275" t="s">
        <v>238</v>
      </c>
      <c r="AU198" s="275" t="s">
        <v>82</v>
      </c>
      <c r="AV198" s="15" t="s">
        <v>82</v>
      </c>
      <c r="AW198" s="15" t="s">
        <v>37</v>
      </c>
      <c r="AX198" s="15" t="s">
        <v>75</v>
      </c>
      <c r="AY198" s="275" t="s">
        <v>227</v>
      </c>
    </row>
    <row r="199" s="13" customFormat="1">
      <c r="A199" s="13"/>
      <c r="B199" s="233"/>
      <c r="C199" s="234"/>
      <c r="D199" s="235" t="s">
        <v>238</v>
      </c>
      <c r="E199" s="236" t="s">
        <v>19</v>
      </c>
      <c r="F199" s="237" t="s">
        <v>2788</v>
      </c>
      <c r="G199" s="234"/>
      <c r="H199" s="238">
        <v>979</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82</v>
      </c>
      <c r="AV199" s="13" t="s">
        <v>84</v>
      </c>
      <c r="AW199" s="13" t="s">
        <v>37</v>
      </c>
      <c r="AX199" s="13" t="s">
        <v>75</v>
      </c>
      <c r="AY199" s="244" t="s">
        <v>227</v>
      </c>
    </row>
    <row r="200" s="14" customFormat="1">
      <c r="A200" s="14"/>
      <c r="B200" s="245"/>
      <c r="C200" s="246"/>
      <c r="D200" s="235" t="s">
        <v>238</v>
      </c>
      <c r="E200" s="247" t="s">
        <v>19</v>
      </c>
      <c r="F200" s="248" t="s">
        <v>240</v>
      </c>
      <c r="G200" s="246"/>
      <c r="H200" s="249">
        <v>979</v>
      </c>
      <c r="I200" s="250"/>
      <c r="J200" s="246"/>
      <c r="K200" s="246"/>
      <c r="L200" s="251"/>
      <c r="M200" s="252"/>
      <c r="N200" s="253"/>
      <c r="O200" s="253"/>
      <c r="P200" s="253"/>
      <c r="Q200" s="253"/>
      <c r="R200" s="253"/>
      <c r="S200" s="253"/>
      <c r="T200" s="253"/>
      <c r="U200" s="254"/>
      <c r="V200" s="14"/>
      <c r="W200" s="14"/>
      <c r="X200" s="14"/>
      <c r="Y200" s="14"/>
      <c r="Z200" s="14"/>
      <c r="AA200" s="14"/>
      <c r="AB200" s="14"/>
      <c r="AC200" s="14"/>
      <c r="AD200" s="14"/>
      <c r="AE200" s="14"/>
      <c r="AT200" s="255" t="s">
        <v>238</v>
      </c>
      <c r="AU200" s="255" t="s">
        <v>82</v>
      </c>
      <c r="AV200" s="14" t="s">
        <v>234</v>
      </c>
      <c r="AW200" s="14" t="s">
        <v>37</v>
      </c>
      <c r="AX200" s="14" t="s">
        <v>82</v>
      </c>
      <c r="AY200" s="255" t="s">
        <v>227</v>
      </c>
    </row>
    <row r="201" s="2" customFormat="1" ht="16.5" customHeight="1">
      <c r="A201" s="40"/>
      <c r="B201" s="41"/>
      <c r="C201" s="215" t="s">
        <v>621</v>
      </c>
      <c r="D201" s="215" t="s">
        <v>229</v>
      </c>
      <c r="E201" s="216" t="s">
        <v>2789</v>
      </c>
      <c r="F201" s="217" t="s">
        <v>2790</v>
      </c>
      <c r="G201" s="218" t="s">
        <v>2657</v>
      </c>
      <c r="H201" s="219">
        <v>3288</v>
      </c>
      <c r="I201" s="220"/>
      <c r="J201" s="221">
        <f>ROUND(I201*H201,2)</f>
        <v>0</v>
      </c>
      <c r="K201" s="217" t="s">
        <v>19</v>
      </c>
      <c r="L201" s="46"/>
      <c r="M201" s="222" t="s">
        <v>19</v>
      </c>
      <c r="N201" s="223" t="s">
        <v>46</v>
      </c>
      <c r="O201" s="86"/>
      <c r="P201" s="224">
        <f>O201*H201</f>
        <v>0</v>
      </c>
      <c r="Q201" s="224">
        <v>0</v>
      </c>
      <c r="R201" s="224">
        <f>Q201*H201</f>
        <v>0</v>
      </c>
      <c r="S201" s="224">
        <v>0</v>
      </c>
      <c r="T201" s="224">
        <f>S201*H201</f>
        <v>0</v>
      </c>
      <c r="U201" s="225" t="s">
        <v>19</v>
      </c>
      <c r="V201" s="40"/>
      <c r="W201" s="40"/>
      <c r="X201" s="40"/>
      <c r="Y201" s="40"/>
      <c r="Z201" s="40"/>
      <c r="AA201" s="40"/>
      <c r="AB201" s="40"/>
      <c r="AC201" s="40"/>
      <c r="AD201" s="40"/>
      <c r="AE201" s="40"/>
      <c r="AR201" s="226" t="s">
        <v>234</v>
      </c>
      <c r="AT201" s="226" t="s">
        <v>229</v>
      </c>
      <c r="AU201" s="226" t="s">
        <v>82</v>
      </c>
      <c r="AY201" s="19" t="s">
        <v>227</v>
      </c>
      <c r="BE201" s="227">
        <f>IF(N201="základní",J201,0)</f>
        <v>0</v>
      </c>
      <c r="BF201" s="227">
        <f>IF(N201="snížená",J201,0)</f>
        <v>0</v>
      </c>
      <c r="BG201" s="227">
        <f>IF(N201="zákl. přenesená",J201,0)</f>
        <v>0</v>
      </c>
      <c r="BH201" s="227">
        <f>IF(N201="sníž. přenesená",J201,0)</f>
        <v>0</v>
      </c>
      <c r="BI201" s="227">
        <f>IF(N201="nulová",J201,0)</f>
        <v>0</v>
      </c>
      <c r="BJ201" s="19" t="s">
        <v>82</v>
      </c>
      <c r="BK201" s="227">
        <f>ROUND(I201*H201,2)</f>
        <v>0</v>
      </c>
      <c r="BL201" s="19" t="s">
        <v>234</v>
      </c>
      <c r="BM201" s="226" t="s">
        <v>2791</v>
      </c>
    </row>
    <row r="202" s="2" customFormat="1" ht="16.5" customHeight="1">
      <c r="A202" s="40"/>
      <c r="B202" s="41"/>
      <c r="C202" s="256" t="s">
        <v>627</v>
      </c>
      <c r="D202" s="256" t="s">
        <v>241</v>
      </c>
      <c r="E202" s="257" t="s">
        <v>2792</v>
      </c>
      <c r="F202" s="258" t="s">
        <v>2793</v>
      </c>
      <c r="G202" s="259" t="s">
        <v>2657</v>
      </c>
      <c r="H202" s="260">
        <v>3288</v>
      </c>
      <c r="I202" s="261"/>
      <c r="J202" s="262">
        <f>ROUND(I202*H202,2)</f>
        <v>0</v>
      </c>
      <c r="K202" s="258" t="s">
        <v>19</v>
      </c>
      <c r="L202" s="263"/>
      <c r="M202" s="264" t="s">
        <v>19</v>
      </c>
      <c r="N202" s="265" t="s">
        <v>46</v>
      </c>
      <c r="O202" s="86"/>
      <c r="P202" s="224">
        <f>O202*H202</f>
        <v>0</v>
      </c>
      <c r="Q202" s="224">
        <v>0</v>
      </c>
      <c r="R202" s="224">
        <f>Q202*H202</f>
        <v>0</v>
      </c>
      <c r="S202" s="224">
        <v>0</v>
      </c>
      <c r="T202" s="224">
        <f>S202*H202</f>
        <v>0</v>
      </c>
      <c r="U202" s="225" t="s">
        <v>19</v>
      </c>
      <c r="V202" s="40"/>
      <c r="W202" s="40"/>
      <c r="X202" s="40"/>
      <c r="Y202" s="40"/>
      <c r="Z202" s="40"/>
      <c r="AA202" s="40"/>
      <c r="AB202" s="40"/>
      <c r="AC202" s="40"/>
      <c r="AD202" s="40"/>
      <c r="AE202" s="40"/>
      <c r="AR202" s="226" t="s">
        <v>245</v>
      </c>
      <c r="AT202" s="226" t="s">
        <v>241</v>
      </c>
      <c r="AU202" s="226" t="s">
        <v>82</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234</v>
      </c>
      <c r="BM202" s="226" t="s">
        <v>2794</v>
      </c>
    </row>
    <row r="203" s="15" customFormat="1">
      <c r="A203" s="15"/>
      <c r="B203" s="266"/>
      <c r="C203" s="267"/>
      <c r="D203" s="235" t="s">
        <v>238</v>
      </c>
      <c r="E203" s="268" t="s">
        <v>19</v>
      </c>
      <c r="F203" s="269" t="s">
        <v>2653</v>
      </c>
      <c r="G203" s="267"/>
      <c r="H203" s="268" t="s">
        <v>19</v>
      </c>
      <c r="I203" s="270"/>
      <c r="J203" s="267"/>
      <c r="K203" s="267"/>
      <c r="L203" s="271"/>
      <c r="M203" s="272"/>
      <c r="N203" s="273"/>
      <c r="O203" s="273"/>
      <c r="P203" s="273"/>
      <c r="Q203" s="273"/>
      <c r="R203" s="273"/>
      <c r="S203" s="273"/>
      <c r="T203" s="273"/>
      <c r="U203" s="274"/>
      <c r="V203" s="15"/>
      <c r="W203" s="15"/>
      <c r="X203" s="15"/>
      <c r="Y203" s="15"/>
      <c r="Z203" s="15"/>
      <c r="AA203" s="15"/>
      <c r="AB203" s="15"/>
      <c r="AC203" s="15"/>
      <c r="AD203" s="15"/>
      <c r="AE203" s="15"/>
      <c r="AT203" s="275" t="s">
        <v>238</v>
      </c>
      <c r="AU203" s="275" t="s">
        <v>82</v>
      </c>
      <c r="AV203" s="15" t="s">
        <v>82</v>
      </c>
      <c r="AW203" s="15" t="s">
        <v>37</v>
      </c>
      <c r="AX203" s="15" t="s">
        <v>75</v>
      </c>
      <c r="AY203" s="275" t="s">
        <v>227</v>
      </c>
    </row>
    <row r="204" s="13" customFormat="1">
      <c r="A204" s="13"/>
      <c r="B204" s="233"/>
      <c r="C204" s="234"/>
      <c r="D204" s="235" t="s">
        <v>238</v>
      </c>
      <c r="E204" s="236" t="s">
        <v>19</v>
      </c>
      <c r="F204" s="237" t="s">
        <v>2795</v>
      </c>
      <c r="G204" s="234"/>
      <c r="H204" s="238">
        <v>3288</v>
      </c>
      <c r="I204" s="239"/>
      <c r="J204" s="234"/>
      <c r="K204" s="234"/>
      <c r="L204" s="240"/>
      <c r="M204" s="241"/>
      <c r="N204" s="242"/>
      <c r="O204" s="242"/>
      <c r="P204" s="242"/>
      <c r="Q204" s="242"/>
      <c r="R204" s="242"/>
      <c r="S204" s="242"/>
      <c r="T204" s="242"/>
      <c r="U204" s="243"/>
      <c r="V204" s="13"/>
      <c r="W204" s="13"/>
      <c r="X204" s="13"/>
      <c r="Y204" s="13"/>
      <c r="Z204" s="13"/>
      <c r="AA204" s="13"/>
      <c r="AB204" s="13"/>
      <c r="AC204" s="13"/>
      <c r="AD204" s="13"/>
      <c r="AE204" s="13"/>
      <c r="AT204" s="244" t="s">
        <v>238</v>
      </c>
      <c r="AU204" s="244" t="s">
        <v>82</v>
      </c>
      <c r="AV204" s="13" t="s">
        <v>84</v>
      </c>
      <c r="AW204" s="13" t="s">
        <v>37</v>
      </c>
      <c r="AX204" s="13" t="s">
        <v>75</v>
      </c>
      <c r="AY204" s="244" t="s">
        <v>227</v>
      </c>
    </row>
    <row r="205" s="14" customFormat="1">
      <c r="A205" s="14"/>
      <c r="B205" s="245"/>
      <c r="C205" s="246"/>
      <c r="D205" s="235" t="s">
        <v>238</v>
      </c>
      <c r="E205" s="247" t="s">
        <v>19</v>
      </c>
      <c r="F205" s="248" t="s">
        <v>240</v>
      </c>
      <c r="G205" s="246"/>
      <c r="H205" s="249">
        <v>3288</v>
      </c>
      <c r="I205" s="250"/>
      <c r="J205" s="246"/>
      <c r="K205" s="246"/>
      <c r="L205" s="251"/>
      <c r="M205" s="252"/>
      <c r="N205" s="253"/>
      <c r="O205" s="253"/>
      <c r="P205" s="253"/>
      <c r="Q205" s="253"/>
      <c r="R205" s="253"/>
      <c r="S205" s="253"/>
      <c r="T205" s="253"/>
      <c r="U205" s="254"/>
      <c r="V205" s="14"/>
      <c r="W205" s="14"/>
      <c r="X205" s="14"/>
      <c r="Y205" s="14"/>
      <c r="Z205" s="14"/>
      <c r="AA205" s="14"/>
      <c r="AB205" s="14"/>
      <c r="AC205" s="14"/>
      <c r="AD205" s="14"/>
      <c r="AE205" s="14"/>
      <c r="AT205" s="255" t="s">
        <v>238</v>
      </c>
      <c r="AU205" s="255" t="s">
        <v>82</v>
      </c>
      <c r="AV205" s="14" t="s">
        <v>234</v>
      </c>
      <c r="AW205" s="14" t="s">
        <v>37</v>
      </c>
      <c r="AX205" s="14" t="s">
        <v>82</v>
      </c>
      <c r="AY205" s="255" t="s">
        <v>227</v>
      </c>
    </row>
    <row r="206" s="2" customFormat="1" ht="16.5" customHeight="1">
      <c r="A206" s="40"/>
      <c r="B206" s="41"/>
      <c r="C206" s="215" t="s">
        <v>633</v>
      </c>
      <c r="D206" s="215" t="s">
        <v>229</v>
      </c>
      <c r="E206" s="216" t="s">
        <v>2796</v>
      </c>
      <c r="F206" s="217" t="s">
        <v>2797</v>
      </c>
      <c r="G206" s="218" t="s">
        <v>2657</v>
      </c>
      <c r="H206" s="219">
        <v>2380</v>
      </c>
      <c r="I206" s="220"/>
      <c r="J206" s="221">
        <f>ROUND(I206*H206,2)</f>
        <v>0</v>
      </c>
      <c r="K206" s="217" t="s">
        <v>19</v>
      </c>
      <c r="L206" s="46"/>
      <c r="M206" s="222" t="s">
        <v>19</v>
      </c>
      <c r="N206" s="223" t="s">
        <v>46</v>
      </c>
      <c r="O206" s="86"/>
      <c r="P206" s="224">
        <f>O206*H206</f>
        <v>0</v>
      </c>
      <c r="Q206" s="224">
        <v>0</v>
      </c>
      <c r="R206" s="224">
        <f>Q206*H206</f>
        <v>0</v>
      </c>
      <c r="S206" s="224">
        <v>0</v>
      </c>
      <c r="T206" s="224">
        <f>S206*H206</f>
        <v>0</v>
      </c>
      <c r="U206" s="225" t="s">
        <v>19</v>
      </c>
      <c r="V206" s="40"/>
      <c r="W206" s="40"/>
      <c r="X206" s="40"/>
      <c r="Y206" s="40"/>
      <c r="Z206" s="40"/>
      <c r="AA206" s="40"/>
      <c r="AB206" s="40"/>
      <c r="AC206" s="40"/>
      <c r="AD206" s="40"/>
      <c r="AE206" s="40"/>
      <c r="AR206" s="226" t="s">
        <v>234</v>
      </c>
      <c r="AT206" s="226" t="s">
        <v>229</v>
      </c>
      <c r="AU206" s="226" t="s">
        <v>82</v>
      </c>
      <c r="AY206" s="19" t="s">
        <v>227</v>
      </c>
      <c r="BE206" s="227">
        <f>IF(N206="základní",J206,0)</f>
        <v>0</v>
      </c>
      <c r="BF206" s="227">
        <f>IF(N206="snížená",J206,0)</f>
        <v>0</v>
      </c>
      <c r="BG206" s="227">
        <f>IF(N206="zákl. přenesená",J206,0)</f>
        <v>0</v>
      </c>
      <c r="BH206" s="227">
        <f>IF(N206="sníž. přenesená",J206,0)</f>
        <v>0</v>
      </c>
      <c r="BI206" s="227">
        <f>IF(N206="nulová",J206,0)</f>
        <v>0</v>
      </c>
      <c r="BJ206" s="19" t="s">
        <v>82</v>
      </c>
      <c r="BK206" s="227">
        <f>ROUND(I206*H206,2)</f>
        <v>0</v>
      </c>
      <c r="BL206" s="19" t="s">
        <v>234</v>
      </c>
      <c r="BM206" s="226" t="s">
        <v>2798</v>
      </c>
    </row>
    <row r="207" s="2" customFormat="1" ht="16.5" customHeight="1">
      <c r="A207" s="40"/>
      <c r="B207" s="41"/>
      <c r="C207" s="256" t="s">
        <v>638</v>
      </c>
      <c r="D207" s="256" t="s">
        <v>241</v>
      </c>
      <c r="E207" s="257" t="s">
        <v>2799</v>
      </c>
      <c r="F207" s="258" t="s">
        <v>2800</v>
      </c>
      <c r="G207" s="259" t="s">
        <v>2657</v>
      </c>
      <c r="H207" s="260">
        <v>2380</v>
      </c>
      <c r="I207" s="261"/>
      <c r="J207" s="262">
        <f>ROUND(I207*H207,2)</f>
        <v>0</v>
      </c>
      <c r="K207" s="258" t="s">
        <v>19</v>
      </c>
      <c r="L207" s="263"/>
      <c r="M207" s="264" t="s">
        <v>19</v>
      </c>
      <c r="N207" s="265" t="s">
        <v>46</v>
      </c>
      <c r="O207" s="86"/>
      <c r="P207" s="224">
        <f>O207*H207</f>
        <v>0</v>
      </c>
      <c r="Q207" s="224">
        <v>0</v>
      </c>
      <c r="R207" s="224">
        <f>Q207*H207</f>
        <v>0</v>
      </c>
      <c r="S207" s="224">
        <v>0</v>
      </c>
      <c r="T207" s="224">
        <f>S207*H207</f>
        <v>0</v>
      </c>
      <c r="U207" s="225" t="s">
        <v>19</v>
      </c>
      <c r="V207" s="40"/>
      <c r="W207" s="40"/>
      <c r="X207" s="40"/>
      <c r="Y207" s="40"/>
      <c r="Z207" s="40"/>
      <c r="AA207" s="40"/>
      <c r="AB207" s="40"/>
      <c r="AC207" s="40"/>
      <c r="AD207" s="40"/>
      <c r="AE207" s="40"/>
      <c r="AR207" s="226" t="s">
        <v>245</v>
      </c>
      <c r="AT207" s="226" t="s">
        <v>241</v>
      </c>
      <c r="AU207" s="226" t="s">
        <v>82</v>
      </c>
      <c r="AY207" s="19" t="s">
        <v>227</v>
      </c>
      <c r="BE207" s="227">
        <f>IF(N207="základní",J207,0)</f>
        <v>0</v>
      </c>
      <c r="BF207" s="227">
        <f>IF(N207="snížená",J207,0)</f>
        <v>0</v>
      </c>
      <c r="BG207" s="227">
        <f>IF(N207="zákl. přenesená",J207,0)</f>
        <v>0</v>
      </c>
      <c r="BH207" s="227">
        <f>IF(N207="sníž. přenesená",J207,0)</f>
        <v>0</v>
      </c>
      <c r="BI207" s="227">
        <f>IF(N207="nulová",J207,0)</f>
        <v>0</v>
      </c>
      <c r="BJ207" s="19" t="s">
        <v>82</v>
      </c>
      <c r="BK207" s="227">
        <f>ROUND(I207*H207,2)</f>
        <v>0</v>
      </c>
      <c r="BL207" s="19" t="s">
        <v>234</v>
      </c>
      <c r="BM207" s="226" t="s">
        <v>2801</v>
      </c>
    </row>
    <row r="208" s="2" customFormat="1" ht="16.5" customHeight="1">
      <c r="A208" s="40"/>
      <c r="B208" s="41"/>
      <c r="C208" s="215" t="s">
        <v>643</v>
      </c>
      <c r="D208" s="215" t="s">
        <v>229</v>
      </c>
      <c r="E208" s="216" t="s">
        <v>2802</v>
      </c>
      <c r="F208" s="217" t="s">
        <v>2803</v>
      </c>
      <c r="G208" s="218" t="s">
        <v>2657</v>
      </c>
      <c r="H208" s="219">
        <v>377</v>
      </c>
      <c r="I208" s="220"/>
      <c r="J208" s="221">
        <f>ROUND(I208*H208,2)</f>
        <v>0</v>
      </c>
      <c r="K208" s="217" t="s">
        <v>19</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234</v>
      </c>
      <c r="AT208" s="226" t="s">
        <v>229</v>
      </c>
      <c r="AU208" s="226" t="s">
        <v>82</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234</v>
      </c>
      <c r="BM208" s="226" t="s">
        <v>2804</v>
      </c>
    </row>
    <row r="209" s="2" customFormat="1" ht="16.5" customHeight="1">
      <c r="A209" s="40"/>
      <c r="B209" s="41"/>
      <c r="C209" s="256" t="s">
        <v>648</v>
      </c>
      <c r="D209" s="256" t="s">
        <v>241</v>
      </c>
      <c r="E209" s="257" t="s">
        <v>2805</v>
      </c>
      <c r="F209" s="258" t="s">
        <v>2806</v>
      </c>
      <c r="G209" s="259" t="s">
        <v>2657</v>
      </c>
      <c r="H209" s="260">
        <v>377</v>
      </c>
      <c r="I209" s="261"/>
      <c r="J209" s="262">
        <f>ROUND(I209*H209,2)</f>
        <v>0</v>
      </c>
      <c r="K209" s="258" t="s">
        <v>19</v>
      </c>
      <c r="L209" s="263"/>
      <c r="M209" s="264" t="s">
        <v>19</v>
      </c>
      <c r="N209" s="265" t="s">
        <v>46</v>
      </c>
      <c r="O209" s="86"/>
      <c r="P209" s="224">
        <f>O209*H209</f>
        <v>0</v>
      </c>
      <c r="Q209" s="224">
        <v>0</v>
      </c>
      <c r="R209" s="224">
        <f>Q209*H209</f>
        <v>0</v>
      </c>
      <c r="S209" s="224">
        <v>0</v>
      </c>
      <c r="T209" s="224">
        <f>S209*H209</f>
        <v>0</v>
      </c>
      <c r="U209" s="225" t="s">
        <v>19</v>
      </c>
      <c r="V209" s="40"/>
      <c r="W209" s="40"/>
      <c r="X209" s="40"/>
      <c r="Y209" s="40"/>
      <c r="Z209" s="40"/>
      <c r="AA209" s="40"/>
      <c r="AB209" s="40"/>
      <c r="AC209" s="40"/>
      <c r="AD209" s="40"/>
      <c r="AE209" s="40"/>
      <c r="AR209" s="226" t="s">
        <v>245</v>
      </c>
      <c r="AT209" s="226" t="s">
        <v>241</v>
      </c>
      <c r="AU209" s="226" t="s">
        <v>82</v>
      </c>
      <c r="AY209" s="19" t="s">
        <v>227</v>
      </c>
      <c r="BE209" s="227">
        <f>IF(N209="základní",J209,0)</f>
        <v>0</v>
      </c>
      <c r="BF209" s="227">
        <f>IF(N209="snížená",J209,0)</f>
        <v>0</v>
      </c>
      <c r="BG209" s="227">
        <f>IF(N209="zákl. přenesená",J209,0)</f>
        <v>0</v>
      </c>
      <c r="BH209" s="227">
        <f>IF(N209="sníž. přenesená",J209,0)</f>
        <v>0</v>
      </c>
      <c r="BI209" s="227">
        <f>IF(N209="nulová",J209,0)</f>
        <v>0</v>
      </c>
      <c r="BJ209" s="19" t="s">
        <v>82</v>
      </c>
      <c r="BK209" s="227">
        <f>ROUND(I209*H209,2)</f>
        <v>0</v>
      </c>
      <c r="BL209" s="19" t="s">
        <v>234</v>
      </c>
      <c r="BM209" s="226" t="s">
        <v>2807</v>
      </c>
    </row>
    <row r="210" s="15" customFormat="1">
      <c r="A210" s="15"/>
      <c r="B210" s="266"/>
      <c r="C210" s="267"/>
      <c r="D210" s="235" t="s">
        <v>238</v>
      </c>
      <c r="E210" s="268" t="s">
        <v>19</v>
      </c>
      <c r="F210" s="269" t="s">
        <v>2653</v>
      </c>
      <c r="G210" s="267"/>
      <c r="H210" s="268" t="s">
        <v>19</v>
      </c>
      <c r="I210" s="270"/>
      <c r="J210" s="267"/>
      <c r="K210" s="267"/>
      <c r="L210" s="271"/>
      <c r="M210" s="272"/>
      <c r="N210" s="273"/>
      <c r="O210" s="273"/>
      <c r="P210" s="273"/>
      <c r="Q210" s="273"/>
      <c r="R210" s="273"/>
      <c r="S210" s="273"/>
      <c r="T210" s="273"/>
      <c r="U210" s="274"/>
      <c r="V210" s="15"/>
      <c r="W210" s="15"/>
      <c r="X210" s="15"/>
      <c r="Y210" s="15"/>
      <c r="Z210" s="15"/>
      <c r="AA210" s="15"/>
      <c r="AB210" s="15"/>
      <c r="AC210" s="15"/>
      <c r="AD210" s="15"/>
      <c r="AE210" s="15"/>
      <c r="AT210" s="275" t="s">
        <v>238</v>
      </c>
      <c r="AU210" s="275" t="s">
        <v>82</v>
      </c>
      <c r="AV210" s="15" t="s">
        <v>82</v>
      </c>
      <c r="AW210" s="15" t="s">
        <v>37</v>
      </c>
      <c r="AX210" s="15" t="s">
        <v>75</v>
      </c>
      <c r="AY210" s="275" t="s">
        <v>227</v>
      </c>
    </row>
    <row r="211" s="13" customFormat="1">
      <c r="A211" s="13"/>
      <c r="B211" s="233"/>
      <c r="C211" s="234"/>
      <c r="D211" s="235" t="s">
        <v>238</v>
      </c>
      <c r="E211" s="236" t="s">
        <v>19</v>
      </c>
      <c r="F211" s="237" t="s">
        <v>2808</v>
      </c>
      <c r="G211" s="234"/>
      <c r="H211" s="238">
        <v>377</v>
      </c>
      <c r="I211" s="239"/>
      <c r="J211" s="234"/>
      <c r="K211" s="234"/>
      <c r="L211" s="240"/>
      <c r="M211" s="241"/>
      <c r="N211" s="242"/>
      <c r="O211" s="242"/>
      <c r="P211" s="242"/>
      <c r="Q211" s="242"/>
      <c r="R211" s="242"/>
      <c r="S211" s="242"/>
      <c r="T211" s="242"/>
      <c r="U211" s="243"/>
      <c r="V211" s="13"/>
      <c r="W211" s="13"/>
      <c r="X211" s="13"/>
      <c r="Y211" s="13"/>
      <c r="Z211" s="13"/>
      <c r="AA211" s="13"/>
      <c r="AB211" s="13"/>
      <c r="AC211" s="13"/>
      <c r="AD211" s="13"/>
      <c r="AE211" s="13"/>
      <c r="AT211" s="244" t="s">
        <v>238</v>
      </c>
      <c r="AU211" s="244" t="s">
        <v>82</v>
      </c>
      <c r="AV211" s="13" t="s">
        <v>84</v>
      </c>
      <c r="AW211" s="13" t="s">
        <v>37</v>
      </c>
      <c r="AX211" s="13" t="s">
        <v>75</v>
      </c>
      <c r="AY211" s="244" t="s">
        <v>227</v>
      </c>
    </row>
    <row r="212" s="14" customFormat="1">
      <c r="A212" s="14"/>
      <c r="B212" s="245"/>
      <c r="C212" s="246"/>
      <c r="D212" s="235" t="s">
        <v>238</v>
      </c>
      <c r="E212" s="247" t="s">
        <v>19</v>
      </c>
      <c r="F212" s="248" t="s">
        <v>240</v>
      </c>
      <c r="G212" s="246"/>
      <c r="H212" s="249">
        <v>377</v>
      </c>
      <c r="I212" s="250"/>
      <c r="J212" s="246"/>
      <c r="K212" s="246"/>
      <c r="L212" s="251"/>
      <c r="M212" s="252"/>
      <c r="N212" s="253"/>
      <c r="O212" s="253"/>
      <c r="P212" s="253"/>
      <c r="Q212" s="253"/>
      <c r="R212" s="253"/>
      <c r="S212" s="253"/>
      <c r="T212" s="253"/>
      <c r="U212" s="254"/>
      <c r="V212" s="14"/>
      <c r="W212" s="14"/>
      <c r="X212" s="14"/>
      <c r="Y212" s="14"/>
      <c r="Z212" s="14"/>
      <c r="AA212" s="14"/>
      <c r="AB212" s="14"/>
      <c r="AC212" s="14"/>
      <c r="AD212" s="14"/>
      <c r="AE212" s="14"/>
      <c r="AT212" s="255" t="s">
        <v>238</v>
      </c>
      <c r="AU212" s="255" t="s">
        <v>82</v>
      </c>
      <c r="AV212" s="14" t="s">
        <v>234</v>
      </c>
      <c r="AW212" s="14" t="s">
        <v>37</v>
      </c>
      <c r="AX212" s="14" t="s">
        <v>82</v>
      </c>
      <c r="AY212" s="255" t="s">
        <v>227</v>
      </c>
    </row>
    <row r="213" s="2" customFormat="1" ht="16.5" customHeight="1">
      <c r="A213" s="40"/>
      <c r="B213" s="41"/>
      <c r="C213" s="215" t="s">
        <v>654</v>
      </c>
      <c r="D213" s="215" t="s">
        <v>229</v>
      </c>
      <c r="E213" s="216" t="s">
        <v>2809</v>
      </c>
      <c r="F213" s="217" t="s">
        <v>2810</v>
      </c>
      <c r="G213" s="218" t="s">
        <v>2657</v>
      </c>
      <c r="H213" s="219">
        <v>111</v>
      </c>
      <c r="I213" s="220"/>
      <c r="J213" s="221">
        <f>ROUND(I213*H213,2)</f>
        <v>0</v>
      </c>
      <c r="K213" s="217" t="s">
        <v>19</v>
      </c>
      <c r="L213" s="46"/>
      <c r="M213" s="222" t="s">
        <v>19</v>
      </c>
      <c r="N213" s="223" t="s">
        <v>46</v>
      </c>
      <c r="O213" s="86"/>
      <c r="P213" s="224">
        <f>O213*H213</f>
        <v>0</v>
      </c>
      <c r="Q213" s="224">
        <v>0</v>
      </c>
      <c r="R213" s="224">
        <f>Q213*H213</f>
        <v>0</v>
      </c>
      <c r="S213" s="224">
        <v>0</v>
      </c>
      <c r="T213" s="224">
        <f>S213*H213</f>
        <v>0</v>
      </c>
      <c r="U213" s="225" t="s">
        <v>19</v>
      </c>
      <c r="V213" s="40"/>
      <c r="W213" s="40"/>
      <c r="X213" s="40"/>
      <c r="Y213" s="40"/>
      <c r="Z213" s="40"/>
      <c r="AA213" s="40"/>
      <c r="AB213" s="40"/>
      <c r="AC213" s="40"/>
      <c r="AD213" s="40"/>
      <c r="AE213" s="40"/>
      <c r="AR213" s="226" t="s">
        <v>234</v>
      </c>
      <c r="AT213" s="226" t="s">
        <v>229</v>
      </c>
      <c r="AU213" s="226" t="s">
        <v>82</v>
      </c>
      <c r="AY213" s="19" t="s">
        <v>227</v>
      </c>
      <c r="BE213" s="227">
        <f>IF(N213="základní",J213,0)</f>
        <v>0</v>
      </c>
      <c r="BF213" s="227">
        <f>IF(N213="snížená",J213,0)</f>
        <v>0</v>
      </c>
      <c r="BG213" s="227">
        <f>IF(N213="zákl. přenesená",J213,0)</f>
        <v>0</v>
      </c>
      <c r="BH213" s="227">
        <f>IF(N213="sníž. přenesená",J213,0)</f>
        <v>0</v>
      </c>
      <c r="BI213" s="227">
        <f>IF(N213="nulová",J213,0)</f>
        <v>0</v>
      </c>
      <c r="BJ213" s="19" t="s">
        <v>82</v>
      </c>
      <c r="BK213" s="227">
        <f>ROUND(I213*H213,2)</f>
        <v>0</v>
      </c>
      <c r="BL213" s="19" t="s">
        <v>234</v>
      </c>
      <c r="BM213" s="226" t="s">
        <v>2811</v>
      </c>
    </row>
    <row r="214" s="2" customFormat="1" ht="16.5" customHeight="1">
      <c r="A214" s="40"/>
      <c r="B214" s="41"/>
      <c r="C214" s="256" t="s">
        <v>659</v>
      </c>
      <c r="D214" s="256" t="s">
        <v>241</v>
      </c>
      <c r="E214" s="257" t="s">
        <v>2812</v>
      </c>
      <c r="F214" s="258" t="s">
        <v>2813</v>
      </c>
      <c r="G214" s="259" t="s">
        <v>2657</v>
      </c>
      <c r="H214" s="260">
        <v>111</v>
      </c>
      <c r="I214" s="261"/>
      <c r="J214" s="262">
        <f>ROUND(I214*H214,2)</f>
        <v>0</v>
      </c>
      <c r="K214" s="258" t="s">
        <v>19</v>
      </c>
      <c r="L214" s="263"/>
      <c r="M214" s="264" t="s">
        <v>19</v>
      </c>
      <c r="N214" s="265" t="s">
        <v>46</v>
      </c>
      <c r="O214" s="86"/>
      <c r="P214" s="224">
        <f>O214*H214</f>
        <v>0</v>
      </c>
      <c r="Q214" s="224">
        <v>0</v>
      </c>
      <c r="R214" s="224">
        <f>Q214*H214</f>
        <v>0</v>
      </c>
      <c r="S214" s="224">
        <v>0</v>
      </c>
      <c r="T214" s="224">
        <f>S214*H214</f>
        <v>0</v>
      </c>
      <c r="U214" s="225" t="s">
        <v>19</v>
      </c>
      <c r="V214" s="40"/>
      <c r="W214" s="40"/>
      <c r="X214" s="40"/>
      <c r="Y214" s="40"/>
      <c r="Z214" s="40"/>
      <c r="AA214" s="40"/>
      <c r="AB214" s="40"/>
      <c r="AC214" s="40"/>
      <c r="AD214" s="40"/>
      <c r="AE214" s="40"/>
      <c r="AR214" s="226" t="s">
        <v>245</v>
      </c>
      <c r="AT214" s="226" t="s">
        <v>241</v>
      </c>
      <c r="AU214" s="226" t="s">
        <v>82</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234</v>
      </c>
      <c r="BM214" s="226" t="s">
        <v>2814</v>
      </c>
    </row>
    <row r="215" s="15" customFormat="1">
      <c r="A215" s="15"/>
      <c r="B215" s="266"/>
      <c r="C215" s="267"/>
      <c r="D215" s="235" t="s">
        <v>238</v>
      </c>
      <c r="E215" s="268" t="s">
        <v>19</v>
      </c>
      <c r="F215" s="269" t="s">
        <v>2653</v>
      </c>
      <c r="G215" s="267"/>
      <c r="H215" s="268" t="s">
        <v>19</v>
      </c>
      <c r="I215" s="270"/>
      <c r="J215" s="267"/>
      <c r="K215" s="267"/>
      <c r="L215" s="271"/>
      <c r="M215" s="272"/>
      <c r="N215" s="273"/>
      <c r="O215" s="273"/>
      <c r="P215" s="273"/>
      <c r="Q215" s="273"/>
      <c r="R215" s="273"/>
      <c r="S215" s="273"/>
      <c r="T215" s="273"/>
      <c r="U215" s="274"/>
      <c r="V215" s="15"/>
      <c r="W215" s="15"/>
      <c r="X215" s="15"/>
      <c r="Y215" s="15"/>
      <c r="Z215" s="15"/>
      <c r="AA215" s="15"/>
      <c r="AB215" s="15"/>
      <c r="AC215" s="15"/>
      <c r="AD215" s="15"/>
      <c r="AE215" s="15"/>
      <c r="AT215" s="275" t="s">
        <v>238</v>
      </c>
      <c r="AU215" s="275" t="s">
        <v>82</v>
      </c>
      <c r="AV215" s="15" t="s">
        <v>82</v>
      </c>
      <c r="AW215" s="15" t="s">
        <v>37</v>
      </c>
      <c r="AX215" s="15" t="s">
        <v>75</v>
      </c>
      <c r="AY215" s="275" t="s">
        <v>227</v>
      </c>
    </row>
    <row r="216" s="13" customFormat="1">
      <c r="A216" s="13"/>
      <c r="B216" s="233"/>
      <c r="C216" s="234"/>
      <c r="D216" s="235" t="s">
        <v>238</v>
      </c>
      <c r="E216" s="236" t="s">
        <v>19</v>
      </c>
      <c r="F216" s="237" t="s">
        <v>2815</v>
      </c>
      <c r="G216" s="234"/>
      <c r="H216" s="238">
        <v>111</v>
      </c>
      <c r="I216" s="239"/>
      <c r="J216" s="234"/>
      <c r="K216" s="234"/>
      <c r="L216" s="240"/>
      <c r="M216" s="241"/>
      <c r="N216" s="242"/>
      <c r="O216" s="242"/>
      <c r="P216" s="242"/>
      <c r="Q216" s="242"/>
      <c r="R216" s="242"/>
      <c r="S216" s="242"/>
      <c r="T216" s="242"/>
      <c r="U216" s="243"/>
      <c r="V216" s="13"/>
      <c r="W216" s="13"/>
      <c r="X216" s="13"/>
      <c r="Y216" s="13"/>
      <c r="Z216" s="13"/>
      <c r="AA216" s="13"/>
      <c r="AB216" s="13"/>
      <c r="AC216" s="13"/>
      <c r="AD216" s="13"/>
      <c r="AE216" s="13"/>
      <c r="AT216" s="244" t="s">
        <v>238</v>
      </c>
      <c r="AU216" s="244" t="s">
        <v>82</v>
      </c>
      <c r="AV216" s="13" t="s">
        <v>84</v>
      </c>
      <c r="AW216" s="13" t="s">
        <v>37</v>
      </c>
      <c r="AX216" s="13" t="s">
        <v>75</v>
      </c>
      <c r="AY216" s="244" t="s">
        <v>227</v>
      </c>
    </row>
    <row r="217" s="14" customFormat="1">
      <c r="A217" s="14"/>
      <c r="B217" s="245"/>
      <c r="C217" s="246"/>
      <c r="D217" s="235" t="s">
        <v>238</v>
      </c>
      <c r="E217" s="247" t="s">
        <v>19</v>
      </c>
      <c r="F217" s="248" t="s">
        <v>240</v>
      </c>
      <c r="G217" s="246"/>
      <c r="H217" s="249">
        <v>111</v>
      </c>
      <c r="I217" s="250"/>
      <c r="J217" s="246"/>
      <c r="K217" s="246"/>
      <c r="L217" s="251"/>
      <c r="M217" s="252"/>
      <c r="N217" s="253"/>
      <c r="O217" s="253"/>
      <c r="P217" s="253"/>
      <c r="Q217" s="253"/>
      <c r="R217" s="253"/>
      <c r="S217" s="253"/>
      <c r="T217" s="253"/>
      <c r="U217" s="254"/>
      <c r="V217" s="14"/>
      <c r="W217" s="14"/>
      <c r="X217" s="14"/>
      <c r="Y217" s="14"/>
      <c r="Z217" s="14"/>
      <c r="AA217" s="14"/>
      <c r="AB217" s="14"/>
      <c r="AC217" s="14"/>
      <c r="AD217" s="14"/>
      <c r="AE217" s="14"/>
      <c r="AT217" s="255" t="s">
        <v>238</v>
      </c>
      <c r="AU217" s="255" t="s">
        <v>82</v>
      </c>
      <c r="AV217" s="14" t="s">
        <v>234</v>
      </c>
      <c r="AW217" s="14" t="s">
        <v>37</v>
      </c>
      <c r="AX217" s="14" t="s">
        <v>82</v>
      </c>
      <c r="AY217" s="255" t="s">
        <v>227</v>
      </c>
    </row>
    <row r="218" s="2" customFormat="1" ht="16.5" customHeight="1">
      <c r="A218" s="40"/>
      <c r="B218" s="41"/>
      <c r="C218" s="215" t="s">
        <v>665</v>
      </c>
      <c r="D218" s="215" t="s">
        <v>229</v>
      </c>
      <c r="E218" s="216" t="s">
        <v>2816</v>
      </c>
      <c r="F218" s="217" t="s">
        <v>2817</v>
      </c>
      <c r="G218" s="218" t="s">
        <v>2657</v>
      </c>
      <c r="H218" s="219">
        <v>116</v>
      </c>
      <c r="I218" s="220"/>
      <c r="J218" s="221">
        <f>ROUND(I218*H218,2)</f>
        <v>0</v>
      </c>
      <c r="K218" s="217" t="s">
        <v>19</v>
      </c>
      <c r="L218" s="46"/>
      <c r="M218" s="222" t="s">
        <v>19</v>
      </c>
      <c r="N218" s="223" t="s">
        <v>46</v>
      </c>
      <c r="O218" s="86"/>
      <c r="P218" s="224">
        <f>O218*H218</f>
        <v>0</v>
      </c>
      <c r="Q218" s="224">
        <v>0</v>
      </c>
      <c r="R218" s="224">
        <f>Q218*H218</f>
        <v>0</v>
      </c>
      <c r="S218" s="224">
        <v>0</v>
      </c>
      <c r="T218" s="224">
        <f>S218*H218</f>
        <v>0</v>
      </c>
      <c r="U218" s="225" t="s">
        <v>19</v>
      </c>
      <c r="V218" s="40"/>
      <c r="W218" s="40"/>
      <c r="X218" s="40"/>
      <c r="Y218" s="40"/>
      <c r="Z218" s="40"/>
      <c r="AA218" s="40"/>
      <c r="AB218" s="40"/>
      <c r="AC218" s="40"/>
      <c r="AD218" s="40"/>
      <c r="AE218" s="40"/>
      <c r="AR218" s="226" t="s">
        <v>234</v>
      </c>
      <c r="AT218" s="226" t="s">
        <v>229</v>
      </c>
      <c r="AU218" s="226" t="s">
        <v>82</v>
      </c>
      <c r="AY218" s="19" t="s">
        <v>227</v>
      </c>
      <c r="BE218" s="227">
        <f>IF(N218="základní",J218,0)</f>
        <v>0</v>
      </c>
      <c r="BF218" s="227">
        <f>IF(N218="snížená",J218,0)</f>
        <v>0</v>
      </c>
      <c r="BG218" s="227">
        <f>IF(N218="zákl. přenesená",J218,0)</f>
        <v>0</v>
      </c>
      <c r="BH218" s="227">
        <f>IF(N218="sníž. přenesená",J218,0)</f>
        <v>0</v>
      </c>
      <c r="BI218" s="227">
        <f>IF(N218="nulová",J218,0)</f>
        <v>0</v>
      </c>
      <c r="BJ218" s="19" t="s">
        <v>82</v>
      </c>
      <c r="BK218" s="227">
        <f>ROUND(I218*H218,2)</f>
        <v>0</v>
      </c>
      <c r="BL218" s="19" t="s">
        <v>234</v>
      </c>
      <c r="BM218" s="226" t="s">
        <v>2818</v>
      </c>
    </row>
    <row r="219" s="2" customFormat="1" ht="16.5" customHeight="1">
      <c r="A219" s="40"/>
      <c r="B219" s="41"/>
      <c r="C219" s="256" t="s">
        <v>672</v>
      </c>
      <c r="D219" s="256" t="s">
        <v>241</v>
      </c>
      <c r="E219" s="257" t="s">
        <v>2819</v>
      </c>
      <c r="F219" s="258" t="s">
        <v>2820</v>
      </c>
      <c r="G219" s="259" t="s">
        <v>2657</v>
      </c>
      <c r="H219" s="260">
        <v>116</v>
      </c>
      <c r="I219" s="261"/>
      <c r="J219" s="262">
        <f>ROUND(I219*H219,2)</f>
        <v>0</v>
      </c>
      <c r="K219" s="258" t="s">
        <v>19</v>
      </c>
      <c r="L219" s="263"/>
      <c r="M219" s="264" t="s">
        <v>19</v>
      </c>
      <c r="N219" s="265" t="s">
        <v>46</v>
      </c>
      <c r="O219" s="86"/>
      <c r="P219" s="224">
        <f>O219*H219</f>
        <v>0</v>
      </c>
      <c r="Q219" s="224">
        <v>0</v>
      </c>
      <c r="R219" s="224">
        <f>Q219*H219</f>
        <v>0</v>
      </c>
      <c r="S219" s="224">
        <v>0</v>
      </c>
      <c r="T219" s="224">
        <f>S219*H219</f>
        <v>0</v>
      </c>
      <c r="U219" s="225" t="s">
        <v>19</v>
      </c>
      <c r="V219" s="40"/>
      <c r="W219" s="40"/>
      <c r="X219" s="40"/>
      <c r="Y219" s="40"/>
      <c r="Z219" s="40"/>
      <c r="AA219" s="40"/>
      <c r="AB219" s="40"/>
      <c r="AC219" s="40"/>
      <c r="AD219" s="40"/>
      <c r="AE219" s="40"/>
      <c r="AR219" s="226" t="s">
        <v>245</v>
      </c>
      <c r="AT219" s="226" t="s">
        <v>241</v>
      </c>
      <c r="AU219" s="226" t="s">
        <v>82</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234</v>
      </c>
      <c r="BM219" s="226" t="s">
        <v>2821</v>
      </c>
    </row>
    <row r="220" s="15" customFormat="1">
      <c r="A220" s="15"/>
      <c r="B220" s="266"/>
      <c r="C220" s="267"/>
      <c r="D220" s="235" t="s">
        <v>238</v>
      </c>
      <c r="E220" s="268" t="s">
        <v>19</v>
      </c>
      <c r="F220" s="269" t="s">
        <v>2653</v>
      </c>
      <c r="G220" s="267"/>
      <c r="H220" s="268" t="s">
        <v>19</v>
      </c>
      <c r="I220" s="270"/>
      <c r="J220" s="267"/>
      <c r="K220" s="267"/>
      <c r="L220" s="271"/>
      <c r="M220" s="272"/>
      <c r="N220" s="273"/>
      <c r="O220" s="273"/>
      <c r="P220" s="273"/>
      <c r="Q220" s="273"/>
      <c r="R220" s="273"/>
      <c r="S220" s="273"/>
      <c r="T220" s="273"/>
      <c r="U220" s="274"/>
      <c r="V220" s="15"/>
      <c r="W220" s="15"/>
      <c r="X220" s="15"/>
      <c r="Y220" s="15"/>
      <c r="Z220" s="15"/>
      <c r="AA220" s="15"/>
      <c r="AB220" s="15"/>
      <c r="AC220" s="15"/>
      <c r="AD220" s="15"/>
      <c r="AE220" s="15"/>
      <c r="AT220" s="275" t="s">
        <v>238</v>
      </c>
      <c r="AU220" s="275" t="s">
        <v>82</v>
      </c>
      <c r="AV220" s="15" t="s">
        <v>82</v>
      </c>
      <c r="AW220" s="15" t="s">
        <v>37</v>
      </c>
      <c r="AX220" s="15" t="s">
        <v>75</v>
      </c>
      <c r="AY220" s="275" t="s">
        <v>227</v>
      </c>
    </row>
    <row r="221" s="13" customFormat="1">
      <c r="A221" s="13"/>
      <c r="B221" s="233"/>
      <c r="C221" s="234"/>
      <c r="D221" s="235" t="s">
        <v>238</v>
      </c>
      <c r="E221" s="236" t="s">
        <v>19</v>
      </c>
      <c r="F221" s="237" t="s">
        <v>2822</v>
      </c>
      <c r="G221" s="234"/>
      <c r="H221" s="238">
        <v>116</v>
      </c>
      <c r="I221" s="239"/>
      <c r="J221" s="234"/>
      <c r="K221" s="234"/>
      <c r="L221" s="240"/>
      <c r="M221" s="241"/>
      <c r="N221" s="242"/>
      <c r="O221" s="242"/>
      <c r="P221" s="242"/>
      <c r="Q221" s="242"/>
      <c r="R221" s="242"/>
      <c r="S221" s="242"/>
      <c r="T221" s="242"/>
      <c r="U221" s="243"/>
      <c r="V221" s="13"/>
      <c r="W221" s="13"/>
      <c r="X221" s="13"/>
      <c r="Y221" s="13"/>
      <c r="Z221" s="13"/>
      <c r="AA221" s="13"/>
      <c r="AB221" s="13"/>
      <c r="AC221" s="13"/>
      <c r="AD221" s="13"/>
      <c r="AE221" s="13"/>
      <c r="AT221" s="244" t="s">
        <v>238</v>
      </c>
      <c r="AU221" s="244" t="s">
        <v>82</v>
      </c>
      <c r="AV221" s="13" t="s">
        <v>84</v>
      </c>
      <c r="AW221" s="13" t="s">
        <v>37</v>
      </c>
      <c r="AX221" s="13" t="s">
        <v>75</v>
      </c>
      <c r="AY221" s="244" t="s">
        <v>227</v>
      </c>
    </row>
    <row r="222" s="14" customFormat="1">
      <c r="A222" s="14"/>
      <c r="B222" s="245"/>
      <c r="C222" s="246"/>
      <c r="D222" s="235" t="s">
        <v>238</v>
      </c>
      <c r="E222" s="247" t="s">
        <v>19</v>
      </c>
      <c r="F222" s="248" t="s">
        <v>240</v>
      </c>
      <c r="G222" s="246"/>
      <c r="H222" s="249">
        <v>116</v>
      </c>
      <c r="I222" s="250"/>
      <c r="J222" s="246"/>
      <c r="K222" s="246"/>
      <c r="L222" s="251"/>
      <c r="M222" s="252"/>
      <c r="N222" s="253"/>
      <c r="O222" s="253"/>
      <c r="P222" s="253"/>
      <c r="Q222" s="253"/>
      <c r="R222" s="253"/>
      <c r="S222" s="253"/>
      <c r="T222" s="253"/>
      <c r="U222" s="254"/>
      <c r="V222" s="14"/>
      <c r="W222" s="14"/>
      <c r="X222" s="14"/>
      <c r="Y222" s="14"/>
      <c r="Z222" s="14"/>
      <c r="AA222" s="14"/>
      <c r="AB222" s="14"/>
      <c r="AC222" s="14"/>
      <c r="AD222" s="14"/>
      <c r="AE222" s="14"/>
      <c r="AT222" s="255" t="s">
        <v>238</v>
      </c>
      <c r="AU222" s="255" t="s">
        <v>82</v>
      </c>
      <c r="AV222" s="14" t="s">
        <v>234</v>
      </c>
      <c r="AW222" s="14" t="s">
        <v>37</v>
      </c>
      <c r="AX222" s="14" t="s">
        <v>82</v>
      </c>
      <c r="AY222" s="255" t="s">
        <v>227</v>
      </c>
    </row>
    <row r="223" s="2" customFormat="1" ht="16.5" customHeight="1">
      <c r="A223" s="40"/>
      <c r="B223" s="41"/>
      <c r="C223" s="215" t="s">
        <v>682</v>
      </c>
      <c r="D223" s="215" t="s">
        <v>229</v>
      </c>
      <c r="E223" s="216" t="s">
        <v>2823</v>
      </c>
      <c r="F223" s="217" t="s">
        <v>2824</v>
      </c>
      <c r="G223" s="218" t="s">
        <v>309</v>
      </c>
      <c r="H223" s="219">
        <v>97</v>
      </c>
      <c r="I223" s="220"/>
      <c r="J223" s="221">
        <f>ROUND(I223*H223,2)</f>
        <v>0</v>
      </c>
      <c r="K223" s="217" t="s">
        <v>19</v>
      </c>
      <c r="L223" s="46"/>
      <c r="M223" s="222" t="s">
        <v>19</v>
      </c>
      <c r="N223" s="223" t="s">
        <v>46</v>
      </c>
      <c r="O223" s="86"/>
      <c r="P223" s="224">
        <f>O223*H223</f>
        <v>0</v>
      </c>
      <c r="Q223" s="224">
        <v>0</v>
      </c>
      <c r="R223" s="224">
        <f>Q223*H223</f>
        <v>0</v>
      </c>
      <c r="S223" s="224">
        <v>0</v>
      </c>
      <c r="T223" s="224">
        <f>S223*H223</f>
        <v>0</v>
      </c>
      <c r="U223" s="225" t="s">
        <v>19</v>
      </c>
      <c r="V223" s="40"/>
      <c r="W223" s="40"/>
      <c r="X223" s="40"/>
      <c r="Y223" s="40"/>
      <c r="Z223" s="40"/>
      <c r="AA223" s="40"/>
      <c r="AB223" s="40"/>
      <c r="AC223" s="40"/>
      <c r="AD223" s="40"/>
      <c r="AE223" s="40"/>
      <c r="AR223" s="226" t="s">
        <v>234</v>
      </c>
      <c r="AT223" s="226" t="s">
        <v>229</v>
      </c>
      <c r="AU223" s="226" t="s">
        <v>82</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234</v>
      </c>
      <c r="BM223" s="226" t="s">
        <v>2825</v>
      </c>
    </row>
    <row r="224" s="2" customFormat="1" ht="16.5" customHeight="1">
      <c r="A224" s="40"/>
      <c r="B224" s="41"/>
      <c r="C224" s="256" t="s">
        <v>688</v>
      </c>
      <c r="D224" s="256" t="s">
        <v>241</v>
      </c>
      <c r="E224" s="257" t="s">
        <v>2826</v>
      </c>
      <c r="F224" s="258" t="s">
        <v>2827</v>
      </c>
      <c r="G224" s="259" t="s">
        <v>309</v>
      </c>
      <c r="H224" s="260">
        <v>97</v>
      </c>
      <c r="I224" s="261"/>
      <c r="J224" s="262">
        <f>ROUND(I224*H224,2)</f>
        <v>0</v>
      </c>
      <c r="K224" s="258" t="s">
        <v>19</v>
      </c>
      <c r="L224" s="263"/>
      <c r="M224" s="264" t="s">
        <v>19</v>
      </c>
      <c r="N224" s="265" t="s">
        <v>46</v>
      </c>
      <c r="O224" s="86"/>
      <c r="P224" s="224">
        <f>O224*H224</f>
        <v>0</v>
      </c>
      <c r="Q224" s="224">
        <v>0</v>
      </c>
      <c r="R224" s="224">
        <f>Q224*H224</f>
        <v>0</v>
      </c>
      <c r="S224" s="224">
        <v>0</v>
      </c>
      <c r="T224" s="224">
        <f>S224*H224</f>
        <v>0</v>
      </c>
      <c r="U224" s="225" t="s">
        <v>19</v>
      </c>
      <c r="V224" s="40"/>
      <c r="W224" s="40"/>
      <c r="X224" s="40"/>
      <c r="Y224" s="40"/>
      <c r="Z224" s="40"/>
      <c r="AA224" s="40"/>
      <c r="AB224" s="40"/>
      <c r="AC224" s="40"/>
      <c r="AD224" s="40"/>
      <c r="AE224" s="40"/>
      <c r="AR224" s="226" t="s">
        <v>245</v>
      </c>
      <c r="AT224" s="226" t="s">
        <v>241</v>
      </c>
      <c r="AU224" s="226" t="s">
        <v>82</v>
      </c>
      <c r="AY224" s="19" t="s">
        <v>227</v>
      </c>
      <c r="BE224" s="227">
        <f>IF(N224="základní",J224,0)</f>
        <v>0</v>
      </c>
      <c r="BF224" s="227">
        <f>IF(N224="snížená",J224,0)</f>
        <v>0</v>
      </c>
      <c r="BG224" s="227">
        <f>IF(N224="zákl. přenesená",J224,0)</f>
        <v>0</v>
      </c>
      <c r="BH224" s="227">
        <f>IF(N224="sníž. přenesená",J224,0)</f>
        <v>0</v>
      </c>
      <c r="BI224" s="227">
        <f>IF(N224="nulová",J224,0)</f>
        <v>0</v>
      </c>
      <c r="BJ224" s="19" t="s">
        <v>82</v>
      </c>
      <c r="BK224" s="227">
        <f>ROUND(I224*H224,2)</f>
        <v>0</v>
      </c>
      <c r="BL224" s="19" t="s">
        <v>234</v>
      </c>
      <c r="BM224" s="226" t="s">
        <v>2828</v>
      </c>
    </row>
    <row r="225" s="15" customFormat="1">
      <c r="A225" s="15"/>
      <c r="B225" s="266"/>
      <c r="C225" s="267"/>
      <c r="D225" s="235" t="s">
        <v>238</v>
      </c>
      <c r="E225" s="268" t="s">
        <v>19</v>
      </c>
      <c r="F225" s="269" t="s">
        <v>2653</v>
      </c>
      <c r="G225" s="267"/>
      <c r="H225" s="268" t="s">
        <v>19</v>
      </c>
      <c r="I225" s="270"/>
      <c r="J225" s="267"/>
      <c r="K225" s="267"/>
      <c r="L225" s="271"/>
      <c r="M225" s="272"/>
      <c r="N225" s="273"/>
      <c r="O225" s="273"/>
      <c r="P225" s="273"/>
      <c r="Q225" s="273"/>
      <c r="R225" s="273"/>
      <c r="S225" s="273"/>
      <c r="T225" s="273"/>
      <c r="U225" s="274"/>
      <c r="V225" s="15"/>
      <c r="W225" s="15"/>
      <c r="X225" s="15"/>
      <c r="Y225" s="15"/>
      <c r="Z225" s="15"/>
      <c r="AA225" s="15"/>
      <c r="AB225" s="15"/>
      <c r="AC225" s="15"/>
      <c r="AD225" s="15"/>
      <c r="AE225" s="15"/>
      <c r="AT225" s="275" t="s">
        <v>238</v>
      </c>
      <c r="AU225" s="275" t="s">
        <v>82</v>
      </c>
      <c r="AV225" s="15" t="s">
        <v>82</v>
      </c>
      <c r="AW225" s="15" t="s">
        <v>37</v>
      </c>
      <c r="AX225" s="15" t="s">
        <v>75</v>
      </c>
      <c r="AY225" s="275" t="s">
        <v>227</v>
      </c>
    </row>
    <row r="226" s="13" customFormat="1">
      <c r="A226" s="13"/>
      <c r="B226" s="233"/>
      <c r="C226" s="234"/>
      <c r="D226" s="235" t="s">
        <v>238</v>
      </c>
      <c r="E226" s="236" t="s">
        <v>19</v>
      </c>
      <c r="F226" s="237" t="s">
        <v>2829</v>
      </c>
      <c r="G226" s="234"/>
      <c r="H226" s="238">
        <v>97</v>
      </c>
      <c r="I226" s="239"/>
      <c r="J226" s="234"/>
      <c r="K226" s="234"/>
      <c r="L226" s="240"/>
      <c r="M226" s="241"/>
      <c r="N226" s="242"/>
      <c r="O226" s="242"/>
      <c r="P226" s="242"/>
      <c r="Q226" s="242"/>
      <c r="R226" s="242"/>
      <c r="S226" s="242"/>
      <c r="T226" s="242"/>
      <c r="U226" s="243"/>
      <c r="V226" s="13"/>
      <c r="W226" s="13"/>
      <c r="X226" s="13"/>
      <c r="Y226" s="13"/>
      <c r="Z226" s="13"/>
      <c r="AA226" s="13"/>
      <c r="AB226" s="13"/>
      <c r="AC226" s="13"/>
      <c r="AD226" s="13"/>
      <c r="AE226" s="13"/>
      <c r="AT226" s="244" t="s">
        <v>238</v>
      </c>
      <c r="AU226" s="244" t="s">
        <v>82</v>
      </c>
      <c r="AV226" s="13" t="s">
        <v>84</v>
      </c>
      <c r="AW226" s="13" t="s">
        <v>37</v>
      </c>
      <c r="AX226" s="13" t="s">
        <v>75</v>
      </c>
      <c r="AY226" s="244" t="s">
        <v>227</v>
      </c>
    </row>
    <row r="227" s="14" customFormat="1">
      <c r="A227" s="14"/>
      <c r="B227" s="245"/>
      <c r="C227" s="246"/>
      <c r="D227" s="235" t="s">
        <v>238</v>
      </c>
      <c r="E227" s="247" t="s">
        <v>19</v>
      </c>
      <c r="F227" s="248" t="s">
        <v>240</v>
      </c>
      <c r="G227" s="246"/>
      <c r="H227" s="249">
        <v>97</v>
      </c>
      <c r="I227" s="250"/>
      <c r="J227" s="246"/>
      <c r="K227" s="246"/>
      <c r="L227" s="251"/>
      <c r="M227" s="252"/>
      <c r="N227" s="253"/>
      <c r="O227" s="253"/>
      <c r="P227" s="253"/>
      <c r="Q227" s="253"/>
      <c r="R227" s="253"/>
      <c r="S227" s="253"/>
      <c r="T227" s="253"/>
      <c r="U227" s="254"/>
      <c r="V227" s="14"/>
      <c r="W227" s="14"/>
      <c r="X227" s="14"/>
      <c r="Y227" s="14"/>
      <c r="Z227" s="14"/>
      <c r="AA227" s="14"/>
      <c r="AB227" s="14"/>
      <c r="AC227" s="14"/>
      <c r="AD227" s="14"/>
      <c r="AE227" s="14"/>
      <c r="AT227" s="255" t="s">
        <v>238</v>
      </c>
      <c r="AU227" s="255" t="s">
        <v>82</v>
      </c>
      <c r="AV227" s="14" t="s">
        <v>234</v>
      </c>
      <c r="AW227" s="14" t="s">
        <v>37</v>
      </c>
      <c r="AX227" s="14" t="s">
        <v>82</v>
      </c>
      <c r="AY227" s="255" t="s">
        <v>227</v>
      </c>
    </row>
    <row r="228" s="2" customFormat="1" ht="16.5" customHeight="1">
      <c r="A228" s="40"/>
      <c r="B228" s="41"/>
      <c r="C228" s="215" t="s">
        <v>693</v>
      </c>
      <c r="D228" s="215" t="s">
        <v>229</v>
      </c>
      <c r="E228" s="216" t="s">
        <v>2830</v>
      </c>
      <c r="F228" s="217" t="s">
        <v>2831</v>
      </c>
      <c r="G228" s="218" t="s">
        <v>309</v>
      </c>
      <c r="H228" s="219">
        <v>298</v>
      </c>
      <c r="I228" s="220"/>
      <c r="J228" s="221">
        <f>ROUND(I228*H228,2)</f>
        <v>0</v>
      </c>
      <c r="K228" s="217" t="s">
        <v>19</v>
      </c>
      <c r="L228" s="46"/>
      <c r="M228" s="222" t="s">
        <v>19</v>
      </c>
      <c r="N228" s="223" t="s">
        <v>46</v>
      </c>
      <c r="O228" s="86"/>
      <c r="P228" s="224">
        <f>O228*H228</f>
        <v>0</v>
      </c>
      <c r="Q228" s="224">
        <v>0</v>
      </c>
      <c r="R228" s="224">
        <f>Q228*H228</f>
        <v>0</v>
      </c>
      <c r="S228" s="224">
        <v>0</v>
      </c>
      <c r="T228" s="224">
        <f>S228*H228</f>
        <v>0</v>
      </c>
      <c r="U228" s="225" t="s">
        <v>19</v>
      </c>
      <c r="V228" s="40"/>
      <c r="W228" s="40"/>
      <c r="X228" s="40"/>
      <c r="Y228" s="40"/>
      <c r="Z228" s="40"/>
      <c r="AA228" s="40"/>
      <c r="AB228" s="40"/>
      <c r="AC228" s="40"/>
      <c r="AD228" s="40"/>
      <c r="AE228" s="40"/>
      <c r="AR228" s="226" t="s">
        <v>234</v>
      </c>
      <c r="AT228" s="226" t="s">
        <v>229</v>
      </c>
      <c r="AU228" s="226" t="s">
        <v>82</v>
      </c>
      <c r="AY228" s="19" t="s">
        <v>227</v>
      </c>
      <c r="BE228" s="227">
        <f>IF(N228="základní",J228,0)</f>
        <v>0</v>
      </c>
      <c r="BF228" s="227">
        <f>IF(N228="snížená",J228,0)</f>
        <v>0</v>
      </c>
      <c r="BG228" s="227">
        <f>IF(N228="zákl. přenesená",J228,0)</f>
        <v>0</v>
      </c>
      <c r="BH228" s="227">
        <f>IF(N228="sníž. přenesená",J228,0)</f>
        <v>0</v>
      </c>
      <c r="BI228" s="227">
        <f>IF(N228="nulová",J228,0)</f>
        <v>0</v>
      </c>
      <c r="BJ228" s="19" t="s">
        <v>82</v>
      </c>
      <c r="BK228" s="227">
        <f>ROUND(I228*H228,2)</f>
        <v>0</v>
      </c>
      <c r="BL228" s="19" t="s">
        <v>234</v>
      </c>
      <c r="BM228" s="226" t="s">
        <v>2832</v>
      </c>
    </row>
    <row r="229" s="2" customFormat="1" ht="16.5" customHeight="1">
      <c r="A229" s="40"/>
      <c r="B229" s="41"/>
      <c r="C229" s="256" t="s">
        <v>699</v>
      </c>
      <c r="D229" s="256" t="s">
        <v>241</v>
      </c>
      <c r="E229" s="257" t="s">
        <v>2833</v>
      </c>
      <c r="F229" s="258" t="s">
        <v>2834</v>
      </c>
      <c r="G229" s="259" t="s">
        <v>309</v>
      </c>
      <c r="H229" s="260">
        <v>298</v>
      </c>
      <c r="I229" s="261"/>
      <c r="J229" s="262">
        <f>ROUND(I229*H229,2)</f>
        <v>0</v>
      </c>
      <c r="K229" s="258" t="s">
        <v>19</v>
      </c>
      <c r="L229" s="263"/>
      <c r="M229" s="264" t="s">
        <v>19</v>
      </c>
      <c r="N229" s="265" t="s">
        <v>46</v>
      </c>
      <c r="O229" s="86"/>
      <c r="P229" s="224">
        <f>O229*H229</f>
        <v>0</v>
      </c>
      <c r="Q229" s="224">
        <v>0</v>
      </c>
      <c r="R229" s="224">
        <f>Q229*H229</f>
        <v>0</v>
      </c>
      <c r="S229" s="224">
        <v>0</v>
      </c>
      <c r="T229" s="224">
        <f>S229*H229</f>
        <v>0</v>
      </c>
      <c r="U229" s="225" t="s">
        <v>19</v>
      </c>
      <c r="V229" s="40"/>
      <c r="W229" s="40"/>
      <c r="X229" s="40"/>
      <c r="Y229" s="40"/>
      <c r="Z229" s="40"/>
      <c r="AA229" s="40"/>
      <c r="AB229" s="40"/>
      <c r="AC229" s="40"/>
      <c r="AD229" s="40"/>
      <c r="AE229" s="40"/>
      <c r="AR229" s="226" t="s">
        <v>245</v>
      </c>
      <c r="AT229" s="226" t="s">
        <v>241</v>
      </c>
      <c r="AU229" s="226" t="s">
        <v>82</v>
      </c>
      <c r="AY229" s="19" t="s">
        <v>227</v>
      </c>
      <c r="BE229" s="227">
        <f>IF(N229="základní",J229,0)</f>
        <v>0</v>
      </c>
      <c r="BF229" s="227">
        <f>IF(N229="snížená",J229,0)</f>
        <v>0</v>
      </c>
      <c r="BG229" s="227">
        <f>IF(N229="zákl. přenesená",J229,0)</f>
        <v>0</v>
      </c>
      <c r="BH229" s="227">
        <f>IF(N229="sníž. přenesená",J229,0)</f>
        <v>0</v>
      </c>
      <c r="BI229" s="227">
        <f>IF(N229="nulová",J229,0)</f>
        <v>0</v>
      </c>
      <c r="BJ229" s="19" t="s">
        <v>82</v>
      </c>
      <c r="BK229" s="227">
        <f>ROUND(I229*H229,2)</f>
        <v>0</v>
      </c>
      <c r="BL229" s="19" t="s">
        <v>234</v>
      </c>
      <c r="BM229" s="226" t="s">
        <v>2835</v>
      </c>
    </row>
    <row r="230" s="15" customFormat="1">
      <c r="A230" s="15"/>
      <c r="B230" s="266"/>
      <c r="C230" s="267"/>
      <c r="D230" s="235" t="s">
        <v>238</v>
      </c>
      <c r="E230" s="268" t="s">
        <v>19</v>
      </c>
      <c r="F230" s="269" t="s">
        <v>2653</v>
      </c>
      <c r="G230" s="267"/>
      <c r="H230" s="268" t="s">
        <v>19</v>
      </c>
      <c r="I230" s="270"/>
      <c r="J230" s="267"/>
      <c r="K230" s="267"/>
      <c r="L230" s="271"/>
      <c r="M230" s="272"/>
      <c r="N230" s="273"/>
      <c r="O230" s="273"/>
      <c r="P230" s="273"/>
      <c r="Q230" s="273"/>
      <c r="R230" s="273"/>
      <c r="S230" s="273"/>
      <c r="T230" s="273"/>
      <c r="U230" s="274"/>
      <c r="V230" s="15"/>
      <c r="W230" s="15"/>
      <c r="X230" s="15"/>
      <c r="Y230" s="15"/>
      <c r="Z230" s="15"/>
      <c r="AA230" s="15"/>
      <c r="AB230" s="15"/>
      <c r="AC230" s="15"/>
      <c r="AD230" s="15"/>
      <c r="AE230" s="15"/>
      <c r="AT230" s="275" t="s">
        <v>238</v>
      </c>
      <c r="AU230" s="275" t="s">
        <v>82</v>
      </c>
      <c r="AV230" s="15" t="s">
        <v>82</v>
      </c>
      <c r="AW230" s="15" t="s">
        <v>37</v>
      </c>
      <c r="AX230" s="15" t="s">
        <v>75</v>
      </c>
      <c r="AY230" s="275" t="s">
        <v>227</v>
      </c>
    </row>
    <row r="231" s="13" customFormat="1">
      <c r="A231" s="13"/>
      <c r="B231" s="233"/>
      <c r="C231" s="234"/>
      <c r="D231" s="235" t="s">
        <v>238</v>
      </c>
      <c r="E231" s="236" t="s">
        <v>19</v>
      </c>
      <c r="F231" s="237" t="s">
        <v>2836</v>
      </c>
      <c r="G231" s="234"/>
      <c r="H231" s="238">
        <v>298</v>
      </c>
      <c r="I231" s="239"/>
      <c r="J231" s="234"/>
      <c r="K231" s="234"/>
      <c r="L231" s="240"/>
      <c r="M231" s="241"/>
      <c r="N231" s="242"/>
      <c r="O231" s="242"/>
      <c r="P231" s="242"/>
      <c r="Q231" s="242"/>
      <c r="R231" s="242"/>
      <c r="S231" s="242"/>
      <c r="T231" s="242"/>
      <c r="U231" s="243"/>
      <c r="V231" s="13"/>
      <c r="W231" s="13"/>
      <c r="X231" s="13"/>
      <c r="Y231" s="13"/>
      <c r="Z231" s="13"/>
      <c r="AA231" s="13"/>
      <c r="AB231" s="13"/>
      <c r="AC231" s="13"/>
      <c r="AD231" s="13"/>
      <c r="AE231" s="13"/>
      <c r="AT231" s="244" t="s">
        <v>238</v>
      </c>
      <c r="AU231" s="244" t="s">
        <v>82</v>
      </c>
      <c r="AV231" s="13" t="s">
        <v>84</v>
      </c>
      <c r="AW231" s="13" t="s">
        <v>37</v>
      </c>
      <c r="AX231" s="13" t="s">
        <v>75</v>
      </c>
      <c r="AY231" s="244" t="s">
        <v>227</v>
      </c>
    </row>
    <row r="232" s="14" customFormat="1">
      <c r="A232" s="14"/>
      <c r="B232" s="245"/>
      <c r="C232" s="246"/>
      <c r="D232" s="235" t="s">
        <v>238</v>
      </c>
      <c r="E232" s="247" t="s">
        <v>19</v>
      </c>
      <c r="F232" s="248" t="s">
        <v>240</v>
      </c>
      <c r="G232" s="246"/>
      <c r="H232" s="249">
        <v>298</v>
      </c>
      <c r="I232" s="250"/>
      <c r="J232" s="246"/>
      <c r="K232" s="246"/>
      <c r="L232" s="251"/>
      <c r="M232" s="252"/>
      <c r="N232" s="253"/>
      <c r="O232" s="253"/>
      <c r="P232" s="253"/>
      <c r="Q232" s="253"/>
      <c r="R232" s="253"/>
      <c r="S232" s="253"/>
      <c r="T232" s="253"/>
      <c r="U232" s="254"/>
      <c r="V232" s="14"/>
      <c r="W232" s="14"/>
      <c r="X232" s="14"/>
      <c r="Y232" s="14"/>
      <c r="Z232" s="14"/>
      <c r="AA232" s="14"/>
      <c r="AB232" s="14"/>
      <c r="AC232" s="14"/>
      <c r="AD232" s="14"/>
      <c r="AE232" s="14"/>
      <c r="AT232" s="255" t="s">
        <v>238</v>
      </c>
      <c r="AU232" s="255" t="s">
        <v>82</v>
      </c>
      <c r="AV232" s="14" t="s">
        <v>234</v>
      </c>
      <c r="AW232" s="14" t="s">
        <v>37</v>
      </c>
      <c r="AX232" s="14" t="s">
        <v>82</v>
      </c>
      <c r="AY232" s="255" t="s">
        <v>227</v>
      </c>
    </row>
    <row r="233" s="2" customFormat="1" ht="16.5" customHeight="1">
      <c r="A233" s="40"/>
      <c r="B233" s="41"/>
      <c r="C233" s="215" t="s">
        <v>704</v>
      </c>
      <c r="D233" s="215" t="s">
        <v>229</v>
      </c>
      <c r="E233" s="216" t="s">
        <v>2837</v>
      </c>
      <c r="F233" s="217" t="s">
        <v>2838</v>
      </c>
      <c r="G233" s="218" t="s">
        <v>2657</v>
      </c>
      <c r="H233" s="219">
        <v>92</v>
      </c>
      <c r="I233" s="220"/>
      <c r="J233" s="221">
        <f>ROUND(I233*H233,2)</f>
        <v>0</v>
      </c>
      <c r="K233" s="217" t="s">
        <v>19</v>
      </c>
      <c r="L233" s="46"/>
      <c r="M233" s="222" t="s">
        <v>19</v>
      </c>
      <c r="N233" s="223" t="s">
        <v>46</v>
      </c>
      <c r="O233" s="86"/>
      <c r="P233" s="224">
        <f>O233*H233</f>
        <v>0</v>
      </c>
      <c r="Q233" s="224">
        <v>0</v>
      </c>
      <c r="R233" s="224">
        <f>Q233*H233</f>
        <v>0</v>
      </c>
      <c r="S233" s="224">
        <v>0</v>
      </c>
      <c r="T233" s="224">
        <f>S233*H233</f>
        <v>0</v>
      </c>
      <c r="U233" s="225" t="s">
        <v>19</v>
      </c>
      <c r="V233" s="40"/>
      <c r="W233" s="40"/>
      <c r="X233" s="40"/>
      <c r="Y233" s="40"/>
      <c r="Z233" s="40"/>
      <c r="AA233" s="40"/>
      <c r="AB233" s="40"/>
      <c r="AC233" s="40"/>
      <c r="AD233" s="40"/>
      <c r="AE233" s="40"/>
      <c r="AR233" s="226" t="s">
        <v>234</v>
      </c>
      <c r="AT233" s="226" t="s">
        <v>229</v>
      </c>
      <c r="AU233" s="226" t="s">
        <v>82</v>
      </c>
      <c r="AY233" s="19" t="s">
        <v>227</v>
      </c>
      <c r="BE233" s="227">
        <f>IF(N233="základní",J233,0)</f>
        <v>0</v>
      </c>
      <c r="BF233" s="227">
        <f>IF(N233="snížená",J233,0)</f>
        <v>0</v>
      </c>
      <c r="BG233" s="227">
        <f>IF(N233="zákl. přenesená",J233,0)</f>
        <v>0</v>
      </c>
      <c r="BH233" s="227">
        <f>IF(N233="sníž. přenesená",J233,0)</f>
        <v>0</v>
      </c>
      <c r="BI233" s="227">
        <f>IF(N233="nulová",J233,0)</f>
        <v>0</v>
      </c>
      <c r="BJ233" s="19" t="s">
        <v>82</v>
      </c>
      <c r="BK233" s="227">
        <f>ROUND(I233*H233,2)</f>
        <v>0</v>
      </c>
      <c r="BL233" s="19" t="s">
        <v>234</v>
      </c>
      <c r="BM233" s="226" t="s">
        <v>2839</v>
      </c>
    </row>
    <row r="234" s="15" customFormat="1">
      <c r="A234" s="15"/>
      <c r="B234" s="266"/>
      <c r="C234" s="267"/>
      <c r="D234" s="235" t="s">
        <v>238</v>
      </c>
      <c r="E234" s="268" t="s">
        <v>19</v>
      </c>
      <c r="F234" s="269" t="s">
        <v>2653</v>
      </c>
      <c r="G234" s="267"/>
      <c r="H234" s="268" t="s">
        <v>19</v>
      </c>
      <c r="I234" s="270"/>
      <c r="J234" s="267"/>
      <c r="K234" s="267"/>
      <c r="L234" s="271"/>
      <c r="M234" s="272"/>
      <c r="N234" s="273"/>
      <c r="O234" s="273"/>
      <c r="P234" s="273"/>
      <c r="Q234" s="273"/>
      <c r="R234" s="273"/>
      <c r="S234" s="273"/>
      <c r="T234" s="273"/>
      <c r="U234" s="274"/>
      <c r="V234" s="15"/>
      <c r="W234" s="15"/>
      <c r="X234" s="15"/>
      <c r="Y234" s="15"/>
      <c r="Z234" s="15"/>
      <c r="AA234" s="15"/>
      <c r="AB234" s="15"/>
      <c r="AC234" s="15"/>
      <c r="AD234" s="15"/>
      <c r="AE234" s="15"/>
      <c r="AT234" s="275" t="s">
        <v>238</v>
      </c>
      <c r="AU234" s="275" t="s">
        <v>82</v>
      </c>
      <c r="AV234" s="15" t="s">
        <v>82</v>
      </c>
      <c r="AW234" s="15" t="s">
        <v>37</v>
      </c>
      <c r="AX234" s="15" t="s">
        <v>75</v>
      </c>
      <c r="AY234" s="275" t="s">
        <v>227</v>
      </c>
    </row>
    <row r="235" s="13" customFormat="1">
      <c r="A235" s="13"/>
      <c r="B235" s="233"/>
      <c r="C235" s="234"/>
      <c r="D235" s="235" t="s">
        <v>238</v>
      </c>
      <c r="E235" s="236" t="s">
        <v>19</v>
      </c>
      <c r="F235" s="237" t="s">
        <v>2840</v>
      </c>
      <c r="G235" s="234"/>
      <c r="H235" s="238">
        <v>92</v>
      </c>
      <c r="I235" s="239"/>
      <c r="J235" s="234"/>
      <c r="K235" s="234"/>
      <c r="L235" s="240"/>
      <c r="M235" s="241"/>
      <c r="N235" s="242"/>
      <c r="O235" s="242"/>
      <c r="P235" s="242"/>
      <c r="Q235" s="242"/>
      <c r="R235" s="242"/>
      <c r="S235" s="242"/>
      <c r="T235" s="242"/>
      <c r="U235" s="243"/>
      <c r="V235" s="13"/>
      <c r="W235" s="13"/>
      <c r="X235" s="13"/>
      <c r="Y235" s="13"/>
      <c r="Z235" s="13"/>
      <c r="AA235" s="13"/>
      <c r="AB235" s="13"/>
      <c r="AC235" s="13"/>
      <c r="AD235" s="13"/>
      <c r="AE235" s="13"/>
      <c r="AT235" s="244" t="s">
        <v>238</v>
      </c>
      <c r="AU235" s="244" t="s">
        <v>82</v>
      </c>
      <c r="AV235" s="13" t="s">
        <v>84</v>
      </c>
      <c r="AW235" s="13" t="s">
        <v>37</v>
      </c>
      <c r="AX235" s="13" t="s">
        <v>75</v>
      </c>
      <c r="AY235" s="244" t="s">
        <v>227</v>
      </c>
    </row>
    <row r="236" s="14" customFormat="1">
      <c r="A236" s="14"/>
      <c r="B236" s="245"/>
      <c r="C236" s="246"/>
      <c r="D236" s="235" t="s">
        <v>238</v>
      </c>
      <c r="E236" s="247" t="s">
        <v>19</v>
      </c>
      <c r="F236" s="248" t="s">
        <v>240</v>
      </c>
      <c r="G236" s="246"/>
      <c r="H236" s="249">
        <v>92</v>
      </c>
      <c r="I236" s="250"/>
      <c r="J236" s="246"/>
      <c r="K236" s="246"/>
      <c r="L236" s="251"/>
      <c r="M236" s="252"/>
      <c r="N236" s="253"/>
      <c r="O236" s="253"/>
      <c r="P236" s="253"/>
      <c r="Q236" s="253"/>
      <c r="R236" s="253"/>
      <c r="S236" s="253"/>
      <c r="T236" s="253"/>
      <c r="U236" s="254"/>
      <c r="V236" s="14"/>
      <c r="W236" s="14"/>
      <c r="X236" s="14"/>
      <c r="Y236" s="14"/>
      <c r="Z236" s="14"/>
      <c r="AA236" s="14"/>
      <c r="AB236" s="14"/>
      <c r="AC236" s="14"/>
      <c r="AD236" s="14"/>
      <c r="AE236" s="14"/>
      <c r="AT236" s="255" t="s">
        <v>238</v>
      </c>
      <c r="AU236" s="255" t="s">
        <v>82</v>
      </c>
      <c r="AV236" s="14" t="s">
        <v>234</v>
      </c>
      <c r="AW236" s="14" t="s">
        <v>37</v>
      </c>
      <c r="AX236" s="14" t="s">
        <v>82</v>
      </c>
      <c r="AY236" s="255" t="s">
        <v>227</v>
      </c>
    </row>
    <row r="237" s="2" customFormat="1" ht="16.5" customHeight="1">
      <c r="A237" s="40"/>
      <c r="B237" s="41"/>
      <c r="C237" s="215" t="s">
        <v>709</v>
      </c>
      <c r="D237" s="215" t="s">
        <v>229</v>
      </c>
      <c r="E237" s="216" t="s">
        <v>2841</v>
      </c>
      <c r="F237" s="217" t="s">
        <v>2842</v>
      </c>
      <c r="G237" s="218" t="s">
        <v>2657</v>
      </c>
      <c r="H237" s="219">
        <v>4</v>
      </c>
      <c r="I237" s="220"/>
      <c r="J237" s="221">
        <f>ROUND(I237*H237,2)</f>
        <v>0</v>
      </c>
      <c r="K237" s="217" t="s">
        <v>19</v>
      </c>
      <c r="L237" s="46"/>
      <c r="M237" s="222" t="s">
        <v>19</v>
      </c>
      <c r="N237" s="223" t="s">
        <v>46</v>
      </c>
      <c r="O237" s="86"/>
      <c r="P237" s="224">
        <f>O237*H237</f>
        <v>0</v>
      </c>
      <c r="Q237" s="224">
        <v>0</v>
      </c>
      <c r="R237" s="224">
        <f>Q237*H237</f>
        <v>0</v>
      </c>
      <c r="S237" s="224">
        <v>0</v>
      </c>
      <c r="T237" s="224">
        <f>S237*H237</f>
        <v>0</v>
      </c>
      <c r="U237" s="225" t="s">
        <v>19</v>
      </c>
      <c r="V237" s="40"/>
      <c r="W237" s="40"/>
      <c r="X237" s="40"/>
      <c r="Y237" s="40"/>
      <c r="Z237" s="40"/>
      <c r="AA237" s="40"/>
      <c r="AB237" s="40"/>
      <c r="AC237" s="40"/>
      <c r="AD237" s="40"/>
      <c r="AE237" s="40"/>
      <c r="AR237" s="226" t="s">
        <v>234</v>
      </c>
      <c r="AT237" s="226" t="s">
        <v>229</v>
      </c>
      <c r="AU237" s="226" t="s">
        <v>82</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234</v>
      </c>
      <c r="BM237" s="226" t="s">
        <v>2843</v>
      </c>
    </row>
    <row r="238" s="15" customFormat="1">
      <c r="A238" s="15"/>
      <c r="B238" s="266"/>
      <c r="C238" s="267"/>
      <c r="D238" s="235" t="s">
        <v>238</v>
      </c>
      <c r="E238" s="268" t="s">
        <v>19</v>
      </c>
      <c r="F238" s="269" t="s">
        <v>2653</v>
      </c>
      <c r="G238" s="267"/>
      <c r="H238" s="268" t="s">
        <v>19</v>
      </c>
      <c r="I238" s="270"/>
      <c r="J238" s="267"/>
      <c r="K238" s="267"/>
      <c r="L238" s="271"/>
      <c r="M238" s="272"/>
      <c r="N238" s="273"/>
      <c r="O238" s="273"/>
      <c r="P238" s="273"/>
      <c r="Q238" s="273"/>
      <c r="R238" s="273"/>
      <c r="S238" s="273"/>
      <c r="T238" s="273"/>
      <c r="U238" s="274"/>
      <c r="V238" s="15"/>
      <c r="W238" s="15"/>
      <c r="X238" s="15"/>
      <c r="Y238" s="15"/>
      <c r="Z238" s="15"/>
      <c r="AA238" s="15"/>
      <c r="AB238" s="15"/>
      <c r="AC238" s="15"/>
      <c r="AD238" s="15"/>
      <c r="AE238" s="15"/>
      <c r="AT238" s="275" t="s">
        <v>238</v>
      </c>
      <c r="AU238" s="275" t="s">
        <v>82</v>
      </c>
      <c r="AV238" s="15" t="s">
        <v>82</v>
      </c>
      <c r="AW238" s="15" t="s">
        <v>37</v>
      </c>
      <c r="AX238" s="15" t="s">
        <v>75</v>
      </c>
      <c r="AY238" s="275" t="s">
        <v>227</v>
      </c>
    </row>
    <row r="239" s="13" customFormat="1">
      <c r="A239" s="13"/>
      <c r="B239" s="233"/>
      <c r="C239" s="234"/>
      <c r="D239" s="235" t="s">
        <v>238</v>
      </c>
      <c r="E239" s="236" t="s">
        <v>19</v>
      </c>
      <c r="F239" s="237" t="s">
        <v>2844</v>
      </c>
      <c r="G239" s="234"/>
      <c r="H239" s="238">
        <v>4</v>
      </c>
      <c r="I239" s="239"/>
      <c r="J239" s="234"/>
      <c r="K239" s="234"/>
      <c r="L239" s="240"/>
      <c r="M239" s="241"/>
      <c r="N239" s="242"/>
      <c r="O239" s="242"/>
      <c r="P239" s="242"/>
      <c r="Q239" s="242"/>
      <c r="R239" s="242"/>
      <c r="S239" s="242"/>
      <c r="T239" s="242"/>
      <c r="U239" s="243"/>
      <c r="V239" s="13"/>
      <c r="W239" s="13"/>
      <c r="X239" s="13"/>
      <c r="Y239" s="13"/>
      <c r="Z239" s="13"/>
      <c r="AA239" s="13"/>
      <c r="AB239" s="13"/>
      <c r="AC239" s="13"/>
      <c r="AD239" s="13"/>
      <c r="AE239" s="13"/>
      <c r="AT239" s="244" t="s">
        <v>238</v>
      </c>
      <c r="AU239" s="244" t="s">
        <v>82</v>
      </c>
      <c r="AV239" s="13" t="s">
        <v>84</v>
      </c>
      <c r="AW239" s="13" t="s">
        <v>37</v>
      </c>
      <c r="AX239" s="13" t="s">
        <v>75</v>
      </c>
      <c r="AY239" s="244" t="s">
        <v>227</v>
      </c>
    </row>
    <row r="240" s="14" customFormat="1">
      <c r="A240" s="14"/>
      <c r="B240" s="245"/>
      <c r="C240" s="246"/>
      <c r="D240" s="235" t="s">
        <v>238</v>
      </c>
      <c r="E240" s="247" t="s">
        <v>19</v>
      </c>
      <c r="F240" s="248" t="s">
        <v>240</v>
      </c>
      <c r="G240" s="246"/>
      <c r="H240" s="249">
        <v>4</v>
      </c>
      <c r="I240" s="250"/>
      <c r="J240" s="246"/>
      <c r="K240" s="246"/>
      <c r="L240" s="251"/>
      <c r="M240" s="252"/>
      <c r="N240" s="253"/>
      <c r="O240" s="253"/>
      <c r="P240" s="253"/>
      <c r="Q240" s="253"/>
      <c r="R240" s="253"/>
      <c r="S240" s="253"/>
      <c r="T240" s="253"/>
      <c r="U240" s="254"/>
      <c r="V240" s="14"/>
      <c r="W240" s="14"/>
      <c r="X240" s="14"/>
      <c r="Y240" s="14"/>
      <c r="Z240" s="14"/>
      <c r="AA240" s="14"/>
      <c r="AB240" s="14"/>
      <c r="AC240" s="14"/>
      <c r="AD240" s="14"/>
      <c r="AE240" s="14"/>
      <c r="AT240" s="255" t="s">
        <v>238</v>
      </c>
      <c r="AU240" s="255" t="s">
        <v>82</v>
      </c>
      <c r="AV240" s="14" t="s">
        <v>234</v>
      </c>
      <c r="AW240" s="14" t="s">
        <v>37</v>
      </c>
      <c r="AX240" s="14" t="s">
        <v>82</v>
      </c>
      <c r="AY240" s="255" t="s">
        <v>227</v>
      </c>
    </row>
    <row r="241" s="2" customFormat="1" ht="16.5" customHeight="1">
      <c r="A241" s="40"/>
      <c r="B241" s="41"/>
      <c r="C241" s="215" t="s">
        <v>714</v>
      </c>
      <c r="D241" s="215" t="s">
        <v>229</v>
      </c>
      <c r="E241" s="216" t="s">
        <v>2845</v>
      </c>
      <c r="F241" s="217" t="s">
        <v>2846</v>
      </c>
      <c r="G241" s="218" t="s">
        <v>2657</v>
      </c>
      <c r="H241" s="219">
        <v>4</v>
      </c>
      <c r="I241" s="220"/>
      <c r="J241" s="221">
        <f>ROUND(I241*H241,2)</f>
        <v>0</v>
      </c>
      <c r="K241" s="217" t="s">
        <v>19</v>
      </c>
      <c r="L241" s="46"/>
      <c r="M241" s="222" t="s">
        <v>19</v>
      </c>
      <c r="N241" s="223" t="s">
        <v>46</v>
      </c>
      <c r="O241" s="86"/>
      <c r="P241" s="224">
        <f>O241*H241</f>
        <v>0</v>
      </c>
      <c r="Q241" s="224">
        <v>0</v>
      </c>
      <c r="R241" s="224">
        <f>Q241*H241</f>
        <v>0</v>
      </c>
      <c r="S241" s="224">
        <v>0</v>
      </c>
      <c r="T241" s="224">
        <f>S241*H241</f>
        <v>0</v>
      </c>
      <c r="U241" s="225" t="s">
        <v>19</v>
      </c>
      <c r="V241" s="40"/>
      <c r="W241" s="40"/>
      <c r="X241" s="40"/>
      <c r="Y241" s="40"/>
      <c r="Z241" s="40"/>
      <c r="AA241" s="40"/>
      <c r="AB241" s="40"/>
      <c r="AC241" s="40"/>
      <c r="AD241" s="40"/>
      <c r="AE241" s="40"/>
      <c r="AR241" s="226" t="s">
        <v>234</v>
      </c>
      <c r="AT241" s="226" t="s">
        <v>229</v>
      </c>
      <c r="AU241" s="226" t="s">
        <v>82</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234</v>
      </c>
      <c r="BM241" s="226" t="s">
        <v>2847</v>
      </c>
    </row>
    <row r="242" s="15" customFormat="1">
      <c r="A242" s="15"/>
      <c r="B242" s="266"/>
      <c r="C242" s="267"/>
      <c r="D242" s="235" t="s">
        <v>238</v>
      </c>
      <c r="E242" s="268" t="s">
        <v>19</v>
      </c>
      <c r="F242" s="269" t="s">
        <v>2653</v>
      </c>
      <c r="G242" s="267"/>
      <c r="H242" s="268" t="s">
        <v>19</v>
      </c>
      <c r="I242" s="270"/>
      <c r="J242" s="267"/>
      <c r="K242" s="267"/>
      <c r="L242" s="271"/>
      <c r="M242" s="272"/>
      <c r="N242" s="273"/>
      <c r="O242" s="273"/>
      <c r="P242" s="273"/>
      <c r="Q242" s="273"/>
      <c r="R242" s="273"/>
      <c r="S242" s="273"/>
      <c r="T242" s="273"/>
      <c r="U242" s="274"/>
      <c r="V242" s="15"/>
      <c r="W242" s="15"/>
      <c r="X242" s="15"/>
      <c r="Y242" s="15"/>
      <c r="Z242" s="15"/>
      <c r="AA242" s="15"/>
      <c r="AB242" s="15"/>
      <c r="AC242" s="15"/>
      <c r="AD242" s="15"/>
      <c r="AE242" s="15"/>
      <c r="AT242" s="275" t="s">
        <v>238</v>
      </c>
      <c r="AU242" s="275" t="s">
        <v>82</v>
      </c>
      <c r="AV242" s="15" t="s">
        <v>82</v>
      </c>
      <c r="AW242" s="15" t="s">
        <v>37</v>
      </c>
      <c r="AX242" s="15" t="s">
        <v>75</v>
      </c>
      <c r="AY242" s="275" t="s">
        <v>227</v>
      </c>
    </row>
    <row r="243" s="13" customFormat="1">
      <c r="A243" s="13"/>
      <c r="B243" s="233"/>
      <c r="C243" s="234"/>
      <c r="D243" s="235" t="s">
        <v>238</v>
      </c>
      <c r="E243" s="236" t="s">
        <v>19</v>
      </c>
      <c r="F243" s="237" t="s">
        <v>2848</v>
      </c>
      <c r="G243" s="234"/>
      <c r="H243" s="238">
        <v>4</v>
      </c>
      <c r="I243" s="239"/>
      <c r="J243" s="234"/>
      <c r="K243" s="234"/>
      <c r="L243" s="240"/>
      <c r="M243" s="241"/>
      <c r="N243" s="242"/>
      <c r="O243" s="242"/>
      <c r="P243" s="242"/>
      <c r="Q243" s="242"/>
      <c r="R243" s="242"/>
      <c r="S243" s="242"/>
      <c r="T243" s="242"/>
      <c r="U243" s="243"/>
      <c r="V243" s="13"/>
      <c r="W243" s="13"/>
      <c r="X243" s="13"/>
      <c r="Y243" s="13"/>
      <c r="Z243" s="13"/>
      <c r="AA243" s="13"/>
      <c r="AB243" s="13"/>
      <c r="AC243" s="13"/>
      <c r="AD243" s="13"/>
      <c r="AE243" s="13"/>
      <c r="AT243" s="244" t="s">
        <v>238</v>
      </c>
      <c r="AU243" s="244" t="s">
        <v>82</v>
      </c>
      <c r="AV243" s="13" t="s">
        <v>84</v>
      </c>
      <c r="AW243" s="13" t="s">
        <v>37</v>
      </c>
      <c r="AX243" s="13" t="s">
        <v>75</v>
      </c>
      <c r="AY243" s="244" t="s">
        <v>227</v>
      </c>
    </row>
    <row r="244" s="14" customFormat="1">
      <c r="A244" s="14"/>
      <c r="B244" s="245"/>
      <c r="C244" s="246"/>
      <c r="D244" s="235" t="s">
        <v>238</v>
      </c>
      <c r="E244" s="247" t="s">
        <v>19</v>
      </c>
      <c r="F244" s="248" t="s">
        <v>240</v>
      </c>
      <c r="G244" s="246"/>
      <c r="H244" s="249">
        <v>4</v>
      </c>
      <c r="I244" s="250"/>
      <c r="J244" s="246"/>
      <c r="K244" s="246"/>
      <c r="L244" s="251"/>
      <c r="M244" s="252"/>
      <c r="N244" s="253"/>
      <c r="O244" s="253"/>
      <c r="P244" s="253"/>
      <c r="Q244" s="253"/>
      <c r="R244" s="253"/>
      <c r="S244" s="253"/>
      <c r="T244" s="253"/>
      <c r="U244" s="254"/>
      <c r="V244" s="14"/>
      <c r="W244" s="14"/>
      <c r="X244" s="14"/>
      <c r="Y244" s="14"/>
      <c r="Z244" s="14"/>
      <c r="AA244" s="14"/>
      <c r="AB244" s="14"/>
      <c r="AC244" s="14"/>
      <c r="AD244" s="14"/>
      <c r="AE244" s="14"/>
      <c r="AT244" s="255" t="s">
        <v>238</v>
      </c>
      <c r="AU244" s="255" t="s">
        <v>82</v>
      </c>
      <c r="AV244" s="14" t="s">
        <v>234</v>
      </c>
      <c r="AW244" s="14" t="s">
        <v>37</v>
      </c>
      <c r="AX244" s="14" t="s">
        <v>82</v>
      </c>
      <c r="AY244" s="255" t="s">
        <v>227</v>
      </c>
    </row>
    <row r="245" s="2" customFormat="1" ht="16.5" customHeight="1">
      <c r="A245" s="40"/>
      <c r="B245" s="41"/>
      <c r="C245" s="215" t="s">
        <v>721</v>
      </c>
      <c r="D245" s="215" t="s">
        <v>229</v>
      </c>
      <c r="E245" s="216" t="s">
        <v>2849</v>
      </c>
      <c r="F245" s="217" t="s">
        <v>2850</v>
      </c>
      <c r="G245" s="218" t="s">
        <v>2051</v>
      </c>
      <c r="H245" s="219">
        <v>1</v>
      </c>
      <c r="I245" s="220"/>
      <c r="J245" s="221">
        <f>ROUND(I245*H245,2)</f>
        <v>0</v>
      </c>
      <c r="K245" s="217" t="s">
        <v>19</v>
      </c>
      <c r="L245" s="46"/>
      <c r="M245" s="222" t="s">
        <v>19</v>
      </c>
      <c r="N245" s="223" t="s">
        <v>46</v>
      </c>
      <c r="O245" s="86"/>
      <c r="P245" s="224">
        <f>O245*H245</f>
        <v>0</v>
      </c>
      <c r="Q245" s="224">
        <v>0</v>
      </c>
      <c r="R245" s="224">
        <f>Q245*H245</f>
        <v>0</v>
      </c>
      <c r="S245" s="224">
        <v>0</v>
      </c>
      <c r="T245" s="224">
        <f>S245*H245</f>
        <v>0</v>
      </c>
      <c r="U245" s="225" t="s">
        <v>19</v>
      </c>
      <c r="V245" s="40"/>
      <c r="W245" s="40"/>
      <c r="X245" s="40"/>
      <c r="Y245" s="40"/>
      <c r="Z245" s="40"/>
      <c r="AA245" s="40"/>
      <c r="AB245" s="40"/>
      <c r="AC245" s="40"/>
      <c r="AD245" s="40"/>
      <c r="AE245" s="40"/>
      <c r="AR245" s="226" t="s">
        <v>234</v>
      </c>
      <c r="AT245" s="226" t="s">
        <v>229</v>
      </c>
      <c r="AU245" s="226" t="s">
        <v>82</v>
      </c>
      <c r="AY245" s="19" t="s">
        <v>227</v>
      </c>
      <c r="BE245" s="227">
        <f>IF(N245="základní",J245,0)</f>
        <v>0</v>
      </c>
      <c r="BF245" s="227">
        <f>IF(N245="snížená",J245,0)</f>
        <v>0</v>
      </c>
      <c r="BG245" s="227">
        <f>IF(N245="zákl. přenesená",J245,0)</f>
        <v>0</v>
      </c>
      <c r="BH245" s="227">
        <f>IF(N245="sníž. přenesená",J245,0)</f>
        <v>0</v>
      </c>
      <c r="BI245" s="227">
        <f>IF(N245="nulová",J245,0)</f>
        <v>0</v>
      </c>
      <c r="BJ245" s="19" t="s">
        <v>82</v>
      </c>
      <c r="BK245" s="227">
        <f>ROUND(I245*H245,2)</f>
        <v>0</v>
      </c>
      <c r="BL245" s="19" t="s">
        <v>234</v>
      </c>
      <c r="BM245" s="226" t="s">
        <v>2851</v>
      </c>
    </row>
    <row r="246" s="2" customFormat="1" ht="16.5" customHeight="1">
      <c r="A246" s="40"/>
      <c r="B246" s="41"/>
      <c r="C246" s="256" t="s">
        <v>726</v>
      </c>
      <c r="D246" s="256" t="s">
        <v>241</v>
      </c>
      <c r="E246" s="257" t="s">
        <v>2852</v>
      </c>
      <c r="F246" s="258" t="s">
        <v>2853</v>
      </c>
      <c r="G246" s="259" t="s">
        <v>2051</v>
      </c>
      <c r="H246" s="260">
        <v>1</v>
      </c>
      <c r="I246" s="261"/>
      <c r="J246" s="262">
        <f>ROUND(I246*H246,2)</f>
        <v>0</v>
      </c>
      <c r="K246" s="258" t="s">
        <v>19</v>
      </c>
      <c r="L246" s="263"/>
      <c r="M246" s="264" t="s">
        <v>19</v>
      </c>
      <c r="N246" s="265" t="s">
        <v>46</v>
      </c>
      <c r="O246" s="86"/>
      <c r="P246" s="224">
        <f>O246*H246</f>
        <v>0</v>
      </c>
      <c r="Q246" s="224">
        <v>0</v>
      </c>
      <c r="R246" s="224">
        <f>Q246*H246</f>
        <v>0</v>
      </c>
      <c r="S246" s="224">
        <v>0</v>
      </c>
      <c r="T246" s="224">
        <f>S246*H246</f>
        <v>0</v>
      </c>
      <c r="U246" s="225" t="s">
        <v>19</v>
      </c>
      <c r="V246" s="40"/>
      <c r="W246" s="40"/>
      <c r="X246" s="40"/>
      <c r="Y246" s="40"/>
      <c r="Z246" s="40"/>
      <c r="AA246" s="40"/>
      <c r="AB246" s="40"/>
      <c r="AC246" s="40"/>
      <c r="AD246" s="40"/>
      <c r="AE246" s="40"/>
      <c r="AR246" s="226" t="s">
        <v>245</v>
      </c>
      <c r="AT246" s="226" t="s">
        <v>241</v>
      </c>
      <c r="AU246" s="226" t="s">
        <v>82</v>
      </c>
      <c r="AY246" s="19" t="s">
        <v>227</v>
      </c>
      <c r="BE246" s="227">
        <f>IF(N246="základní",J246,0)</f>
        <v>0</v>
      </c>
      <c r="BF246" s="227">
        <f>IF(N246="snížená",J246,0)</f>
        <v>0</v>
      </c>
      <c r="BG246" s="227">
        <f>IF(N246="zákl. přenesená",J246,0)</f>
        <v>0</v>
      </c>
      <c r="BH246" s="227">
        <f>IF(N246="sníž. přenesená",J246,0)</f>
        <v>0</v>
      </c>
      <c r="BI246" s="227">
        <f>IF(N246="nulová",J246,0)</f>
        <v>0</v>
      </c>
      <c r="BJ246" s="19" t="s">
        <v>82</v>
      </c>
      <c r="BK246" s="227">
        <f>ROUND(I246*H246,2)</f>
        <v>0</v>
      </c>
      <c r="BL246" s="19" t="s">
        <v>234</v>
      </c>
      <c r="BM246" s="226" t="s">
        <v>2854</v>
      </c>
    </row>
    <row r="247" s="15" customFormat="1">
      <c r="A247" s="15"/>
      <c r="B247" s="266"/>
      <c r="C247" s="267"/>
      <c r="D247" s="235" t="s">
        <v>238</v>
      </c>
      <c r="E247" s="268" t="s">
        <v>19</v>
      </c>
      <c r="F247" s="269" t="s">
        <v>2653</v>
      </c>
      <c r="G247" s="267"/>
      <c r="H247" s="268" t="s">
        <v>19</v>
      </c>
      <c r="I247" s="270"/>
      <c r="J247" s="267"/>
      <c r="K247" s="267"/>
      <c r="L247" s="271"/>
      <c r="M247" s="272"/>
      <c r="N247" s="273"/>
      <c r="O247" s="273"/>
      <c r="P247" s="273"/>
      <c r="Q247" s="273"/>
      <c r="R247" s="273"/>
      <c r="S247" s="273"/>
      <c r="T247" s="273"/>
      <c r="U247" s="274"/>
      <c r="V247" s="15"/>
      <c r="W247" s="15"/>
      <c r="X247" s="15"/>
      <c r="Y247" s="15"/>
      <c r="Z247" s="15"/>
      <c r="AA247" s="15"/>
      <c r="AB247" s="15"/>
      <c r="AC247" s="15"/>
      <c r="AD247" s="15"/>
      <c r="AE247" s="15"/>
      <c r="AT247" s="275" t="s">
        <v>238</v>
      </c>
      <c r="AU247" s="275" t="s">
        <v>82</v>
      </c>
      <c r="AV247" s="15" t="s">
        <v>82</v>
      </c>
      <c r="AW247" s="15" t="s">
        <v>37</v>
      </c>
      <c r="AX247" s="15" t="s">
        <v>75</v>
      </c>
      <c r="AY247" s="275" t="s">
        <v>227</v>
      </c>
    </row>
    <row r="248" s="13" customFormat="1">
      <c r="A248" s="13"/>
      <c r="B248" s="233"/>
      <c r="C248" s="234"/>
      <c r="D248" s="235" t="s">
        <v>238</v>
      </c>
      <c r="E248" s="236" t="s">
        <v>19</v>
      </c>
      <c r="F248" s="237" t="s">
        <v>82</v>
      </c>
      <c r="G248" s="234"/>
      <c r="H248" s="238">
        <v>1</v>
      </c>
      <c r="I248" s="239"/>
      <c r="J248" s="234"/>
      <c r="K248" s="234"/>
      <c r="L248" s="240"/>
      <c r="M248" s="241"/>
      <c r="N248" s="242"/>
      <c r="O248" s="242"/>
      <c r="P248" s="242"/>
      <c r="Q248" s="242"/>
      <c r="R248" s="242"/>
      <c r="S248" s="242"/>
      <c r="T248" s="242"/>
      <c r="U248" s="243"/>
      <c r="V248" s="13"/>
      <c r="W248" s="13"/>
      <c r="X248" s="13"/>
      <c r="Y248" s="13"/>
      <c r="Z248" s="13"/>
      <c r="AA248" s="13"/>
      <c r="AB248" s="13"/>
      <c r="AC248" s="13"/>
      <c r="AD248" s="13"/>
      <c r="AE248" s="13"/>
      <c r="AT248" s="244" t="s">
        <v>238</v>
      </c>
      <c r="AU248" s="244" t="s">
        <v>82</v>
      </c>
      <c r="AV248" s="13" t="s">
        <v>84</v>
      </c>
      <c r="AW248" s="13" t="s">
        <v>37</v>
      </c>
      <c r="AX248" s="13" t="s">
        <v>75</v>
      </c>
      <c r="AY248" s="244" t="s">
        <v>227</v>
      </c>
    </row>
    <row r="249" s="14" customFormat="1">
      <c r="A249" s="14"/>
      <c r="B249" s="245"/>
      <c r="C249" s="246"/>
      <c r="D249" s="235" t="s">
        <v>238</v>
      </c>
      <c r="E249" s="247" t="s">
        <v>19</v>
      </c>
      <c r="F249" s="248" t="s">
        <v>240</v>
      </c>
      <c r="G249" s="246"/>
      <c r="H249" s="249">
        <v>1</v>
      </c>
      <c r="I249" s="250"/>
      <c r="J249" s="246"/>
      <c r="K249" s="246"/>
      <c r="L249" s="251"/>
      <c r="M249" s="252"/>
      <c r="N249" s="253"/>
      <c r="O249" s="253"/>
      <c r="P249" s="253"/>
      <c r="Q249" s="253"/>
      <c r="R249" s="253"/>
      <c r="S249" s="253"/>
      <c r="T249" s="253"/>
      <c r="U249" s="254"/>
      <c r="V249" s="14"/>
      <c r="W249" s="14"/>
      <c r="X249" s="14"/>
      <c r="Y249" s="14"/>
      <c r="Z249" s="14"/>
      <c r="AA249" s="14"/>
      <c r="AB249" s="14"/>
      <c r="AC249" s="14"/>
      <c r="AD249" s="14"/>
      <c r="AE249" s="14"/>
      <c r="AT249" s="255" t="s">
        <v>238</v>
      </c>
      <c r="AU249" s="255" t="s">
        <v>82</v>
      </c>
      <c r="AV249" s="14" t="s">
        <v>234</v>
      </c>
      <c r="AW249" s="14" t="s">
        <v>37</v>
      </c>
      <c r="AX249" s="14" t="s">
        <v>82</v>
      </c>
      <c r="AY249" s="255" t="s">
        <v>227</v>
      </c>
    </row>
    <row r="250" s="2" customFormat="1" ht="21.75" customHeight="1">
      <c r="A250" s="40"/>
      <c r="B250" s="41"/>
      <c r="C250" s="256" t="s">
        <v>734</v>
      </c>
      <c r="D250" s="256" t="s">
        <v>241</v>
      </c>
      <c r="E250" s="257" t="s">
        <v>2855</v>
      </c>
      <c r="F250" s="258" t="s">
        <v>2856</v>
      </c>
      <c r="G250" s="259" t="s">
        <v>2051</v>
      </c>
      <c r="H250" s="260">
        <v>1</v>
      </c>
      <c r="I250" s="261"/>
      <c r="J250" s="262">
        <f>ROUND(I250*H250,2)</f>
        <v>0</v>
      </c>
      <c r="K250" s="258" t="s">
        <v>19</v>
      </c>
      <c r="L250" s="263"/>
      <c r="M250" s="264" t="s">
        <v>19</v>
      </c>
      <c r="N250" s="265" t="s">
        <v>46</v>
      </c>
      <c r="O250" s="86"/>
      <c r="P250" s="224">
        <f>O250*H250</f>
        <v>0</v>
      </c>
      <c r="Q250" s="224">
        <v>0</v>
      </c>
      <c r="R250" s="224">
        <f>Q250*H250</f>
        <v>0</v>
      </c>
      <c r="S250" s="224">
        <v>0</v>
      </c>
      <c r="T250" s="224">
        <f>S250*H250</f>
        <v>0</v>
      </c>
      <c r="U250" s="225" t="s">
        <v>19</v>
      </c>
      <c r="V250" s="40"/>
      <c r="W250" s="40"/>
      <c r="X250" s="40"/>
      <c r="Y250" s="40"/>
      <c r="Z250" s="40"/>
      <c r="AA250" s="40"/>
      <c r="AB250" s="40"/>
      <c r="AC250" s="40"/>
      <c r="AD250" s="40"/>
      <c r="AE250" s="40"/>
      <c r="AR250" s="226" t="s">
        <v>245</v>
      </c>
      <c r="AT250" s="226" t="s">
        <v>241</v>
      </c>
      <c r="AU250" s="226" t="s">
        <v>82</v>
      </c>
      <c r="AY250" s="19" t="s">
        <v>227</v>
      </c>
      <c r="BE250" s="227">
        <f>IF(N250="základní",J250,0)</f>
        <v>0</v>
      </c>
      <c r="BF250" s="227">
        <f>IF(N250="snížená",J250,0)</f>
        <v>0</v>
      </c>
      <c r="BG250" s="227">
        <f>IF(N250="zákl. přenesená",J250,0)</f>
        <v>0</v>
      </c>
      <c r="BH250" s="227">
        <f>IF(N250="sníž. přenesená",J250,0)</f>
        <v>0</v>
      </c>
      <c r="BI250" s="227">
        <f>IF(N250="nulová",J250,0)</f>
        <v>0</v>
      </c>
      <c r="BJ250" s="19" t="s">
        <v>82</v>
      </c>
      <c r="BK250" s="227">
        <f>ROUND(I250*H250,2)</f>
        <v>0</v>
      </c>
      <c r="BL250" s="19" t="s">
        <v>234</v>
      </c>
      <c r="BM250" s="226" t="s">
        <v>2857</v>
      </c>
    </row>
    <row r="251" s="15" customFormat="1">
      <c r="A251" s="15"/>
      <c r="B251" s="266"/>
      <c r="C251" s="267"/>
      <c r="D251" s="235" t="s">
        <v>238</v>
      </c>
      <c r="E251" s="268" t="s">
        <v>19</v>
      </c>
      <c r="F251" s="269" t="s">
        <v>2653</v>
      </c>
      <c r="G251" s="267"/>
      <c r="H251" s="268" t="s">
        <v>19</v>
      </c>
      <c r="I251" s="270"/>
      <c r="J251" s="267"/>
      <c r="K251" s="267"/>
      <c r="L251" s="271"/>
      <c r="M251" s="272"/>
      <c r="N251" s="273"/>
      <c r="O251" s="273"/>
      <c r="P251" s="273"/>
      <c r="Q251" s="273"/>
      <c r="R251" s="273"/>
      <c r="S251" s="273"/>
      <c r="T251" s="273"/>
      <c r="U251" s="274"/>
      <c r="V251" s="15"/>
      <c r="W251" s="15"/>
      <c r="X251" s="15"/>
      <c r="Y251" s="15"/>
      <c r="Z251" s="15"/>
      <c r="AA251" s="15"/>
      <c r="AB251" s="15"/>
      <c r="AC251" s="15"/>
      <c r="AD251" s="15"/>
      <c r="AE251" s="15"/>
      <c r="AT251" s="275" t="s">
        <v>238</v>
      </c>
      <c r="AU251" s="275" t="s">
        <v>82</v>
      </c>
      <c r="AV251" s="15" t="s">
        <v>82</v>
      </c>
      <c r="AW251" s="15" t="s">
        <v>37</v>
      </c>
      <c r="AX251" s="15" t="s">
        <v>75</v>
      </c>
      <c r="AY251" s="275" t="s">
        <v>227</v>
      </c>
    </row>
    <row r="252" s="13" customFormat="1">
      <c r="A252" s="13"/>
      <c r="B252" s="233"/>
      <c r="C252" s="234"/>
      <c r="D252" s="235" t="s">
        <v>238</v>
      </c>
      <c r="E252" s="236" t="s">
        <v>19</v>
      </c>
      <c r="F252" s="237" t="s">
        <v>82</v>
      </c>
      <c r="G252" s="234"/>
      <c r="H252" s="238">
        <v>1</v>
      </c>
      <c r="I252" s="239"/>
      <c r="J252" s="234"/>
      <c r="K252" s="234"/>
      <c r="L252" s="240"/>
      <c r="M252" s="241"/>
      <c r="N252" s="242"/>
      <c r="O252" s="242"/>
      <c r="P252" s="242"/>
      <c r="Q252" s="242"/>
      <c r="R252" s="242"/>
      <c r="S252" s="242"/>
      <c r="T252" s="242"/>
      <c r="U252" s="243"/>
      <c r="V252" s="13"/>
      <c r="W252" s="13"/>
      <c r="X252" s="13"/>
      <c r="Y252" s="13"/>
      <c r="Z252" s="13"/>
      <c r="AA252" s="13"/>
      <c r="AB252" s="13"/>
      <c r="AC252" s="13"/>
      <c r="AD252" s="13"/>
      <c r="AE252" s="13"/>
      <c r="AT252" s="244" t="s">
        <v>238</v>
      </c>
      <c r="AU252" s="244" t="s">
        <v>82</v>
      </c>
      <c r="AV252" s="13" t="s">
        <v>84</v>
      </c>
      <c r="AW252" s="13" t="s">
        <v>37</v>
      </c>
      <c r="AX252" s="13" t="s">
        <v>75</v>
      </c>
      <c r="AY252" s="244" t="s">
        <v>227</v>
      </c>
    </row>
    <row r="253" s="14" customFormat="1">
      <c r="A253" s="14"/>
      <c r="B253" s="245"/>
      <c r="C253" s="246"/>
      <c r="D253" s="235" t="s">
        <v>238</v>
      </c>
      <c r="E253" s="247" t="s">
        <v>19</v>
      </c>
      <c r="F253" s="248" t="s">
        <v>240</v>
      </c>
      <c r="G253" s="246"/>
      <c r="H253" s="249">
        <v>1</v>
      </c>
      <c r="I253" s="250"/>
      <c r="J253" s="246"/>
      <c r="K253" s="246"/>
      <c r="L253" s="251"/>
      <c r="M253" s="252"/>
      <c r="N253" s="253"/>
      <c r="O253" s="253"/>
      <c r="P253" s="253"/>
      <c r="Q253" s="253"/>
      <c r="R253" s="253"/>
      <c r="S253" s="253"/>
      <c r="T253" s="253"/>
      <c r="U253" s="254"/>
      <c r="V253" s="14"/>
      <c r="W253" s="14"/>
      <c r="X253" s="14"/>
      <c r="Y253" s="14"/>
      <c r="Z253" s="14"/>
      <c r="AA253" s="14"/>
      <c r="AB253" s="14"/>
      <c r="AC253" s="14"/>
      <c r="AD253" s="14"/>
      <c r="AE253" s="14"/>
      <c r="AT253" s="255" t="s">
        <v>238</v>
      </c>
      <c r="AU253" s="255" t="s">
        <v>82</v>
      </c>
      <c r="AV253" s="14" t="s">
        <v>234</v>
      </c>
      <c r="AW253" s="14" t="s">
        <v>37</v>
      </c>
      <c r="AX253" s="14" t="s">
        <v>82</v>
      </c>
      <c r="AY253" s="255" t="s">
        <v>227</v>
      </c>
    </row>
    <row r="254" s="2" customFormat="1" ht="16.5" customHeight="1">
      <c r="A254" s="40"/>
      <c r="B254" s="41"/>
      <c r="C254" s="215" t="s">
        <v>739</v>
      </c>
      <c r="D254" s="215" t="s">
        <v>229</v>
      </c>
      <c r="E254" s="216" t="s">
        <v>2858</v>
      </c>
      <c r="F254" s="217" t="s">
        <v>2859</v>
      </c>
      <c r="G254" s="218" t="s">
        <v>2051</v>
      </c>
      <c r="H254" s="219">
        <v>1</v>
      </c>
      <c r="I254" s="220"/>
      <c r="J254" s="221">
        <f>ROUND(I254*H254,2)</f>
        <v>0</v>
      </c>
      <c r="K254" s="217" t="s">
        <v>19</v>
      </c>
      <c r="L254" s="46"/>
      <c r="M254" s="222" t="s">
        <v>19</v>
      </c>
      <c r="N254" s="223" t="s">
        <v>46</v>
      </c>
      <c r="O254" s="86"/>
      <c r="P254" s="224">
        <f>O254*H254</f>
        <v>0</v>
      </c>
      <c r="Q254" s="224">
        <v>0</v>
      </c>
      <c r="R254" s="224">
        <f>Q254*H254</f>
        <v>0</v>
      </c>
      <c r="S254" s="224">
        <v>0</v>
      </c>
      <c r="T254" s="224">
        <f>S254*H254</f>
        <v>0</v>
      </c>
      <c r="U254" s="225" t="s">
        <v>19</v>
      </c>
      <c r="V254" s="40"/>
      <c r="W254" s="40"/>
      <c r="X254" s="40"/>
      <c r="Y254" s="40"/>
      <c r="Z254" s="40"/>
      <c r="AA254" s="40"/>
      <c r="AB254" s="40"/>
      <c r="AC254" s="40"/>
      <c r="AD254" s="40"/>
      <c r="AE254" s="40"/>
      <c r="AR254" s="226" t="s">
        <v>234</v>
      </c>
      <c r="AT254" s="226" t="s">
        <v>229</v>
      </c>
      <c r="AU254" s="226" t="s">
        <v>82</v>
      </c>
      <c r="AY254" s="19" t="s">
        <v>227</v>
      </c>
      <c r="BE254" s="227">
        <f>IF(N254="základní",J254,0)</f>
        <v>0</v>
      </c>
      <c r="BF254" s="227">
        <f>IF(N254="snížená",J254,0)</f>
        <v>0</v>
      </c>
      <c r="BG254" s="227">
        <f>IF(N254="zákl. přenesená",J254,0)</f>
        <v>0</v>
      </c>
      <c r="BH254" s="227">
        <f>IF(N254="sníž. přenesená",J254,0)</f>
        <v>0</v>
      </c>
      <c r="BI254" s="227">
        <f>IF(N254="nulová",J254,0)</f>
        <v>0</v>
      </c>
      <c r="BJ254" s="19" t="s">
        <v>82</v>
      </c>
      <c r="BK254" s="227">
        <f>ROUND(I254*H254,2)</f>
        <v>0</v>
      </c>
      <c r="BL254" s="19" t="s">
        <v>234</v>
      </c>
      <c r="BM254" s="226" t="s">
        <v>2860</v>
      </c>
    </row>
    <row r="255" s="15" customFormat="1">
      <c r="A255" s="15"/>
      <c r="B255" s="266"/>
      <c r="C255" s="267"/>
      <c r="D255" s="235" t="s">
        <v>238</v>
      </c>
      <c r="E255" s="268" t="s">
        <v>19</v>
      </c>
      <c r="F255" s="269" t="s">
        <v>2653</v>
      </c>
      <c r="G255" s="267"/>
      <c r="H255" s="268" t="s">
        <v>19</v>
      </c>
      <c r="I255" s="270"/>
      <c r="J255" s="267"/>
      <c r="K255" s="267"/>
      <c r="L255" s="271"/>
      <c r="M255" s="272"/>
      <c r="N255" s="273"/>
      <c r="O255" s="273"/>
      <c r="P255" s="273"/>
      <c r="Q255" s="273"/>
      <c r="R255" s="273"/>
      <c r="S255" s="273"/>
      <c r="T255" s="273"/>
      <c r="U255" s="274"/>
      <c r="V255" s="15"/>
      <c r="W255" s="15"/>
      <c r="X255" s="15"/>
      <c r="Y255" s="15"/>
      <c r="Z255" s="15"/>
      <c r="AA255" s="15"/>
      <c r="AB255" s="15"/>
      <c r="AC255" s="15"/>
      <c r="AD255" s="15"/>
      <c r="AE255" s="15"/>
      <c r="AT255" s="275" t="s">
        <v>238</v>
      </c>
      <c r="AU255" s="275" t="s">
        <v>82</v>
      </c>
      <c r="AV255" s="15" t="s">
        <v>82</v>
      </c>
      <c r="AW255" s="15" t="s">
        <v>37</v>
      </c>
      <c r="AX255" s="15" t="s">
        <v>75</v>
      </c>
      <c r="AY255" s="275" t="s">
        <v>227</v>
      </c>
    </row>
    <row r="256" s="13" customFormat="1">
      <c r="A256" s="13"/>
      <c r="B256" s="233"/>
      <c r="C256" s="234"/>
      <c r="D256" s="235" t="s">
        <v>238</v>
      </c>
      <c r="E256" s="236" t="s">
        <v>19</v>
      </c>
      <c r="F256" s="237" t="s">
        <v>82</v>
      </c>
      <c r="G256" s="234"/>
      <c r="H256" s="238">
        <v>1</v>
      </c>
      <c r="I256" s="239"/>
      <c r="J256" s="234"/>
      <c r="K256" s="234"/>
      <c r="L256" s="240"/>
      <c r="M256" s="241"/>
      <c r="N256" s="242"/>
      <c r="O256" s="242"/>
      <c r="P256" s="242"/>
      <c r="Q256" s="242"/>
      <c r="R256" s="242"/>
      <c r="S256" s="242"/>
      <c r="T256" s="242"/>
      <c r="U256" s="243"/>
      <c r="V256" s="13"/>
      <c r="W256" s="13"/>
      <c r="X256" s="13"/>
      <c r="Y256" s="13"/>
      <c r="Z256" s="13"/>
      <c r="AA256" s="13"/>
      <c r="AB256" s="13"/>
      <c r="AC256" s="13"/>
      <c r="AD256" s="13"/>
      <c r="AE256" s="13"/>
      <c r="AT256" s="244" t="s">
        <v>238</v>
      </c>
      <c r="AU256" s="244" t="s">
        <v>82</v>
      </c>
      <c r="AV256" s="13" t="s">
        <v>84</v>
      </c>
      <c r="AW256" s="13" t="s">
        <v>37</v>
      </c>
      <c r="AX256" s="13" t="s">
        <v>75</v>
      </c>
      <c r="AY256" s="244" t="s">
        <v>227</v>
      </c>
    </row>
    <row r="257" s="14" customFormat="1">
      <c r="A257" s="14"/>
      <c r="B257" s="245"/>
      <c r="C257" s="246"/>
      <c r="D257" s="235" t="s">
        <v>238</v>
      </c>
      <c r="E257" s="247" t="s">
        <v>19</v>
      </c>
      <c r="F257" s="248" t="s">
        <v>240</v>
      </c>
      <c r="G257" s="246"/>
      <c r="H257" s="249">
        <v>1</v>
      </c>
      <c r="I257" s="250"/>
      <c r="J257" s="246"/>
      <c r="K257" s="246"/>
      <c r="L257" s="251"/>
      <c r="M257" s="252"/>
      <c r="N257" s="253"/>
      <c r="O257" s="253"/>
      <c r="P257" s="253"/>
      <c r="Q257" s="253"/>
      <c r="R257" s="253"/>
      <c r="S257" s="253"/>
      <c r="T257" s="253"/>
      <c r="U257" s="254"/>
      <c r="V257" s="14"/>
      <c r="W257" s="14"/>
      <c r="X257" s="14"/>
      <c r="Y257" s="14"/>
      <c r="Z257" s="14"/>
      <c r="AA257" s="14"/>
      <c r="AB257" s="14"/>
      <c r="AC257" s="14"/>
      <c r="AD257" s="14"/>
      <c r="AE257" s="14"/>
      <c r="AT257" s="255" t="s">
        <v>238</v>
      </c>
      <c r="AU257" s="255" t="s">
        <v>82</v>
      </c>
      <c r="AV257" s="14" t="s">
        <v>234</v>
      </c>
      <c r="AW257" s="14" t="s">
        <v>37</v>
      </c>
      <c r="AX257" s="14" t="s">
        <v>82</v>
      </c>
      <c r="AY257" s="255" t="s">
        <v>227</v>
      </c>
    </row>
    <row r="258" s="2" customFormat="1" ht="16.5" customHeight="1">
      <c r="A258" s="40"/>
      <c r="B258" s="41"/>
      <c r="C258" s="215" t="s">
        <v>744</v>
      </c>
      <c r="D258" s="215" t="s">
        <v>229</v>
      </c>
      <c r="E258" s="216" t="s">
        <v>2861</v>
      </c>
      <c r="F258" s="217" t="s">
        <v>2862</v>
      </c>
      <c r="G258" s="218" t="s">
        <v>370</v>
      </c>
      <c r="H258" s="219">
        <v>8</v>
      </c>
      <c r="I258" s="220"/>
      <c r="J258" s="221">
        <f>ROUND(I258*H258,2)</f>
        <v>0</v>
      </c>
      <c r="K258" s="217" t="s">
        <v>19</v>
      </c>
      <c r="L258" s="46"/>
      <c r="M258" s="222" t="s">
        <v>19</v>
      </c>
      <c r="N258" s="223" t="s">
        <v>46</v>
      </c>
      <c r="O258" s="86"/>
      <c r="P258" s="224">
        <f>O258*H258</f>
        <v>0</v>
      </c>
      <c r="Q258" s="224">
        <v>0</v>
      </c>
      <c r="R258" s="224">
        <f>Q258*H258</f>
        <v>0</v>
      </c>
      <c r="S258" s="224">
        <v>0</v>
      </c>
      <c r="T258" s="224">
        <f>S258*H258</f>
        <v>0</v>
      </c>
      <c r="U258" s="225" t="s">
        <v>19</v>
      </c>
      <c r="V258" s="40"/>
      <c r="W258" s="40"/>
      <c r="X258" s="40"/>
      <c r="Y258" s="40"/>
      <c r="Z258" s="40"/>
      <c r="AA258" s="40"/>
      <c r="AB258" s="40"/>
      <c r="AC258" s="40"/>
      <c r="AD258" s="40"/>
      <c r="AE258" s="40"/>
      <c r="AR258" s="226" t="s">
        <v>234</v>
      </c>
      <c r="AT258" s="226" t="s">
        <v>229</v>
      </c>
      <c r="AU258" s="226" t="s">
        <v>82</v>
      </c>
      <c r="AY258" s="19" t="s">
        <v>227</v>
      </c>
      <c r="BE258" s="227">
        <f>IF(N258="základní",J258,0)</f>
        <v>0</v>
      </c>
      <c r="BF258" s="227">
        <f>IF(N258="snížená",J258,0)</f>
        <v>0</v>
      </c>
      <c r="BG258" s="227">
        <f>IF(N258="zákl. přenesená",J258,0)</f>
        <v>0</v>
      </c>
      <c r="BH258" s="227">
        <f>IF(N258="sníž. přenesená",J258,0)</f>
        <v>0</v>
      </c>
      <c r="BI258" s="227">
        <f>IF(N258="nulová",J258,0)</f>
        <v>0</v>
      </c>
      <c r="BJ258" s="19" t="s">
        <v>82</v>
      </c>
      <c r="BK258" s="227">
        <f>ROUND(I258*H258,2)</f>
        <v>0</v>
      </c>
      <c r="BL258" s="19" t="s">
        <v>234</v>
      </c>
      <c r="BM258" s="226" t="s">
        <v>2863</v>
      </c>
    </row>
    <row r="259" s="15" customFormat="1">
      <c r="A259" s="15"/>
      <c r="B259" s="266"/>
      <c r="C259" s="267"/>
      <c r="D259" s="235" t="s">
        <v>238</v>
      </c>
      <c r="E259" s="268" t="s">
        <v>19</v>
      </c>
      <c r="F259" s="269" t="s">
        <v>2653</v>
      </c>
      <c r="G259" s="267"/>
      <c r="H259" s="268" t="s">
        <v>19</v>
      </c>
      <c r="I259" s="270"/>
      <c r="J259" s="267"/>
      <c r="K259" s="267"/>
      <c r="L259" s="271"/>
      <c r="M259" s="272"/>
      <c r="N259" s="273"/>
      <c r="O259" s="273"/>
      <c r="P259" s="273"/>
      <c r="Q259" s="273"/>
      <c r="R259" s="273"/>
      <c r="S259" s="273"/>
      <c r="T259" s="273"/>
      <c r="U259" s="274"/>
      <c r="V259" s="15"/>
      <c r="W259" s="15"/>
      <c r="X259" s="15"/>
      <c r="Y259" s="15"/>
      <c r="Z259" s="15"/>
      <c r="AA259" s="15"/>
      <c r="AB259" s="15"/>
      <c r="AC259" s="15"/>
      <c r="AD259" s="15"/>
      <c r="AE259" s="15"/>
      <c r="AT259" s="275" t="s">
        <v>238</v>
      </c>
      <c r="AU259" s="275" t="s">
        <v>82</v>
      </c>
      <c r="AV259" s="15" t="s">
        <v>82</v>
      </c>
      <c r="AW259" s="15" t="s">
        <v>37</v>
      </c>
      <c r="AX259" s="15" t="s">
        <v>75</v>
      </c>
      <c r="AY259" s="275" t="s">
        <v>227</v>
      </c>
    </row>
    <row r="260" s="13" customFormat="1">
      <c r="A260" s="13"/>
      <c r="B260" s="233"/>
      <c r="C260" s="234"/>
      <c r="D260" s="235" t="s">
        <v>238</v>
      </c>
      <c r="E260" s="236" t="s">
        <v>19</v>
      </c>
      <c r="F260" s="237" t="s">
        <v>245</v>
      </c>
      <c r="G260" s="234"/>
      <c r="H260" s="238">
        <v>8</v>
      </c>
      <c r="I260" s="239"/>
      <c r="J260" s="234"/>
      <c r="K260" s="234"/>
      <c r="L260" s="240"/>
      <c r="M260" s="241"/>
      <c r="N260" s="242"/>
      <c r="O260" s="242"/>
      <c r="P260" s="242"/>
      <c r="Q260" s="242"/>
      <c r="R260" s="242"/>
      <c r="S260" s="242"/>
      <c r="T260" s="242"/>
      <c r="U260" s="243"/>
      <c r="V260" s="13"/>
      <c r="W260" s="13"/>
      <c r="X260" s="13"/>
      <c r="Y260" s="13"/>
      <c r="Z260" s="13"/>
      <c r="AA260" s="13"/>
      <c r="AB260" s="13"/>
      <c r="AC260" s="13"/>
      <c r="AD260" s="13"/>
      <c r="AE260" s="13"/>
      <c r="AT260" s="244" t="s">
        <v>238</v>
      </c>
      <c r="AU260" s="244" t="s">
        <v>82</v>
      </c>
      <c r="AV260" s="13" t="s">
        <v>84</v>
      </c>
      <c r="AW260" s="13" t="s">
        <v>37</v>
      </c>
      <c r="AX260" s="13" t="s">
        <v>75</v>
      </c>
      <c r="AY260" s="244" t="s">
        <v>227</v>
      </c>
    </row>
    <row r="261" s="14" customFormat="1">
      <c r="A261" s="14"/>
      <c r="B261" s="245"/>
      <c r="C261" s="246"/>
      <c r="D261" s="235" t="s">
        <v>238</v>
      </c>
      <c r="E261" s="247" t="s">
        <v>19</v>
      </c>
      <c r="F261" s="248" t="s">
        <v>240</v>
      </c>
      <c r="G261" s="246"/>
      <c r="H261" s="249">
        <v>8</v>
      </c>
      <c r="I261" s="250"/>
      <c r="J261" s="246"/>
      <c r="K261" s="246"/>
      <c r="L261" s="251"/>
      <c r="M261" s="252"/>
      <c r="N261" s="253"/>
      <c r="O261" s="253"/>
      <c r="P261" s="253"/>
      <c r="Q261" s="253"/>
      <c r="R261" s="253"/>
      <c r="S261" s="253"/>
      <c r="T261" s="253"/>
      <c r="U261" s="254"/>
      <c r="V261" s="14"/>
      <c r="W261" s="14"/>
      <c r="X261" s="14"/>
      <c r="Y261" s="14"/>
      <c r="Z261" s="14"/>
      <c r="AA261" s="14"/>
      <c r="AB261" s="14"/>
      <c r="AC261" s="14"/>
      <c r="AD261" s="14"/>
      <c r="AE261" s="14"/>
      <c r="AT261" s="255" t="s">
        <v>238</v>
      </c>
      <c r="AU261" s="255" t="s">
        <v>82</v>
      </c>
      <c r="AV261" s="14" t="s">
        <v>234</v>
      </c>
      <c r="AW261" s="14" t="s">
        <v>37</v>
      </c>
      <c r="AX261" s="14" t="s">
        <v>82</v>
      </c>
      <c r="AY261" s="255" t="s">
        <v>227</v>
      </c>
    </row>
    <row r="262" s="2" customFormat="1" ht="16.5" customHeight="1">
      <c r="A262" s="40"/>
      <c r="B262" s="41"/>
      <c r="C262" s="215" t="s">
        <v>750</v>
      </c>
      <c r="D262" s="215" t="s">
        <v>229</v>
      </c>
      <c r="E262" s="216" t="s">
        <v>2864</v>
      </c>
      <c r="F262" s="217" t="s">
        <v>2865</v>
      </c>
      <c r="G262" s="218" t="s">
        <v>309</v>
      </c>
      <c r="H262" s="219">
        <v>270</v>
      </c>
      <c r="I262" s="220"/>
      <c r="J262" s="221">
        <f>ROUND(I262*H262,2)</f>
        <v>0</v>
      </c>
      <c r="K262" s="217" t="s">
        <v>19</v>
      </c>
      <c r="L262" s="46"/>
      <c r="M262" s="222" t="s">
        <v>19</v>
      </c>
      <c r="N262" s="223" t="s">
        <v>46</v>
      </c>
      <c r="O262" s="86"/>
      <c r="P262" s="224">
        <f>O262*H262</f>
        <v>0</v>
      </c>
      <c r="Q262" s="224">
        <v>0</v>
      </c>
      <c r="R262" s="224">
        <f>Q262*H262</f>
        <v>0</v>
      </c>
      <c r="S262" s="224">
        <v>0</v>
      </c>
      <c r="T262" s="224">
        <f>S262*H262</f>
        <v>0</v>
      </c>
      <c r="U262" s="225" t="s">
        <v>19</v>
      </c>
      <c r="V262" s="40"/>
      <c r="W262" s="40"/>
      <c r="X262" s="40"/>
      <c r="Y262" s="40"/>
      <c r="Z262" s="40"/>
      <c r="AA262" s="40"/>
      <c r="AB262" s="40"/>
      <c r="AC262" s="40"/>
      <c r="AD262" s="40"/>
      <c r="AE262" s="40"/>
      <c r="AR262" s="226" t="s">
        <v>234</v>
      </c>
      <c r="AT262" s="226" t="s">
        <v>229</v>
      </c>
      <c r="AU262" s="226" t="s">
        <v>82</v>
      </c>
      <c r="AY262" s="19" t="s">
        <v>227</v>
      </c>
      <c r="BE262" s="227">
        <f>IF(N262="základní",J262,0)</f>
        <v>0</v>
      </c>
      <c r="BF262" s="227">
        <f>IF(N262="snížená",J262,0)</f>
        <v>0</v>
      </c>
      <c r="BG262" s="227">
        <f>IF(N262="zákl. přenesená",J262,0)</f>
        <v>0</v>
      </c>
      <c r="BH262" s="227">
        <f>IF(N262="sníž. přenesená",J262,0)</f>
        <v>0</v>
      </c>
      <c r="BI262" s="227">
        <f>IF(N262="nulová",J262,0)</f>
        <v>0</v>
      </c>
      <c r="BJ262" s="19" t="s">
        <v>82</v>
      </c>
      <c r="BK262" s="227">
        <f>ROUND(I262*H262,2)</f>
        <v>0</v>
      </c>
      <c r="BL262" s="19" t="s">
        <v>234</v>
      </c>
      <c r="BM262" s="226" t="s">
        <v>2866</v>
      </c>
    </row>
    <row r="263" s="15" customFormat="1">
      <c r="A263" s="15"/>
      <c r="B263" s="266"/>
      <c r="C263" s="267"/>
      <c r="D263" s="235" t="s">
        <v>238</v>
      </c>
      <c r="E263" s="268" t="s">
        <v>19</v>
      </c>
      <c r="F263" s="269" t="s">
        <v>2653</v>
      </c>
      <c r="G263" s="267"/>
      <c r="H263" s="268" t="s">
        <v>19</v>
      </c>
      <c r="I263" s="270"/>
      <c r="J263" s="267"/>
      <c r="K263" s="267"/>
      <c r="L263" s="271"/>
      <c r="M263" s="272"/>
      <c r="N263" s="273"/>
      <c r="O263" s="273"/>
      <c r="P263" s="273"/>
      <c r="Q263" s="273"/>
      <c r="R263" s="273"/>
      <c r="S263" s="273"/>
      <c r="T263" s="273"/>
      <c r="U263" s="274"/>
      <c r="V263" s="15"/>
      <c r="W263" s="15"/>
      <c r="X263" s="15"/>
      <c r="Y263" s="15"/>
      <c r="Z263" s="15"/>
      <c r="AA263" s="15"/>
      <c r="AB263" s="15"/>
      <c r="AC263" s="15"/>
      <c r="AD263" s="15"/>
      <c r="AE263" s="15"/>
      <c r="AT263" s="275" t="s">
        <v>238</v>
      </c>
      <c r="AU263" s="275" t="s">
        <v>82</v>
      </c>
      <c r="AV263" s="15" t="s">
        <v>82</v>
      </c>
      <c r="AW263" s="15" t="s">
        <v>37</v>
      </c>
      <c r="AX263" s="15" t="s">
        <v>75</v>
      </c>
      <c r="AY263" s="275" t="s">
        <v>227</v>
      </c>
    </row>
    <row r="264" s="13" customFormat="1">
      <c r="A264" s="13"/>
      <c r="B264" s="233"/>
      <c r="C264" s="234"/>
      <c r="D264" s="235" t="s">
        <v>238</v>
      </c>
      <c r="E264" s="236" t="s">
        <v>19</v>
      </c>
      <c r="F264" s="237" t="s">
        <v>2867</v>
      </c>
      <c r="G264" s="234"/>
      <c r="H264" s="238">
        <v>270</v>
      </c>
      <c r="I264" s="239"/>
      <c r="J264" s="234"/>
      <c r="K264" s="234"/>
      <c r="L264" s="240"/>
      <c r="M264" s="241"/>
      <c r="N264" s="242"/>
      <c r="O264" s="242"/>
      <c r="P264" s="242"/>
      <c r="Q264" s="242"/>
      <c r="R264" s="242"/>
      <c r="S264" s="242"/>
      <c r="T264" s="242"/>
      <c r="U264" s="243"/>
      <c r="V264" s="13"/>
      <c r="W264" s="13"/>
      <c r="X264" s="13"/>
      <c r="Y264" s="13"/>
      <c r="Z264" s="13"/>
      <c r="AA264" s="13"/>
      <c r="AB264" s="13"/>
      <c r="AC264" s="13"/>
      <c r="AD264" s="13"/>
      <c r="AE264" s="13"/>
      <c r="AT264" s="244" t="s">
        <v>238</v>
      </c>
      <c r="AU264" s="244" t="s">
        <v>82</v>
      </c>
      <c r="AV264" s="13" t="s">
        <v>84</v>
      </c>
      <c r="AW264" s="13" t="s">
        <v>37</v>
      </c>
      <c r="AX264" s="13" t="s">
        <v>75</v>
      </c>
      <c r="AY264" s="244" t="s">
        <v>227</v>
      </c>
    </row>
    <row r="265" s="14" customFormat="1">
      <c r="A265" s="14"/>
      <c r="B265" s="245"/>
      <c r="C265" s="246"/>
      <c r="D265" s="235" t="s">
        <v>238</v>
      </c>
      <c r="E265" s="247" t="s">
        <v>19</v>
      </c>
      <c r="F265" s="248" t="s">
        <v>240</v>
      </c>
      <c r="G265" s="246"/>
      <c r="H265" s="249">
        <v>270</v>
      </c>
      <c r="I265" s="250"/>
      <c r="J265" s="246"/>
      <c r="K265" s="246"/>
      <c r="L265" s="251"/>
      <c r="M265" s="252"/>
      <c r="N265" s="253"/>
      <c r="O265" s="253"/>
      <c r="P265" s="253"/>
      <c r="Q265" s="253"/>
      <c r="R265" s="253"/>
      <c r="S265" s="253"/>
      <c r="T265" s="253"/>
      <c r="U265" s="254"/>
      <c r="V265" s="14"/>
      <c r="W265" s="14"/>
      <c r="X265" s="14"/>
      <c r="Y265" s="14"/>
      <c r="Z265" s="14"/>
      <c r="AA265" s="14"/>
      <c r="AB265" s="14"/>
      <c r="AC265" s="14"/>
      <c r="AD265" s="14"/>
      <c r="AE265" s="14"/>
      <c r="AT265" s="255" t="s">
        <v>238</v>
      </c>
      <c r="AU265" s="255" t="s">
        <v>82</v>
      </c>
      <c r="AV265" s="14" t="s">
        <v>234</v>
      </c>
      <c r="AW265" s="14" t="s">
        <v>37</v>
      </c>
      <c r="AX265" s="14" t="s">
        <v>82</v>
      </c>
      <c r="AY265" s="255" t="s">
        <v>227</v>
      </c>
    </row>
    <row r="266" s="2" customFormat="1" ht="16.5" customHeight="1">
      <c r="A266" s="40"/>
      <c r="B266" s="41"/>
      <c r="C266" s="215" t="s">
        <v>756</v>
      </c>
      <c r="D266" s="215" t="s">
        <v>229</v>
      </c>
      <c r="E266" s="216" t="s">
        <v>2868</v>
      </c>
      <c r="F266" s="217" t="s">
        <v>2869</v>
      </c>
      <c r="G266" s="218" t="s">
        <v>370</v>
      </c>
      <c r="H266" s="219">
        <v>16</v>
      </c>
      <c r="I266" s="220"/>
      <c r="J266" s="221">
        <f>ROUND(I266*H266,2)</f>
        <v>0</v>
      </c>
      <c r="K266" s="217" t="s">
        <v>19</v>
      </c>
      <c r="L266" s="46"/>
      <c r="M266" s="222" t="s">
        <v>19</v>
      </c>
      <c r="N266" s="223" t="s">
        <v>46</v>
      </c>
      <c r="O266" s="86"/>
      <c r="P266" s="224">
        <f>O266*H266</f>
        <v>0</v>
      </c>
      <c r="Q266" s="224">
        <v>0</v>
      </c>
      <c r="R266" s="224">
        <f>Q266*H266</f>
        <v>0</v>
      </c>
      <c r="S266" s="224">
        <v>0</v>
      </c>
      <c r="T266" s="224">
        <f>S266*H266</f>
        <v>0</v>
      </c>
      <c r="U266" s="225" t="s">
        <v>19</v>
      </c>
      <c r="V266" s="40"/>
      <c r="W266" s="40"/>
      <c r="X266" s="40"/>
      <c r="Y266" s="40"/>
      <c r="Z266" s="40"/>
      <c r="AA266" s="40"/>
      <c r="AB266" s="40"/>
      <c r="AC266" s="40"/>
      <c r="AD266" s="40"/>
      <c r="AE266" s="40"/>
      <c r="AR266" s="226" t="s">
        <v>234</v>
      </c>
      <c r="AT266" s="226" t="s">
        <v>229</v>
      </c>
      <c r="AU266" s="226" t="s">
        <v>82</v>
      </c>
      <c r="AY266" s="19" t="s">
        <v>227</v>
      </c>
      <c r="BE266" s="227">
        <f>IF(N266="základní",J266,0)</f>
        <v>0</v>
      </c>
      <c r="BF266" s="227">
        <f>IF(N266="snížená",J266,0)</f>
        <v>0</v>
      </c>
      <c r="BG266" s="227">
        <f>IF(N266="zákl. přenesená",J266,0)</f>
        <v>0</v>
      </c>
      <c r="BH266" s="227">
        <f>IF(N266="sníž. přenesená",J266,0)</f>
        <v>0</v>
      </c>
      <c r="BI266" s="227">
        <f>IF(N266="nulová",J266,0)</f>
        <v>0</v>
      </c>
      <c r="BJ266" s="19" t="s">
        <v>82</v>
      </c>
      <c r="BK266" s="227">
        <f>ROUND(I266*H266,2)</f>
        <v>0</v>
      </c>
      <c r="BL266" s="19" t="s">
        <v>234</v>
      </c>
      <c r="BM266" s="226" t="s">
        <v>2870</v>
      </c>
    </row>
    <row r="267" s="15" customFormat="1">
      <c r="A267" s="15"/>
      <c r="B267" s="266"/>
      <c r="C267" s="267"/>
      <c r="D267" s="235" t="s">
        <v>238</v>
      </c>
      <c r="E267" s="268" t="s">
        <v>19</v>
      </c>
      <c r="F267" s="269" t="s">
        <v>2653</v>
      </c>
      <c r="G267" s="267"/>
      <c r="H267" s="268" t="s">
        <v>19</v>
      </c>
      <c r="I267" s="270"/>
      <c r="J267" s="267"/>
      <c r="K267" s="267"/>
      <c r="L267" s="271"/>
      <c r="M267" s="272"/>
      <c r="N267" s="273"/>
      <c r="O267" s="273"/>
      <c r="P267" s="273"/>
      <c r="Q267" s="273"/>
      <c r="R267" s="273"/>
      <c r="S267" s="273"/>
      <c r="T267" s="273"/>
      <c r="U267" s="274"/>
      <c r="V267" s="15"/>
      <c r="W267" s="15"/>
      <c r="X267" s="15"/>
      <c r="Y267" s="15"/>
      <c r="Z267" s="15"/>
      <c r="AA267" s="15"/>
      <c r="AB267" s="15"/>
      <c r="AC267" s="15"/>
      <c r="AD267" s="15"/>
      <c r="AE267" s="15"/>
      <c r="AT267" s="275" t="s">
        <v>238</v>
      </c>
      <c r="AU267" s="275" t="s">
        <v>82</v>
      </c>
      <c r="AV267" s="15" t="s">
        <v>82</v>
      </c>
      <c r="AW267" s="15" t="s">
        <v>37</v>
      </c>
      <c r="AX267" s="15" t="s">
        <v>75</v>
      </c>
      <c r="AY267" s="275" t="s">
        <v>227</v>
      </c>
    </row>
    <row r="268" s="13" customFormat="1">
      <c r="A268" s="13"/>
      <c r="B268" s="233"/>
      <c r="C268" s="234"/>
      <c r="D268" s="235" t="s">
        <v>238</v>
      </c>
      <c r="E268" s="236" t="s">
        <v>19</v>
      </c>
      <c r="F268" s="237" t="s">
        <v>336</v>
      </c>
      <c r="G268" s="234"/>
      <c r="H268" s="238">
        <v>16</v>
      </c>
      <c r="I268" s="239"/>
      <c r="J268" s="234"/>
      <c r="K268" s="234"/>
      <c r="L268" s="240"/>
      <c r="M268" s="241"/>
      <c r="N268" s="242"/>
      <c r="O268" s="242"/>
      <c r="P268" s="242"/>
      <c r="Q268" s="242"/>
      <c r="R268" s="242"/>
      <c r="S268" s="242"/>
      <c r="T268" s="242"/>
      <c r="U268" s="243"/>
      <c r="V268" s="13"/>
      <c r="W268" s="13"/>
      <c r="X268" s="13"/>
      <c r="Y268" s="13"/>
      <c r="Z268" s="13"/>
      <c r="AA268" s="13"/>
      <c r="AB268" s="13"/>
      <c r="AC268" s="13"/>
      <c r="AD268" s="13"/>
      <c r="AE268" s="13"/>
      <c r="AT268" s="244" t="s">
        <v>238</v>
      </c>
      <c r="AU268" s="244" t="s">
        <v>82</v>
      </c>
      <c r="AV268" s="13" t="s">
        <v>84</v>
      </c>
      <c r="AW268" s="13" t="s">
        <v>37</v>
      </c>
      <c r="AX268" s="13" t="s">
        <v>75</v>
      </c>
      <c r="AY268" s="244" t="s">
        <v>227</v>
      </c>
    </row>
    <row r="269" s="14" customFormat="1">
      <c r="A269" s="14"/>
      <c r="B269" s="245"/>
      <c r="C269" s="246"/>
      <c r="D269" s="235" t="s">
        <v>238</v>
      </c>
      <c r="E269" s="247" t="s">
        <v>19</v>
      </c>
      <c r="F269" s="248" t="s">
        <v>240</v>
      </c>
      <c r="G269" s="246"/>
      <c r="H269" s="249">
        <v>16</v>
      </c>
      <c r="I269" s="250"/>
      <c r="J269" s="246"/>
      <c r="K269" s="246"/>
      <c r="L269" s="251"/>
      <c r="M269" s="252"/>
      <c r="N269" s="253"/>
      <c r="O269" s="253"/>
      <c r="P269" s="253"/>
      <c r="Q269" s="253"/>
      <c r="R269" s="253"/>
      <c r="S269" s="253"/>
      <c r="T269" s="253"/>
      <c r="U269" s="254"/>
      <c r="V269" s="14"/>
      <c r="W269" s="14"/>
      <c r="X269" s="14"/>
      <c r="Y269" s="14"/>
      <c r="Z269" s="14"/>
      <c r="AA269" s="14"/>
      <c r="AB269" s="14"/>
      <c r="AC269" s="14"/>
      <c r="AD269" s="14"/>
      <c r="AE269" s="14"/>
      <c r="AT269" s="255" t="s">
        <v>238</v>
      </c>
      <c r="AU269" s="255" t="s">
        <v>82</v>
      </c>
      <c r="AV269" s="14" t="s">
        <v>234</v>
      </c>
      <c r="AW269" s="14" t="s">
        <v>37</v>
      </c>
      <c r="AX269" s="14" t="s">
        <v>82</v>
      </c>
      <c r="AY269" s="255" t="s">
        <v>227</v>
      </c>
    </row>
    <row r="270" s="2" customFormat="1" ht="16.5" customHeight="1">
      <c r="A270" s="40"/>
      <c r="B270" s="41"/>
      <c r="C270" s="215" t="s">
        <v>761</v>
      </c>
      <c r="D270" s="215" t="s">
        <v>229</v>
      </c>
      <c r="E270" s="216" t="s">
        <v>2871</v>
      </c>
      <c r="F270" s="217" t="s">
        <v>2872</v>
      </c>
      <c r="G270" s="218" t="s">
        <v>370</v>
      </c>
      <c r="H270" s="219">
        <v>10</v>
      </c>
      <c r="I270" s="220"/>
      <c r="J270" s="221">
        <f>ROUND(I270*H270,2)</f>
        <v>0</v>
      </c>
      <c r="K270" s="217" t="s">
        <v>19</v>
      </c>
      <c r="L270" s="46"/>
      <c r="M270" s="222" t="s">
        <v>19</v>
      </c>
      <c r="N270" s="223" t="s">
        <v>46</v>
      </c>
      <c r="O270" s="86"/>
      <c r="P270" s="224">
        <f>O270*H270</f>
        <v>0</v>
      </c>
      <c r="Q270" s="224">
        <v>0</v>
      </c>
      <c r="R270" s="224">
        <f>Q270*H270</f>
        <v>0</v>
      </c>
      <c r="S270" s="224">
        <v>0</v>
      </c>
      <c r="T270" s="224">
        <f>S270*H270</f>
        <v>0</v>
      </c>
      <c r="U270" s="225" t="s">
        <v>19</v>
      </c>
      <c r="V270" s="40"/>
      <c r="W270" s="40"/>
      <c r="X270" s="40"/>
      <c r="Y270" s="40"/>
      <c r="Z270" s="40"/>
      <c r="AA270" s="40"/>
      <c r="AB270" s="40"/>
      <c r="AC270" s="40"/>
      <c r="AD270" s="40"/>
      <c r="AE270" s="40"/>
      <c r="AR270" s="226" t="s">
        <v>234</v>
      </c>
      <c r="AT270" s="226" t="s">
        <v>229</v>
      </c>
      <c r="AU270" s="226" t="s">
        <v>82</v>
      </c>
      <c r="AY270" s="19" t="s">
        <v>227</v>
      </c>
      <c r="BE270" s="227">
        <f>IF(N270="základní",J270,0)</f>
        <v>0</v>
      </c>
      <c r="BF270" s="227">
        <f>IF(N270="snížená",J270,0)</f>
        <v>0</v>
      </c>
      <c r="BG270" s="227">
        <f>IF(N270="zákl. přenesená",J270,0)</f>
        <v>0</v>
      </c>
      <c r="BH270" s="227">
        <f>IF(N270="sníž. přenesená",J270,0)</f>
        <v>0</v>
      </c>
      <c r="BI270" s="227">
        <f>IF(N270="nulová",J270,0)</f>
        <v>0</v>
      </c>
      <c r="BJ270" s="19" t="s">
        <v>82</v>
      </c>
      <c r="BK270" s="227">
        <f>ROUND(I270*H270,2)</f>
        <v>0</v>
      </c>
      <c r="BL270" s="19" t="s">
        <v>234</v>
      </c>
      <c r="BM270" s="226" t="s">
        <v>2873</v>
      </c>
    </row>
    <row r="271" s="15" customFormat="1">
      <c r="A271" s="15"/>
      <c r="B271" s="266"/>
      <c r="C271" s="267"/>
      <c r="D271" s="235" t="s">
        <v>238</v>
      </c>
      <c r="E271" s="268" t="s">
        <v>19</v>
      </c>
      <c r="F271" s="269" t="s">
        <v>2653</v>
      </c>
      <c r="G271" s="267"/>
      <c r="H271" s="268" t="s">
        <v>19</v>
      </c>
      <c r="I271" s="270"/>
      <c r="J271" s="267"/>
      <c r="K271" s="267"/>
      <c r="L271" s="271"/>
      <c r="M271" s="272"/>
      <c r="N271" s="273"/>
      <c r="O271" s="273"/>
      <c r="P271" s="273"/>
      <c r="Q271" s="273"/>
      <c r="R271" s="273"/>
      <c r="S271" s="273"/>
      <c r="T271" s="273"/>
      <c r="U271" s="274"/>
      <c r="V271" s="15"/>
      <c r="W271" s="15"/>
      <c r="X271" s="15"/>
      <c r="Y271" s="15"/>
      <c r="Z271" s="15"/>
      <c r="AA271" s="15"/>
      <c r="AB271" s="15"/>
      <c r="AC271" s="15"/>
      <c r="AD271" s="15"/>
      <c r="AE271" s="15"/>
      <c r="AT271" s="275" t="s">
        <v>238</v>
      </c>
      <c r="AU271" s="275" t="s">
        <v>82</v>
      </c>
      <c r="AV271" s="15" t="s">
        <v>82</v>
      </c>
      <c r="AW271" s="15" t="s">
        <v>37</v>
      </c>
      <c r="AX271" s="15" t="s">
        <v>75</v>
      </c>
      <c r="AY271" s="275" t="s">
        <v>227</v>
      </c>
    </row>
    <row r="272" s="13" customFormat="1">
      <c r="A272" s="13"/>
      <c r="B272" s="233"/>
      <c r="C272" s="234"/>
      <c r="D272" s="235" t="s">
        <v>238</v>
      </c>
      <c r="E272" s="236" t="s">
        <v>19</v>
      </c>
      <c r="F272" s="237" t="s">
        <v>117</v>
      </c>
      <c r="G272" s="234"/>
      <c r="H272" s="238">
        <v>10</v>
      </c>
      <c r="I272" s="239"/>
      <c r="J272" s="234"/>
      <c r="K272" s="234"/>
      <c r="L272" s="240"/>
      <c r="M272" s="241"/>
      <c r="N272" s="242"/>
      <c r="O272" s="242"/>
      <c r="P272" s="242"/>
      <c r="Q272" s="242"/>
      <c r="R272" s="242"/>
      <c r="S272" s="242"/>
      <c r="T272" s="242"/>
      <c r="U272" s="243"/>
      <c r="V272" s="13"/>
      <c r="W272" s="13"/>
      <c r="X272" s="13"/>
      <c r="Y272" s="13"/>
      <c r="Z272" s="13"/>
      <c r="AA272" s="13"/>
      <c r="AB272" s="13"/>
      <c r="AC272" s="13"/>
      <c r="AD272" s="13"/>
      <c r="AE272" s="13"/>
      <c r="AT272" s="244" t="s">
        <v>238</v>
      </c>
      <c r="AU272" s="244" t="s">
        <v>82</v>
      </c>
      <c r="AV272" s="13" t="s">
        <v>84</v>
      </c>
      <c r="AW272" s="13" t="s">
        <v>37</v>
      </c>
      <c r="AX272" s="13" t="s">
        <v>75</v>
      </c>
      <c r="AY272" s="244" t="s">
        <v>227</v>
      </c>
    </row>
    <row r="273" s="14" customFormat="1">
      <c r="A273" s="14"/>
      <c r="B273" s="245"/>
      <c r="C273" s="246"/>
      <c r="D273" s="235" t="s">
        <v>238</v>
      </c>
      <c r="E273" s="247" t="s">
        <v>19</v>
      </c>
      <c r="F273" s="248" t="s">
        <v>240</v>
      </c>
      <c r="G273" s="246"/>
      <c r="H273" s="249">
        <v>10</v>
      </c>
      <c r="I273" s="250"/>
      <c r="J273" s="246"/>
      <c r="K273" s="246"/>
      <c r="L273" s="251"/>
      <c r="M273" s="252"/>
      <c r="N273" s="253"/>
      <c r="O273" s="253"/>
      <c r="P273" s="253"/>
      <c r="Q273" s="253"/>
      <c r="R273" s="253"/>
      <c r="S273" s="253"/>
      <c r="T273" s="253"/>
      <c r="U273" s="254"/>
      <c r="V273" s="14"/>
      <c r="W273" s="14"/>
      <c r="X273" s="14"/>
      <c r="Y273" s="14"/>
      <c r="Z273" s="14"/>
      <c r="AA273" s="14"/>
      <c r="AB273" s="14"/>
      <c r="AC273" s="14"/>
      <c r="AD273" s="14"/>
      <c r="AE273" s="14"/>
      <c r="AT273" s="255" t="s">
        <v>238</v>
      </c>
      <c r="AU273" s="255" t="s">
        <v>82</v>
      </c>
      <c r="AV273" s="14" t="s">
        <v>234</v>
      </c>
      <c r="AW273" s="14" t="s">
        <v>37</v>
      </c>
      <c r="AX273" s="14" t="s">
        <v>82</v>
      </c>
      <c r="AY273" s="255" t="s">
        <v>227</v>
      </c>
    </row>
    <row r="274" s="2" customFormat="1" ht="16.5" customHeight="1">
      <c r="A274" s="40"/>
      <c r="B274" s="41"/>
      <c r="C274" s="215" t="s">
        <v>766</v>
      </c>
      <c r="D274" s="215" t="s">
        <v>229</v>
      </c>
      <c r="E274" s="216" t="s">
        <v>2874</v>
      </c>
      <c r="F274" s="217" t="s">
        <v>2875</v>
      </c>
      <c r="G274" s="218" t="s">
        <v>2051</v>
      </c>
      <c r="H274" s="219">
        <v>1</v>
      </c>
      <c r="I274" s="220"/>
      <c r="J274" s="221">
        <f>ROUND(I274*H274,2)</f>
        <v>0</v>
      </c>
      <c r="K274" s="217" t="s">
        <v>19</v>
      </c>
      <c r="L274" s="46"/>
      <c r="M274" s="222" t="s">
        <v>19</v>
      </c>
      <c r="N274" s="223" t="s">
        <v>46</v>
      </c>
      <c r="O274" s="86"/>
      <c r="P274" s="224">
        <f>O274*H274</f>
        <v>0</v>
      </c>
      <c r="Q274" s="224">
        <v>0</v>
      </c>
      <c r="R274" s="224">
        <f>Q274*H274</f>
        <v>0</v>
      </c>
      <c r="S274" s="224">
        <v>0</v>
      </c>
      <c r="T274" s="224">
        <f>S274*H274</f>
        <v>0</v>
      </c>
      <c r="U274" s="225" t="s">
        <v>19</v>
      </c>
      <c r="V274" s="40"/>
      <c r="W274" s="40"/>
      <c r="X274" s="40"/>
      <c r="Y274" s="40"/>
      <c r="Z274" s="40"/>
      <c r="AA274" s="40"/>
      <c r="AB274" s="40"/>
      <c r="AC274" s="40"/>
      <c r="AD274" s="40"/>
      <c r="AE274" s="40"/>
      <c r="AR274" s="226" t="s">
        <v>234</v>
      </c>
      <c r="AT274" s="226" t="s">
        <v>229</v>
      </c>
      <c r="AU274" s="226" t="s">
        <v>82</v>
      </c>
      <c r="AY274" s="19" t="s">
        <v>227</v>
      </c>
      <c r="BE274" s="227">
        <f>IF(N274="základní",J274,0)</f>
        <v>0</v>
      </c>
      <c r="BF274" s="227">
        <f>IF(N274="snížená",J274,0)</f>
        <v>0</v>
      </c>
      <c r="BG274" s="227">
        <f>IF(N274="zákl. přenesená",J274,0)</f>
        <v>0</v>
      </c>
      <c r="BH274" s="227">
        <f>IF(N274="sníž. přenesená",J274,0)</f>
        <v>0</v>
      </c>
      <c r="BI274" s="227">
        <f>IF(N274="nulová",J274,0)</f>
        <v>0</v>
      </c>
      <c r="BJ274" s="19" t="s">
        <v>82</v>
      </c>
      <c r="BK274" s="227">
        <f>ROUND(I274*H274,2)</f>
        <v>0</v>
      </c>
      <c r="BL274" s="19" t="s">
        <v>234</v>
      </c>
      <c r="BM274" s="226" t="s">
        <v>2876</v>
      </c>
    </row>
    <row r="275" s="15" customFormat="1">
      <c r="A275" s="15"/>
      <c r="B275" s="266"/>
      <c r="C275" s="267"/>
      <c r="D275" s="235" t="s">
        <v>238</v>
      </c>
      <c r="E275" s="268" t="s">
        <v>19</v>
      </c>
      <c r="F275" s="269" t="s">
        <v>2653</v>
      </c>
      <c r="G275" s="267"/>
      <c r="H275" s="268" t="s">
        <v>19</v>
      </c>
      <c r="I275" s="270"/>
      <c r="J275" s="267"/>
      <c r="K275" s="267"/>
      <c r="L275" s="271"/>
      <c r="M275" s="272"/>
      <c r="N275" s="273"/>
      <c r="O275" s="273"/>
      <c r="P275" s="273"/>
      <c r="Q275" s="273"/>
      <c r="R275" s="273"/>
      <c r="S275" s="273"/>
      <c r="T275" s="273"/>
      <c r="U275" s="274"/>
      <c r="V275" s="15"/>
      <c r="W275" s="15"/>
      <c r="X275" s="15"/>
      <c r="Y275" s="15"/>
      <c r="Z275" s="15"/>
      <c r="AA275" s="15"/>
      <c r="AB275" s="15"/>
      <c r="AC275" s="15"/>
      <c r="AD275" s="15"/>
      <c r="AE275" s="15"/>
      <c r="AT275" s="275" t="s">
        <v>238</v>
      </c>
      <c r="AU275" s="275" t="s">
        <v>82</v>
      </c>
      <c r="AV275" s="15" t="s">
        <v>82</v>
      </c>
      <c r="AW275" s="15" t="s">
        <v>37</v>
      </c>
      <c r="AX275" s="15" t="s">
        <v>75</v>
      </c>
      <c r="AY275" s="275" t="s">
        <v>227</v>
      </c>
    </row>
    <row r="276" s="13" customFormat="1">
      <c r="A276" s="13"/>
      <c r="B276" s="233"/>
      <c r="C276" s="234"/>
      <c r="D276" s="235" t="s">
        <v>238</v>
      </c>
      <c r="E276" s="236" t="s">
        <v>19</v>
      </c>
      <c r="F276" s="237" t="s">
        <v>82</v>
      </c>
      <c r="G276" s="234"/>
      <c r="H276" s="238">
        <v>1</v>
      </c>
      <c r="I276" s="239"/>
      <c r="J276" s="234"/>
      <c r="K276" s="234"/>
      <c r="L276" s="240"/>
      <c r="M276" s="241"/>
      <c r="N276" s="242"/>
      <c r="O276" s="242"/>
      <c r="P276" s="242"/>
      <c r="Q276" s="242"/>
      <c r="R276" s="242"/>
      <c r="S276" s="242"/>
      <c r="T276" s="242"/>
      <c r="U276" s="243"/>
      <c r="V276" s="13"/>
      <c r="W276" s="13"/>
      <c r="X276" s="13"/>
      <c r="Y276" s="13"/>
      <c r="Z276" s="13"/>
      <c r="AA276" s="13"/>
      <c r="AB276" s="13"/>
      <c r="AC276" s="13"/>
      <c r="AD276" s="13"/>
      <c r="AE276" s="13"/>
      <c r="AT276" s="244" t="s">
        <v>238</v>
      </c>
      <c r="AU276" s="244" t="s">
        <v>82</v>
      </c>
      <c r="AV276" s="13" t="s">
        <v>84</v>
      </c>
      <c r="AW276" s="13" t="s">
        <v>37</v>
      </c>
      <c r="AX276" s="13" t="s">
        <v>75</v>
      </c>
      <c r="AY276" s="244" t="s">
        <v>227</v>
      </c>
    </row>
    <row r="277" s="14" customFormat="1">
      <c r="A277" s="14"/>
      <c r="B277" s="245"/>
      <c r="C277" s="246"/>
      <c r="D277" s="235" t="s">
        <v>238</v>
      </c>
      <c r="E277" s="247" t="s">
        <v>19</v>
      </c>
      <c r="F277" s="248" t="s">
        <v>240</v>
      </c>
      <c r="G277" s="246"/>
      <c r="H277" s="249">
        <v>1</v>
      </c>
      <c r="I277" s="250"/>
      <c r="J277" s="246"/>
      <c r="K277" s="246"/>
      <c r="L277" s="251"/>
      <c r="M277" s="252"/>
      <c r="N277" s="253"/>
      <c r="O277" s="253"/>
      <c r="P277" s="253"/>
      <c r="Q277" s="253"/>
      <c r="R277" s="253"/>
      <c r="S277" s="253"/>
      <c r="T277" s="253"/>
      <c r="U277" s="254"/>
      <c r="V277" s="14"/>
      <c r="W277" s="14"/>
      <c r="X277" s="14"/>
      <c r="Y277" s="14"/>
      <c r="Z277" s="14"/>
      <c r="AA277" s="14"/>
      <c r="AB277" s="14"/>
      <c r="AC277" s="14"/>
      <c r="AD277" s="14"/>
      <c r="AE277" s="14"/>
      <c r="AT277" s="255" t="s">
        <v>238</v>
      </c>
      <c r="AU277" s="255" t="s">
        <v>82</v>
      </c>
      <c r="AV277" s="14" t="s">
        <v>234</v>
      </c>
      <c r="AW277" s="14" t="s">
        <v>37</v>
      </c>
      <c r="AX277" s="14" t="s">
        <v>82</v>
      </c>
      <c r="AY277" s="255" t="s">
        <v>227</v>
      </c>
    </row>
    <row r="278" s="2" customFormat="1" ht="16.5" customHeight="1">
      <c r="A278" s="40"/>
      <c r="B278" s="41"/>
      <c r="C278" s="215" t="s">
        <v>772</v>
      </c>
      <c r="D278" s="215" t="s">
        <v>229</v>
      </c>
      <c r="E278" s="216" t="s">
        <v>2877</v>
      </c>
      <c r="F278" s="217" t="s">
        <v>2878</v>
      </c>
      <c r="G278" s="218" t="s">
        <v>370</v>
      </c>
      <c r="H278" s="219">
        <v>5</v>
      </c>
      <c r="I278" s="220"/>
      <c r="J278" s="221">
        <f>ROUND(I278*H278,2)</f>
        <v>0</v>
      </c>
      <c r="K278" s="217" t="s">
        <v>19</v>
      </c>
      <c r="L278" s="46"/>
      <c r="M278" s="222" t="s">
        <v>19</v>
      </c>
      <c r="N278" s="223" t="s">
        <v>46</v>
      </c>
      <c r="O278" s="86"/>
      <c r="P278" s="224">
        <f>O278*H278</f>
        <v>0</v>
      </c>
      <c r="Q278" s="224">
        <v>0</v>
      </c>
      <c r="R278" s="224">
        <f>Q278*H278</f>
        <v>0</v>
      </c>
      <c r="S278" s="224">
        <v>0</v>
      </c>
      <c r="T278" s="224">
        <f>S278*H278</f>
        <v>0</v>
      </c>
      <c r="U278" s="225" t="s">
        <v>19</v>
      </c>
      <c r="V278" s="40"/>
      <c r="W278" s="40"/>
      <c r="X278" s="40"/>
      <c r="Y278" s="40"/>
      <c r="Z278" s="40"/>
      <c r="AA278" s="40"/>
      <c r="AB278" s="40"/>
      <c r="AC278" s="40"/>
      <c r="AD278" s="40"/>
      <c r="AE278" s="40"/>
      <c r="AR278" s="226" t="s">
        <v>234</v>
      </c>
      <c r="AT278" s="226" t="s">
        <v>229</v>
      </c>
      <c r="AU278" s="226" t="s">
        <v>82</v>
      </c>
      <c r="AY278" s="19" t="s">
        <v>227</v>
      </c>
      <c r="BE278" s="227">
        <f>IF(N278="základní",J278,0)</f>
        <v>0</v>
      </c>
      <c r="BF278" s="227">
        <f>IF(N278="snížená",J278,0)</f>
        <v>0</v>
      </c>
      <c r="BG278" s="227">
        <f>IF(N278="zákl. přenesená",J278,0)</f>
        <v>0</v>
      </c>
      <c r="BH278" s="227">
        <f>IF(N278="sníž. přenesená",J278,0)</f>
        <v>0</v>
      </c>
      <c r="BI278" s="227">
        <f>IF(N278="nulová",J278,0)</f>
        <v>0</v>
      </c>
      <c r="BJ278" s="19" t="s">
        <v>82</v>
      </c>
      <c r="BK278" s="227">
        <f>ROUND(I278*H278,2)</f>
        <v>0</v>
      </c>
      <c r="BL278" s="19" t="s">
        <v>234</v>
      </c>
      <c r="BM278" s="226" t="s">
        <v>2879</v>
      </c>
    </row>
    <row r="279" s="15" customFormat="1">
      <c r="A279" s="15"/>
      <c r="B279" s="266"/>
      <c r="C279" s="267"/>
      <c r="D279" s="235" t="s">
        <v>238</v>
      </c>
      <c r="E279" s="268" t="s">
        <v>19</v>
      </c>
      <c r="F279" s="269" t="s">
        <v>2653</v>
      </c>
      <c r="G279" s="267"/>
      <c r="H279" s="268" t="s">
        <v>19</v>
      </c>
      <c r="I279" s="270"/>
      <c r="J279" s="267"/>
      <c r="K279" s="267"/>
      <c r="L279" s="271"/>
      <c r="M279" s="272"/>
      <c r="N279" s="273"/>
      <c r="O279" s="273"/>
      <c r="P279" s="273"/>
      <c r="Q279" s="273"/>
      <c r="R279" s="273"/>
      <c r="S279" s="273"/>
      <c r="T279" s="273"/>
      <c r="U279" s="274"/>
      <c r="V279" s="15"/>
      <c r="W279" s="15"/>
      <c r="X279" s="15"/>
      <c r="Y279" s="15"/>
      <c r="Z279" s="15"/>
      <c r="AA279" s="15"/>
      <c r="AB279" s="15"/>
      <c r="AC279" s="15"/>
      <c r="AD279" s="15"/>
      <c r="AE279" s="15"/>
      <c r="AT279" s="275" t="s">
        <v>238</v>
      </c>
      <c r="AU279" s="275" t="s">
        <v>82</v>
      </c>
      <c r="AV279" s="15" t="s">
        <v>82</v>
      </c>
      <c r="AW279" s="15" t="s">
        <v>37</v>
      </c>
      <c r="AX279" s="15" t="s">
        <v>75</v>
      </c>
      <c r="AY279" s="275" t="s">
        <v>227</v>
      </c>
    </row>
    <row r="280" s="13" customFormat="1">
      <c r="A280" s="13"/>
      <c r="B280" s="233"/>
      <c r="C280" s="234"/>
      <c r="D280" s="235" t="s">
        <v>238</v>
      </c>
      <c r="E280" s="236" t="s">
        <v>19</v>
      </c>
      <c r="F280" s="237" t="s">
        <v>267</v>
      </c>
      <c r="G280" s="234"/>
      <c r="H280" s="238">
        <v>5</v>
      </c>
      <c r="I280" s="239"/>
      <c r="J280" s="234"/>
      <c r="K280" s="234"/>
      <c r="L280" s="240"/>
      <c r="M280" s="241"/>
      <c r="N280" s="242"/>
      <c r="O280" s="242"/>
      <c r="P280" s="242"/>
      <c r="Q280" s="242"/>
      <c r="R280" s="242"/>
      <c r="S280" s="242"/>
      <c r="T280" s="242"/>
      <c r="U280" s="243"/>
      <c r="V280" s="13"/>
      <c r="W280" s="13"/>
      <c r="X280" s="13"/>
      <c r="Y280" s="13"/>
      <c r="Z280" s="13"/>
      <c r="AA280" s="13"/>
      <c r="AB280" s="13"/>
      <c r="AC280" s="13"/>
      <c r="AD280" s="13"/>
      <c r="AE280" s="13"/>
      <c r="AT280" s="244" t="s">
        <v>238</v>
      </c>
      <c r="AU280" s="244" t="s">
        <v>82</v>
      </c>
      <c r="AV280" s="13" t="s">
        <v>84</v>
      </c>
      <c r="AW280" s="13" t="s">
        <v>37</v>
      </c>
      <c r="AX280" s="13" t="s">
        <v>75</v>
      </c>
      <c r="AY280" s="244" t="s">
        <v>227</v>
      </c>
    </row>
    <row r="281" s="14" customFormat="1">
      <c r="A281" s="14"/>
      <c r="B281" s="245"/>
      <c r="C281" s="246"/>
      <c r="D281" s="235" t="s">
        <v>238</v>
      </c>
      <c r="E281" s="247" t="s">
        <v>19</v>
      </c>
      <c r="F281" s="248" t="s">
        <v>240</v>
      </c>
      <c r="G281" s="246"/>
      <c r="H281" s="249">
        <v>5</v>
      </c>
      <c r="I281" s="250"/>
      <c r="J281" s="246"/>
      <c r="K281" s="246"/>
      <c r="L281" s="251"/>
      <c r="M281" s="252"/>
      <c r="N281" s="253"/>
      <c r="O281" s="253"/>
      <c r="P281" s="253"/>
      <c r="Q281" s="253"/>
      <c r="R281" s="253"/>
      <c r="S281" s="253"/>
      <c r="T281" s="253"/>
      <c r="U281" s="254"/>
      <c r="V281" s="14"/>
      <c r="W281" s="14"/>
      <c r="X281" s="14"/>
      <c r="Y281" s="14"/>
      <c r="Z281" s="14"/>
      <c r="AA281" s="14"/>
      <c r="AB281" s="14"/>
      <c r="AC281" s="14"/>
      <c r="AD281" s="14"/>
      <c r="AE281" s="14"/>
      <c r="AT281" s="255" t="s">
        <v>238</v>
      </c>
      <c r="AU281" s="255" t="s">
        <v>82</v>
      </c>
      <c r="AV281" s="14" t="s">
        <v>234</v>
      </c>
      <c r="AW281" s="14" t="s">
        <v>37</v>
      </c>
      <c r="AX281" s="14" t="s">
        <v>82</v>
      </c>
      <c r="AY281" s="255" t="s">
        <v>227</v>
      </c>
    </row>
    <row r="282" s="2" customFormat="1" ht="16.5" customHeight="1">
      <c r="A282" s="40"/>
      <c r="B282" s="41"/>
      <c r="C282" s="215" t="s">
        <v>778</v>
      </c>
      <c r="D282" s="215" t="s">
        <v>229</v>
      </c>
      <c r="E282" s="216" t="s">
        <v>2880</v>
      </c>
      <c r="F282" s="217" t="s">
        <v>2881</v>
      </c>
      <c r="G282" s="218" t="s">
        <v>2051</v>
      </c>
      <c r="H282" s="219">
        <v>1</v>
      </c>
      <c r="I282" s="220"/>
      <c r="J282" s="221">
        <f>ROUND(I282*H282,2)</f>
        <v>0</v>
      </c>
      <c r="K282" s="217" t="s">
        <v>19</v>
      </c>
      <c r="L282" s="46"/>
      <c r="M282" s="222" t="s">
        <v>19</v>
      </c>
      <c r="N282" s="223" t="s">
        <v>46</v>
      </c>
      <c r="O282" s="86"/>
      <c r="P282" s="224">
        <f>O282*H282</f>
        <v>0</v>
      </c>
      <c r="Q282" s="224">
        <v>0</v>
      </c>
      <c r="R282" s="224">
        <f>Q282*H282</f>
        <v>0</v>
      </c>
      <c r="S282" s="224">
        <v>0</v>
      </c>
      <c r="T282" s="224">
        <f>S282*H282</f>
        <v>0</v>
      </c>
      <c r="U282" s="225" t="s">
        <v>19</v>
      </c>
      <c r="V282" s="40"/>
      <c r="W282" s="40"/>
      <c r="X282" s="40"/>
      <c r="Y282" s="40"/>
      <c r="Z282" s="40"/>
      <c r="AA282" s="40"/>
      <c r="AB282" s="40"/>
      <c r="AC282" s="40"/>
      <c r="AD282" s="40"/>
      <c r="AE282" s="40"/>
      <c r="AR282" s="226" t="s">
        <v>234</v>
      </c>
      <c r="AT282" s="226" t="s">
        <v>229</v>
      </c>
      <c r="AU282" s="226" t="s">
        <v>82</v>
      </c>
      <c r="AY282" s="19" t="s">
        <v>227</v>
      </c>
      <c r="BE282" s="227">
        <f>IF(N282="základní",J282,0)</f>
        <v>0</v>
      </c>
      <c r="BF282" s="227">
        <f>IF(N282="snížená",J282,0)</f>
        <v>0</v>
      </c>
      <c r="BG282" s="227">
        <f>IF(N282="zákl. přenesená",J282,0)</f>
        <v>0</v>
      </c>
      <c r="BH282" s="227">
        <f>IF(N282="sníž. přenesená",J282,0)</f>
        <v>0</v>
      </c>
      <c r="BI282" s="227">
        <f>IF(N282="nulová",J282,0)</f>
        <v>0</v>
      </c>
      <c r="BJ282" s="19" t="s">
        <v>82</v>
      </c>
      <c r="BK282" s="227">
        <f>ROUND(I282*H282,2)</f>
        <v>0</v>
      </c>
      <c r="BL282" s="19" t="s">
        <v>234</v>
      </c>
      <c r="BM282" s="226" t="s">
        <v>2882</v>
      </c>
    </row>
    <row r="283" s="15" customFormat="1">
      <c r="A283" s="15"/>
      <c r="B283" s="266"/>
      <c r="C283" s="267"/>
      <c r="D283" s="235" t="s">
        <v>238</v>
      </c>
      <c r="E283" s="268" t="s">
        <v>19</v>
      </c>
      <c r="F283" s="269" t="s">
        <v>2653</v>
      </c>
      <c r="G283" s="267"/>
      <c r="H283" s="268" t="s">
        <v>19</v>
      </c>
      <c r="I283" s="270"/>
      <c r="J283" s="267"/>
      <c r="K283" s="267"/>
      <c r="L283" s="271"/>
      <c r="M283" s="272"/>
      <c r="N283" s="273"/>
      <c r="O283" s="273"/>
      <c r="P283" s="273"/>
      <c r="Q283" s="273"/>
      <c r="R283" s="273"/>
      <c r="S283" s="273"/>
      <c r="T283" s="273"/>
      <c r="U283" s="274"/>
      <c r="V283" s="15"/>
      <c r="W283" s="15"/>
      <c r="X283" s="15"/>
      <c r="Y283" s="15"/>
      <c r="Z283" s="15"/>
      <c r="AA283" s="15"/>
      <c r="AB283" s="15"/>
      <c r="AC283" s="15"/>
      <c r="AD283" s="15"/>
      <c r="AE283" s="15"/>
      <c r="AT283" s="275" t="s">
        <v>238</v>
      </c>
      <c r="AU283" s="275" t="s">
        <v>82</v>
      </c>
      <c r="AV283" s="15" t="s">
        <v>82</v>
      </c>
      <c r="AW283" s="15" t="s">
        <v>37</v>
      </c>
      <c r="AX283" s="15" t="s">
        <v>75</v>
      </c>
      <c r="AY283" s="275" t="s">
        <v>227</v>
      </c>
    </row>
    <row r="284" s="13" customFormat="1">
      <c r="A284" s="13"/>
      <c r="B284" s="233"/>
      <c r="C284" s="234"/>
      <c r="D284" s="235" t="s">
        <v>238</v>
      </c>
      <c r="E284" s="236" t="s">
        <v>19</v>
      </c>
      <c r="F284" s="237" t="s">
        <v>82</v>
      </c>
      <c r="G284" s="234"/>
      <c r="H284" s="238">
        <v>1</v>
      </c>
      <c r="I284" s="239"/>
      <c r="J284" s="234"/>
      <c r="K284" s="234"/>
      <c r="L284" s="240"/>
      <c r="M284" s="241"/>
      <c r="N284" s="242"/>
      <c r="O284" s="242"/>
      <c r="P284" s="242"/>
      <c r="Q284" s="242"/>
      <c r="R284" s="242"/>
      <c r="S284" s="242"/>
      <c r="T284" s="242"/>
      <c r="U284" s="243"/>
      <c r="V284" s="13"/>
      <c r="W284" s="13"/>
      <c r="X284" s="13"/>
      <c r="Y284" s="13"/>
      <c r="Z284" s="13"/>
      <c r="AA284" s="13"/>
      <c r="AB284" s="13"/>
      <c r="AC284" s="13"/>
      <c r="AD284" s="13"/>
      <c r="AE284" s="13"/>
      <c r="AT284" s="244" t="s">
        <v>238</v>
      </c>
      <c r="AU284" s="244" t="s">
        <v>82</v>
      </c>
      <c r="AV284" s="13" t="s">
        <v>84</v>
      </c>
      <c r="AW284" s="13" t="s">
        <v>37</v>
      </c>
      <c r="AX284" s="13" t="s">
        <v>75</v>
      </c>
      <c r="AY284" s="244" t="s">
        <v>227</v>
      </c>
    </row>
    <row r="285" s="14" customFormat="1">
      <c r="A285" s="14"/>
      <c r="B285" s="245"/>
      <c r="C285" s="246"/>
      <c r="D285" s="235" t="s">
        <v>238</v>
      </c>
      <c r="E285" s="247" t="s">
        <v>19</v>
      </c>
      <c r="F285" s="248" t="s">
        <v>240</v>
      </c>
      <c r="G285" s="246"/>
      <c r="H285" s="249">
        <v>1</v>
      </c>
      <c r="I285" s="250"/>
      <c r="J285" s="246"/>
      <c r="K285" s="246"/>
      <c r="L285" s="251"/>
      <c r="M285" s="252"/>
      <c r="N285" s="253"/>
      <c r="O285" s="253"/>
      <c r="P285" s="253"/>
      <c r="Q285" s="253"/>
      <c r="R285" s="253"/>
      <c r="S285" s="253"/>
      <c r="T285" s="253"/>
      <c r="U285" s="254"/>
      <c r="V285" s="14"/>
      <c r="W285" s="14"/>
      <c r="X285" s="14"/>
      <c r="Y285" s="14"/>
      <c r="Z285" s="14"/>
      <c r="AA285" s="14"/>
      <c r="AB285" s="14"/>
      <c r="AC285" s="14"/>
      <c r="AD285" s="14"/>
      <c r="AE285" s="14"/>
      <c r="AT285" s="255" t="s">
        <v>238</v>
      </c>
      <c r="AU285" s="255" t="s">
        <v>82</v>
      </c>
      <c r="AV285" s="14" t="s">
        <v>234</v>
      </c>
      <c r="AW285" s="14" t="s">
        <v>37</v>
      </c>
      <c r="AX285" s="14" t="s">
        <v>82</v>
      </c>
      <c r="AY285" s="255" t="s">
        <v>227</v>
      </c>
    </row>
    <row r="286" s="2" customFormat="1" ht="16.5" customHeight="1">
      <c r="A286" s="40"/>
      <c r="B286" s="41"/>
      <c r="C286" s="215" t="s">
        <v>968</v>
      </c>
      <c r="D286" s="215" t="s">
        <v>229</v>
      </c>
      <c r="E286" s="216" t="s">
        <v>2883</v>
      </c>
      <c r="F286" s="217" t="s">
        <v>2884</v>
      </c>
      <c r="G286" s="218" t="s">
        <v>2051</v>
      </c>
      <c r="H286" s="219">
        <v>1</v>
      </c>
      <c r="I286" s="220"/>
      <c r="J286" s="221">
        <f>ROUND(I286*H286,2)</f>
        <v>0</v>
      </c>
      <c r="K286" s="217" t="s">
        <v>19</v>
      </c>
      <c r="L286" s="46"/>
      <c r="M286" s="222" t="s">
        <v>19</v>
      </c>
      <c r="N286" s="223" t="s">
        <v>46</v>
      </c>
      <c r="O286" s="86"/>
      <c r="P286" s="224">
        <f>O286*H286</f>
        <v>0</v>
      </c>
      <c r="Q286" s="224">
        <v>0</v>
      </c>
      <c r="R286" s="224">
        <f>Q286*H286</f>
        <v>0</v>
      </c>
      <c r="S286" s="224">
        <v>0</v>
      </c>
      <c r="T286" s="224">
        <f>S286*H286</f>
        <v>0</v>
      </c>
      <c r="U286" s="225" t="s">
        <v>19</v>
      </c>
      <c r="V286" s="40"/>
      <c r="W286" s="40"/>
      <c r="X286" s="40"/>
      <c r="Y286" s="40"/>
      <c r="Z286" s="40"/>
      <c r="AA286" s="40"/>
      <c r="AB286" s="40"/>
      <c r="AC286" s="40"/>
      <c r="AD286" s="40"/>
      <c r="AE286" s="40"/>
      <c r="AR286" s="226" t="s">
        <v>234</v>
      </c>
      <c r="AT286" s="226" t="s">
        <v>229</v>
      </c>
      <c r="AU286" s="226" t="s">
        <v>82</v>
      </c>
      <c r="AY286" s="19" t="s">
        <v>227</v>
      </c>
      <c r="BE286" s="227">
        <f>IF(N286="základní",J286,0)</f>
        <v>0</v>
      </c>
      <c r="BF286" s="227">
        <f>IF(N286="snížená",J286,0)</f>
        <v>0</v>
      </c>
      <c r="BG286" s="227">
        <f>IF(N286="zákl. přenesená",J286,0)</f>
        <v>0</v>
      </c>
      <c r="BH286" s="227">
        <f>IF(N286="sníž. přenesená",J286,0)</f>
        <v>0</v>
      </c>
      <c r="BI286" s="227">
        <f>IF(N286="nulová",J286,0)</f>
        <v>0</v>
      </c>
      <c r="BJ286" s="19" t="s">
        <v>82</v>
      </c>
      <c r="BK286" s="227">
        <f>ROUND(I286*H286,2)</f>
        <v>0</v>
      </c>
      <c r="BL286" s="19" t="s">
        <v>234</v>
      </c>
      <c r="BM286" s="226" t="s">
        <v>2885</v>
      </c>
    </row>
    <row r="287" s="15" customFormat="1">
      <c r="A287" s="15"/>
      <c r="B287" s="266"/>
      <c r="C287" s="267"/>
      <c r="D287" s="235" t="s">
        <v>238</v>
      </c>
      <c r="E287" s="268" t="s">
        <v>19</v>
      </c>
      <c r="F287" s="269" t="s">
        <v>2653</v>
      </c>
      <c r="G287" s="267"/>
      <c r="H287" s="268" t="s">
        <v>19</v>
      </c>
      <c r="I287" s="270"/>
      <c r="J287" s="267"/>
      <c r="K287" s="267"/>
      <c r="L287" s="271"/>
      <c r="M287" s="272"/>
      <c r="N287" s="273"/>
      <c r="O287" s="273"/>
      <c r="P287" s="273"/>
      <c r="Q287" s="273"/>
      <c r="R287" s="273"/>
      <c r="S287" s="273"/>
      <c r="T287" s="273"/>
      <c r="U287" s="274"/>
      <c r="V287" s="15"/>
      <c r="W287" s="15"/>
      <c r="X287" s="15"/>
      <c r="Y287" s="15"/>
      <c r="Z287" s="15"/>
      <c r="AA287" s="15"/>
      <c r="AB287" s="15"/>
      <c r="AC287" s="15"/>
      <c r="AD287" s="15"/>
      <c r="AE287" s="15"/>
      <c r="AT287" s="275" t="s">
        <v>238</v>
      </c>
      <c r="AU287" s="275" t="s">
        <v>82</v>
      </c>
      <c r="AV287" s="15" t="s">
        <v>82</v>
      </c>
      <c r="AW287" s="15" t="s">
        <v>37</v>
      </c>
      <c r="AX287" s="15" t="s">
        <v>75</v>
      </c>
      <c r="AY287" s="275" t="s">
        <v>227</v>
      </c>
    </row>
    <row r="288" s="13" customFormat="1">
      <c r="A288" s="13"/>
      <c r="B288" s="233"/>
      <c r="C288" s="234"/>
      <c r="D288" s="235" t="s">
        <v>238</v>
      </c>
      <c r="E288" s="236" t="s">
        <v>19</v>
      </c>
      <c r="F288" s="237" t="s">
        <v>82</v>
      </c>
      <c r="G288" s="234"/>
      <c r="H288" s="238">
        <v>1</v>
      </c>
      <c r="I288" s="239"/>
      <c r="J288" s="234"/>
      <c r="K288" s="234"/>
      <c r="L288" s="240"/>
      <c r="M288" s="241"/>
      <c r="N288" s="242"/>
      <c r="O288" s="242"/>
      <c r="P288" s="242"/>
      <c r="Q288" s="242"/>
      <c r="R288" s="242"/>
      <c r="S288" s="242"/>
      <c r="T288" s="242"/>
      <c r="U288" s="243"/>
      <c r="V288" s="13"/>
      <c r="W288" s="13"/>
      <c r="X288" s="13"/>
      <c r="Y288" s="13"/>
      <c r="Z288" s="13"/>
      <c r="AA288" s="13"/>
      <c r="AB288" s="13"/>
      <c r="AC288" s="13"/>
      <c r="AD288" s="13"/>
      <c r="AE288" s="13"/>
      <c r="AT288" s="244" t="s">
        <v>238</v>
      </c>
      <c r="AU288" s="244" t="s">
        <v>82</v>
      </c>
      <c r="AV288" s="13" t="s">
        <v>84</v>
      </c>
      <c r="AW288" s="13" t="s">
        <v>37</v>
      </c>
      <c r="AX288" s="13" t="s">
        <v>75</v>
      </c>
      <c r="AY288" s="244" t="s">
        <v>227</v>
      </c>
    </row>
    <row r="289" s="14" customFormat="1">
      <c r="A289" s="14"/>
      <c r="B289" s="245"/>
      <c r="C289" s="246"/>
      <c r="D289" s="235" t="s">
        <v>238</v>
      </c>
      <c r="E289" s="247" t="s">
        <v>19</v>
      </c>
      <c r="F289" s="248" t="s">
        <v>240</v>
      </c>
      <c r="G289" s="246"/>
      <c r="H289" s="249">
        <v>1</v>
      </c>
      <c r="I289" s="250"/>
      <c r="J289" s="246"/>
      <c r="K289" s="246"/>
      <c r="L289" s="251"/>
      <c r="M289" s="276"/>
      <c r="N289" s="277"/>
      <c r="O289" s="277"/>
      <c r="P289" s="277"/>
      <c r="Q289" s="277"/>
      <c r="R289" s="277"/>
      <c r="S289" s="277"/>
      <c r="T289" s="277"/>
      <c r="U289" s="278"/>
      <c r="V289" s="14"/>
      <c r="W289" s="14"/>
      <c r="X289" s="14"/>
      <c r="Y289" s="14"/>
      <c r="Z289" s="14"/>
      <c r="AA289" s="14"/>
      <c r="AB289" s="14"/>
      <c r="AC289" s="14"/>
      <c r="AD289" s="14"/>
      <c r="AE289" s="14"/>
      <c r="AT289" s="255" t="s">
        <v>238</v>
      </c>
      <c r="AU289" s="255" t="s">
        <v>82</v>
      </c>
      <c r="AV289" s="14" t="s">
        <v>234</v>
      </c>
      <c r="AW289" s="14" t="s">
        <v>37</v>
      </c>
      <c r="AX289" s="14" t="s">
        <v>82</v>
      </c>
      <c r="AY289" s="255" t="s">
        <v>227</v>
      </c>
    </row>
    <row r="290" s="2" customFormat="1" ht="6.96" customHeight="1">
      <c r="A290" s="40"/>
      <c r="B290" s="61"/>
      <c r="C290" s="62"/>
      <c r="D290" s="62"/>
      <c r="E290" s="62"/>
      <c r="F290" s="62"/>
      <c r="G290" s="62"/>
      <c r="H290" s="62"/>
      <c r="I290" s="62"/>
      <c r="J290" s="62"/>
      <c r="K290" s="62"/>
      <c r="L290" s="46"/>
      <c r="M290" s="40"/>
      <c r="O290" s="40"/>
      <c r="P290" s="40"/>
      <c r="Q290" s="40"/>
      <c r="R290" s="40"/>
      <c r="S290" s="40"/>
      <c r="T290" s="40"/>
      <c r="U290" s="40"/>
      <c r="V290" s="40"/>
      <c r="W290" s="40"/>
      <c r="X290" s="40"/>
      <c r="Y290" s="40"/>
      <c r="Z290" s="40"/>
      <c r="AA290" s="40"/>
      <c r="AB290" s="40"/>
      <c r="AC290" s="40"/>
      <c r="AD290" s="40"/>
      <c r="AE290" s="40"/>
    </row>
  </sheetData>
  <sheetProtection sheet="1" autoFilter="0" formatColumns="0" formatRows="0" objects="1" scenarios="1" spinCount="100000" saltValue="mOYp07UrQU2EdRnWDkYLN63lfgd1wYsWXuLULcgqT1tynR4GMzsrjX5/EWCLz//i6MIlbHWXajg6PMy7DKshjA==" hashValue="F96gAMOHalimElXnCS6edyTOLxADEymhsPuAWn0u3/M7wqIrbqKwA5grBpxf+iROmxa+ZXgcsXlMuBr281hnew==" algorithmName="SHA-512" password="CC35"/>
  <autoFilter ref="C91:K289"/>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143</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2886</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ROUND((SUM(BE92:BE367)),  2)</f>
        <v>0</v>
      </c>
      <c r="G37" s="40"/>
      <c r="H37" s="40"/>
      <c r="I37" s="160">
        <v>0.20999999999999999</v>
      </c>
      <c r="J37" s="159">
        <f>ROUND(((SUM(BE92:BE367))*I37),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ROUND((SUM(BF92:BF367)),  2)</f>
        <v>0</v>
      </c>
      <c r="G38" s="40"/>
      <c r="H38" s="40"/>
      <c r="I38" s="160">
        <v>0.12</v>
      </c>
      <c r="J38" s="159">
        <f>ROUND(((SUM(BF92:BF367))*I38),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ROUND((SUM(BG92:BG367)),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ROUND((SUM(BH92:BH367)),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ROUND((SUM(BI92:BI367)),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 xml:space="preserve">02 - SK - Strukturovaná kabeláž   </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2887</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192</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 xml:space="preserve">02 - SK - Strukturovaná kabeláž   </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2888</v>
      </c>
      <c r="F93" s="202" t="s">
        <v>142</v>
      </c>
      <c r="G93" s="200"/>
      <c r="H93" s="200"/>
      <c r="I93" s="203"/>
      <c r="J93" s="204">
        <f>BK93</f>
        <v>0</v>
      </c>
      <c r="K93" s="200"/>
      <c r="L93" s="205"/>
      <c r="M93" s="206"/>
      <c r="N93" s="207"/>
      <c r="O93" s="207"/>
      <c r="P93" s="208">
        <f>SUM(P94:P367)</f>
        <v>0</v>
      </c>
      <c r="Q93" s="207"/>
      <c r="R93" s="208">
        <f>SUM(R94:R367)</f>
        <v>0</v>
      </c>
      <c r="S93" s="207"/>
      <c r="T93" s="208">
        <f>SUM(T94:T367)</f>
        <v>0</v>
      </c>
      <c r="U93" s="209"/>
      <c r="V93" s="12"/>
      <c r="W93" s="12"/>
      <c r="X93" s="12"/>
      <c r="Y93" s="12"/>
      <c r="Z93" s="12"/>
      <c r="AA93" s="12"/>
      <c r="AB93" s="12"/>
      <c r="AC93" s="12"/>
      <c r="AD93" s="12"/>
      <c r="AE93" s="12"/>
      <c r="AR93" s="210" t="s">
        <v>82</v>
      </c>
      <c r="AT93" s="211" t="s">
        <v>74</v>
      </c>
      <c r="AU93" s="211" t="s">
        <v>75</v>
      </c>
      <c r="AY93" s="210" t="s">
        <v>227</v>
      </c>
      <c r="BK93" s="212">
        <f>SUM(BK94:BK367)</f>
        <v>0</v>
      </c>
    </row>
    <row r="94" s="2" customFormat="1" ht="16.5" customHeight="1">
      <c r="A94" s="40"/>
      <c r="B94" s="41"/>
      <c r="C94" s="215" t="s">
        <v>82</v>
      </c>
      <c r="D94" s="215" t="s">
        <v>229</v>
      </c>
      <c r="E94" s="216" t="s">
        <v>2889</v>
      </c>
      <c r="F94" s="217" t="s">
        <v>2890</v>
      </c>
      <c r="G94" s="218" t="s">
        <v>2657</v>
      </c>
      <c r="H94" s="219">
        <v>2</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2891</v>
      </c>
    </row>
    <row r="95" s="2" customFormat="1" ht="16.5" customHeight="1">
      <c r="A95" s="40"/>
      <c r="B95" s="41"/>
      <c r="C95" s="256" t="s">
        <v>84</v>
      </c>
      <c r="D95" s="256" t="s">
        <v>241</v>
      </c>
      <c r="E95" s="257" t="s">
        <v>2892</v>
      </c>
      <c r="F95" s="258" t="s">
        <v>2893</v>
      </c>
      <c r="G95" s="259" t="s">
        <v>2657</v>
      </c>
      <c r="H95" s="260">
        <v>2</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2894</v>
      </c>
    </row>
    <row r="96" s="2" customFormat="1">
      <c r="A96" s="40"/>
      <c r="B96" s="41"/>
      <c r="C96" s="42"/>
      <c r="D96" s="235" t="s">
        <v>519</v>
      </c>
      <c r="E96" s="42"/>
      <c r="F96" s="279" t="s">
        <v>2895</v>
      </c>
      <c r="G96" s="42"/>
      <c r="H96" s="42"/>
      <c r="I96" s="230"/>
      <c r="J96" s="42"/>
      <c r="K96" s="42"/>
      <c r="L96" s="46"/>
      <c r="M96" s="231"/>
      <c r="N96" s="232"/>
      <c r="O96" s="86"/>
      <c r="P96" s="86"/>
      <c r="Q96" s="86"/>
      <c r="R96" s="86"/>
      <c r="S96" s="86"/>
      <c r="T96" s="86"/>
      <c r="U96" s="87"/>
      <c r="V96" s="40"/>
      <c r="W96" s="40"/>
      <c r="X96" s="40"/>
      <c r="Y96" s="40"/>
      <c r="Z96" s="40"/>
      <c r="AA96" s="40"/>
      <c r="AB96" s="40"/>
      <c r="AC96" s="40"/>
      <c r="AD96" s="40"/>
      <c r="AE96" s="40"/>
      <c r="AT96" s="19" t="s">
        <v>519</v>
      </c>
      <c r="AU96" s="19" t="s">
        <v>82</v>
      </c>
    </row>
    <row r="97" s="15" customFormat="1">
      <c r="A97" s="15"/>
      <c r="B97" s="266"/>
      <c r="C97" s="267"/>
      <c r="D97" s="235" t="s">
        <v>238</v>
      </c>
      <c r="E97" s="268" t="s">
        <v>19</v>
      </c>
      <c r="F97" s="269" t="s">
        <v>2896</v>
      </c>
      <c r="G97" s="267"/>
      <c r="H97" s="268" t="s">
        <v>19</v>
      </c>
      <c r="I97" s="270"/>
      <c r="J97" s="267"/>
      <c r="K97" s="267"/>
      <c r="L97" s="271"/>
      <c r="M97" s="272"/>
      <c r="N97" s="273"/>
      <c r="O97" s="273"/>
      <c r="P97" s="273"/>
      <c r="Q97" s="273"/>
      <c r="R97" s="273"/>
      <c r="S97" s="273"/>
      <c r="T97" s="273"/>
      <c r="U97" s="274"/>
      <c r="V97" s="15"/>
      <c r="W97" s="15"/>
      <c r="X97" s="15"/>
      <c r="Y97" s="15"/>
      <c r="Z97" s="15"/>
      <c r="AA97" s="15"/>
      <c r="AB97" s="15"/>
      <c r="AC97" s="15"/>
      <c r="AD97" s="15"/>
      <c r="AE97" s="15"/>
      <c r="AT97" s="275" t="s">
        <v>238</v>
      </c>
      <c r="AU97" s="275" t="s">
        <v>82</v>
      </c>
      <c r="AV97" s="15" t="s">
        <v>82</v>
      </c>
      <c r="AW97" s="15" t="s">
        <v>37</v>
      </c>
      <c r="AX97" s="15" t="s">
        <v>75</v>
      </c>
      <c r="AY97" s="275" t="s">
        <v>227</v>
      </c>
    </row>
    <row r="98" s="13" customFormat="1">
      <c r="A98" s="13"/>
      <c r="B98" s="233"/>
      <c r="C98" s="234"/>
      <c r="D98" s="235" t="s">
        <v>238</v>
      </c>
      <c r="E98" s="236" t="s">
        <v>19</v>
      </c>
      <c r="F98" s="237" t="s">
        <v>2765</v>
      </c>
      <c r="G98" s="234"/>
      <c r="H98" s="238">
        <v>2</v>
      </c>
      <c r="I98" s="239"/>
      <c r="J98" s="234"/>
      <c r="K98" s="234"/>
      <c r="L98" s="240"/>
      <c r="M98" s="241"/>
      <c r="N98" s="242"/>
      <c r="O98" s="242"/>
      <c r="P98" s="242"/>
      <c r="Q98" s="242"/>
      <c r="R98" s="242"/>
      <c r="S98" s="242"/>
      <c r="T98" s="242"/>
      <c r="U98" s="243"/>
      <c r="V98" s="13"/>
      <c r="W98" s="13"/>
      <c r="X98" s="13"/>
      <c r="Y98" s="13"/>
      <c r="Z98" s="13"/>
      <c r="AA98" s="13"/>
      <c r="AB98" s="13"/>
      <c r="AC98" s="13"/>
      <c r="AD98" s="13"/>
      <c r="AE98" s="13"/>
      <c r="AT98" s="244" t="s">
        <v>238</v>
      </c>
      <c r="AU98" s="244" t="s">
        <v>82</v>
      </c>
      <c r="AV98" s="13" t="s">
        <v>84</v>
      </c>
      <c r="AW98" s="13" t="s">
        <v>37</v>
      </c>
      <c r="AX98" s="13" t="s">
        <v>75</v>
      </c>
      <c r="AY98" s="244" t="s">
        <v>227</v>
      </c>
    </row>
    <row r="99" s="14" customFormat="1">
      <c r="A99" s="14"/>
      <c r="B99" s="245"/>
      <c r="C99" s="246"/>
      <c r="D99" s="235" t="s">
        <v>238</v>
      </c>
      <c r="E99" s="247" t="s">
        <v>19</v>
      </c>
      <c r="F99" s="248" t="s">
        <v>240</v>
      </c>
      <c r="G99" s="246"/>
      <c r="H99" s="249">
        <v>2</v>
      </c>
      <c r="I99" s="250"/>
      <c r="J99" s="246"/>
      <c r="K99" s="246"/>
      <c r="L99" s="251"/>
      <c r="M99" s="252"/>
      <c r="N99" s="253"/>
      <c r="O99" s="253"/>
      <c r="P99" s="253"/>
      <c r="Q99" s="253"/>
      <c r="R99" s="253"/>
      <c r="S99" s="253"/>
      <c r="T99" s="253"/>
      <c r="U99" s="254"/>
      <c r="V99" s="14"/>
      <c r="W99" s="14"/>
      <c r="X99" s="14"/>
      <c r="Y99" s="14"/>
      <c r="Z99" s="14"/>
      <c r="AA99" s="14"/>
      <c r="AB99" s="14"/>
      <c r="AC99" s="14"/>
      <c r="AD99" s="14"/>
      <c r="AE99" s="14"/>
      <c r="AT99" s="255" t="s">
        <v>238</v>
      </c>
      <c r="AU99" s="255" t="s">
        <v>82</v>
      </c>
      <c r="AV99" s="14" t="s">
        <v>234</v>
      </c>
      <c r="AW99" s="14" t="s">
        <v>37</v>
      </c>
      <c r="AX99" s="14" t="s">
        <v>82</v>
      </c>
      <c r="AY99" s="255" t="s">
        <v>227</v>
      </c>
    </row>
    <row r="100" s="2" customFormat="1" ht="16.5" customHeight="1">
      <c r="A100" s="40"/>
      <c r="B100" s="41"/>
      <c r="C100" s="215" t="s">
        <v>91</v>
      </c>
      <c r="D100" s="215" t="s">
        <v>229</v>
      </c>
      <c r="E100" s="216" t="s">
        <v>2897</v>
      </c>
      <c r="F100" s="217" t="s">
        <v>2898</v>
      </c>
      <c r="G100" s="218" t="s">
        <v>2657</v>
      </c>
      <c r="H100" s="219">
        <v>2</v>
      </c>
      <c r="I100" s="220"/>
      <c r="J100" s="221">
        <f>ROUND(I100*H100,2)</f>
        <v>0</v>
      </c>
      <c r="K100" s="217" t="s">
        <v>19</v>
      </c>
      <c r="L100" s="46"/>
      <c r="M100" s="222" t="s">
        <v>19</v>
      </c>
      <c r="N100" s="223"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234</v>
      </c>
      <c r="AT100" s="226" t="s">
        <v>229</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2899</v>
      </c>
    </row>
    <row r="101" s="2" customFormat="1" ht="16.5" customHeight="1">
      <c r="A101" s="40"/>
      <c r="B101" s="41"/>
      <c r="C101" s="256" t="s">
        <v>234</v>
      </c>
      <c r="D101" s="256" t="s">
        <v>241</v>
      </c>
      <c r="E101" s="257" t="s">
        <v>2900</v>
      </c>
      <c r="F101" s="258" t="s">
        <v>2901</v>
      </c>
      <c r="G101" s="259" t="s">
        <v>2657</v>
      </c>
      <c r="H101" s="260">
        <v>2</v>
      </c>
      <c r="I101" s="261"/>
      <c r="J101" s="262">
        <f>ROUND(I101*H101,2)</f>
        <v>0</v>
      </c>
      <c r="K101" s="258" t="s">
        <v>19</v>
      </c>
      <c r="L101" s="263"/>
      <c r="M101" s="264" t="s">
        <v>19</v>
      </c>
      <c r="N101" s="265" t="s">
        <v>46</v>
      </c>
      <c r="O101" s="86"/>
      <c r="P101" s="224">
        <f>O101*H101</f>
        <v>0</v>
      </c>
      <c r="Q101" s="224">
        <v>0</v>
      </c>
      <c r="R101" s="224">
        <f>Q101*H101</f>
        <v>0</v>
      </c>
      <c r="S101" s="224">
        <v>0</v>
      </c>
      <c r="T101" s="224">
        <f>S101*H101</f>
        <v>0</v>
      </c>
      <c r="U101" s="225" t="s">
        <v>19</v>
      </c>
      <c r="V101" s="40"/>
      <c r="W101" s="40"/>
      <c r="X101" s="40"/>
      <c r="Y101" s="40"/>
      <c r="Z101" s="40"/>
      <c r="AA101" s="40"/>
      <c r="AB101" s="40"/>
      <c r="AC101" s="40"/>
      <c r="AD101" s="40"/>
      <c r="AE101" s="40"/>
      <c r="AR101" s="226" t="s">
        <v>245</v>
      </c>
      <c r="AT101" s="226" t="s">
        <v>241</v>
      </c>
      <c r="AU101" s="226" t="s">
        <v>82</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2902</v>
      </c>
    </row>
    <row r="102" s="15" customFormat="1">
      <c r="A102" s="15"/>
      <c r="B102" s="266"/>
      <c r="C102" s="267"/>
      <c r="D102" s="235" t="s">
        <v>238</v>
      </c>
      <c r="E102" s="268" t="s">
        <v>19</v>
      </c>
      <c r="F102" s="269" t="s">
        <v>2896</v>
      </c>
      <c r="G102" s="267"/>
      <c r="H102" s="268" t="s">
        <v>19</v>
      </c>
      <c r="I102" s="270"/>
      <c r="J102" s="267"/>
      <c r="K102" s="267"/>
      <c r="L102" s="271"/>
      <c r="M102" s="272"/>
      <c r="N102" s="273"/>
      <c r="O102" s="273"/>
      <c r="P102" s="273"/>
      <c r="Q102" s="273"/>
      <c r="R102" s="273"/>
      <c r="S102" s="273"/>
      <c r="T102" s="273"/>
      <c r="U102" s="274"/>
      <c r="V102" s="15"/>
      <c r="W102" s="15"/>
      <c r="X102" s="15"/>
      <c r="Y102" s="15"/>
      <c r="Z102" s="15"/>
      <c r="AA102" s="15"/>
      <c r="AB102" s="15"/>
      <c r="AC102" s="15"/>
      <c r="AD102" s="15"/>
      <c r="AE102" s="15"/>
      <c r="AT102" s="275" t="s">
        <v>238</v>
      </c>
      <c r="AU102" s="275" t="s">
        <v>82</v>
      </c>
      <c r="AV102" s="15" t="s">
        <v>82</v>
      </c>
      <c r="AW102" s="15" t="s">
        <v>37</v>
      </c>
      <c r="AX102" s="15" t="s">
        <v>75</v>
      </c>
      <c r="AY102" s="275" t="s">
        <v>227</v>
      </c>
    </row>
    <row r="103" s="13" customFormat="1">
      <c r="A103" s="13"/>
      <c r="B103" s="233"/>
      <c r="C103" s="234"/>
      <c r="D103" s="235" t="s">
        <v>238</v>
      </c>
      <c r="E103" s="236" t="s">
        <v>19</v>
      </c>
      <c r="F103" s="237" t="s">
        <v>2765</v>
      </c>
      <c r="G103" s="234"/>
      <c r="H103" s="238">
        <v>2</v>
      </c>
      <c r="I103" s="239"/>
      <c r="J103" s="234"/>
      <c r="K103" s="234"/>
      <c r="L103" s="240"/>
      <c r="M103" s="241"/>
      <c r="N103" s="242"/>
      <c r="O103" s="242"/>
      <c r="P103" s="242"/>
      <c r="Q103" s="242"/>
      <c r="R103" s="242"/>
      <c r="S103" s="242"/>
      <c r="T103" s="242"/>
      <c r="U103" s="243"/>
      <c r="V103" s="13"/>
      <c r="W103" s="13"/>
      <c r="X103" s="13"/>
      <c r="Y103" s="13"/>
      <c r="Z103" s="13"/>
      <c r="AA103" s="13"/>
      <c r="AB103" s="13"/>
      <c r="AC103" s="13"/>
      <c r="AD103" s="13"/>
      <c r="AE103" s="13"/>
      <c r="AT103" s="244" t="s">
        <v>238</v>
      </c>
      <c r="AU103" s="244" t="s">
        <v>82</v>
      </c>
      <c r="AV103" s="13" t="s">
        <v>84</v>
      </c>
      <c r="AW103" s="13" t="s">
        <v>37</v>
      </c>
      <c r="AX103" s="13" t="s">
        <v>75</v>
      </c>
      <c r="AY103" s="244" t="s">
        <v>227</v>
      </c>
    </row>
    <row r="104" s="14" customFormat="1">
      <c r="A104" s="14"/>
      <c r="B104" s="245"/>
      <c r="C104" s="246"/>
      <c r="D104" s="235" t="s">
        <v>238</v>
      </c>
      <c r="E104" s="247" t="s">
        <v>19</v>
      </c>
      <c r="F104" s="248" t="s">
        <v>240</v>
      </c>
      <c r="G104" s="246"/>
      <c r="H104" s="249">
        <v>2</v>
      </c>
      <c r="I104" s="250"/>
      <c r="J104" s="246"/>
      <c r="K104" s="246"/>
      <c r="L104" s="251"/>
      <c r="M104" s="252"/>
      <c r="N104" s="253"/>
      <c r="O104" s="253"/>
      <c r="P104" s="253"/>
      <c r="Q104" s="253"/>
      <c r="R104" s="253"/>
      <c r="S104" s="253"/>
      <c r="T104" s="253"/>
      <c r="U104" s="254"/>
      <c r="V104" s="14"/>
      <c r="W104" s="14"/>
      <c r="X104" s="14"/>
      <c r="Y104" s="14"/>
      <c r="Z104" s="14"/>
      <c r="AA104" s="14"/>
      <c r="AB104" s="14"/>
      <c r="AC104" s="14"/>
      <c r="AD104" s="14"/>
      <c r="AE104" s="14"/>
      <c r="AT104" s="255" t="s">
        <v>238</v>
      </c>
      <c r="AU104" s="255" t="s">
        <v>82</v>
      </c>
      <c r="AV104" s="14" t="s">
        <v>234</v>
      </c>
      <c r="AW104" s="14" t="s">
        <v>37</v>
      </c>
      <c r="AX104" s="14" t="s">
        <v>82</v>
      </c>
      <c r="AY104" s="255" t="s">
        <v>227</v>
      </c>
    </row>
    <row r="105" s="2" customFormat="1" ht="16.5" customHeight="1">
      <c r="A105" s="40"/>
      <c r="B105" s="41"/>
      <c r="C105" s="215" t="s">
        <v>267</v>
      </c>
      <c r="D105" s="215" t="s">
        <v>229</v>
      </c>
      <c r="E105" s="216" t="s">
        <v>2903</v>
      </c>
      <c r="F105" s="217" t="s">
        <v>2904</v>
      </c>
      <c r="G105" s="218" t="s">
        <v>2657</v>
      </c>
      <c r="H105" s="219">
        <v>2</v>
      </c>
      <c r="I105" s="220"/>
      <c r="J105" s="221">
        <f>ROUND(I105*H105,2)</f>
        <v>0</v>
      </c>
      <c r="K105" s="217" t="s">
        <v>19</v>
      </c>
      <c r="L105" s="46"/>
      <c r="M105" s="222" t="s">
        <v>19</v>
      </c>
      <c r="N105" s="223"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234</v>
      </c>
      <c r="AT105" s="226" t="s">
        <v>229</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2905</v>
      </c>
    </row>
    <row r="106" s="2" customFormat="1" ht="16.5" customHeight="1">
      <c r="A106" s="40"/>
      <c r="B106" s="41"/>
      <c r="C106" s="256" t="s">
        <v>248</v>
      </c>
      <c r="D106" s="256" t="s">
        <v>241</v>
      </c>
      <c r="E106" s="257" t="s">
        <v>2906</v>
      </c>
      <c r="F106" s="258" t="s">
        <v>2907</v>
      </c>
      <c r="G106" s="259" t="s">
        <v>2657</v>
      </c>
      <c r="H106" s="260">
        <v>2</v>
      </c>
      <c r="I106" s="261"/>
      <c r="J106" s="262">
        <f>ROUND(I106*H106,2)</f>
        <v>0</v>
      </c>
      <c r="K106" s="258" t="s">
        <v>19</v>
      </c>
      <c r="L106" s="263"/>
      <c r="M106" s="264" t="s">
        <v>19</v>
      </c>
      <c r="N106" s="265" t="s">
        <v>46</v>
      </c>
      <c r="O106" s="86"/>
      <c r="P106" s="224">
        <f>O106*H106</f>
        <v>0</v>
      </c>
      <c r="Q106" s="224">
        <v>0</v>
      </c>
      <c r="R106" s="224">
        <f>Q106*H106</f>
        <v>0</v>
      </c>
      <c r="S106" s="224">
        <v>0</v>
      </c>
      <c r="T106" s="224">
        <f>S106*H106</f>
        <v>0</v>
      </c>
      <c r="U106" s="225" t="s">
        <v>19</v>
      </c>
      <c r="V106" s="40"/>
      <c r="W106" s="40"/>
      <c r="X106" s="40"/>
      <c r="Y106" s="40"/>
      <c r="Z106" s="40"/>
      <c r="AA106" s="40"/>
      <c r="AB106" s="40"/>
      <c r="AC106" s="40"/>
      <c r="AD106" s="40"/>
      <c r="AE106" s="40"/>
      <c r="AR106" s="226" t="s">
        <v>245</v>
      </c>
      <c r="AT106" s="226" t="s">
        <v>241</v>
      </c>
      <c r="AU106" s="226" t="s">
        <v>82</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2908</v>
      </c>
    </row>
    <row r="107" s="15" customFormat="1">
      <c r="A107" s="15"/>
      <c r="B107" s="266"/>
      <c r="C107" s="267"/>
      <c r="D107" s="235" t="s">
        <v>238</v>
      </c>
      <c r="E107" s="268" t="s">
        <v>19</v>
      </c>
      <c r="F107" s="269" t="s">
        <v>2896</v>
      </c>
      <c r="G107" s="267"/>
      <c r="H107" s="268" t="s">
        <v>19</v>
      </c>
      <c r="I107" s="270"/>
      <c r="J107" s="267"/>
      <c r="K107" s="267"/>
      <c r="L107" s="271"/>
      <c r="M107" s="272"/>
      <c r="N107" s="273"/>
      <c r="O107" s="273"/>
      <c r="P107" s="273"/>
      <c r="Q107" s="273"/>
      <c r="R107" s="273"/>
      <c r="S107" s="273"/>
      <c r="T107" s="273"/>
      <c r="U107" s="274"/>
      <c r="V107" s="15"/>
      <c r="W107" s="15"/>
      <c r="X107" s="15"/>
      <c r="Y107" s="15"/>
      <c r="Z107" s="15"/>
      <c r="AA107" s="15"/>
      <c r="AB107" s="15"/>
      <c r="AC107" s="15"/>
      <c r="AD107" s="15"/>
      <c r="AE107" s="15"/>
      <c r="AT107" s="275" t="s">
        <v>238</v>
      </c>
      <c r="AU107" s="275" t="s">
        <v>82</v>
      </c>
      <c r="AV107" s="15" t="s">
        <v>82</v>
      </c>
      <c r="AW107" s="15" t="s">
        <v>37</v>
      </c>
      <c r="AX107" s="15" t="s">
        <v>75</v>
      </c>
      <c r="AY107" s="275" t="s">
        <v>227</v>
      </c>
    </row>
    <row r="108" s="13" customFormat="1">
      <c r="A108" s="13"/>
      <c r="B108" s="233"/>
      <c r="C108" s="234"/>
      <c r="D108" s="235" t="s">
        <v>238</v>
      </c>
      <c r="E108" s="236" t="s">
        <v>19</v>
      </c>
      <c r="F108" s="237" t="s">
        <v>2765</v>
      </c>
      <c r="G108" s="234"/>
      <c r="H108" s="238">
        <v>2</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82</v>
      </c>
      <c r="AV108" s="13" t="s">
        <v>84</v>
      </c>
      <c r="AW108" s="13" t="s">
        <v>37</v>
      </c>
      <c r="AX108" s="13" t="s">
        <v>75</v>
      </c>
      <c r="AY108" s="244" t="s">
        <v>227</v>
      </c>
    </row>
    <row r="109" s="14" customFormat="1">
      <c r="A109" s="14"/>
      <c r="B109" s="245"/>
      <c r="C109" s="246"/>
      <c r="D109" s="235" t="s">
        <v>238</v>
      </c>
      <c r="E109" s="247" t="s">
        <v>19</v>
      </c>
      <c r="F109" s="248" t="s">
        <v>240</v>
      </c>
      <c r="G109" s="246"/>
      <c r="H109" s="249">
        <v>2</v>
      </c>
      <c r="I109" s="250"/>
      <c r="J109" s="246"/>
      <c r="K109" s="246"/>
      <c r="L109" s="251"/>
      <c r="M109" s="252"/>
      <c r="N109" s="253"/>
      <c r="O109" s="253"/>
      <c r="P109" s="253"/>
      <c r="Q109" s="253"/>
      <c r="R109" s="253"/>
      <c r="S109" s="253"/>
      <c r="T109" s="253"/>
      <c r="U109" s="254"/>
      <c r="V109" s="14"/>
      <c r="W109" s="14"/>
      <c r="X109" s="14"/>
      <c r="Y109" s="14"/>
      <c r="Z109" s="14"/>
      <c r="AA109" s="14"/>
      <c r="AB109" s="14"/>
      <c r="AC109" s="14"/>
      <c r="AD109" s="14"/>
      <c r="AE109" s="14"/>
      <c r="AT109" s="255" t="s">
        <v>238</v>
      </c>
      <c r="AU109" s="255" t="s">
        <v>82</v>
      </c>
      <c r="AV109" s="14" t="s">
        <v>234</v>
      </c>
      <c r="AW109" s="14" t="s">
        <v>37</v>
      </c>
      <c r="AX109" s="14" t="s">
        <v>82</v>
      </c>
      <c r="AY109" s="255" t="s">
        <v>227</v>
      </c>
    </row>
    <row r="110" s="2" customFormat="1" ht="16.5" customHeight="1">
      <c r="A110" s="40"/>
      <c r="B110" s="41"/>
      <c r="C110" s="215" t="s">
        <v>285</v>
      </c>
      <c r="D110" s="215" t="s">
        <v>229</v>
      </c>
      <c r="E110" s="216" t="s">
        <v>2909</v>
      </c>
      <c r="F110" s="217" t="s">
        <v>2910</v>
      </c>
      <c r="G110" s="218" t="s">
        <v>2657</v>
      </c>
      <c r="H110" s="219">
        <v>7</v>
      </c>
      <c r="I110" s="220"/>
      <c r="J110" s="221">
        <f>ROUND(I110*H110,2)</f>
        <v>0</v>
      </c>
      <c r="K110" s="217" t="s">
        <v>19</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234</v>
      </c>
      <c r="AT110" s="226" t="s">
        <v>229</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2911</v>
      </c>
    </row>
    <row r="111" s="2" customFormat="1" ht="16.5" customHeight="1">
      <c r="A111" s="40"/>
      <c r="B111" s="41"/>
      <c r="C111" s="256" t="s">
        <v>245</v>
      </c>
      <c r="D111" s="256" t="s">
        <v>241</v>
      </c>
      <c r="E111" s="257" t="s">
        <v>2912</v>
      </c>
      <c r="F111" s="258" t="s">
        <v>2913</v>
      </c>
      <c r="G111" s="259" t="s">
        <v>2657</v>
      </c>
      <c r="H111" s="260">
        <v>7</v>
      </c>
      <c r="I111" s="261"/>
      <c r="J111" s="262">
        <f>ROUND(I111*H111,2)</f>
        <v>0</v>
      </c>
      <c r="K111" s="258" t="s">
        <v>19</v>
      </c>
      <c r="L111" s="263"/>
      <c r="M111" s="264" t="s">
        <v>19</v>
      </c>
      <c r="N111" s="265"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245</v>
      </c>
      <c r="AT111" s="226" t="s">
        <v>241</v>
      </c>
      <c r="AU111" s="226" t="s">
        <v>82</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2914</v>
      </c>
    </row>
    <row r="112" s="15" customFormat="1">
      <c r="A112" s="15"/>
      <c r="B112" s="266"/>
      <c r="C112" s="267"/>
      <c r="D112" s="235" t="s">
        <v>238</v>
      </c>
      <c r="E112" s="268" t="s">
        <v>19</v>
      </c>
      <c r="F112" s="269" t="s">
        <v>2896</v>
      </c>
      <c r="G112" s="267"/>
      <c r="H112" s="268" t="s">
        <v>19</v>
      </c>
      <c r="I112" s="270"/>
      <c r="J112" s="267"/>
      <c r="K112" s="267"/>
      <c r="L112" s="271"/>
      <c r="M112" s="272"/>
      <c r="N112" s="273"/>
      <c r="O112" s="273"/>
      <c r="P112" s="273"/>
      <c r="Q112" s="273"/>
      <c r="R112" s="273"/>
      <c r="S112" s="273"/>
      <c r="T112" s="273"/>
      <c r="U112" s="274"/>
      <c r="V112" s="15"/>
      <c r="W112" s="15"/>
      <c r="X112" s="15"/>
      <c r="Y112" s="15"/>
      <c r="Z112" s="15"/>
      <c r="AA112" s="15"/>
      <c r="AB112" s="15"/>
      <c r="AC112" s="15"/>
      <c r="AD112" s="15"/>
      <c r="AE112" s="15"/>
      <c r="AT112" s="275" t="s">
        <v>238</v>
      </c>
      <c r="AU112" s="275" t="s">
        <v>82</v>
      </c>
      <c r="AV112" s="15" t="s">
        <v>82</v>
      </c>
      <c r="AW112" s="15" t="s">
        <v>37</v>
      </c>
      <c r="AX112" s="15" t="s">
        <v>75</v>
      </c>
      <c r="AY112" s="275" t="s">
        <v>227</v>
      </c>
    </row>
    <row r="113" s="13" customFormat="1">
      <c r="A113" s="13"/>
      <c r="B113" s="233"/>
      <c r="C113" s="234"/>
      <c r="D113" s="235" t="s">
        <v>238</v>
      </c>
      <c r="E113" s="236" t="s">
        <v>19</v>
      </c>
      <c r="F113" s="237" t="s">
        <v>2915</v>
      </c>
      <c r="G113" s="234"/>
      <c r="H113" s="238">
        <v>7</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82</v>
      </c>
      <c r="AV113" s="13" t="s">
        <v>84</v>
      </c>
      <c r="AW113" s="13" t="s">
        <v>37</v>
      </c>
      <c r="AX113" s="13" t="s">
        <v>75</v>
      </c>
      <c r="AY113" s="244" t="s">
        <v>227</v>
      </c>
    </row>
    <row r="114" s="14" customFormat="1">
      <c r="A114" s="14"/>
      <c r="B114" s="245"/>
      <c r="C114" s="246"/>
      <c r="D114" s="235" t="s">
        <v>238</v>
      </c>
      <c r="E114" s="247" t="s">
        <v>19</v>
      </c>
      <c r="F114" s="248" t="s">
        <v>240</v>
      </c>
      <c r="G114" s="246"/>
      <c r="H114" s="249">
        <v>7</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82</v>
      </c>
      <c r="AV114" s="14" t="s">
        <v>234</v>
      </c>
      <c r="AW114" s="14" t="s">
        <v>37</v>
      </c>
      <c r="AX114" s="14" t="s">
        <v>82</v>
      </c>
      <c r="AY114" s="255" t="s">
        <v>227</v>
      </c>
    </row>
    <row r="115" s="2" customFormat="1" ht="16.5" customHeight="1">
      <c r="A115" s="40"/>
      <c r="B115" s="41"/>
      <c r="C115" s="215" t="s">
        <v>255</v>
      </c>
      <c r="D115" s="215" t="s">
        <v>229</v>
      </c>
      <c r="E115" s="216" t="s">
        <v>2916</v>
      </c>
      <c r="F115" s="217" t="s">
        <v>2917</v>
      </c>
      <c r="G115" s="218" t="s">
        <v>2657</v>
      </c>
      <c r="H115" s="219">
        <v>2</v>
      </c>
      <c r="I115" s="220"/>
      <c r="J115" s="221">
        <f>ROUND(I115*H115,2)</f>
        <v>0</v>
      </c>
      <c r="K115" s="217" t="s">
        <v>19</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2918</v>
      </c>
    </row>
    <row r="116" s="2" customFormat="1" ht="16.5" customHeight="1">
      <c r="A116" s="40"/>
      <c r="B116" s="41"/>
      <c r="C116" s="256" t="s">
        <v>117</v>
      </c>
      <c r="D116" s="256" t="s">
        <v>241</v>
      </c>
      <c r="E116" s="257" t="s">
        <v>2919</v>
      </c>
      <c r="F116" s="258" t="s">
        <v>2920</v>
      </c>
      <c r="G116" s="259" t="s">
        <v>2657</v>
      </c>
      <c r="H116" s="260">
        <v>2</v>
      </c>
      <c r="I116" s="261"/>
      <c r="J116" s="262">
        <f>ROUND(I116*H116,2)</f>
        <v>0</v>
      </c>
      <c r="K116" s="258" t="s">
        <v>19</v>
      </c>
      <c r="L116" s="263"/>
      <c r="M116" s="264" t="s">
        <v>19</v>
      </c>
      <c r="N116" s="265" t="s">
        <v>46</v>
      </c>
      <c r="O116" s="86"/>
      <c r="P116" s="224">
        <f>O116*H116</f>
        <v>0</v>
      </c>
      <c r="Q116" s="224">
        <v>0</v>
      </c>
      <c r="R116" s="224">
        <f>Q116*H116</f>
        <v>0</v>
      </c>
      <c r="S116" s="224">
        <v>0</v>
      </c>
      <c r="T116" s="224">
        <f>S116*H116</f>
        <v>0</v>
      </c>
      <c r="U116" s="225" t="s">
        <v>19</v>
      </c>
      <c r="V116" s="40"/>
      <c r="W116" s="40"/>
      <c r="X116" s="40"/>
      <c r="Y116" s="40"/>
      <c r="Z116" s="40"/>
      <c r="AA116" s="40"/>
      <c r="AB116" s="40"/>
      <c r="AC116" s="40"/>
      <c r="AD116" s="40"/>
      <c r="AE116" s="40"/>
      <c r="AR116" s="226" t="s">
        <v>245</v>
      </c>
      <c r="AT116" s="226" t="s">
        <v>241</v>
      </c>
      <c r="AU116" s="226" t="s">
        <v>82</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234</v>
      </c>
      <c r="BM116" s="226" t="s">
        <v>2921</v>
      </c>
    </row>
    <row r="117" s="15" customFormat="1">
      <c r="A117" s="15"/>
      <c r="B117" s="266"/>
      <c r="C117" s="267"/>
      <c r="D117" s="235" t="s">
        <v>238</v>
      </c>
      <c r="E117" s="268" t="s">
        <v>19</v>
      </c>
      <c r="F117" s="269" t="s">
        <v>2896</v>
      </c>
      <c r="G117" s="267"/>
      <c r="H117" s="268" t="s">
        <v>19</v>
      </c>
      <c r="I117" s="270"/>
      <c r="J117" s="267"/>
      <c r="K117" s="267"/>
      <c r="L117" s="271"/>
      <c r="M117" s="272"/>
      <c r="N117" s="273"/>
      <c r="O117" s="273"/>
      <c r="P117" s="273"/>
      <c r="Q117" s="273"/>
      <c r="R117" s="273"/>
      <c r="S117" s="273"/>
      <c r="T117" s="273"/>
      <c r="U117" s="274"/>
      <c r="V117" s="15"/>
      <c r="W117" s="15"/>
      <c r="X117" s="15"/>
      <c r="Y117" s="15"/>
      <c r="Z117" s="15"/>
      <c r="AA117" s="15"/>
      <c r="AB117" s="15"/>
      <c r="AC117" s="15"/>
      <c r="AD117" s="15"/>
      <c r="AE117" s="15"/>
      <c r="AT117" s="275" t="s">
        <v>238</v>
      </c>
      <c r="AU117" s="275" t="s">
        <v>82</v>
      </c>
      <c r="AV117" s="15" t="s">
        <v>82</v>
      </c>
      <c r="AW117" s="15" t="s">
        <v>37</v>
      </c>
      <c r="AX117" s="15" t="s">
        <v>75</v>
      </c>
      <c r="AY117" s="275" t="s">
        <v>227</v>
      </c>
    </row>
    <row r="118" s="13" customFormat="1">
      <c r="A118" s="13"/>
      <c r="B118" s="233"/>
      <c r="C118" s="234"/>
      <c r="D118" s="235" t="s">
        <v>238</v>
      </c>
      <c r="E118" s="236" t="s">
        <v>19</v>
      </c>
      <c r="F118" s="237" t="s">
        <v>2765</v>
      </c>
      <c r="G118" s="234"/>
      <c r="H118" s="238">
        <v>2</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82</v>
      </c>
      <c r="AV118" s="13" t="s">
        <v>84</v>
      </c>
      <c r="AW118" s="13" t="s">
        <v>37</v>
      </c>
      <c r="AX118" s="13" t="s">
        <v>75</v>
      </c>
      <c r="AY118" s="244" t="s">
        <v>227</v>
      </c>
    </row>
    <row r="119" s="14" customFormat="1">
      <c r="A119" s="14"/>
      <c r="B119" s="245"/>
      <c r="C119" s="246"/>
      <c r="D119" s="235" t="s">
        <v>238</v>
      </c>
      <c r="E119" s="247" t="s">
        <v>19</v>
      </c>
      <c r="F119" s="248" t="s">
        <v>240</v>
      </c>
      <c r="G119" s="246"/>
      <c r="H119" s="249">
        <v>2</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82</v>
      </c>
      <c r="AV119" s="14" t="s">
        <v>234</v>
      </c>
      <c r="AW119" s="14" t="s">
        <v>37</v>
      </c>
      <c r="AX119" s="14" t="s">
        <v>82</v>
      </c>
      <c r="AY119" s="255" t="s">
        <v>227</v>
      </c>
    </row>
    <row r="120" s="2" customFormat="1" ht="16.5" customHeight="1">
      <c r="A120" s="40"/>
      <c r="B120" s="41"/>
      <c r="C120" s="215" t="s">
        <v>120</v>
      </c>
      <c r="D120" s="215" t="s">
        <v>229</v>
      </c>
      <c r="E120" s="216" t="s">
        <v>2922</v>
      </c>
      <c r="F120" s="217" t="s">
        <v>2923</v>
      </c>
      <c r="G120" s="218" t="s">
        <v>2657</v>
      </c>
      <c r="H120" s="219">
        <v>3</v>
      </c>
      <c r="I120" s="220"/>
      <c r="J120" s="221">
        <f>ROUND(I120*H120,2)</f>
        <v>0</v>
      </c>
      <c r="K120" s="217" t="s">
        <v>19</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234</v>
      </c>
      <c r="AT120" s="226" t="s">
        <v>229</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2924</v>
      </c>
    </row>
    <row r="121" s="2" customFormat="1" ht="16.5" customHeight="1">
      <c r="A121" s="40"/>
      <c r="B121" s="41"/>
      <c r="C121" s="256" t="s">
        <v>8</v>
      </c>
      <c r="D121" s="256" t="s">
        <v>241</v>
      </c>
      <c r="E121" s="257" t="s">
        <v>2925</v>
      </c>
      <c r="F121" s="258" t="s">
        <v>2926</v>
      </c>
      <c r="G121" s="259" t="s">
        <v>2657</v>
      </c>
      <c r="H121" s="260">
        <v>3</v>
      </c>
      <c r="I121" s="261"/>
      <c r="J121" s="262">
        <f>ROUND(I121*H121,2)</f>
        <v>0</v>
      </c>
      <c r="K121" s="258" t="s">
        <v>19</v>
      </c>
      <c r="L121" s="263"/>
      <c r="M121" s="264" t="s">
        <v>19</v>
      </c>
      <c r="N121" s="265"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245</v>
      </c>
      <c r="AT121" s="226" t="s">
        <v>241</v>
      </c>
      <c r="AU121" s="226" t="s">
        <v>82</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2927</v>
      </c>
    </row>
    <row r="122" s="15" customFormat="1">
      <c r="A122" s="15"/>
      <c r="B122" s="266"/>
      <c r="C122" s="267"/>
      <c r="D122" s="235" t="s">
        <v>238</v>
      </c>
      <c r="E122" s="268" t="s">
        <v>19</v>
      </c>
      <c r="F122" s="269" t="s">
        <v>2896</v>
      </c>
      <c r="G122" s="267"/>
      <c r="H122" s="268" t="s">
        <v>19</v>
      </c>
      <c r="I122" s="270"/>
      <c r="J122" s="267"/>
      <c r="K122" s="267"/>
      <c r="L122" s="271"/>
      <c r="M122" s="272"/>
      <c r="N122" s="273"/>
      <c r="O122" s="273"/>
      <c r="P122" s="273"/>
      <c r="Q122" s="273"/>
      <c r="R122" s="273"/>
      <c r="S122" s="273"/>
      <c r="T122" s="273"/>
      <c r="U122" s="274"/>
      <c r="V122" s="15"/>
      <c r="W122" s="15"/>
      <c r="X122" s="15"/>
      <c r="Y122" s="15"/>
      <c r="Z122" s="15"/>
      <c r="AA122" s="15"/>
      <c r="AB122" s="15"/>
      <c r="AC122" s="15"/>
      <c r="AD122" s="15"/>
      <c r="AE122" s="15"/>
      <c r="AT122" s="275" t="s">
        <v>238</v>
      </c>
      <c r="AU122" s="275" t="s">
        <v>82</v>
      </c>
      <c r="AV122" s="15" t="s">
        <v>82</v>
      </c>
      <c r="AW122" s="15" t="s">
        <v>37</v>
      </c>
      <c r="AX122" s="15" t="s">
        <v>75</v>
      </c>
      <c r="AY122" s="275" t="s">
        <v>227</v>
      </c>
    </row>
    <row r="123" s="13" customFormat="1">
      <c r="A123" s="13"/>
      <c r="B123" s="233"/>
      <c r="C123" s="234"/>
      <c r="D123" s="235" t="s">
        <v>238</v>
      </c>
      <c r="E123" s="236" t="s">
        <v>19</v>
      </c>
      <c r="F123" s="237" t="s">
        <v>2928</v>
      </c>
      <c r="G123" s="234"/>
      <c r="H123" s="238">
        <v>3</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82</v>
      </c>
      <c r="AV123" s="13" t="s">
        <v>84</v>
      </c>
      <c r="AW123" s="13" t="s">
        <v>37</v>
      </c>
      <c r="AX123" s="13" t="s">
        <v>75</v>
      </c>
      <c r="AY123" s="244" t="s">
        <v>227</v>
      </c>
    </row>
    <row r="124" s="14" customFormat="1">
      <c r="A124" s="14"/>
      <c r="B124" s="245"/>
      <c r="C124" s="246"/>
      <c r="D124" s="235" t="s">
        <v>238</v>
      </c>
      <c r="E124" s="247" t="s">
        <v>19</v>
      </c>
      <c r="F124" s="248" t="s">
        <v>240</v>
      </c>
      <c r="G124" s="246"/>
      <c r="H124" s="249">
        <v>3</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82</v>
      </c>
      <c r="AV124" s="14" t="s">
        <v>234</v>
      </c>
      <c r="AW124" s="14" t="s">
        <v>37</v>
      </c>
      <c r="AX124" s="14" t="s">
        <v>82</v>
      </c>
      <c r="AY124" s="255" t="s">
        <v>227</v>
      </c>
    </row>
    <row r="125" s="2" customFormat="1" ht="16.5" customHeight="1">
      <c r="A125" s="40"/>
      <c r="B125" s="41"/>
      <c r="C125" s="215" t="s">
        <v>125</v>
      </c>
      <c r="D125" s="215" t="s">
        <v>229</v>
      </c>
      <c r="E125" s="216" t="s">
        <v>2929</v>
      </c>
      <c r="F125" s="217" t="s">
        <v>2930</v>
      </c>
      <c r="G125" s="218" t="s">
        <v>2657</v>
      </c>
      <c r="H125" s="219">
        <v>7</v>
      </c>
      <c r="I125" s="220"/>
      <c r="J125" s="221">
        <f>ROUND(I125*H125,2)</f>
        <v>0</v>
      </c>
      <c r="K125" s="217" t="s">
        <v>19</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2931</v>
      </c>
    </row>
    <row r="126" s="2" customFormat="1" ht="16.5" customHeight="1">
      <c r="A126" s="40"/>
      <c r="B126" s="41"/>
      <c r="C126" s="256" t="s">
        <v>323</v>
      </c>
      <c r="D126" s="256" t="s">
        <v>241</v>
      </c>
      <c r="E126" s="257" t="s">
        <v>2932</v>
      </c>
      <c r="F126" s="258" t="s">
        <v>2933</v>
      </c>
      <c r="G126" s="259" t="s">
        <v>2657</v>
      </c>
      <c r="H126" s="260">
        <v>7</v>
      </c>
      <c r="I126" s="261"/>
      <c r="J126" s="262">
        <f>ROUND(I126*H126,2)</f>
        <v>0</v>
      </c>
      <c r="K126" s="258" t="s">
        <v>19</v>
      </c>
      <c r="L126" s="263"/>
      <c r="M126" s="264" t="s">
        <v>19</v>
      </c>
      <c r="N126" s="265" t="s">
        <v>46</v>
      </c>
      <c r="O126" s="86"/>
      <c r="P126" s="224">
        <f>O126*H126</f>
        <v>0</v>
      </c>
      <c r="Q126" s="224">
        <v>0</v>
      </c>
      <c r="R126" s="224">
        <f>Q126*H126</f>
        <v>0</v>
      </c>
      <c r="S126" s="224">
        <v>0</v>
      </c>
      <c r="T126" s="224">
        <f>S126*H126</f>
        <v>0</v>
      </c>
      <c r="U126" s="225" t="s">
        <v>19</v>
      </c>
      <c r="V126" s="40"/>
      <c r="W126" s="40"/>
      <c r="X126" s="40"/>
      <c r="Y126" s="40"/>
      <c r="Z126" s="40"/>
      <c r="AA126" s="40"/>
      <c r="AB126" s="40"/>
      <c r="AC126" s="40"/>
      <c r="AD126" s="40"/>
      <c r="AE126" s="40"/>
      <c r="AR126" s="226" t="s">
        <v>245</v>
      </c>
      <c r="AT126" s="226" t="s">
        <v>241</v>
      </c>
      <c r="AU126" s="226" t="s">
        <v>82</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234</v>
      </c>
      <c r="BM126" s="226" t="s">
        <v>2934</v>
      </c>
    </row>
    <row r="127" s="15" customFormat="1">
      <c r="A127" s="15"/>
      <c r="B127" s="266"/>
      <c r="C127" s="267"/>
      <c r="D127" s="235" t="s">
        <v>238</v>
      </c>
      <c r="E127" s="268" t="s">
        <v>19</v>
      </c>
      <c r="F127" s="269" t="s">
        <v>2896</v>
      </c>
      <c r="G127" s="267"/>
      <c r="H127" s="268" t="s">
        <v>19</v>
      </c>
      <c r="I127" s="270"/>
      <c r="J127" s="267"/>
      <c r="K127" s="267"/>
      <c r="L127" s="271"/>
      <c r="M127" s="272"/>
      <c r="N127" s="273"/>
      <c r="O127" s="273"/>
      <c r="P127" s="273"/>
      <c r="Q127" s="273"/>
      <c r="R127" s="273"/>
      <c r="S127" s="273"/>
      <c r="T127" s="273"/>
      <c r="U127" s="274"/>
      <c r="V127" s="15"/>
      <c r="W127" s="15"/>
      <c r="X127" s="15"/>
      <c r="Y127" s="15"/>
      <c r="Z127" s="15"/>
      <c r="AA127" s="15"/>
      <c r="AB127" s="15"/>
      <c r="AC127" s="15"/>
      <c r="AD127" s="15"/>
      <c r="AE127" s="15"/>
      <c r="AT127" s="275" t="s">
        <v>238</v>
      </c>
      <c r="AU127" s="275" t="s">
        <v>82</v>
      </c>
      <c r="AV127" s="15" t="s">
        <v>82</v>
      </c>
      <c r="AW127" s="15" t="s">
        <v>37</v>
      </c>
      <c r="AX127" s="15" t="s">
        <v>75</v>
      </c>
      <c r="AY127" s="275" t="s">
        <v>227</v>
      </c>
    </row>
    <row r="128" s="13" customFormat="1">
      <c r="A128" s="13"/>
      <c r="B128" s="233"/>
      <c r="C128" s="234"/>
      <c r="D128" s="235" t="s">
        <v>238</v>
      </c>
      <c r="E128" s="236" t="s">
        <v>19</v>
      </c>
      <c r="F128" s="237" t="s">
        <v>2915</v>
      </c>
      <c r="G128" s="234"/>
      <c r="H128" s="238">
        <v>7</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82</v>
      </c>
      <c r="AV128" s="13" t="s">
        <v>84</v>
      </c>
      <c r="AW128" s="13" t="s">
        <v>37</v>
      </c>
      <c r="AX128" s="13" t="s">
        <v>75</v>
      </c>
      <c r="AY128" s="244" t="s">
        <v>227</v>
      </c>
    </row>
    <row r="129" s="14" customFormat="1">
      <c r="A129" s="14"/>
      <c r="B129" s="245"/>
      <c r="C129" s="246"/>
      <c r="D129" s="235" t="s">
        <v>238</v>
      </c>
      <c r="E129" s="247" t="s">
        <v>19</v>
      </c>
      <c r="F129" s="248" t="s">
        <v>240</v>
      </c>
      <c r="G129" s="246"/>
      <c r="H129" s="249">
        <v>7</v>
      </c>
      <c r="I129" s="250"/>
      <c r="J129" s="246"/>
      <c r="K129" s="246"/>
      <c r="L129" s="251"/>
      <c r="M129" s="252"/>
      <c r="N129" s="253"/>
      <c r="O129" s="253"/>
      <c r="P129" s="253"/>
      <c r="Q129" s="253"/>
      <c r="R129" s="253"/>
      <c r="S129" s="253"/>
      <c r="T129" s="253"/>
      <c r="U129" s="254"/>
      <c r="V129" s="14"/>
      <c r="W129" s="14"/>
      <c r="X129" s="14"/>
      <c r="Y129" s="14"/>
      <c r="Z129" s="14"/>
      <c r="AA129" s="14"/>
      <c r="AB129" s="14"/>
      <c r="AC129" s="14"/>
      <c r="AD129" s="14"/>
      <c r="AE129" s="14"/>
      <c r="AT129" s="255" t="s">
        <v>238</v>
      </c>
      <c r="AU129" s="255" t="s">
        <v>82</v>
      </c>
      <c r="AV129" s="14" t="s">
        <v>234</v>
      </c>
      <c r="AW129" s="14" t="s">
        <v>37</v>
      </c>
      <c r="AX129" s="14" t="s">
        <v>82</v>
      </c>
      <c r="AY129" s="255" t="s">
        <v>227</v>
      </c>
    </row>
    <row r="130" s="2" customFormat="1" ht="16.5" customHeight="1">
      <c r="A130" s="40"/>
      <c r="B130" s="41"/>
      <c r="C130" s="215" t="s">
        <v>329</v>
      </c>
      <c r="D130" s="215" t="s">
        <v>229</v>
      </c>
      <c r="E130" s="216" t="s">
        <v>2935</v>
      </c>
      <c r="F130" s="217" t="s">
        <v>2936</v>
      </c>
      <c r="G130" s="218" t="s">
        <v>2657</v>
      </c>
      <c r="H130" s="219">
        <v>2</v>
      </c>
      <c r="I130" s="220"/>
      <c r="J130" s="221">
        <f>ROUND(I130*H130,2)</f>
        <v>0</v>
      </c>
      <c r="K130" s="217" t="s">
        <v>19</v>
      </c>
      <c r="L130" s="46"/>
      <c r="M130" s="222" t="s">
        <v>19</v>
      </c>
      <c r="N130" s="223"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234</v>
      </c>
      <c r="AT130" s="226" t="s">
        <v>229</v>
      </c>
      <c r="AU130" s="226" t="s">
        <v>82</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2937</v>
      </c>
    </row>
    <row r="131" s="2" customFormat="1" ht="16.5" customHeight="1">
      <c r="A131" s="40"/>
      <c r="B131" s="41"/>
      <c r="C131" s="256" t="s">
        <v>336</v>
      </c>
      <c r="D131" s="256" t="s">
        <v>241</v>
      </c>
      <c r="E131" s="257" t="s">
        <v>2938</v>
      </c>
      <c r="F131" s="258" t="s">
        <v>2939</v>
      </c>
      <c r="G131" s="259" t="s">
        <v>2657</v>
      </c>
      <c r="H131" s="260">
        <v>2</v>
      </c>
      <c r="I131" s="261"/>
      <c r="J131" s="262">
        <f>ROUND(I131*H131,2)</f>
        <v>0</v>
      </c>
      <c r="K131" s="258" t="s">
        <v>19</v>
      </c>
      <c r="L131" s="263"/>
      <c r="M131" s="264" t="s">
        <v>19</v>
      </c>
      <c r="N131" s="265"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245</v>
      </c>
      <c r="AT131" s="226" t="s">
        <v>241</v>
      </c>
      <c r="AU131" s="226" t="s">
        <v>82</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2940</v>
      </c>
    </row>
    <row r="132" s="15" customFormat="1">
      <c r="A132" s="15"/>
      <c r="B132" s="266"/>
      <c r="C132" s="267"/>
      <c r="D132" s="235" t="s">
        <v>238</v>
      </c>
      <c r="E132" s="268" t="s">
        <v>19</v>
      </c>
      <c r="F132" s="269" t="s">
        <v>2896</v>
      </c>
      <c r="G132" s="267"/>
      <c r="H132" s="268" t="s">
        <v>19</v>
      </c>
      <c r="I132" s="270"/>
      <c r="J132" s="267"/>
      <c r="K132" s="267"/>
      <c r="L132" s="271"/>
      <c r="M132" s="272"/>
      <c r="N132" s="273"/>
      <c r="O132" s="273"/>
      <c r="P132" s="273"/>
      <c r="Q132" s="273"/>
      <c r="R132" s="273"/>
      <c r="S132" s="273"/>
      <c r="T132" s="273"/>
      <c r="U132" s="274"/>
      <c r="V132" s="15"/>
      <c r="W132" s="15"/>
      <c r="X132" s="15"/>
      <c r="Y132" s="15"/>
      <c r="Z132" s="15"/>
      <c r="AA132" s="15"/>
      <c r="AB132" s="15"/>
      <c r="AC132" s="15"/>
      <c r="AD132" s="15"/>
      <c r="AE132" s="15"/>
      <c r="AT132" s="275" t="s">
        <v>238</v>
      </c>
      <c r="AU132" s="275" t="s">
        <v>82</v>
      </c>
      <c r="AV132" s="15" t="s">
        <v>82</v>
      </c>
      <c r="AW132" s="15" t="s">
        <v>37</v>
      </c>
      <c r="AX132" s="15" t="s">
        <v>75</v>
      </c>
      <c r="AY132" s="275" t="s">
        <v>227</v>
      </c>
    </row>
    <row r="133" s="13" customFormat="1">
      <c r="A133" s="13"/>
      <c r="B133" s="233"/>
      <c r="C133" s="234"/>
      <c r="D133" s="235" t="s">
        <v>238</v>
      </c>
      <c r="E133" s="236" t="s">
        <v>19</v>
      </c>
      <c r="F133" s="237" t="s">
        <v>2765</v>
      </c>
      <c r="G133" s="234"/>
      <c r="H133" s="238">
        <v>2</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82</v>
      </c>
      <c r="AV133" s="13" t="s">
        <v>84</v>
      </c>
      <c r="AW133" s="13" t="s">
        <v>37</v>
      </c>
      <c r="AX133" s="13" t="s">
        <v>75</v>
      </c>
      <c r="AY133" s="244" t="s">
        <v>227</v>
      </c>
    </row>
    <row r="134" s="14" customFormat="1">
      <c r="A134" s="14"/>
      <c r="B134" s="245"/>
      <c r="C134" s="246"/>
      <c r="D134" s="235" t="s">
        <v>238</v>
      </c>
      <c r="E134" s="247" t="s">
        <v>19</v>
      </c>
      <c r="F134" s="248" t="s">
        <v>240</v>
      </c>
      <c r="G134" s="246"/>
      <c r="H134" s="249">
        <v>2</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82</v>
      </c>
      <c r="AV134" s="14" t="s">
        <v>234</v>
      </c>
      <c r="AW134" s="14" t="s">
        <v>37</v>
      </c>
      <c r="AX134" s="14" t="s">
        <v>82</v>
      </c>
      <c r="AY134" s="255" t="s">
        <v>227</v>
      </c>
    </row>
    <row r="135" s="2" customFormat="1" ht="16.5" customHeight="1">
      <c r="A135" s="40"/>
      <c r="B135" s="41"/>
      <c r="C135" s="215" t="s">
        <v>345</v>
      </c>
      <c r="D135" s="215" t="s">
        <v>229</v>
      </c>
      <c r="E135" s="216" t="s">
        <v>2941</v>
      </c>
      <c r="F135" s="217" t="s">
        <v>2942</v>
      </c>
      <c r="G135" s="218" t="s">
        <v>2657</v>
      </c>
      <c r="H135" s="219">
        <v>2</v>
      </c>
      <c r="I135" s="220"/>
      <c r="J135" s="221">
        <f>ROUND(I135*H135,2)</f>
        <v>0</v>
      </c>
      <c r="K135" s="217" t="s">
        <v>19</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82</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2943</v>
      </c>
    </row>
    <row r="136" s="2" customFormat="1" ht="16.5" customHeight="1">
      <c r="A136" s="40"/>
      <c r="B136" s="41"/>
      <c r="C136" s="256" t="s">
        <v>352</v>
      </c>
      <c r="D136" s="256" t="s">
        <v>241</v>
      </c>
      <c r="E136" s="257" t="s">
        <v>2944</v>
      </c>
      <c r="F136" s="258" t="s">
        <v>2945</v>
      </c>
      <c r="G136" s="259" t="s">
        <v>2657</v>
      </c>
      <c r="H136" s="260">
        <v>2</v>
      </c>
      <c r="I136" s="261"/>
      <c r="J136" s="262">
        <f>ROUND(I136*H136,2)</f>
        <v>0</v>
      </c>
      <c r="K136" s="258" t="s">
        <v>19</v>
      </c>
      <c r="L136" s="263"/>
      <c r="M136" s="264" t="s">
        <v>19</v>
      </c>
      <c r="N136" s="265"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245</v>
      </c>
      <c r="AT136" s="226" t="s">
        <v>241</v>
      </c>
      <c r="AU136" s="226" t="s">
        <v>82</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2946</v>
      </c>
    </row>
    <row r="137" s="15" customFormat="1">
      <c r="A137" s="15"/>
      <c r="B137" s="266"/>
      <c r="C137" s="267"/>
      <c r="D137" s="235" t="s">
        <v>238</v>
      </c>
      <c r="E137" s="268" t="s">
        <v>19</v>
      </c>
      <c r="F137" s="269" t="s">
        <v>2896</v>
      </c>
      <c r="G137" s="267"/>
      <c r="H137" s="268" t="s">
        <v>19</v>
      </c>
      <c r="I137" s="270"/>
      <c r="J137" s="267"/>
      <c r="K137" s="267"/>
      <c r="L137" s="271"/>
      <c r="M137" s="272"/>
      <c r="N137" s="273"/>
      <c r="O137" s="273"/>
      <c r="P137" s="273"/>
      <c r="Q137" s="273"/>
      <c r="R137" s="273"/>
      <c r="S137" s="273"/>
      <c r="T137" s="273"/>
      <c r="U137" s="274"/>
      <c r="V137" s="15"/>
      <c r="W137" s="15"/>
      <c r="X137" s="15"/>
      <c r="Y137" s="15"/>
      <c r="Z137" s="15"/>
      <c r="AA137" s="15"/>
      <c r="AB137" s="15"/>
      <c r="AC137" s="15"/>
      <c r="AD137" s="15"/>
      <c r="AE137" s="15"/>
      <c r="AT137" s="275" t="s">
        <v>238</v>
      </c>
      <c r="AU137" s="275" t="s">
        <v>82</v>
      </c>
      <c r="AV137" s="15" t="s">
        <v>82</v>
      </c>
      <c r="AW137" s="15" t="s">
        <v>37</v>
      </c>
      <c r="AX137" s="15" t="s">
        <v>75</v>
      </c>
      <c r="AY137" s="275" t="s">
        <v>227</v>
      </c>
    </row>
    <row r="138" s="13" customFormat="1">
      <c r="A138" s="13"/>
      <c r="B138" s="233"/>
      <c r="C138" s="234"/>
      <c r="D138" s="235" t="s">
        <v>238</v>
      </c>
      <c r="E138" s="236" t="s">
        <v>19</v>
      </c>
      <c r="F138" s="237" t="s">
        <v>2765</v>
      </c>
      <c r="G138" s="234"/>
      <c r="H138" s="238">
        <v>2</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82</v>
      </c>
      <c r="AV138" s="13" t="s">
        <v>84</v>
      </c>
      <c r="AW138" s="13" t="s">
        <v>37</v>
      </c>
      <c r="AX138" s="13" t="s">
        <v>75</v>
      </c>
      <c r="AY138" s="244" t="s">
        <v>227</v>
      </c>
    </row>
    <row r="139" s="14" customFormat="1">
      <c r="A139" s="14"/>
      <c r="B139" s="245"/>
      <c r="C139" s="246"/>
      <c r="D139" s="235" t="s">
        <v>238</v>
      </c>
      <c r="E139" s="247" t="s">
        <v>19</v>
      </c>
      <c r="F139" s="248" t="s">
        <v>240</v>
      </c>
      <c r="G139" s="246"/>
      <c r="H139" s="249">
        <v>2</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82</v>
      </c>
      <c r="AV139" s="14" t="s">
        <v>234</v>
      </c>
      <c r="AW139" s="14" t="s">
        <v>37</v>
      </c>
      <c r="AX139" s="14" t="s">
        <v>82</v>
      </c>
      <c r="AY139" s="255" t="s">
        <v>227</v>
      </c>
    </row>
    <row r="140" s="2" customFormat="1" ht="16.5" customHeight="1">
      <c r="A140" s="40"/>
      <c r="B140" s="41"/>
      <c r="C140" s="215" t="s">
        <v>359</v>
      </c>
      <c r="D140" s="215" t="s">
        <v>229</v>
      </c>
      <c r="E140" s="216" t="s">
        <v>2947</v>
      </c>
      <c r="F140" s="217" t="s">
        <v>2948</v>
      </c>
      <c r="G140" s="218" t="s">
        <v>2657</v>
      </c>
      <c r="H140" s="219">
        <v>2</v>
      </c>
      <c r="I140" s="220"/>
      <c r="J140" s="221">
        <f>ROUND(I140*H140,2)</f>
        <v>0</v>
      </c>
      <c r="K140" s="217" t="s">
        <v>19</v>
      </c>
      <c r="L140" s="46"/>
      <c r="M140" s="222" t="s">
        <v>19</v>
      </c>
      <c r="N140" s="223" t="s">
        <v>46</v>
      </c>
      <c r="O140" s="86"/>
      <c r="P140" s="224">
        <f>O140*H140</f>
        <v>0</v>
      </c>
      <c r="Q140" s="224">
        <v>0</v>
      </c>
      <c r="R140" s="224">
        <f>Q140*H140</f>
        <v>0</v>
      </c>
      <c r="S140" s="224">
        <v>0</v>
      </c>
      <c r="T140" s="224">
        <f>S140*H140</f>
        <v>0</v>
      </c>
      <c r="U140" s="225" t="s">
        <v>19</v>
      </c>
      <c r="V140" s="40"/>
      <c r="W140" s="40"/>
      <c r="X140" s="40"/>
      <c r="Y140" s="40"/>
      <c r="Z140" s="40"/>
      <c r="AA140" s="40"/>
      <c r="AB140" s="40"/>
      <c r="AC140" s="40"/>
      <c r="AD140" s="40"/>
      <c r="AE140" s="40"/>
      <c r="AR140" s="226" t="s">
        <v>234</v>
      </c>
      <c r="AT140" s="226" t="s">
        <v>229</v>
      </c>
      <c r="AU140" s="226" t="s">
        <v>82</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2949</v>
      </c>
    </row>
    <row r="141" s="2" customFormat="1" ht="16.5" customHeight="1">
      <c r="A141" s="40"/>
      <c r="B141" s="41"/>
      <c r="C141" s="256" t="s">
        <v>367</v>
      </c>
      <c r="D141" s="256" t="s">
        <v>241</v>
      </c>
      <c r="E141" s="257" t="s">
        <v>2950</v>
      </c>
      <c r="F141" s="258" t="s">
        <v>2951</v>
      </c>
      <c r="G141" s="259" t="s">
        <v>2657</v>
      </c>
      <c r="H141" s="260">
        <v>2</v>
      </c>
      <c r="I141" s="261"/>
      <c r="J141" s="262">
        <f>ROUND(I141*H141,2)</f>
        <v>0</v>
      </c>
      <c r="K141" s="258" t="s">
        <v>19</v>
      </c>
      <c r="L141" s="263"/>
      <c r="M141" s="264" t="s">
        <v>19</v>
      </c>
      <c r="N141" s="265"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245</v>
      </c>
      <c r="AT141" s="226" t="s">
        <v>241</v>
      </c>
      <c r="AU141" s="226" t="s">
        <v>82</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2952</v>
      </c>
    </row>
    <row r="142" s="15" customFormat="1">
      <c r="A142" s="15"/>
      <c r="B142" s="266"/>
      <c r="C142" s="267"/>
      <c r="D142" s="235" t="s">
        <v>238</v>
      </c>
      <c r="E142" s="268" t="s">
        <v>19</v>
      </c>
      <c r="F142" s="269" t="s">
        <v>2896</v>
      </c>
      <c r="G142" s="267"/>
      <c r="H142" s="268" t="s">
        <v>19</v>
      </c>
      <c r="I142" s="270"/>
      <c r="J142" s="267"/>
      <c r="K142" s="267"/>
      <c r="L142" s="271"/>
      <c r="M142" s="272"/>
      <c r="N142" s="273"/>
      <c r="O142" s="273"/>
      <c r="P142" s="273"/>
      <c r="Q142" s="273"/>
      <c r="R142" s="273"/>
      <c r="S142" s="273"/>
      <c r="T142" s="273"/>
      <c r="U142" s="274"/>
      <c r="V142" s="15"/>
      <c r="W142" s="15"/>
      <c r="X142" s="15"/>
      <c r="Y142" s="15"/>
      <c r="Z142" s="15"/>
      <c r="AA142" s="15"/>
      <c r="AB142" s="15"/>
      <c r="AC142" s="15"/>
      <c r="AD142" s="15"/>
      <c r="AE142" s="15"/>
      <c r="AT142" s="275" t="s">
        <v>238</v>
      </c>
      <c r="AU142" s="275" t="s">
        <v>82</v>
      </c>
      <c r="AV142" s="15" t="s">
        <v>82</v>
      </c>
      <c r="AW142" s="15" t="s">
        <v>37</v>
      </c>
      <c r="AX142" s="15" t="s">
        <v>75</v>
      </c>
      <c r="AY142" s="275" t="s">
        <v>227</v>
      </c>
    </row>
    <row r="143" s="13" customFormat="1">
      <c r="A143" s="13"/>
      <c r="B143" s="233"/>
      <c r="C143" s="234"/>
      <c r="D143" s="235" t="s">
        <v>238</v>
      </c>
      <c r="E143" s="236" t="s">
        <v>19</v>
      </c>
      <c r="F143" s="237" t="s">
        <v>2765</v>
      </c>
      <c r="G143" s="234"/>
      <c r="H143" s="238">
        <v>2</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82</v>
      </c>
      <c r="AV143" s="13" t="s">
        <v>84</v>
      </c>
      <c r="AW143" s="13" t="s">
        <v>37</v>
      </c>
      <c r="AX143" s="13" t="s">
        <v>75</v>
      </c>
      <c r="AY143" s="244" t="s">
        <v>227</v>
      </c>
    </row>
    <row r="144" s="14" customFormat="1">
      <c r="A144" s="14"/>
      <c r="B144" s="245"/>
      <c r="C144" s="246"/>
      <c r="D144" s="235" t="s">
        <v>238</v>
      </c>
      <c r="E144" s="247" t="s">
        <v>19</v>
      </c>
      <c r="F144" s="248" t="s">
        <v>240</v>
      </c>
      <c r="G144" s="246"/>
      <c r="H144" s="249">
        <v>2</v>
      </c>
      <c r="I144" s="250"/>
      <c r="J144" s="246"/>
      <c r="K144" s="246"/>
      <c r="L144" s="251"/>
      <c r="M144" s="252"/>
      <c r="N144" s="253"/>
      <c r="O144" s="253"/>
      <c r="P144" s="253"/>
      <c r="Q144" s="253"/>
      <c r="R144" s="253"/>
      <c r="S144" s="253"/>
      <c r="T144" s="253"/>
      <c r="U144" s="254"/>
      <c r="V144" s="14"/>
      <c r="W144" s="14"/>
      <c r="X144" s="14"/>
      <c r="Y144" s="14"/>
      <c r="Z144" s="14"/>
      <c r="AA144" s="14"/>
      <c r="AB144" s="14"/>
      <c r="AC144" s="14"/>
      <c r="AD144" s="14"/>
      <c r="AE144" s="14"/>
      <c r="AT144" s="255" t="s">
        <v>238</v>
      </c>
      <c r="AU144" s="255" t="s">
        <v>82</v>
      </c>
      <c r="AV144" s="14" t="s">
        <v>234</v>
      </c>
      <c r="AW144" s="14" t="s">
        <v>37</v>
      </c>
      <c r="AX144" s="14" t="s">
        <v>82</v>
      </c>
      <c r="AY144" s="255" t="s">
        <v>227</v>
      </c>
    </row>
    <row r="145" s="2" customFormat="1" ht="16.5" customHeight="1">
      <c r="A145" s="40"/>
      <c r="B145" s="41"/>
      <c r="C145" s="215" t="s">
        <v>7</v>
      </c>
      <c r="D145" s="215" t="s">
        <v>229</v>
      </c>
      <c r="E145" s="216" t="s">
        <v>2953</v>
      </c>
      <c r="F145" s="217" t="s">
        <v>2954</v>
      </c>
      <c r="G145" s="218" t="s">
        <v>2657</v>
      </c>
      <c r="H145" s="219">
        <v>33</v>
      </c>
      <c r="I145" s="220"/>
      <c r="J145" s="221">
        <f>ROUND(I145*H145,2)</f>
        <v>0</v>
      </c>
      <c r="K145" s="217" t="s">
        <v>19</v>
      </c>
      <c r="L145" s="46"/>
      <c r="M145" s="222" t="s">
        <v>19</v>
      </c>
      <c r="N145" s="223"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234</v>
      </c>
      <c r="AT145" s="226" t="s">
        <v>229</v>
      </c>
      <c r="AU145" s="226" t="s">
        <v>82</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2955</v>
      </c>
    </row>
    <row r="146" s="2" customFormat="1" ht="16.5" customHeight="1">
      <c r="A146" s="40"/>
      <c r="B146" s="41"/>
      <c r="C146" s="256" t="s">
        <v>494</v>
      </c>
      <c r="D146" s="256" t="s">
        <v>241</v>
      </c>
      <c r="E146" s="257" t="s">
        <v>2956</v>
      </c>
      <c r="F146" s="258" t="s">
        <v>2957</v>
      </c>
      <c r="G146" s="259" t="s">
        <v>2657</v>
      </c>
      <c r="H146" s="260">
        <v>33</v>
      </c>
      <c r="I146" s="261"/>
      <c r="J146" s="262">
        <f>ROUND(I146*H146,2)</f>
        <v>0</v>
      </c>
      <c r="K146" s="258" t="s">
        <v>19</v>
      </c>
      <c r="L146" s="263"/>
      <c r="M146" s="264" t="s">
        <v>19</v>
      </c>
      <c r="N146" s="265" t="s">
        <v>46</v>
      </c>
      <c r="O146" s="86"/>
      <c r="P146" s="224">
        <f>O146*H146</f>
        <v>0</v>
      </c>
      <c r="Q146" s="224">
        <v>0</v>
      </c>
      <c r="R146" s="224">
        <f>Q146*H146</f>
        <v>0</v>
      </c>
      <c r="S146" s="224">
        <v>0</v>
      </c>
      <c r="T146" s="224">
        <f>S146*H146</f>
        <v>0</v>
      </c>
      <c r="U146" s="225" t="s">
        <v>19</v>
      </c>
      <c r="V146" s="40"/>
      <c r="W146" s="40"/>
      <c r="X146" s="40"/>
      <c r="Y146" s="40"/>
      <c r="Z146" s="40"/>
      <c r="AA146" s="40"/>
      <c r="AB146" s="40"/>
      <c r="AC146" s="40"/>
      <c r="AD146" s="40"/>
      <c r="AE146" s="40"/>
      <c r="AR146" s="226" t="s">
        <v>245</v>
      </c>
      <c r="AT146" s="226" t="s">
        <v>241</v>
      </c>
      <c r="AU146" s="226" t="s">
        <v>82</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2958</v>
      </c>
    </row>
    <row r="147" s="15" customFormat="1">
      <c r="A147" s="15"/>
      <c r="B147" s="266"/>
      <c r="C147" s="267"/>
      <c r="D147" s="235" t="s">
        <v>238</v>
      </c>
      <c r="E147" s="268" t="s">
        <v>19</v>
      </c>
      <c r="F147" s="269" t="s">
        <v>2896</v>
      </c>
      <c r="G147" s="267"/>
      <c r="H147" s="268" t="s">
        <v>19</v>
      </c>
      <c r="I147" s="270"/>
      <c r="J147" s="267"/>
      <c r="K147" s="267"/>
      <c r="L147" s="271"/>
      <c r="M147" s="272"/>
      <c r="N147" s="273"/>
      <c r="O147" s="273"/>
      <c r="P147" s="273"/>
      <c r="Q147" s="273"/>
      <c r="R147" s="273"/>
      <c r="S147" s="273"/>
      <c r="T147" s="273"/>
      <c r="U147" s="274"/>
      <c r="V147" s="15"/>
      <c r="W147" s="15"/>
      <c r="X147" s="15"/>
      <c r="Y147" s="15"/>
      <c r="Z147" s="15"/>
      <c r="AA147" s="15"/>
      <c r="AB147" s="15"/>
      <c r="AC147" s="15"/>
      <c r="AD147" s="15"/>
      <c r="AE147" s="15"/>
      <c r="AT147" s="275" t="s">
        <v>238</v>
      </c>
      <c r="AU147" s="275" t="s">
        <v>82</v>
      </c>
      <c r="AV147" s="15" t="s">
        <v>82</v>
      </c>
      <c r="AW147" s="15" t="s">
        <v>37</v>
      </c>
      <c r="AX147" s="15" t="s">
        <v>75</v>
      </c>
      <c r="AY147" s="275" t="s">
        <v>227</v>
      </c>
    </row>
    <row r="148" s="13" customFormat="1">
      <c r="A148" s="13"/>
      <c r="B148" s="233"/>
      <c r="C148" s="234"/>
      <c r="D148" s="235" t="s">
        <v>238</v>
      </c>
      <c r="E148" s="236" t="s">
        <v>19</v>
      </c>
      <c r="F148" s="237" t="s">
        <v>556</v>
      </c>
      <c r="G148" s="234"/>
      <c r="H148" s="238">
        <v>33</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82</v>
      </c>
      <c r="AV148" s="13" t="s">
        <v>84</v>
      </c>
      <c r="AW148" s="13" t="s">
        <v>37</v>
      </c>
      <c r="AX148" s="13" t="s">
        <v>75</v>
      </c>
      <c r="AY148" s="244" t="s">
        <v>227</v>
      </c>
    </row>
    <row r="149" s="14" customFormat="1">
      <c r="A149" s="14"/>
      <c r="B149" s="245"/>
      <c r="C149" s="246"/>
      <c r="D149" s="235" t="s">
        <v>238</v>
      </c>
      <c r="E149" s="247" t="s">
        <v>19</v>
      </c>
      <c r="F149" s="248" t="s">
        <v>240</v>
      </c>
      <c r="G149" s="246"/>
      <c r="H149" s="249">
        <v>33</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82</v>
      </c>
      <c r="AV149" s="14" t="s">
        <v>234</v>
      </c>
      <c r="AW149" s="14" t="s">
        <v>37</v>
      </c>
      <c r="AX149" s="14" t="s">
        <v>82</v>
      </c>
      <c r="AY149" s="255" t="s">
        <v>227</v>
      </c>
    </row>
    <row r="150" s="2" customFormat="1" ht="16.5" customHeight="1">
      <c r="A150" s="40"/>
      <c r="B150" s="41"/>
      <c r="C150" s="215" t="s">
        <v>499</v>
      </c>
      <c r="D150" s="215" t="s">
        <v>229</v>
      </c>
      <c r="E150" s="216" t="s">
        <v>2959</v>
      </c>
      <c r="F150" s="217" t="s">
        <v>2960</v>
      </c>
      <c r="G150" s="218" t="s">
        <v>2657</v>
      </c>
      <c r="H150" s="219">
        <v>35</v>
      </c>
      <c r="I150" s="220"/>
      <c r="J150" s="221">
        <f>ROUND(I150*H150,2)</f>
        <v>0</v>
      </c>
      <c r="K150" s="217" t="s">
        <v>19</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234</v>
      </c>
      <c r="AT150" s="226" t="s">
        <v>229</v>
      </c>
      <c r="AU150" s="226" t="s">
        <v>82</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2961</v>
      </c>
    </row>
    <row r="151" s="2" customFormat="1" ht="16.5" customHeight="1">
      <c r="A151" s="40"/>
      <c r="B151" s="41"/>
      <c r="C151" s="256" t="s">
        <v>312</v>
      </c>
      <c r="D151" s="256" t="s">
        <v>241</v>
      </c>
      <c r="E151" s="257" t="s">
        <v>2962</v>
      </c>
      <c r="F151" s="258" t="s">
        <v>2963</v>
      </c>
      <c r="G151" s="259" t="s">
        <v>2657</v>
      </c>
      <c r="H151" s="260">
        <v>35</v>
      </c>
      <c r="I151" s="261"/>
      <c r="J151" s="262">
        <f>ROUND(I151*H151,2)</f>
        <v>0</v>
      </c>
      <c r="K151" s="258" t="s">
        <v>19</v>
      </c>
      <c r="L151" s="263"/>
      <c r="M151" s="264" t="s">
        <v>19</v>
      </c>
      <c r="N151" s="265" t="s">
        <v>46</v>
      </c>
      <c r="O151" s="86"/>
      <c r="P151" s="224">
        <f>O151*H151</f>
        <v>0</v>
      </c>
      <c r="Q151" s="224">
        <v>0</v>
      </c>
      <c r="R151" s="224">
        <f>Q151*H151</f>
        <v>0</v>
      </c>
      <c r="S151" s="224">
        <v>0</v>
      </c>
      <c r="T151" s="224">
        <f>S151*H151</f>
        <v>0</v>
      </c>
      <c r="U151" s="225" t="s">
        <v>19</v>
      </c>
      <c r="V151" s="40"/>
      <c r="W151" s="40"/>
      <c r="X151" s="40"/>
      <c r="Y151" s="40"/>
      <c r="Z151" s="40"/>
      <c r="AA151" s="40"/>
      <c r="AB151" s="40"/>
      <c r="AC151" s="40"/>
      <c r="AD151" s="40"/>
      <c r="AE151" s="40"/>
      <c r="AR151" s="226" t="s">
        <v>245</v>
      </c>
      <c r="AT151" s="226" t="s">
        <v>241</v>
      </c>
      <c r="AU151" s="226" t="s">
        <v>82</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2964</v>
      </c>
    </row>
    <row r="152" s="15" customFormat="1">
      <c r="A152" s="15"/>
      <c r="B152" s="266"/>
      <c r="C152" s="267"/>
      <c r="D152" s="235" t="s">
        <v>238</v>
      </c>
      <c r="E152" s="268" t="s">
        <v>19</v>
      </c>
      <c r="F152" s="269" t="s">
        <v>2896</v>
      </c>
      <c r="G152" s="267"/>
      <c r="H152" s="268" t="s">
        <v>19</v>
      </c>
      <c r="I152" s="270"/>
      <c r="J152" s="267"/>
      <c r="K152" s="267"/>
      <c r="L152" s="271"/>
      <c r="M152" s="272"/>
      <c r="N152" s="273"/>
      <c r="O152" s="273"/>
      <c r="P152" s="273"/>
      <c r="Q152" s="273"/>
      <c r="R152" s="273"/>
      <c r="S152" s="273"/>
      <c r="T152" s="273"/>
      <c r="U152" s="274"/>
      <c r="V152" s="15"/>
      <c r="W152" s="15"/>
      <c r="X152" s="15"/>
      <c r="Y152" s="15"/>
      <c r="Z152" s="15"/>
      <c r="AA152" s="15"/>
      <c r="AB152" s="15"/>
      <c r="AC152" s="15"/>
      <c r="AD152" s="15"/>
      <c r="AE152" s="15"/>
      <c r="AT152" s="275" t="s">
        <v>238</v>
      </c>
      <c r="AU152" s="275" t="s">
        <v>82</v>
      </c>
      <c r="AV152" s="15" t="s">
        <v>82</v>
      </c>
      <c r="AW152" s="15" t="s">
        <v>37</v>
      </c>
      <c r="AX152" s="15" t="s">
        <v>75</v>
      </c>
      <c r="AY152" s="275" t="s">
        <v>227</v>
      </c>
    </row>
    <row r="153" s="13" customFormat="1">
      <c r="A153" s="13"/>
      <c r="B153" s="233"/>
      <c r="C153" s="234"/>
      <c r="D153" s="235" t="s">
        <v>238</v>
      </c>
      <c r="E153" s="236" t="s">
        <v>19</v>
      </c>
      <c r="F153" s="237" t="s">
        <v>2965</v>
      </c>
      <c r="G153" s="234"/>
      <c r="H153" s="238">
        <v>35</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82</v>
      </c>
      <c r="AV153" s="13" t="s">
        <v>84</v>
      </c>
      <c r="AW153" s="13" t="s">
        <v>37</v>
      </c>
      <c r="AX153" s="13" t="s">
        <v>75</v>
      </c>
      <c r="AY153" s="244" t="s">
        <v>227</v>
      </c>
    </row>
    <row r="154" s="14" customFormat="1">
      <c r="A154" s="14"/>
      <c r="B154" s="245"/>
      <c r="C154" s="246"/>
      <c r="D154" s="235" t="s">
        <v>238</v>
      </c>
      <c r="E154" s="247" t="s">
        <v>19</v>
      </c>
      <c r="F154" s="248" t="s">
        <v>240</v>
      </c>
      <c r="G154" s="246"/>
      <c r="H154" s="249">
        <v>35</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82</v>
      </c>
      <c r="AV154" s="14" t="s">
        <v>234</v>
      </c>
      <c r="AW154" s="14" t="s">
        <v>37</v>
      </c>
      <c r="AX154" s="14" t="s">
        <v>82</v>
      </c>
      <c r="AY154" s="255" t="s">
        <v>227</v>
      </c>
    </row>
    <row r="155" s="2" customFormat="1" ht="16.5" customHeight="1">
      <c r="A155" s="40"/>
      <c r="B155" s="41"/>
      <c r="C155" s="215" t="s">
        <v>508</v>
      </c>
      <c r="D155" s="215" t="s">
        <v>229</v>
      </c>
      <c r="E155" s="216" t="s">
        <v>2966</v>
      </c>
      <c r="F155" s="217" t="s">
        <v>2967</v>
      </c>
      <c r="G155" s="218" t="s">
        <v>2657</v>
      </c>
      <c r="H155" s="219">
        <v>36</v>
      </c>
      <c r="I155" s="220"/>
      <c r="J155" s="221">
        <f>ROUND(I155*H155,2)</f>
        <v>0</v>
      </c>
      <c r="K155" s="217" t="s">
        <v>19</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234</v>
      </c>
      <c r="AT155" s="226" t="s">
        <v>229</v>
      </c>
      <c r="AU155" s="226" t="s">
        <v>82</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2968</v>
      </c>
    </row>
    <row r="156" s="2" customFormat="1" ht="16.5" customHeight="1">
      <c r="A156" s="40"/>
      <c r="B156" s="41"/>
      <c r="C156" s="256" t="s">
        <v>514</v>
      </c>
      <c r="D156" s="256" t="s">
        <v>241</v>
      </c>
      <c r="E156" s="257" t="s">
        <v>2969</v>
      </c>
      <c r="F156" s="258" t="s">
        <v>2970</v>
      </c>
      <c r="G156" s="259" t="s">
        <v>2657</v>
      </c>
      <c r="H156" s="260">
        <v>36</v>
      </c>
      <c r="I156" s="261"/>
      <c r="J156" s="262">
        <f>ROUND(I156*H156,2)</f>
        <v>0</v>
      </c>
      <c r="K156" s="258" t="s">
        <v>19</v>
      </c>
      <c r="L156" s="263"/>
      <c r="M156" s="264" t="s">
        <v>19</v>
      </c>
      <c r="N156" s="265" t="s">
        <v>46</v>
      </c>
      <c r="O156" s="86"/>
      <c r="P156" s="224">
        <f>O156*H156</f>
        <v>0</v>
      </c>
      <c r="Q156" s="224">
        <v>0</v>
      </c>
      <c r="R156" s="224">
        <f>Q156*H156</f>
        <v>0</v>
      </c>
      <c r="S156" s="224">
        <v>0</v>
      </c>
      <c r="T156" s="224">
        <f>S156*H156</f>
        <v>0</v>
      </c>
      <c r="U156" s="225" t="s">
        <v>19</v>
      </c>
      <c r="V156" s="40"/>
      <c r="W156" s="40"/>
      <c r="X156" s="40"/>
      <c r="Y156" s="40"/>
      <c r="Z156" s="40"/>
      <c r="AA156" s="40"/>
      <c r="AB156" s="40"/>
      <c r="AC156" s="40"/>
      <c r="AD156" s="40"/>
      <c r="AE156" s="40"/>
      <c r="AR156" s="226" t="s">
        <v>245</v>
      </c>
      <c r="AT156" s="226" t="s">
        <v>241</v>
      </c>
      <c r="AU156" s="226" t="s">
        <v>82</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234</v>
      </c>
      <c r="BM156" s="226" t="s">
        <v>2971</v>
      </c>
    </row>
    <row r="157" s="15" customFormat="1">
      <c r="A157" s="15"/>
      <c r="B157" s="266"/>
      <c r="C157" s="267"/>
      <c r="D157" s="235" t="s">
        <v>238</v>
      </c>
      <c r="E157" s="268" t="s">
        <v>19</v>
      </c>
      <c r="F157" s="269" t="s">
        <v>2896</v>
      </c>
      <c r="G157" s="267"/>
      <c r="H157" s="268" t="s">
        <v>19</v>
      </c>
      <c r="I157" s="270"/>
      <c r="J157" s="267"/>
      <c r="K157" s="267"/>
      <c r="L157" s="271"/>
      <c r="M157" s="272"/>
      <c r="N157" s="273"/>
      <c r="O157" s="273"/>
      <c r="P157" s="273"/>
      <c r="Q157" s="273"/>
      <c r="R157" s="273"/>
      <c r="S157" s="273"/>
      <c r="T157" s="273"/>
      <c r="U157" s="274"/>
      <c r="V157" s="15"/>
      <c r="W157" s="15"/>
      <c r="X157" s="15"/>
      <c r="Y157" s="15"/>
      <c r="Z157" s="15"/>
      <c r="AA157" s="15"/>
      <c r="AB157" s="15"/>
      <c r="AC157" s="15"/>
      <c r="AD157" s="15"/>
      <c r="AE157" s="15"/>
      <c r="AT157" s="275" t="s">
        <v>238</v>
      </c>
      <c r="AU157" s="275" t="s">
        <v>82</v>
      </c>
      <c r="AV157" s="15" t="s">
        <v>82</v>
      </c>
      <c r="AW157" s="15" t="s">
        <v>37</v>
      </c>
      <c r="AX157" s="15" t="s">
        <v>75</v>
      </c>
      <c r="AY157" s="275" t="s">
        <v>227</v>
      </c>
    </row>
    <row r="158" s="13" customFormat="1">
      <c r="A158" s="13"/>
      <c r="B158" s="233"/>
      <c r="C158" s="234"/>
      <c r="D158" s="235" t="s">
        <v>238</v>
      </c>
      <c r="E158" s="236" t="s">
        <v>19</v>
      </c>
      <c r="F158" s="237" t="s">
        <v>2972</v>
      </c>
      <c r="G158" s="234"/>
      <c r="H158" s="238">
        <v>36</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82</v>
      </c>
      <c r="AV158" s="13" t="s">
        <v>84</v>
      </c>
      <c r="AW158" s="13" t="s">
        <v>37</v>
      </c>
      <c r="AX158" s="13" t="s">
        <v>75</v>
      </c>
      <c r="AY158" s="244" t="s">
        <v>227</v>
      </c>
    </row>
    <row r="159" s="14" customFormat="1">
      <c r="A159" s="14"/>
      <c r="B159" s="245"/>
      <c r="C159" s="246"/>
      <c r="D159" s="235" t="s">
        <v>238</v>
      </c>
      <c r="E159" s="247" t="s">
        <v>19</v>
      </c>
      <c r="F159" s="248" t="s">
        <v>240</v>
      </c>
      <c r="G159" s="246"/>
      <c r="H159" s="249">
        <v>36</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82</v>
      </c>
      <c r="AV159" s="14" t="s">
        <v>234</v>
      </c>
      <c r="AW159" s="14" t="s">
        <v>37</v>
      </c>
      <c r="AX159" s="14" t="s">
        <v>82</v>
      </c>
      <c r="AY159" s="255" t="s">
        <v>227</v>
      </c>
    </row>
    <row r="160" s="2" customFormat="1" ht="24.15" customHeight="1">
      <c r="A160" s="40"/>
      <c r="B160" s="41"/>
      <c r="C160" s="215" t="s">
        <v>521</v>
      </c>
      <c r="D160" s="215" t="s">
        <v>229</v>
      </c>
      <c r="E160" s="216" t="s">
        <v>2973</v>
      </c>
      <c r="F160" s="217" t="s">
        <v>2974</v>
      </c>
      <c r="G160" s="218" t="s">
        <v>2657</v>
      </c>
      <c r="H160" s="219">
        <v>1</v>
      </c>
      <c r="I160" s="220"/>
      <c r="J160" s="221">
        <f>ROUND(I160*H160,2)</f>
        <v>0</v>
      </c>
      <c r="K160" s="217" t="s">
        <v>19</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234</v>
      </c>
      <c r="AT160" s="226" t="s">
        <v>229</v>
      </c>
      <c r="AU160" s="226" t="s">
        <v>82</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2975</v>
      </c>
    </row>
    <row r="161" s="2" customFormat="1" ht="24.15" customHeight="1">
      <c r="A161" s="40"/>
      <c r="B161" s="41"/>
      <c r="C161" s="256" t="s">
        <v>526</v>
      </c>
      <c r="D161" s="256" t="s">
        <v>241</v>
      </c>
      <c r="E161" s="257" t="s">
        <v>2976</v>
      </c>
      <c r="F161" s="258" t="s">
        <v>2977</v>
      </c>
      <c r="G161" s="259" t="s">
        <v>2657</v>
      </c>
      <c r="H161" s="260">
        <v>1</v>
      </c>
      <c r="I161" s="261"/>
      <c r="J161" s="262">
        <f>ROUND(I161*H161,2)</f>
        <v>0</v>
      </c>
      <c r="K161" s="258" t="s">
        <v>19</v>
      </c>
      <c r="L161" s="263"/>
      <c r="M161" s="264" t="s">
        <v>19</v>
      </c>
      <c r="N161" s="265" t="s">
        <v>46</v>
      </c>
      <c r="O161" s="86"/>
      <c r="P161" s="224">
        <f>O161*H161</f>
        <v>0</v>
      </c>
      <c r="Q161" s="224">
        <v>0</v>
      </c>
      <c r="R161" s="224">
        <f>Q161*H161</f>
        <v>0</v>
      </c>
      <c r="S161" s="224">
        <v>0</v>
      </c>
      <c r="T161" s="224">
        <f>S161*H161</f>
        <v>0</v>
      </c>
      <c r="U161" s="225" t="s">
        <v>19</v>
      </c>
      <c r="V161" s="40"/>
      <c r="W161" s="40"/>
      <c r="X161" s="40"/>
      <c r="Y161" s="40"/>
      <c r="Z161" s="40"/>
      <c r="AA161" s="40"/>
      <c r="AB161" s="40"/>
      <c r="AC161" s="40"/>
      <c r="AD161" s="40"/>
      <c r="AE161" s="40"/>
      <c r="AR161" s="226" t="s">
        <v>245</v>
      </c>
      <c r="AT161" s="226" t="s">
        <v>241</v>
      </c>
      <c r="AU161" s="226" t="s">
        <v>82</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234</v>
      </c>
      <c r="BM161" s="226" t="s">
        <v>2978</v>
      </c>
    </row>
    <row r="162" s="2" customFormat="1">
      <c r="A162" s="40"/>
      <c r="B162" s="41"/>
      <c r="C162" s="42"/>
      <c r="D162" s="235" t="s">
        <v>519</v>
      </c>
      <c r="E162" s="42"/>
      <c r="F162" s="279" t="s">
        <v>2979</v>
      </c>
      <c r="G162" s="42"/>
      <c r="H162" s="42"/>
      <c r="I162" s="230"/>
      <c r="J162" s="42"/>
      <c r="K162" s="42"/>
      <c r="L162" s="46"/>
      <c r="M162" s="231"/>
      <c r="N162" s="232"/>
      <c r="O162" s="86"/>
      <c r="P162" s="86"/>
      <c r="Q162" s="86"/>
      <c r="R162" s="86"/>
      <c r="S162" s="86"/>
      <c r="T162" s="86"/>
      <c r="U162" s="87"/>
      <c r="V162" s="40"/>
      <c r="W162" s="40"/>
      <c r="X162" s="40"/>
      <c r="Y162" s="40"/>
      <c r="Z162" s="40"/>
      <c r="AA162" s="40"/>
      <c r="AB162" s="40"/>
      <c r="AC162" s="40"/>
      <c r="AD162" s="40"/>
      <c r="AE162" s="40"/>
      <c r="AT162" s="19" t="s">
        <v>519</v>
      </c>
      <c r="AU162" s="19" t="s">
        <v>82</v>
      </c>
    </row>
    <row r="163" s="15" customFormat="1">
      <c r="A163" s="15"/>
      <c r="B163" s="266"/>
      <c r="C163" s="267"/>
      <c r="D163" s="235" t="s">
        <v>238</v>
      </c>
      <c r="E163" s="268" t="s">
        <v>19</v>
      </c>
      <c r="F163" s="269" t="s">
        <v>2896</v>
      </c>
      <c r="G163" s="267"/>
      <c r="H163" s="268" t="s">
        <v>19</v>
      </c>
      <c r="I163" s="270"/>
      <c r="J163" s="267"/>
      <c r="K163" s="267"/>
      <c r="L163" s="271"/>
      <c r="M163" s="272"/>
      <c r="N163" s="273"/>
      <c r="O163" s="273"/>
      <c r="P163" s="273"/>
      <c r="Q163" s="273"/>
      <c r="R163" s="273"/>
      <c r="S163" s="273"/>
      <c r="T163" s="273"/>
      <c r="U163" s="274"/>
      <c r="V163" s="15"/>
      <c r="W163" s="15"/>
      <c r="X163" s="15"/>
      <c r="Y163" s="15"/>
      <c r="Z163" s="15"/>
      <c r="AA163" s="15"/>
      <c r="AB163" s="15"/>
      <c r="AC163" s="15"/>
      <c r="AD163" s="15"/>
      <c r="AE163" s="15"/>
      <c r="AT163" s="275" t="s">
        <v>238</v>
      </c>
      <c r="AU163" s="275" t="s">
        <v>82</v>
      </c>
      <c r="AV163" s="15" t="s">
        <v>82</v>
      </c>
      <c r="AW163" s="15" t="s">
        <v>37</v>
      </c>
      <c r="AX163" s="15" t="s">
        <v>75</v>
      </c>
      <c r="AY163" s="275" t="s">
        <v>227</v>
      </c>
    </row>
    <row r="164" s="13" customFormat="1">
      <c r="A164" s="13"/>
      <c r="B164" s="233"/>
      <c r="C164" s="234"/>
      <c r="D164" s="235" t="s">
        <v>238</v>
      </c>
      <c r="E164" s="236" t="s">
        <v>19</v>
      </c>
      <c r="F164" s="237" t="s">
        <v>2654</v>
      </c>
      <c r="G164" s="234"/>
      <c r="H164" s="238">
        <v>1</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82</v>
      </c>
      <c r="AV164" s="13" t="s">
        <v>84</v>
      </c>
      <c r="AW164" s="13" t="s">
        <v>37</v>
      </c>
      <c r="AX164" s="13" t="s">
        <v>75</v>
      </c>
      <c r="AY164" s="244" t="s">
        <v>227</v>
      </c>
    </row>
    <row r="165" s="14" customFormat="1">
      <c r="A165" s="14"/>
      <c r="B165" s="245"/>
      <c r="C165" s="246"/>
      <c r="D165" s="235" t="s">
        <v>238</v>
      </c>
      <c r="E165" s="247" t="s">
        <v>19</v>
      </c>
      <c r="F165" s="248" t="s">
        <v>240</v>
      </c>
      <c r="G165" s="246"/>
      <c r="H165" s="249">
        <v>1</v>
      </c>
      <c r="I165" s="250"/>
      <c r="J165" s="246"/>
      <c r="K165" s="246"/>
      <c r="L165" s="251"/>
      <c r="M165" s="252"/>
      <c r="N165" s="253"/>
      <c r="O165" s="253"/>
      <c r="P165" s="253"/>
      <c r="Q165" s="253"/>
      <c r="R165" s="253"/>
      <c r="S165" s="253"/>
      <c r="T165" s="253"/>
      <c r="U165" s="254"/>
      <c r="V165" s="14"/>
      <c r="W165" s="14"/>
      <c r="X165" s="14"/>
      <c r="Y165" s="14"/>
      <c r="Z165" s="14"/>
      <c r="AA165" s="14"/>
      <c r="AB165" s="14"/>
      <c r="AC165" s="14"/>
      <c r="AD165" s="14"/>
      <c r="AE165" s="14"/>
      <c r="AT165" s="255" t="s">
        <v>238</v>
      </c>
      <c r="AU165" s="255" t="s">
        <v>82</v>
      </c>
      <c r="AV165" s="14" t="s">
        <v>234</v>
      </c>
      <c r="AW165" s="14" t="s">
        <v>37</v>
      </c>
      <c r="AX165" s="14" t="s">
        <v>82</v>
      </c>
      <c r="AY165" s="255" t="s">
        <v>227</v>
      </c>
    </row>
    <row r="166" s="2" customFormat="1" ht="21.75" customHeight="1">
      <c r="A166" s="40"/>
      <c r="B166" s="41"/>
      <c r="C166" s="215" t="s">
        <v>531</v>
      </c>
      <c r="D166" s="215" t="s">
        <v>229</v>
      </c>
      <c r="E166" s="216" t="s">
        <v>2980</v>
      </c>
      <c r="F166" s="217" t="s">
        <v>2981</v>
      </c>
      <c r="G166" s="218" t="s">
        <v>2657</v>
      </c>
      <c r="H166" s="219">
        <v>1</v>
      </c>
      <c r="I166" s="220"/>
      <c r="J166" s="221">
        <f>ROUND(I166*H166,2)</f>
        <v>0</v>
      </c>
      <c r="K166" s="217" t="s">
        <v>19</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234</v>
      </c>
      <c r="AT166" s="226" t="s">
        <v>229</v>
      </c>
      <c r="AU166" s="226" t="s">
        <v>82</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234</v>
      </c>
      <c r="BM166" s="226" t="s">
        <v>2982</v>
      </c>
    </row>
    <row r="167" s="2" customFormat="1" ht="21.75" customHeight="1">
      <c r="A167" s="40"/>
      <c r="B167" s="41"/>
      <c r="C167" s="256" t="s">
        <v>538</v>
      </c>
      <c r="D167" s="256" t="s">
        <v>241</v>
      </c>
      <c r="E167" s="257" t="s">
        <v>2983</v>
      </c>
      <c r="F167" s="258" t="s">
        <v>2984</v>
      </c>
      <c r="G167" s="259" t="s">
        <v>2657</v>
      </c>
      <c r="H167" s="260">
        <v>1</v>
      </c>
      <c r="I167" s="261"/>
      <c r="J167" s="262">
        <f>ROUND(I167*H167,2)</f>
        <v>0</v>
      </c>
      <c r="K167" s="258" t="s">
        <v>19</v>
      </c>
      <c r="L167" s="263"/>
      <c r="M167" s="264" t="s">
        <v>19</v>
      </c>
      <c r="N167" s="265"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245</v>
      </c>
      <c r="AT167" s="226" t="s">
        <v>241</v>
      </c>
      <c r="AU167" s="226" t="s">
        <v>82</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2985</v>
      </c>
    </row>
    <row r="168" s="2" customFormat="1">
      <c r="A168" s="40"/>
      <c r="B168" s="41"/>
      <c r="C168" s="42"/>
      <c r="D168" s="235" t="s">
        <v>519</v>
      </c>
      <c r="E168" s="42"/>
      <c r="F168" s="279" t="s">
        <v>2986</v>
      </c>
      <c r="G168" s="42"/>
      <c r="H168" s="42"/>
      <c r="I168" s="230"/>
      <c r="J168" s="42"/>
      <c r="K168" s="42"/>
      <c r="L168" s="46"/>
      <c r="M168" s="231"/>
      <c r="N168" s="232"/>
      <c r="O168" s="86"/>
      <c r="P168" s="86"/>
      <c r="Q168" s="86"/>
      <c r="R168" s="86"/>
      <c r="S168" s="86"/>
      <c r="T168" s="86"/>
      <c r="U168" s="87"/>
      <c r="V168" s="40"/>
      <c r="W168" s="40"/>
      <c r="X168" s="40"/>
      <c r="Y168" s="40"/>
      <c r="Z168" s="40"/>
      <c r="AA168" s="40"/>
      <c r="AB168" s="40"/>
      <c r="AC168" s="40"/>
      <c r="AD168" s="40"/>
      <c r="AE168" s="40"/>
      <c r="AT168" s="19" t="s">
        <v>519</v>
      </c>
      <c r="AU168" s="19" t="s">
        <v>82</v>
      </c>
    </row>
    <row r="169" s="15" customFormat="1">
      <c r="A169" s="15"/>
      <c r="B169" s="266"/>
      <c r="C169" s="267"/>
      <c r="D169" s="235" t="s">
        <v>238</v>
      </c>
      <c r="E169" s="268" t="s">
        <v>19</v>
      </c>
      <c r="F169" s="269" t="s">
        <v>2896</v>
      </c>
      <c r="G169" s="267"/>
      <c r="H169" s="268" t="s">
        <v>19</v>
      </c>
      <c r="I169" s="270"/>
      <c r="J169" s="267"/>
      <c r="K169" s="267"/>
      <c r="L169" s="271"/>
      <c r="M169" s="272"/>
      <c r="N169" s="273"/>
      <c r="O169" s="273"/>
      <c r="P169" s="273"/>
      <c r="Q169" s="273"/>
      <c r="R169" s="273"/>
      <c r="S169" s="273"/>
      <c r="T169" s="273"/>
      <c r="U169" s="274"/>
      <c r="V169" s="15"/>
      <c r="W169" s="15"/>
      <c r="X169" s="15"/>
      <c r="Y169" s="15"/>
      <c r="Z169" s="15"/>
      <c r="AA169" s="15"/>
      <c r="AB169" s="15"/>
      <c r="AC169" s="15"/>
      <c r="AD169" s="15"/>
      <c r="AE169" s="15"/>
      <c r="AT169" s="275" t="s">
        <v>238</v>
      </c>
      <c r="AU169" s="275" t="s">
        <v>82</v>
      </c>
      <c r="AV169" s="15" t="s">
        <v>82</v>
      </c>
      <c r="AW169" s="15" t="s">
        <v>37</v>
      </c>
      <c r="AX169" s="15" t="s">
        <v>75</v>
      </c>
      <c r="AY169" s="275" t="s">
        <v>227</v>
      </c>
    </row>
    <row r="170" s="13" customFormat="1">
      <c r="A170" s="13"/>
      <c r="B170" s="233"/>
      <c r="C170" s="234"/>
      <c r="D170" s="235" t="s">
        <v>238</v>
      </c>
      <c r="E170" s="236" t="s">
        <v>19</v>
      </c>
      <c r="F170" s="237" t="s">
        <v>2654</v>
      </c>
      <c r="G170" s="234"/>
      <c r="H170" s="238">
        <v>1</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82</v>
      </c>
      <c r="AV170" s="13" t="s">
        <v>84</v>
      </c>
      <c r="AW170" s="13" t="s">
        <v>37</v>
      </c>
      <c r="AX170" s="13" t="s">
        <v>75</v>
      </c>
      <c r="AY170" s="244" t="s">
        <v>227</v>
      </c>
    </row>
    <row r="171" s="14" customFormat="1">
      <c r="A171" s="14"/>
      <c r="B171" s="245"/>
      <c r="C171" s="246"/>
      <c r="D171" s="235" t="s">
        <v>238</v>
      </c>
      <c r="E171" s="247" t="s">
        <v>19</v>
      </c>
      <c r="F171" s="248" t="s">
        <v>240</v>
      </c>
      <c r="G171" s="246"/>
      <c r="H171" s="249">
        <v>1</v>
      </c>
      <c r="I171" s="250"/>
      <c r="J171" s="246"/>
      <c r="K171" s="246"/>
      <c r="L171" s="251"/>
      <c r="M171" s="252"/>
      <c r="N171" s="253"/>
      <c r="O171" s="253"/>
      <c r="P171" s="253"/>
      <c r="Q171" s="253"/>
      <c r="R171" s="253"/>
      <c r="S171" s="253"/>
      <c r="T171" s="253"/>
      <c r="U171" s="254"/>
      <c r="V171" s="14"/>
      <c r="W171" s="14"/>
      <c r="X171" s="14"/>
      <c r="Y171" s="14"/>
      <c r="Z171" s="14"/>
      <c r="AA171" s="14"/>
      <c r="AB171" s="14"/>
      <c r="AC171" s="14"/>
      <c r="AD171" s="14"/>
      <c r="AE171" s="14"/>
      <c r="AT171" s="255" t="s">
        <v>238</v>
      </c>
      <c r="AU171" s="255" t="s">
        <v>82</v>
      </c>
      <c r="AV171" s="14" t="s">
        <v>234</v>
      </c>
      <c r="AW171" s="14" t="s">
        <v>37</v>
      </c>
      <c r="AX171" s="14" t="s">
        <v>82</v>
      </c>
      <c r="AY171" s="255" t="s">
        <v>227</v>
      </c>
    </row>
    <row r="172" s="2" customFormat="1" ht="16.5" customHeight="1">
      <c r="A172" s="40"/>
      <c r="B172" s="41"/>
      <c r="C172" s="215" t="s">
        <v>545</v>
      </c>
      <c r="D172" s="215" t="s">
        <v>229</v>
      </c>
      <c r="E172" s="216" t="s">
        <v>2987</v>
      </c>
      <c r="F172" s="217" t="s">
        <v>2988</v>
      </c>
      <c r="G172" s="218" t="s">
        <v>2657</v>
      </c>
      <c r="H172" s="219">
        <v>5</v>
      </c>
      <c r="I172" s="220"/>
      <c r="J172" s="221">
        <f>ROUND(I172*H172,2)</f>
        <v>0</v>
      </c>
      <c r="K172" s="217" t="s">
        <v>19</v>
      </c>
      <c r="L172" s="46"/>
      <c r="M172" s="222" t="s">
        <v>19</v>
      </c>
      <c r="N172" s="223" t="s">
        <v>46</v>
      </c>
      <c r="O172" s="86"/>
      <c r="P172" s="224">
        <f>O172*H172</f>
        <v>0</v>
      </c>
      <c r="Q172" s="224">
        <v>0</v>
      </c>
      <c r="R172" s="224">
        <f>Q172*H172</f>
        <v>0</v>
      </c>
      <c r="S172" s="224">
        <v>0</v>
      </c>
      <c r="T172" s="224">
        <f>S172*H172</f>
        <v>0</v>
      </c>
      <c r="U172" s="225" t="s">
        <v>19</v>
      </c>
      <c r="V172" s="40"/>
      <c r="W172" s="40"/>
      <c r="X172" s="40"/>
      <c r="Y172" s="40"/>
      <c r="Z172" s="40"/>
      <c r="AA172" s="40"/>
      <c r="AB172" s="40"/>
      <c r="AC172" s="40"/>
      <c r="AD172" s="40"/>
      <c r="AE172" s="40"/>
      <c r="AR172" s="226" t="s">
        <v>234</v>
      </c>
      <c r="AT172" s="226" t="s">
        <v>229</v>
      </c>
      <c r="AU172" s="226" t="s">
        <v>82</v>
      </c>
      <c r="AY172" s="19" t="s">
        <v>227</v>
      </c>
      <c r="BE172" s="227">
        <f>IF(N172="základní",J172,0)</f>
        <v>0</v>
      </c>
      <c r="BF172" s="227">
        <f>IF(N172="snížená",J172,0)</f>
        <v>0</v>
      </c>
      <c r="BG172" s="227">
        <f>IF(N172="zákl. přenesená",J172,0)</f>
        <v>0</v>
      </c>
      <c r="BH172" s="227">
        <f>IF(N172="sníž. přenesená",J172,0)</f>
        <v>0</v>
      </c>
      <c r="BI172" s="227">
        <f>IF(N172="nulová",J172,0)</f>
        <v>0</v>
      </c>
      <c r="BJ172" s="19" t="s">
        <v>82</v>
      </c>
      <c r="BK172" s="227">
        <f>ROUND(I172*H172,2)</f>
        <v>0</v>
      </c>
      <c r="BL172" s="19" t="s">
        <v>234</v>
      </c>
      <c r="BM172" s="226" t="s">
        <v>2989</v>
      </c>
    </row>
    <row r="173" s="2" customFormat="1" ht="16.5" customHeight="1">
      <c r="A173" s="40"/>
      <c r="B173" s="41"/>
      <c r="C173" s="256" t="s">
        <v>491</v>
      </c>
      <c r="D173" s="256" t="s">
        <v>241</v>
      </c>
      <c r="E173" s="257" t="s">
        <v>2990</v>
      </c>
      <c r="F173" s="258" t="s">
        <v>2991</v>
      </c>
      <c r="G173" s="259" t="s">
        <v>2657</v>
      </c>
      <c r="H173" s="260">
        <v>5</v>
      </c>
      <c r="I173" s="261"/>
      <c r="J173" s="262">
        <f>ROUND(I173*H173,2)</f>
        <v>0</v>
      </c>
      <c r="K173" s="258" t="s">
        <v>19</v>
      </c>
      <c r="L173" s="263"/>
      <c r="M173" s="264" t="s">
        <v>19</v>
      </c>
      <c r="N173" s="265" t="s">
        <v>46</v>
      </c>
      <c r="O173" s="86"/>
      <c r="P173" s="224">
        <f>O173*H173</f>
        <v>0</v>
      </c>
      <c r="Q173" s="224">
        <v>0</v>
      </c>
      <c r="R173" s="224">
        <f>Q173*H173</f>
        <v>0</v>
      </c>
      <c r="S173" s="224">
        <v>0</v>
      </c>
      <c r="T173" s="224">
        <f>S173*H173</f>
        <v>0</v>
      </c>
      <c r="U173" s="225" t="s">
        <v>19</v>
      </c>
      <c r="V173" s="40"/>
      <c r="W173" s="40"/>
      <c r="X173" s="40"/>
      <c r="Y173" s="40"/>
      <c r="Z173" s="40"/>
      <c r="AA173" s="40"/>
      <c r="AB173" s="40"/>
      <c r="AC173" s="40"/>
      <c r="AD173" s="40"/>
      <c r="AE173" s="40"/>
      <c r="AR173" s="226" t="s">
        <v>245</v>
      </c>
      <c r="AT173" s="226" t="s">
        <v>241</v>
      </c>
      <c r="AU173" s="226" t="s">
        <v>82</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234</v>
      </c>
      <c r="BM173" s="226" t="s">
        <v>2992</v>
      </c>
    </row>
    <row r="174" s="15" customFormat="1">
      <c r="A174" s="15"/>
      <c r="B174" s="266"/>
      <c r="C174" s="267"/>
      <c r="D174" s="235" t="s">
        <v>238</v>
      </c>
      <c r="E174" s="268" t="s">
        <v>19</v>
      </c>
      <c r="F174" s="269" t="s">
        <v>2896</v>
      </c>
      <c r="G174" s="267"/>
      <c r="H174" s="268" t="s">
        <v>19</v>
      </c>
      <c r="I174" s="270"/>
      <c r="J174" s="267"/>
      <c r="K174" s="267"/>
      <c r="L174" s="271"/>
      <c r="M174" s="272"/>
      <c r="N174" s="273"/>
      <c r="O174" s="273"/>
      <c r="P174" s="273"/>
      <c r="Q174" s="273"/>
      <c r="R174" s="273"/>
      <c r="S174" s="273"/>
      <c r="T174" s="273"/>
      <c r="U174" s="274"/>
      <c r="V174" s="15"/>
      <c r="W174" s="15"/>
      <c r="X174" s="15"/>
      <c r="Y174" s="15"/>
      <c r="Z174" s="15"/>
      <c r="AA174" s="15"/>
      <c r="AB174" s="15"/>
      <c r="AC174" s="15"/>
      <c r="AD174" s="15"/>
      <c r="AE174" s="15"/>
      <c r="AT174" s="275" t="s">
        <v>238</v>
      </c>
      <c r="AU174" s="275" t="s">
        <v>82</v>
      </c>
      <c r="AV174" s="15" t="s">
        <v>82</v>
      </c>
      <c r="AW174" s="15" t="s">
        <v>37</v>
      </c>
      <c r="AX174" s="15" t="s">
        <v>75</v>
      </c>
      <c r="AY174" s="275" t="s">
        <v>227</v>
      </c>
    </row>
    <row r="175" s="13" customFormat="1">
      <c r="A175" s="13"/>
      <c r="B175" s="233"/>
      <c r="C175" s="234"/>
      <c r="D175" s="235" t="s">
        <v>238</v>
      </c>
      <c r="E175" s="236" t="s">
        <v>19</v>
      </c>
      <c r="F175" s="237" t="s">
        <v>2993</v>
      </c>
      <c r="G175" s="234"/>
      <c r="H175" s="238">
        <v>5</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82</v>
      </c>
      <c r="AV175" s="13" t="s">
        <v>84</v>
      </c>
      <c r="AW175" s="13" t="s">
        <v>37</v>
      </c>
      <c r="AX175" s="13" t="s">
        <v>75</v>
      </c>
      <c r="AY175" s="244" t="s">
        <v>227</v>
      </c>
    </row>
    <row r="176" s="14" customFormat="1">
      <c r="A176" s="14"/>
      <c r="B176" s="245"/>
      <c r="C176" s="246"/>
      <c r="D176" s="235" t="s">
        <v>238</v>
      </c>
      <c r="E176" s="247" t="s">
        <v>19</v>
      </c>
      <c r="F176" s="248" t="s">
        <v>240</v>
      </c>
      <c r="G176" s="246"/>
      <c r="H176" s="249">
        <v>5</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82</v>
      </c>
      <c r="AV176" s="14" t="s">
        <v>234</v>
      </c>
      <c r="AW176" s="14" t="s">
        <v>37</v>
      </c>
      <c r="AX176" s="14" t="s">
        <v>82</v>
      </c>
      <c r="AY176" s="255" t="s">
        <v>227</v>
      </c>
    </row>
    <row r="177" s="2" customFormat="1" ht="21.75" customHeight="1">
      <c r="A177" s="40"/>
      <c r="B177" s="41"/>
      <c r="C177" s="215" t="s">
        <v>556</v>
      </c>
      <c r="D177" s="215" t="s">
        <v>229</v>
      </c>
      <c r="E177" s="216" t="s">
        <v>2994</v>
      </c>
      <c r="F177" s="217" t="s">
        <v>2995</v>
      </c>
      <c r="G177" s="218" t="s">
        <v>2657</v>
      </c>
      <c r="H177" s="219">
        <v>4</v>
      </c>
      <c r="I177" s="220"/>
      <c r="J177" s="221">
        <f>ROUND(I177*H177,2)</f>
        <v>0</v>
      </c>
      <c r="K177" s="217" t="s">
        <v>19</v>
      </c>
      <c r="L177" s="46"/>
      <c r="M177" s="222" t="s">
        <v>19</v>
      </c>
      <c r="N177" s="223" t="s">
        <v>46</v>
      </c>
      <c r="O177" s="86"/>
      <c r="P177" s="224">
        <f>O177*H177</f>
        <v>0</v>
      </c>
      <c r="Q177" s="224">
        <v>0</v>
      </c>
      <c r="R177" s="224">
        <f>Q177*H177</f>
        <v>0</v>
      </c>
      <c r="S177" s="224">
        <v>0</v>
      </c>
      <c r="T177" s="224">
        <f>S177*H177</f>
        <v>0</v>
      </c>
      <c r="U177" s="225" t="s">
        <v>19</v>
      </c>
      <c r="V177" s="40"/>
      <c r="W177" s="40"/>
      <c r="X177" s="40"/>
      <c r="Y177" s="40"/>
      <c r="Z177" s="40"/>
      <c r="AA177" s="40"/>
      <c r="AB177" s="40"/>
      <c r="AC177" s="40"/>
      <c r="AD177" s="40"/>
      <c r="AE177" s="40"/>
      <c r="AR177" s="226" t="s">
        <v>234</v>
      </c>
      <c r="AT177" s="226" t="s">
        <v>229</v>
      </c>
      <c r="AU177" s="226" t="s">
        <v>82</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234</v>
      </c>
      <c r="BM177" s="226" t="s">
        <v>2996</v>
      </c>
    </row>
    <row r="178" s="2" customFormat="1" ht="21.75" customHeight="1">
      <c r="A178" s="40"/>
      <c r="B178" s="41"/>
      <c r="C178" s="256" t="s">
        <v>561</v>
      </c>
      <c r="D178" s="256" t="s">
        <v>241</v>
      </c>
      <c r="E178" s="257" t="s">
        <v>2997</v>
      </c>
      <c r="F178" s="258" t="s">
        <v>2998</v>
      </c>
      <c r="G178" s="259" t="s">
        <v>2657</v>
      </c>
      <c r="H178" s="260">
        <v>4</v>
      </c>
      <c r="I178" s="261"/>
      <c r="J178" s="262">
        <f>ROUND(I178*H178,2)</f>
        <v>0</v>
      </c>
      <c r="K178" s="258" t="s">
        <v>19</v>
      </c>
      <c r="L178" s="263"/>
      <c r="M178" s="264" t="s">
        <v>19</v>
      </c>
      <c r="N178" s="265"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245</v>
      </c>
      <c r="AT178" s="226" t="s">
        <v>241</v>
      </c>
      <c r="AU178" s="226" t="s">
        <v>82</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234</v>
      </c>
      <c r="BM178" s="226" t="s">
        <v>2999</v>
      </c>
    </row>
    <row r="179" s="2" customFormat="1">
      <c r="A179" s="40"/>
      <c r="B179" s="41"/>
      <c r="C179" s="42"/>
      <c r="D179" s="235" t="s">
        <v>519</v>
      </c>
      <c r="E179" s="42"/>
      <c r="F179" s="279" t="s">
        <v>3000</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519</v>
      </c>
      <c r="AU179" s="19" t="s">
        <v>82</v>
      </c>
    </row>
    <row r="180" s="15" customFormat="1">
      <c r="A180" s="15"/>
      <c r="B180" s="266"/>
      <c r="C180" s="267"/>
      <c r="D180" s="235" t="s">
        <v>238</v>
      </c>
      <c r="E180" s="268" t="s">
        <v>19</v>
      </c>
      <c r="F180" s="269" t="s">
        <v>2896</v>
      </c>
      <c r="G180" s="267"/>
      <c r="H180" s="268" t="s">
        <v>19</v>
      </c>
      <c r="I180" s="270"/>
      <c r="J180" s="267"/>
      <c r="K180" s="267"/>
      <c r="L180" s="271"/>
      <c r="M180" s="272"/>
      <c r="N180" s="273"/>
      <c r="O180" s="273"/>
      <c r="P180" s="273"/>
      <c r="Q180" s="273"/>
      <c r="R180" s="273"/>
      <c r="S180" s="273"/>
      <c r="T180" s="273"/>
      <c r="U180" s="274"/>
      <c r="V180" s="15"/>
      <c r="W180" s="15"/>
      <c r="X180" s="15"/>
      <c r="Y180" s="15"/>
      <c r="Z180" s="15"/>
      <c r="AA180" s="15"/>
      <c r="AB180" s="15"/>
      <c r="AC180" s="15"/>
      <c r="AD180" s="15"/>
      <c r="AE180" s="15"/>
      <c r="AT180" s="275" t="s">
        <v>238</v>
      </c>
      <c r="AU180" s="275" t="s">
        <v>82</v>
      </c>
      <c r="AV180" s="15" t="s">
        <v>82</v>
      </c>
      <c r="AW180" s="15" t="s">
        <v>37</v>
      </c>
      <c r="AX180" s="15" t="s">
        <v>75</v>
      </c>
      <c r="AY180" s="275" t="s">
        <v>227</v>
      </c>
    </row>
    <row r="181" s="13" customFormat="1">
      <c r="A181" s="13"/>
      <c r="B181" s="233"/>
      <c r="C181" s="234"/>
      <c r="D181" s="235" t="s">
        <v>238</v>
      </c>
      <c r="E181" s="236" t="s">
        <v>19</v>
      </c>
      <c r="F181" s="237" t="s">
        <v>3001</v>
      </c>
      <c r="G181" s="234"/>
      <c r="H181" s="238">
        <v>4</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82</v>
      </c>
      <c r="AV181" s="13" t="s">
        <v>84</v>
      </c>
      <c r="AW181" s="13" t="s">
        <v>37</v>
      </c>
      <c r="AX181" s="13" t="s">
        <v>75</v>
      </c>
      <c r="AY181" s="244" t="s">
        <v>227</v>
      </c>
    </row>
    <row r="182" s="14" customFormat="1">
      <c r="A182" s="14"/>
      <c r="B182" s="245"/>
      <c r="C182" s="246"/>
      <c r="D182" s="235" t="s">
        <v>238</v>
      </c>
      <c r="E182" s="247" t="s">
        <v>19</v>
      </c>
      <c r="F182" s="248" t="s">
        <v>240</v>
      </c>
      <c r="G182" s="246"/>
      <c r="H182" s="249">
        <v>4</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82</v>
      </c>
      <c r="AV182" s="14" t="s">
        <v>234</v>
      </c>
      <c r="AW182" s="14" t="s">
        <v>37</v>
      </c>
      <c r="AX182" s="14" t="s">
        <v>82</v>
      </c>
      <c r="AY182" s="255" t="s">
        <v>227</v>
      </c>
    </row>
    <row r="183" s="2" customFormat="1" ht="16.5" customHeight="1">
      <c r="A183" s="40"/>
      <c r="B183" s="41"/>
      <c r="C183" s="215" t="s">
        <v>566</v>
      </c>
      <c r="D183" s="215" t="s">
        <v>229</v>
      </c>
      <c r="E183" s="216" t="s">
        <v>3002</v>
      </c>
      <c r="F183" s="217" t="s">
        <v>3003</v>
      </c>
      <c r="G183" s="218" t="s">
        <v>2657</v>
      </c>
      <c r="H183" s="219">
        <v>2</v>
      </c>
      <c r="I183" s="220"/>
      <c r="J183" s="221">
        <f>ROUND(I183*H183,2)</f>
        <v>0</v>
      </c>
      <c r="K183" s="217" t="s">
        <v>19</v>
      </c>
      <c r="L183" s="46"/>
      <c r="M183" s="222" t="s">
        <v>19</v>
      </c>
      <c r="N183" s="223"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234</v>
      </c>
      <c r="AT183" s="226" t="s">
        <v>229</v>
      </c>
      <c r="AU183" s="226" t="s">
        <v>82</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234</v>
      </c>
      <c r="BM183" s="226" t="s">
        <v>3004</v>
      </c>
    </row>
    <row r="184" s="2" customFormat="1" ht="16.5" customHeight="1">
      <c r="A184" s="40"/>
      <c r="B184" s="41"/>
      <c r="C184" s="256" t="s">
        <v>571</v>
      </c>
      <c r="D184" s="256" t="s">
        <v>241</v>
      </c>
      <c r="E184" s="257" t="s">
        <v>3005</v>
      </c>
      <c r="F184" s="258" t="s">
        <v>3006</v>
      </c>
      <c r="G184" s="259" t="s">
        <v>2657</v>
      </c>
      <c r="H184" s="260">
        <v>2</v>
      </c>
      <c r="I184" s="261"/>
      <c r="J184" s="262">
        <f>ROUND(I184*H184,2)</f>
        <v>0</v>
      </c>
      <c r="K184" s="258" t="s">
        <v>19</v>
      </c>
      <c r="L184" s="263"/>
      <c r="M184" s="264" t="s">
        <v>19</v>
      </c>
      <c r="N184" s="265" t="s">
        <v>46</v>
      </c>
      <c r="O184" s="86"/>
      <c r="P184" s="224">
        <f>O184*H184</f>
        <v>0</v>
      </c>
      <c r="Q184" s="224">
        <v>0</v>
      </c>
      <c r="R184" s="224">
        <f>Q184*H184</f>
        <v>0</v>
      </c>
      <c r="S184" s="224">
        <v>0</v>
      </c>
      <c r="T184" s="224">
        <f>S184*H184</f>
        <v>0</v>
      </c>
      <c r="U184" s="225" t="s">
        <v>19</v>
      </c>
      <c r="V184" s="40"/>
      <c r="W184" s="40"/>
      <c r="X184" s="40"/>
      <c r="Y184" s="40"/>
      <c r="Z184" s="40"/>
      <c r="AA184" s="40"/>
      <c r="AB184" s="40"/>
      <c r="AC184" s="40"/>
      <c r="AD184" s="40"/>
      <c r="AE184" s="40"/>
      <c r="AR184" s="226" t="s">
        <v>245</v>
      </c>
      <c r="AT184" s="226" t="s">
        <v>241</v>
      </c>
      <c r="AU184" s="226" t="s">
        <v>82</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234</v>
      </c>
      <c r="BM184" s="226" t="s">
        <v>3007</v>
      </c>
    </row>
    <row r="185" s="15" customFormat="1">
      <c r="A185" s="15"/>
      <c r="B185" s="266"/>
      <c r="C185" s="267"/>
      <c r="D185" s="235" t="s">
        <v>238</v>
      </c>
      <c r="E185" s="268" t="s">
        <v>19</v>
      </c>
      <c r="F185" s="269" t="s">
        <v>2896</v>
      </c>
      <c r="G185" s="267"/>
      <c r="H185" s="268" t="s">
        <v>19</v>
      </c>
      <c r="I185" s="270"/>
      <c r="J185" s="267"/>
      <c r="K185" s="267"/>
      <c r="L185" s="271"/>
      <c r="M185" s="272"/>
      <c r="N185" s="273"/>
      <c r="O185" s="273"/>
      <c r="P185" s="273"/>
      <c r="Q185" s="273"/>
      <c r="R185" s="273"/>
      <c r="S185" s="273"/>
      <c r="T185" s="273"/>
      <c r="U185" s="274"/>
      <c r="V185" s="15"/>
      <c r="W185" s="15"/>
      <c r="X185" s="15"/>
      <c r="Y185" s="15"/>
      <c r="Z185" s="15"/>
      <c r="AA185" s="15"/>
      <c r="AB185" s="15"/>
      <c r="AC185" s="15"/>
      <c r="AD185" s="15"/>
      <c r="AE185" s="15"/>
      <c r="AT185" s="275" t="s">
        <v>238</v>
      </c>
      <c r="AU185" s="275" t="s">
        <v>82</v>
      </c>
      <c r="AV185" s="15" t="s">
        <v>82</v>
      </c>
      <c r="AW185" s="15" t="s">
        <v>37</v>
      </c>
      <c r="AX185" s="15" t="s">
        <v>75</v>
      </c>
      <c r="AY185" s="275" t="s">
        <v>227</v>
      </c>
    </row>
    <row r="186" s="13" customFormat="1">
      <c r="A186" s="13"/>
      <c r="B186" s="233"/>
      <c r="C186" s="234"/>
      <c r="D186" s="235" t="s">
        <v>238</v>
      </c>
      <c r="E186" s="236" t="s">
        <v>19</v>
      </c>
      <c r="F186" s="237" t="s">
        <v>2765</v>
      </c>
      <c r="G186" s="234"/>
      <c r="H186" s="238">
        <v>2</v>
      </c>
      <c r="I186" s="239"/>
      <c r="J186" s="234"/>
      <c r="K186" s="234"/>
      <c r="L186" s="240"/>
      <c r="M186" s="241"/>
      <c r="N186" s="242"/>
      <c r="O186" s="242"/>
      <c r="P186" s="242"/>
      <c r="Q186" s="242"/>
      <c r="R186" s="242"/>
      <c r="S186" s="242"/>
      <c r="T186" s="242"/>
      <c r="U186" s="243"/>
      <c r="V186" s="13"/>
      <c r="W186" s="13"/>
      <c r="X186" s="13"/>
      <c r="Y186" s="13"/>
      <c r="Z186" s="13"/>
      <c r="AA186" s="13"/>
      <c r="AB186" s="13"/>
      <c r="AC186" s="13"/>
      <c r="AD186" s="13"/>
      <c r="AE186" s="13"/>
      <c r="AT186" s="244" t="s">
        <v>238</v>
      </c>
      <c r="AU186" s="244" t="s">
        <v>82</v>
      </c>
      <c r="AV186" s="13" t="s">
        <v>84</v>
      </c>
      <c r="AW186" s="13" t="s">
        <v>37</v>
      </c>
      <c r="AX186" s="13" t="s">
        <v>75</v>
      </c>
      <c r="AY186" s="244" t="s">
        <v>227</v>
      </c>
    </row>
    <row r="187" s="14" customFormat="1">
      <c r="A187" s="14"/>
      <c r="B187" s="245"/>
      <c r="C187" s="246"/>
      <c r="D187" s="235" t="s">
        <v>238</v>
      </c>
      <c r="E187" s="247" t="s">
        <v>19</v>
      </c>
      <c r="F187" s="248" t="s">
        <v>240</v>
      </c>
      <c r="G187" s="246"/>
      <c r="H187" s="249">
        <v>2</v>
      </c>
      <c r="I187" s="250"/>
      <c r="J187" s="246"/>
      <c r="K187" s="246"/>
      <c r="L187" s="251"/>
      <c r="M187" s="252"/>
      <c r="N187" s="253"/>
      <c r="O187" s="253"/>
      <c r="P187" s="253"/>
      <c r="Q187" s="253"/>
      <c r="R187" s="253"/>
      <c r="S187" s="253"/>
      <c r="T187" s="253"/>
      <c r="U187" s="254"/>
      <c r="V187" s="14"/>
      <c r="W187" s="14"/>
      <c r="X187" s="14"/>
      <c r="Y187" s="14"/>
      <c r="Z187" s="14"/>
      <c r="AA187" s="14"/>
      <c r="AB187" s="14"/>
      <c r="AC187" s="14"/>
      <c r="AD187" s="14"/>
      <c r="AE187" s="14"/>
      <c r="AT187" s="255" t="s">
        <v>238</v>
      </c>
      <c r="AU187" s="255" t="s">
        <v>82</v>
      </c>
      <c r="AV187" s="14" t="s">
        <v>234</v>
      </c>
      <c r="AW187" s="14" t="s">
        <v>37</v>
      </c>
      <c r="AX187" s="14" t="s">
        <v>82</v>
      </c>
      <c r="AY187" s="255" t="s">
        <v>227</v>
      </c>
    </row>
    <row r="188" s="2" customFormat="1" ht="16.5" customHeight="1">
      <c r="A188" s="40"/>
      <c r="B188" s="41"/>
      <c r="C188" s="215" t="s">
        <v>576</v>
      </c>
      <c r="D188" s="215" t="s">
        <v>229</v>
      </c>
      <c r="E188" s="216" t="s">
        <v>3008</v>
      </c>
      <c r="F188" s="217" t="s">
        <v>3009</v>
      </c>
      <c r="G188" s="218" t="s">
        <v>2657</v>
      </c>
      <c r="H188" s="219">
        <v>2</v>
      </c>
      <c r="I188" s="220"/>
      <c r="J188" s="221">
        <f>ROUND(I188*H188,2)</f>
        <v>0</v>
      </c>
      <c r="K188" s="217" t="s">
        <v>19</v>
      </c>
      <c r="L188" s="46"/>
      <c r="M188" s="222" t="s">
        <v>19</v>
      </c>
      <c r="N188" s="223" t="s">
        <v>46</v>
      </c>
      <c r="O188" s="86"/>
      <c r="P188" s="224">
        <f>O188*H188</f>
        <v>0</v>
      </c>
      <c r="Q188" s="224">
        <v>0</v>
      </c>
      <c r="R188" s="224">
        <f>Q188*H188</f>
        <v>0</v>
      </c>
      <c r="S188" s="224">
        <v>0</v>
      </c>
      <c r="T188" s="224">
        <f>S188*H188</f>
        <v>0</v>
      </c>
      <c r="U188" s="225" t="s">
        <v>19</v>
      </c>
      <c r="V188" s="40"/>
      <c r="W188" s="40"/>
      <c r="X188" s="40"/>
      <c r="Y188" s="40"/>
      <c r="Z188" s="40"/>
      <c r="AA188" s="40"/>
      <c r="AB188" s="40"/>
      <c r="AC188" s="40"/>
      <c r="AD188" s="40"/>
      <c r="AE188" s="40"/>
      <c r="AR188" s="226" t="s">
        <v>234</v>
      </c>
      <c r="AT188" s="226" t="s">
        <v>229</v>
      </c>
      <c r="AU188" s="226" t="s">
        <v>82</v>
      </c>
      <c r="AY188" s="19" t="s">
        <v>227</v>
      </c>
      <c r="BE188" s="227">
        <f>IF(N188="základní",J188,0)</f>
        <v>0</v>
      </c>
      <c r="BF188" s="227">
        <f>IF(N188="snížená",J188,0)</f>
        <v>0</v>
      </c>
      <c r="BG188" s="227">
        <f>IF(N188="zákl. přenesená",J188,0)</f>
        <v>0</v>
      </c>
      <c r="BH188" s="227">
        <f>IF(N188="sníž. přenesená",J188,0)</f>
        <v>0</v>
      </c>
      <c r="BI188" s="227">
        <f>IF(N188="nulová",J188,0)</f>
        <v>0</v>
      </c>
      <c r="BJ188" s="19" t="s">
        <v>82</v>
      </c>
      <c r="BK188" s="227">
        <f>ROUND(I188*H188,2)</f>
        <v>0</v>
      </c>
      <c r="BL188" s="19" t="s">
        <v>234</v>
      </c>
      <c r="BM188" s="226" t="s">
        <v>3010</v>
      </c>
    </row>
    <row r="189" s="2" customFormat="1" ht="16.5" customHeight="1">
      <c r="A189" s="40"/>
      <c r="B189" s="41"/>
      <c r="C189" s="256" t="s">
        <v>581</v>
      </c>
      <c r="D189" s="256" t="s">
        <v>241</v>
      </c>
      <c r="E189" s="257" t="s">
        <v>3011</v>
      </c>
      <c r="F189" s="258" t="s">
        <v>3012</v>
      </c>
      <c r="G189" s="259" t="s">
        <v>2657</v>
      </c>
      <c r="H189" s="260">
        <v>2</v>
      </c>
      <c r="I189" s="261"/>
      <c r="J189" s="262">
        <f>ROUND(I189*H189,2)</f>
        <v>0</v>
      </c>
      <c r="K189" s="258" t="s">
        <v>19</v>
      </c>
      <c r="L189" s="263"/>
      <c r="M189" s="264" t="s">
        <v>19</v>
      </c>
      <c r="N189" s="265" t="s">
        <v>46</v>
      </c>
      <c r="O189" s="86"/>
      <c r="P189" s="224">
        <f>O189*H189</f>
        <v>0</v>
      </c>
      <c r="Q189" s="224">
        <v>0</v>
      </c>
      <c r="R189" s="224">
        <f>Q189*H189</f>
        <v>0</v>
      </c>
      <c r="S189" s="224">
        <v>0</v>
      </c>
      <c r="T189" s="224">
        <f>S189*H189</f>
        <v>0</v>
      </c>
      <c r="U189" s="225" t="s">
        <v>19</v>
      </c>
      <c r="V189" s="40"/>
      <c r="W189" s="40"/>
      <c r="X189" s="40"/>
      <c r="Y189" s="40"/>
      <c r="Z189" s="40"/>
      <c r="AA189" s="40"/>
      <c r="AB189" s="40"/>
      <c r="AC189" s="40"/>
      <c r="AD189" s="40"/>
      <c r="AE189" s="40"/>
      <c r="AR189" s="226" t="s">
        <v>245</v>
      </c>
      <c r="AT189" s="226" t="s">
        <v>241</v>
      </c>
      <c r="AU189" s="226" t="s">
        <v>82</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234</v>
      </c>
      <c r="BM189" s="226" t="s">
        <v>3013</v>
      </c>
    </row>
    <row r="190" s="15" customFormat="1">
      <c r="A190" s="15"/>
      <c r="B190" s="266"/>
      <c r="C190" s="267"/>
      <c r="D190" s="235" t="s">
        <v>238</v>
      </c>
      <c r="E190" s="268" t="s">
        <v>19</v>
      </c>
      <c r="F190" s="269" t="s">
        <v>2896</v>
      </c>
      <c r="G190" s="267"/>
      <c r="H190" s="268" t="s">
        <v>19</v>
      </c>
      <c r="I190" s="270"/>
      <c r="J190" s="267"/>
      <c r="K190" s="267"/>
      <c r="L190" s="271"/>
      <c r="M190" s="272"/>
      <c r="N190" s="273"/>
      <c r="O190" s="273"/>
      <c r="P190" s="273"/>
      <c r="Q190" s="273"/>
      <c r="R190" s="273"/>
      <c r="S190" s="273"/>
      <c r="T190" s="273"/>
      <c r="U190" s="274"/>
      <c r="V190" s="15"/>
      <c r="W190" s="15"/>
      <c r="X190" s="15"/>
      <c r="Y190" s="15"/>
      <c r="Z190" s="15"/>
      <c r="AA190" s="15"/>
      <c r="AB190" s="15"/>
      <c r="AC190" s="15"/>
      <c r="AD190" s="15"/>
      <c r="AE190" s="15"/>
      <c r="AT190" s="275" t="s">
        <v>238</v>
      </c>
      <c r="AU190" s="275" t="s">
        <v>82</v>
      </c>
      <c r="AV190" s="15" t="s">
        <v>82</v>
      </c>
      <c r="AW190" s="15" t="s">
        <v>37</v>
      </c>
      <c r="AX190" s="15" t="s">
        <v>75</v>
      </c>
      <c r="AY190" s="275" t="s">
        <v>227</v>
      </c>
    </row>
    <row r="191" s="13" customFormat="1">
      <c r="A191" s="13"/>
      <c r="B191" s="233"/>
      <c r="C191" s="234"/>
      <c r="D191" s="235" t="s">
        <v>238</v>
      </c>
      <c r="E191" s="236" t="s">
        <v>19</v>
      </c>
      <c r="F191" s="237" t="s">
        <v>3014</v>
      </c>
      <c r="G191" s="234"/>
      <c r="H191" s="238">
        <v>2</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82</v>
      </c>
      <c r="AV191" s="13" t="s">
        <v>84</v>
      </c>
      <c r="AW191" s="13" t="s">
        <v>37</v>
      </c>
      <c r="AX191" s="13" t="s">
        <v>75</v>
      </c>
      <c r="AY191" s="244" t="s">
        <v>227</v>
      </c>
    </row>
    <row r="192" s="14" customFormat="1">
      <c r="A192" s="14"/>
      <c r="B192" s="245"/>
      <c r="C192" s="246"/>
      <c r="D192" s="235" t="s">
        <v>238</v>
      </c>
      <c r="E192" s="247" t="s">
        <v>19</v>
      </c>
      <c r="F192" s="248" t="s">
        <v>240</v>
      </c>
      <c r="G192" s="246"/>
      <c r="H192" s="249">
        <v>2</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82</v>
      </c>
      <c r="AV192" s="14" t="s">
        <v>234</v>
      </c>
      <c r="AW192" s="14" t="s">
        <v>37</v>
      </c>
      <c r="AX192" s="14" t="s">
        <v>82</v>
      </c>
      <c r="AY192" s="255" t="s">
        <v>227</v>
      </c>
    </row>
    <row r="193" s="2" customFormat="1" ht="16.5" customHeight="1">
      <c r="A193" s="40"/>
      <c r="B193" s="41"/>
      <c r="C193" s="215" t="s">
        <v>587</v>
      </c>
      <c r="D193" s="215" t="s">
        <v>229</v>
      </c>
      <c r="E193" s="216" t="s">
        <v>3015</v>
      </c>
      <c r="F193" s="217" t="s">
        <v>3016</v>
      </c>
      <c r="G193" s="218" t="s">
        <v>2657</v>
      </c>
      <c r="H193" s="219">
        <v>4</v>
      </c>
      <c r="I193" s="220"/>
      <c r="J193" s="221">
        <f>ROUND(I193*H193,2)</f>
        <v>0</v>
      </c>
      <c r="K193" s="217" t="s">
        <v>19</v>
      </c>
      <c r="L193" s="46"/>
      <c r="M193" s="222" t="s">
        <v>19</v>
      </c>
      <c r="N193" s="223" t="s">
        <v>46</v>
      </c>
      <c r="O193" s="86"/>
      <c r="P193" s="224">
        <f>O193*H193</f>
        <v>0</v>
      </c>
      <c r="Q193" s="224">
        <v>0</v>
      </c>
      <c r="R193" s="224">
        <f>Q193*H193</f>
        <v>0</v>
      </c>
      <c r="S193" s="224">
        <v>0</v>
      </c>
      <c r="T193" s="224">
        <f>S193*H193</f>
        <v>0</v>
      </c>
      <c r="U193" s="225" t="s">
        <v>19</v>
      </c>
      <c r="V193" s="40"/>
      <c r="W193" s="40"/>
      <c r="X193" s="40"/>
      <c r="Y193" s="40"/>
      <c r="Z193" s="40"/>
      <c r="AA193" s="40"/>
      <c r="AB193" s="40"/>
      <c r="AC193" s="40"/>
      <c r="AD193" s="40"/>
      <c r="AE193" s="40"/>
      <c r="AR193" s="226" t="s">
        <v>234</v>
      </c>
      <c r="AT193" s="226" t="s">
        <v>229</v>
      </c>
      <c r="AU193" s="226" t="s">
        <v>82</v>
      </c>
      <c r="AY193" s="19" t="s">
        <v>227</v>
      </c>
      <c r="BE193" s="227">
        <f>IF(N193="základní",J193,0)</f>
        <v>0</v>
      </c>
      <c r="BF193" s="227">
        <f>IF(N193="snížená",J193,0)</f>
        <v>0</v>
      </c>
      <c r="BG193" s="227">
        <f>IF(N193="zákl. přenesená",J193,0)</f>
        <v>0</v>
      </c>
      <c r="BH193" s="227">
        <f>IF(N193="sníž. přenesená",J193,0)</f>
        <v>0</v>
      </c>
      <c r="BI193" s="227">
        <f>IF(N193="nulová",J193,0)</f>
        <v>0</v>
      </c>
      <c r="BJ193" s="19" t="s">
        <v>82</v>
      </c>
      <c r="BK193" s="227">
        <f>ROUND(I193*H193,2)</f>
        <v>0</v>
      </c>
      <c r="BL193" s="19" t="s">
        <v>234</v>
      </c>
      <c r="BM193" s="226" t="s">
        <v>3017</v>
      </c>
    </row>
    <row r="194" s="2" customFormat="1" ht="16.5" customHeight="1">
      <c r="A194" s="40"/>
      <c r="B194" s="41"/>
      <c r="C194" s="256" t="s">
        <v>592</v>
      </c>
      <c r="D194" s="256" t="s">
        <v>241</v>
      </c>
      <c r="E194" s="257" t="s">
        <v>3018</v>
      </c>
      <c r="F194" s="258" t="s">
        <v>3019</v>
      </c>
      <c r="G194" s="259" t="s">
        <v>2657</v>
      </c>
      <c r="H194" s="260">
        <v>4</v>
      </c>
      <c r="I194" s="261"/>
      <c r="J194" s="262">
        <f>ROUND(I194*H194,2)</f>
        <v>0</v>
      </c>
      <c r="K194" s="258" t="s">
        <v>19</v>
      </c>
      <c r="L194" s="263"/>
      <c r="M194" s="264" t="s">
        <v>19</v>
      </c>
      <c r="N194" s="265" t="s">
        <v>46</v>
      </c>
      <c r="O194" s="86"/>
      <c r="P194" s="224">
        <f>O194*H194</f>
        <v>0</v>
      </c>
      <c r="Q194" s="224">
        <v>0</v>
      </c>
      <c r="R194" s="224">
        <f>Q194*H194</f>
        <v>0</v>
      </c>
      <c r="S194" s="224">
        <v>0</v>
      </c>
      <c r="T194" s="224">
        <f>S194*H194</f>
        <v>0</v>
      </c>
      <c r="U194" s="225" t="s">
        <v>19</v>
      </c>
      <c r="V194" s="40"/>
      <c r="W194" s="40"/>
      <c r="X194" s="40"/>
      <c r="Y194" s="40"/>
      <c r="Z194" s="40"/>
      <c r="AA194" s="40"/>
      <c r="AB194" s="40"/>
      <c r="AC194" s="40"/>
      <c r="AD194" s="40"/>
      <c r="AE194" s="40"/>
      <c r="AR194" s="226" t="s">
        <v>245</v>
      </c>
      <c r="AT194" s="226" t="s">
        <v>241</v>
      </c>
      <c r="AU194" s="226" t="s">
        <v>82</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234</v>
      </c>
      <c r="BM194" s="226" t="s">
        <v>3020</v>
      </c>
    </row>
    <row r="195" s="15" customFormat="1">
      <c r="A195" s="15"/>
      <c r="B195" s="266"/>
      <c r="C195" s="267"/>
      <c r="D195" s="235" t="s">
        <v>238</v>
      </c>
      <c r="E195" s="268" t="s">
        <v>19</v>
      </c>
      <c r="F195" s="269" t="s">
        <v>2896</v>
      </c>
      <c r="G195" s="267"/>
      <c r="H195" s="268" t="s">
        <v>19</v>
      </c>
      <c r="I195" s="270"/>
      <c r="J195" s="267"/>
      <c r="K195" s="267"/>
      <c r="L195" s="271"/>
      <c r="M195" s="272"/>
      <c r="N195" s="273"/>
      <c r="O195" s="273"/>
      <c r="P195" s="273"/>
      <c r="Q195" s="273"/>
      <c r="R195" s="273"/>
      <c r="S195" s="273"/>
      <c r="T195" s="273"/>
      <c r="U195" s="274"/>
      <c r="V195" s="15"/>
      <c r="W195" s="15"/>
      <c r="X195" s="15"/>
      <c r="Y195" s="15"/>
      <c r="Z195" s="15"/>
      <c r="AA195" s="15"/>
      <c r="AB195" s="15"/>
      <c r="AC195" s="15"/>
      <c r="AD195" s="15"/>
      <c r="AE195" s="15"/>
      <c r="AT195" s="275" t="s">
        <v>238</v>
      </c>
      <c r="AU195" s="275" t="s">
        <v>82</v>
      </c>
      <c r="AV195" s="15" t="s">
        <v>82</v>
      </c>
      <c r="AW195" s="15" t="s">
        <v>37</v>
      </c>
      <c r="AX195" s="15" t="s">
        <v>75</v>
      </c>
      <c r="AY195" s="275" t="s">
        <v>227</v>
      </c>
    </row>
    <row r="196" s="13" customFormat="1">
      <c r="A196" s="13"/>
      <c r="B196" s="233"/>
      <c r="C196" s="234"/>
      <c r="D196" s="235" t="s">
        <v>238</v>
      </c>
      <c r="E196" s="236" t="s">
        <v>19</v>
      </c>
      <c r="F196" s="237" t="s">
        <v>3021</v>
      </c>
      <c r="G196" s="234"/>
      <c r="H196" s="238">
        <v>4</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82</v>
      </c>
      <c r="AV196" s="13" t="s">
        <v>84</v>
      </c>
      <c r="AW196" s="13" t="s">
        <v>37</v>
      </c>
      <c r="AX196" s="13" t="s">
        <v>75</v>
      </c>
      <c r="AY196" s="244" t="s">
        <v>227</v>
      </c>
    </row>
    <row r="197" s="14" customFormat="1">
      <c r="A197" s="14"/>
      <c r="B197" s="245"/>
      <c r="C197" s="246"/>
      <c r="D197" s="235" t="s">
        <v>238</v>
      </c>
      <c r="E197" s="247" t="s">
        <v>19</v>
      </c>
      <c r="F197" s="248" t="s">
        <v>240</v>
      </c>
      <c r="G197" s="246"/>
      <c r="H197" s="249">
        <v>4</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82</v>
      </c>
      <c r="AV197" s="14" t="s">
        <v>234</v>
      </c>
      <c r="AW197" s="14" t="s">
        <v>37</v>
      </c>
      <c r="AX197" s="14" t="s">
        <v>82</v>
      </c>
      <c r="AY197" s="255" t="s">
        <v>227</v>
      </c>
    </row>
    <row r="198" s="2" customFormat="1" ht="16.5" customHeight="1">
      <c r="A198" s="40"/>
      <c r="B198" s="41"/>
      <c r="C198" s="215" t="s">
        <v>597</v>
      </c>
      <c r="D198" s="215" t="s">
        <v>229</v>
      </c>
      <c r="E198" s="216" t="s">
        <v>3022</v>
      </c>
      <c r="F198" s="217" t="s">
        <v>3023</v>
      </c>
      <c r="G198" s="218" t="s">
        <v>2657</v>
      </c>
      <c r="H198" s="219">
        <v>25</v>
      </c>
      <c r="I198" s="220"/>
      <c r="J198" s="221">
        <f>ROUND(I198*H198,2)</f>
        <v>0</v>
      </c>
      <c r="K198" s="217" t="s">
        <v>19</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234</v>
      </c>
      <c r="AT198" s="226" t="s">
        <v>229</v>
      </c>
      <c r="AU198" s="226" t="s">
        <v>82</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234</v>
      </c>
      <c r="BM198" s="226" t="s">
        <v>3024</v>
      </c>
    </row>
    <row r="199" s="2" customFormat="1" ht="16.5" customHeight="1">
      <c r="A199" s="40"/>
      <c r="B199" s="41"/>
      <c r="C199" s="256" t="s">
        <v>603</v>
      </c>
      <c r="D199" s="256" t="s">
        <v>241</v>
      </c>
      <c r="E199" s="257" t="s">
        <v>3025</v>
      </c>
      <c r="F199" s="258" t="s">
        <v>3026</v>
      </c>
      <c r="G199" s="259" t="s">
        <v>2657</v>
      </c>
      <c r="H199" s="260">
        <v>25</v>
      </c>
      <c r="I199" s="261"/>
      <c r="J199" s="262">
        <f>ROUND(I199*H199,2)</f>
        <v>0</v>
      </c>
      <c r="K199" s="258" t="s">
        <v>19</v>
      </c>
      <c r="L199" s="263"/>
      <c r="M199" s="264" t="s">
        <v>19</v>
      </c>
      <c r="N199" s="265" t="s">
        <v>46</v>
      </c>
      <c r="O199" s="86"/>
      <c r="P199" s="224">
        <f>O199*H199</f>
        <v>0</v>
      </c>
      <c r="Q199" s="224">
        <v>0</v>
      </c>
      <c r="R199" s="224">
        <f>Q199*H199</f>
        <v>0</v>
      </c>
      <c r="S199" s="224">
        <v>0</v>
      </c>
      <c r="T199" s="224">
        <f>S199*H199</f>
        <v>0</v>
      </c>
      <c r="U199" s="225" t="s">
        <v>19</v>
      </c>
      <c r="V199" s="40"/>
      <c r="W199" s="40"/>
      <c r="X199" s="40"/>
      <c r="Y199" s="40"/>
      <c r="Z199" s="40"/>
      <c r="AA199" s="40"/>
      <c r="AB199" s="40"/>
      <c r="AC199" s="40"/>
      <c r="AD199" s="40"/>
      <c r="AE199" s="40"/>
      <c r="AR199" s="226" t="s">
        <v>245</v>
      </c>
      <c r="AT199" s="226" t="s">
        <v>241</v>
      </c>
      <c r="AU199" s="226" t="s">
        <v>82</v>
      </c>
      <c r="AY199" s="19" t="s">
        <v>227</v>
      </c>
      <c r="BE199" s="227">
        <f>IF(N199="základní",J199,0)</f>
        <v>0</v>
      </c>
      <c r="BF199" s="227">
        <f>IF(N199="snížená",J199,0)</f>
        <v>0</v>
      </c>
      <c r="BG199" s="227">
        <f>IF(N199="zákl. přenesená",J199,0)</f>
        <v>0</v>
      </c>
      <c r="BH199" s="227">
        <f>IF(N199="sníž. přenesená",J199,0)</f>
        <v>0</v>
      </c>
      <c r="BI199" s="227">
        <f>IF(N199="nulová",J199,0)</f>
        <v>0</v>
      </c>
      <c r="BJ199" s="19" t="s">
        <v>82</v>
      </c>
      <c r="BK199" s="227">
        <f>ROUND(I199*H199,2)</f>
        <v>0</v>
      </c>
      <c r="BL199" s="19" t="s">
        <v>234</v>
      </c>
      <c r="BM199" s="226" t="s">
        <v>3027</v>
      </c>
    </row>
    <row r="200" s="15" customFormat="1">
      <c r="A200" s="15"/>
      <c r="B200" s="266"/>
      <c r="C200" s="267"/>
      <c r="D200" s="235" t="s">
        <v>238</v>
      </c>
      <c r="E200" s="268" t="s">
        <v>19</v>
      </c>
      <c r="F200" s="269" t="s">
        <v>2896</v>
      </c>
      <c r="G200" s="267"/>
      <c r="H200" s="268" t="s">
        <v>19</v>
      </c>
      <c r="I200" s="270"/>
      <c r="J200" s="267"/>
      <c r="K200" s="267"/>
      <c r="L200" s="271"/>
      <c r="M200" s="272"/>
      <c r="N200" s="273"/>
      <c r="O200" s="273"/>
      <c r="P200" s="273"/>
      <c r="Q200" s="273"/>
      <c r="R200" s="273"/>
      <c r="S200" s="273"/>
      <c r="T200" s="273"/>
      <c r="U200" s="274"/>
      <c r="V200" s="15"/>
      <c r="W200" s="15"/>
      <c r="X200" s="15"/>
      <c r="Y200" s="15"/>
      <c r="Z200" s="15"/>
      <c r="AA200" s="15"/>
      <c r="AB200" s="15"/>
      <c r="AC200" s="15"/>
      <c r="AD200" s="15"/>
      <c r="AE200" s="15"/>
      <c r="AT200" s="275" t="s">
        <v>238</v>
      </c>
      <c r="AU200" s="275" t="s">
        <v>82</v>
      </c>
      <c r="AV200" s="15" t="s">
        <v>82</v>
      </c>
      <c r="AW200" s="15" t="s">
        <v>37</v>
      </c>
      <c r="AX200" s="15" t="s">
        <v>75</v>
      </c>
      <c r="AY200" s="275" t="s">
        <v>227</v>
      </c>
    </row>
    <row r="201" s="13" customFormat="1">
      <c r="A201" s="13"/>
      <c r="B201" s="233"/>
      <c r="C201" s="234"/>
      <c r="D201" s="235" t="s">
        <v>238</v>
      </c>
      <c r="E201" s="236" t="s">
        <v>19</v>
      </c>
      <c r="F201" s="237" t="s">
        <v>3028</v>
      </c>
      <c r="G201" s="234"/>
      <c r="H201" s="238">
        <v>25</v>
      </c>
      <c r="I201" s="239"/>
      <c r="J201" s="234"/>
      <c r="K201" s="234"/>
      <c r="L201" s="240"/>
      <c r="M201" s="241"/>
      <c r="N201" s="242"/>
      <c r="O201" s="242"/>
      <c r="P201" s="242"/>
      <c r="Q201" s="242"/>
      <c r="R201" s="242"/>
      <c r="S201" s="242"/>
      <c r="T201" s="242"/>
      <c r="U201" s="243"/>
      <c r="V201" s="13"/>
      <c r="W201" s="13"/>
      <c r="X201" s="13"/>
      <c r="Y201" s="13"/>
      <c r="Z201" s="13"/>
      <c r="AA201" s="13"/>
      <c r="AB201" s="13"/>
      <c r="AC201" s="13"/>
      <c r="AD201" s="13"/>
      <c r="AE201" s="13"/>
      <c r="AT201" s="244" t="s">
        <v>238</v>
      </c>
      <c r="AU201" s="244" t="s">
        <v>82</v>
      </c>
      <c r="AV201" s="13" t="s">
        <v>84</v>
      </c>
      <c r="AW201" s="13" t="s">
        <v>37</v>
      </c>
      <c r="AX201" s="13" t="s">
        <v>75</v>
      </c>
      <c r="AY201" s="244" t="s">
        <v>227</v>
      </c>
    </row>
    <row r="202" s="14" customFormat="1">
      <c r="A202" s="14"/>
      <c r="B202" s="245"/>
      <c r="C202" s="246"/>
      <c r="D202" s="235" t="s">
        <v>238</v>
      </c>
      <c r="E202" s="247" t="s">
        <v>19</v>
      </c>
      <c r="F202" s="248" t="s">
        <v>240</v>
      </c>
      <c r="G202" s="246"/>
      <c r="H202" s="249">
        <v>25</v>
      </c>
      <c r="I202" s="250"/>
      <c r="J202" s="246"/>
      <c r="K202" s="246"/>
      <c r="L202" s="251"/>
      <c r="M202" s="252"/>
      <c r="N202" s="253"/>
      <c r="O202" s="253"/>
      <c r="P202" s="253"/>
      <c r="Q202" s="253"/>
      <c r="R202" s="253"/>
      <c r="S202" s="253"/>
      <c r="T202" s="253"/>
      <c r="U202" s="254"/>
      <c r="V202" s="14"/>
      <c r="W202" s="14"/>
      <c r="X202" s="14"/>
      <c r="Y202" s="14"/>
      <c r="Z202" s="14"/>
      <c r="AA202" s="14"/>
      <c r="AB202" s="14"/>
      <c r="AC202" s="14"/>
      <c r="AD202" s="14"/>
      <c r="AE202" s="14"/>
      <c r="AT202" s="255" t="s">
        <v>238</v>
      </c>
      <c r="AU202" s="255" t="s">
        <v>82</v>
      </c>
      <c r="AV202" s="14" t="s">
        <v>234</v>
      </c>
      <c r="AW202" s="14" t="s">
        <v>37</v>
      </c>
      <c r="AX202" s="14" t="s">
        <v>82</v>
      </c>
      <c r="AY202" s="255" t="s">
        <v>227</v>
      </c>
    </row>
    <row r="203" s="2" customFormat="1" ht="16.5" customHeight="1">
      <c r="A203" s="40"/>
      <c r="B203" s="41"/>
      <c r="C203" s="215" t="s">
        <v>608</v>
      </c>
      <c r="D203" s="215" t="s">
        <v>229</v>
      </c>
      <c r="E203" s="216" t="s">
        <v>3029</v>
      </c>
      <c r="F203" s="217" t="s">
        <v>3030</v>
      </c>
      <c r="G203" s="218" t="s">
        <v>2657</v>
      </c>
      <c r="H203" s="219">
        <v>13</v>
      </c>
      <c r="I203" s="220"/>
      <c r="J203" s="221">
        <f>ROUND(I203*H203,2)</f>
        <v>0</v>
      </c>
      <c r="K203" s="217" t="s">
        <v>19</v>
      </c>
      <c r="L203" s="46"/>
      <c r="M203" s="222" t="s">
        <v>19</v>
      </c>
      <c r="N203" s="223" t="s">
        <v>46</v>
      </c>
      <c r="O203" s="86"/>
      <c r="P203" s="224">
        <f>O203*H203</f>
        <v>0</v>
      </c>
      <c r="Q203" s="224">
        <v>0</v>
      </c>
      <c r="R203" s="224">
        <f>Q203*H203</f>
        <v>0</v>
      </c>
      <c r="S203" s="224">
        <v>0</v>
      </c>
      <c r="T203" s="224">
        <f>S203*H203</f>
        <v>0</v>
      </c>
      <c r="U203" s="225" t="s">
        <v>19</v>
      </c>
      <c r="V203" s="40"/>
      <c r="W203" s="40"/>
      <c r="X203" s="40"/>
      <c r="Y203" s="40"/>
      <c r="Z203" s="40"/>
      <c r="AA203" s="40"/>
      <c r="AB203" s="40"/>
      <c r="AC203" s="40"/>
      <c r="AD203" s="40"/>
      <c r="AE203" s="40"/>
      <c r="AR203" s="226" t="s">
        <v>234</v>
      </c>
      <c r="AT203" s="226" t="s">
        <v>229</v>
      </c>
      <c r="AU203" s="226" t="s">
        <v>82</v>
      </c>
      <c r="AY203" s="19" t="s">
        <v>227</v>
      </c>
      <c r="BE203" s="227">
        <f>IF(N203="základní",J203,0)</f>
        <v>0</v>
      </c>
      <c r="BF203" s="227">
        <f>IF(N203="snížená",J203,0)</f>
        <v>0</v>
      </c>
      <c r="BG203" s="227">
        <f>IF(N203="zákl. přenesená",J203,0)</f>
        <v>0</v>
      </c>
      <c r="BH203" s="227">
        <f>IF(N203="sníž. přenesená",J203,0)</f>
        <v>0</v>
      </c>
      <c r="BI203" s="227">
        <f>IF(N203="nulová",J203,0)</f>
        <v>0</v>
      </c>
      <c r="BJ203" s="19" t="s">
        <v>82</v>
      </c>
      <c r="BK203" s="227">
        <f>ROUND(I203*H203,2)</f>
        <v>0</v>
      </c>
      <c r="BL203" s="19" t="s">
        <v>234</v>
      </c>
      <c r="BM203" s="226" t="s">
        <v>3031</v>
      </c>
    </row>
    <row r="204" s="2" customFormat="1" ht="16.5" customHeight="1">
      <c r="A204" s="40"/>
      <c r="B204" s="41"/>
      <c r="C204" s="256" t="s">
        <v>615</v>
      </c>
      <c r="D204" s="256" t="s">
        <v>241</v>
      </c>
      <c r="E204" s="257" t="s">
        <v>3032</v>
      </c>
      <c r="F204" s="258" t="s">
        <v>3033</v>
      </c>
      <c r="G204" s="259" t="s">
        <v>2657</v>
      </c>
      <c r="H204" s="260">
        <v>13</v>
      </c>
      <c r="I204" s="261"/>
      <c r="J204" s="262">
        <f>ROUND(I204*H204,2)</f>
        <v>0</v>
      </c>
      <c r="K204" s="258" t="s">
        <v>19</v>
      </c>
      <c r="L204" s="263"/>
      <c r="M204" s="264" t="s">
        <v>19</v>
      </c>
      <c r="N204" s="265" t="s">
        <v>46</v>
      </c>
      <c r="O204" s="86"/>
      <c r="P204" s="224">
        <f>O204*H204</f>
        <v>0</v>
      </c>
      <c r="Q204" s="224">
        <v>0</v>
      </c>
      <c r="R204" s="224">
        <f>Q204*H204</f>
        <v>0</v>
      </c>
      <c r="S204" s="224">
        <v>0</v>
      </c>
      <c r="T204" s="224">
        <f>S204*H204</f>
        <v>0</v>
      </c>
      <c r="U204" s="225" t="s">
        <v>19</v>
      </c>
      <c r="V204" s="40"/>
      <c r="W204" s="40"/>
      <c r="X204" s="40"/>
      <c r="Y204" s="40"/>
      <c r="Z204" s="40"/>
      <c r="AA204" s="40"/>
      <c r="AB204" s="40"/>
      <c r="AC204" s="40"/>
      <c r="AD204" s="40"/>
      <c r="AE204" s="40"/>
      <c r="AR204" s="226" t="s">
        <v>245</v>
      </c>
      <c r="AT204" s="226" t="s">
        <v>241</v>
      </c>
      <c r="AU204" s="226" t="s">
        <v>82</v>
      </c>
      <c r="AY204" s="19" t="s">
        <v>227</v>
      </c>
      <c r="BE204" s="227">
        <f>IF(N204="základní",J204,0)</f>
        <v>0</v>
      </c>
      <c r="BF204" s="227">
        <f>IF(N204="snížená",J204,0)</f>
        <v>0</v>
      </c>
      <c r="BG204" s="227">
        <f>IF(N204="zákl. přenesená",J204,0)</f>
        <v>0</v>
      </c>
      <c r="BH204" s="227">
        <f>IF(N204="sníž. přenesená",J204,0)</f>
        <v>0</v>
      </c>
      <c r="BI204" s="227">
        <f>IF(N204="nulová",J204,0)</f>
        <v>0</v>
      </c>
      <c r="BJ204" s="19" t="s">
        <v>82</v>
      </c>
      <c r="BK204" s="227">
        <f>ROUND(I204*H204,2)</f>
        <v>0</v>
      </c>
      <c r="BL204" s="19" t="s">
        <v>234</v>
      </c>
      <c r="BM204" s="226" t="s">
        <v>3034</v>
      </c>
    </row>
    <row r="205" s="15" customFormat="1">
      <c r="A205" s="15"/>
      <c r="B205" s="266"/>
      <c r="C205" s="267"/>
      <c r="D205" s="235" t="s">
        <v>238</v>
      </c>
      <c r="E205" s="268" t="s">
        <v>19</v>
      </c>
      <c r="F205" s="269" t="s">
        <v>2896</v>
      </c>
      <c r="G205" s="267"/>
      <c r="H205" s="268" t="s">
        <v>19</v>
      </c>
      <c r="I205" s="270"/>
      <c r="J205" s="267"/>
      <c r="K205" s="267"/>
      <c r="L205" s="271"/>
      <c r="M205" s="272"/>
      <c r="N205" s="273"/>
      <c r="O205" s="273"/>
      <c r="P205" s="273"/>
      <c r="Q205" s="273"/>
      <c r="R205" s="273"/>
      <c r="S205" s="273"/>
      <c r="T205" s="273"/>
      <c r="U205" s="274"/>
      <c r="V205" s="15"/>
      <c r="W205" s="15"/>
      <c r="X205" s="15"/>
      <c r="Y205" s="15"/>
      <c r="Z205" s="15"/>
      <c r="AA205" s="15"/>
      <c r="AB205" s="15"/>
      <c r="AC205" s="15"/>
      <c r="AD205" s="15"/>
      <c r="AE205" s="15"/>
      <c r="AT205" s="275" t="s">
        <v>238</v>
      </c>
      <c r="AU205" s="275" t="s">
        <v>82</v>
      </c>
      <c r="AV205" s="15" t="s">
        <v>82</v>
      </c>
      <c r="AW205" s="15" t="s">
        <v>37</v>
      </c>
      <c r="AX205" s="15" t="s">
        <v>75</v>
      </c>
      <c r="AY205" s="275" t="s">
        <v>227</v>
      </c>
    </row>
    <row r="206" s="13" customFormat="1">
      <c r="A206" s="13"/>
      <c r="B206" s="233"/>
      <c r="C206" s="234"/>
      <c r="D206" s="235" t="s">
        <v>238</v>
      </c>
      <c r="E206" s="236" t="s">
        <v>19</v>
      </c>
      <c r="F206" s="237" t="s">
        <v>3035</v>
      </c>
      <c r="G206" s="234"/>
      <c r="H206" s="238">
        <v>13</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82</v>
      </c>
      <c r="AV206" s="13" t="s">
        <v>84</v>
      </c>
      <c r="AW206" s="13" t="s">
        <v>37</v>
      </c>
      <c r="AX206" s="13" t="s">
        <v>75</v>
      </c>
      <c r="AY206" s="244" t="s">
        <v>227</v>
      </c>
    </row>
    <row r="207" s="14" customFormat="1">
      <c r="A207" s="14"/>
      <c r="B207" s="245"/>
      <c r="C207" s="246"/>
      <c r="D207" s="235" t="s">
        <v>238</v>
      </c>
      <c r="E207" s="247" t="s">
        <v>19</v>
      </c>
      <c r="F207" s="248" t="s">
        <v>240</v>
      </c>
      <c r="G207" s="246"/>
      <c r="H207" s="249">
        <v>13</v>
      </c>
      <c r="I207" s="250"/>
      <c r="J207" s="246"/>
      <c r="K207" s="246"/>
      <c r="L207" s="251"/>
      <c r="M207" s="252"/>
      <c r="N207" s="253"/>
      <c r="O207" s="253"/>
      <c r="P207" s="253"/>
      <c r="Q207" s="253"/>
      <c r="R207" s="253"/>
      <c r="S207" s="253"/>
      <c r="T207" s="253"/>
      <c r="U207" s="254"/>
      <c r="V207" s="14"/>
      <c r="W207" s="14"/>
      <c r="X207" s="14"/>
      <c r="Y207" s="14"/>
      <c r="Z207" s="14"/>
      <c r="AA207" s="14"/>
      <c r="AB207" s="14"/>
      <c r="AC207" s="14"/>
      <c r="AD207" s="14"/>
      <c r="AE207" s="14"/>
      <c r="AT207" s="255" t="s">
        <v>238</v>
      </c>
      <c r="AU207" s="255" t="s">
        <v>82</v>
      </c>
      <c r="AV207" s="14" t="s">
        <v>234</v>
      </c>
      <c r="AW207" s="14" t="s">
        <v>37</v>
      </c>
      <c r="AX207" s="14" t="s">
        <v>82</v>
      </c>
      <c r="AY207" s="255" t="s">
        <v>227</v>
      </c>
    </row>
    <row r="208" s="2" customFormat="1" ht="16.5" customHeight="1">
      <c r="A208" s="40"/>
      <c r="B208" s="41"/>
      <c r="C208" s="215" t="s">
        <v>621</v>
      </c>
      <c r="D208" s="215" t="s">
        <v>229</v>
      </c>
      <c r="E208" s="216" t="s">
        <v>3036</v>
      </c>
      <c r="F208" s="217" t="s">
        <v>3037</v>
      </c>
      <c r="G208" s="218" t="s">
        <v>309</v>
      </c>
      <c r="H208" s="219">
        <v>4869</v>
      </c>
      <c r="I208" s="220"/>
      <c r="J208" s="221">
        <f>ROUND(I208*H208,2)</f>
        <v>0</v>
      </c>
      <c r="K208" s="217" t="s">
        <v>19</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234</v>
      </c>
      <c r="AT208" s="226" t="s">
        <v>229</v>
      </c>
      <c r="AU208" s="226" t="s">
        <v>82</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234</v>
      </c>
      <c r="BM208" s="226" t="s">
        <v>3038</v>
      </c>
    </row>
    <row r="209" s="2" customFormat="1" ht="16.5" customHeight="1">
      <c r="A209" s="40"/>
      <c r="B209" s="41"/>
      <c r="C209" s="256" t="s">
        <v>627</v>
      </c>
      <c r="D209" s="256" t="s">
        <v>241</v>
      </c>
      <c r="E209" s="257" t="s">
        <v>3039</v>
      </c>
      <c r="F209" s="258" t="s">
        <v>3040</v>
      </c>
      <c r="G209" s="259" t="s">
        <v>309</v>
      </c>
      <c r="H209" s="260">
        <v>4869</v>
      </c>
      <c r="I209" s="261"/>
      <c r="J209" s="262">
        <f>ROUND(I209*H209,2)</f>
        <v>0</v>
      </c>
      <c r="K209" s="258" t="s">
        <v>19</v>
      </c>
      <c r="L209" s="263"/>
      <c r="M209" s="264" t="s">
        <v>19</v>
      </c>
      <c r="N209" s="265" t="s">
        <v>46</v>
      </c>
      <c r="O209" s="86"/>
      <c r="P209" s="224">
        <f>O209*H209</f>
        <v>0</v>
      </c>
      <c r="Q209" s="224">
        <v>0</v>
      </c>
      <c r="R209" s="224">
        <f>Q209*H209</f>
        <v>0</v>
      </c>
      <c r="S209" s="224">
        <v>0</v>
      </c>
      <c r="T209" s="224">
        <f>S209*H209</f>
        <v>0</v>
      </c>
      <c r="U209" s="225" t="s">
        <v>19</v>
      </c>
      <c r="V209" s="40"/>
      <c r="W209" s="40"/>
      <c r="X209" s="40"/>
      <c r="Y209" s="40"/>
      <c r="Z209" s="40"/>
      <c r="AA209" s="40"/>
      <c r="AB209" s="40"/>
      <c r="AC209" s="40"/>
      <c r="AD209" s="40"/>
      <c r="AE209" s="40"/>
      <c r="AR209" s="226" t="s">
        <v>245</v>
      </c>
      <c r="AT209" s="226" t="s">
        <v>241</v>
      </c>
      <c r="AU209" s="226" t="s">
        <v>82</v>
      </c>
      <c r="AY209" s="19" t="s">
        <v>227</v>
      </c>
      <c r="BE209" s="227">
        <f>IF(N209="základní",J209,0)</f>
        <v>0</v>
      </c>
      <c r="BF209" s="227">
        <f>IF(N209="snížená",J209,0)</f>
        <v>0</v>
      </c>
      <c r="BG209" s="227">
        <f>IF(N209="zákl. přenesená",J209,0)</f>
        <v>0</v>
      </c>
      <c r="BH209" s="227">
        <f>IF(N209="sníž. přenesená",J209,0)</f>
        <v>0</v>
      </c>
      <c r="BI209" s="227">
        <f>IF(N209="nulová",J209,0)</f>
        <v>0</v>
      </c>
      <c r="BJ209" s="19" t="s">
        <v>82</v>
      </c>
      <c r="BK209" s="227">
        <f>ROUND(I209*H209,2)</f>
        <v>0</v>
      </c>
      <c r="BL209" s="19" t="s">
        <v>234</v>
      </c>
      <c r="BM209" s="226" t="s">
        <v>3041</v>
      </c>
    </row>
    <row r="210" s="15" customFormat="1">
      <c r="A210" s="15"/>
      <c r="B210" s="266"/>
      <c r="C210" s="267"/>
      <c r="D210" s="235" t="s">
        <v>238</v>
      </c>
      <c r="E210" s="268" t="s">
        <v>19</v>
      </c>
      <c r="F210" s="269" t="s">
        <v>2896</v>
      </c>
      <c r="G210" s="267"/>
      <c r="H210" s="268" t="s">
        <v>19</v>
      </c>
      <c r="I210" s="270"/>
      <c r="J210" s="267"/>
      <c r="K210" s="267"/>
      <c r="L210" s="271"/>
      <c r="M210" s="272"/>
      <c r="N210" s="273"/>
      <c r="O210" s="273"/>
      <c r="P210" s="273"/>
      <c r="Q210" s="273"/>
      <c r="R210" s="273"/>
      <c r="S210" s="273"/>
      <c r="T210" s="273"/>
      <c r="U210" s="274"/>
      <c r="V210" s="15"/>
      <c r="W210" s="15"/>
      <c r="X210" s="15"/>
      <c r="Y210" s="15"/>
      <c r="Z210" s="15"/>
      <c r="AA210" s="15"/>
      <c r="AB210" s="15"/>
      <c r="AC210" s="15"/>
      <c r="AD210" s="15"/>
      <c r="AE210" s="15"/>
      <c r="AT210" s="275" t="s">
        <v>238</v>
      </c>
      <c r="AU210" s="275" t="s">
        <v>82</v>
      </c>
      <c r="AV210" s="15" t="s">
        <v>82</v>
      </c>
      <c r="AW210" s="15" t="s">
        <v>37</v>
      </c>
      <c r="AX210" s="15" t="s">
        <v>75</v>
      </c>
      <c r="AY210" s="275" t="s">
        <v>227</v>
      </c>
    </row>
    <row r="211" s="13" customFormat="1">
      <c r="A211" s="13"/>
      <c r="B211" s="233"/>
      <c r="C211" s="234"/>
      <c r="D211" s="235" t="s">
        <v>238</v>
      </c>
      <c r="E211" s="236" t="s">
        <v>19</v>
      </c>
      <c r="F211" s="237" t="s">
        <v>3042</v>
      </c>
      <c r="G211" s="234"/>
      <c r="H211" s="238">
        <v>4869</v>
      </c>
      <c r="I211" s="239"/>
      <c r="J211" s="234"/>
      <c r="K211" s="234"/>
      <c r="L211" s="240"/>
      <c r="M211" s="241"/>
      <c r="N211" s="242"/>
      <c r="O211" s="242"/>
      <c r="P211" s="242"/>
      <c r="Q211" s="242"/>
      <c r="R211" s="242"/>
      <c r="S211" s="242"/>
      <c r="T211" s="242"/>
      <c r="U211" s="243"/>
      <c r="V211" s="13"/>
      <c r="W211" s="13"/>
      <c r="X211" s="13"/>
      <c r="Y211" s="13"/>
      <c r="Z211" s="13"/>
      <c r="AA211" s="13"/>
      <c r="AB211" s="13"/>
      <c r="AC211" s="13"/>
      <c r="AD211" s="13"/>
      <c r="AE211" s="13"/>
      <c r="AT211" s="244" t="s">
        <v>238</v>
      </c>
      <c r="AU211" s="244" t="s">
        <v>82</v>
      </c>
      <c r="AV211" s="13" t="s">
        <v>84</v>
      </c>
      <c r="AW211" s="13" t="s">
        <v>37</v>
      </c>
      <c r="AX211" s="13" t="s">
        <v>75</v>
      </c>
      <c r="AY211" s="244" t="s">
        <v>227</v>
      </c>
    </row>
    <row r="212" s="14" customFormat="1">
      <c r="A212" s="14"/>
      <c r="B212" s="245"/>
      <c r="C212" s="246"/>
      <c r="D212" s="235" t="s">
        <v>238</v>
      </c>
      <c r="E212" s="247" t="s">
        <v>19</v>
      </c>
      <c r="F212" s="248" t="s">
        <v>240</v>
      </c>
      <c r="G212" s="246"/>
      <c r="H212" s="249">
        <v>4869</v>
      </c>
      <c r="I212" s="250"/>
      <c r="J212" s="246"/>
      <c r="K212" s="246"/>
      <c r="L212" s="251"/>
      <c r="M212" s="252"/>
      <c r="N212" s="253"/>
      <c r="O212" s="253"/>
      <c r="P212" s="253"/>
      <c r="Q212" s="253"/>
      <c r="R212" s="253"/>
      <c r="S212" s="253"/>
      <c r="T212" s="253"/>
      <c r="U212" s="254"/>
      <c r="V212" s="14"/>
      <c r="W212" s="14"/>
      <c r="X212" s="14"/>
      <c r="Y212" s="14"/>
      <c r="Z212" s="14"/>
      <c r="AA212" s="14"/>
      <c r="AB212" s="14"/>
      <c r="AC212" s="14"/>
      <c r="AD212" s="14"/>
      <c r="AE212" s="14"/>
      <c r="AT212" s="255" t="s">
        <v>238</v>
      </c>
      <c r="AU212" s="255" t="s">
        <v>82</v>
      </c>
      <c r="AV212" s="14" t="s">
        <v>234</v>
      </c>
      <c r="AW212" s="14" t="s">
        <v>37</v>
      </c>
      <c r="AX212" s="14" t="s">
        <v>82</v>
      </c>
      <c r="AY212" s="255" t="s">
        <v>227</v>
      </c>
    </row>
    <row r="213" s="2" customFormat="1" ht="16.5" customHeight="1">
      <c r="A213" s="40"/>
      <c r="B213" s="41"/>
      <c r="C213" s="215" t="s">
        <v>633</v>
      </c>
      <c r="D213" s="215" t="s">
        <v>229</v>
      </c>
      <c r="E213" s="216" t="s">
        <v>3043</v>
      </c>
      <c r="F213" s="217" t="s">
        <v>3044</v>
      </c>
      <c r="G213" s="218" t="s">
        <v>309</v>
      </c>
      <c r="H213" s="219">
        <v>93</v>
      </c>
      <c r="I213" s="220"/>
      <c r="J213" s="221">
        <f>ROUND(I213*H213,2)</f>
        <v>0</v>
      </c>
      <c r="K213" s="217" t="s">
        <v>19</v>
      </c>
      <c r="L213" s="46"/>
      <c r="M213" s="222" t="s">
        <v>19</v>
      </c>
      <c r="N213" s="223" t="s">
        <v>46</v>
      </c>
      <c r="O213" s="86"/>
      <c r="P213" s="224">
        <f>O213*H213</f>
        <v>0</v>
      </c>
      <c r="Q213" s="224">
        <v>0</v>
      </c>
      <c r="R213" s="224">
        <f>Q213*H213</f>
        <v>0</v>
      </c>
      <c r="S213" s="224">
        <v>0</v>
      </c>
      <c r="T213" s="224">
        <f>S213*H213</f>
        <v>0</v>
      </c>
      <c r="U213" s="225" t="s">
        <v>19</v>
      </c>
      <c r="V213" s="40"/>
      <c r="W213" s="40"/>
      <c r="X213" s="40"/>
      <c r="Y213" s="40"/>
      <c r="Z213" s="40"/>
      <c r="AA213" s="40"/>
      <c r="AB213" s="40"/>
      <c r="AC213" s="40"/>
      <c r="AD213" s="40"/>
      <c r="AE213" s="40"/>
      <c r="AR213" s="226" t="s">
        <v>234</v>
      </c>
      <c r="AT213" s="226" t="s">
        <v>229</v>
      </c>
      <c r="AU213" s="226" t="s">
        <v>82</v>
      </c>
      <c r="AY213" s="19" t="s">
        <v>227</v>
      </c>
      <c r="BE213" s="227">
        <f>IF(N213="základní",J213,0)</f>
        <v>0</v>
      </c>
      <c r="BF213" s="227">
        <f>IF(N213="snížená",J213,0)</f>
        <v>0</v>
      </c>
      <c r="BG213" s="227">
        <f>IF(N213="zákl. přenesená",J213,0)</f>
        <v>0</v>
      </c>
      <c r="BH213" s="227">
        <f>IF(N213="sníž. přenesená",J213,0)</f>
        <v>0</v>
      </c>
      <c r="BI213" s="227">
        <f>IF(N213="nulová",J213,0)</f>
        <v>0</v>
      </c>
      <c r="BJ213" s="19" t="s">
        <v>82</v>
      </c>
      <c r="BK213" s="227">
        <f>ROUND(I213*H213,2)</f>
        <v>0</v>
      </c>
      <c r="BL213" s="19" t="s">
        <v>234</v>
      </c>
      <c r="BM213" s="226" t="s">
        <v>3045</v>
      </c>
    </row>
    <row r="214" s="2" customFormat="1" ht="16.5" customHeight="1">
      <c r="A214" s="40"/>
      <c r="B214" s="41"/>
      <c r="C214" s="256" t="s">
        <v>638</v>
      </c>
      <c r="D214" s="256" t="s">
        <v>241</v>
      </c>
      <c r="E214" s="257" t="s">
        <v>3046</v>
      </c>
      <c r="F214" s="258" t="s">
        <v>3047</v>
      </c>
      <c r="G214" s="259" t="s">
        <v>309</v>
      </c>
      <c r="H214" s="260">
        <v>93</v>
      </c>
      <c r="I214" s="261"/>
      <c r="J214" s="262">
        <f>ROUND(I214*H214,2)</f>
        <v>0</v>
      </c>
      <c r="K214" s="258" t="s">
        <v>19</v>
      </c>
      <c r="L214" s="263"/>
      <c r="M214" s="264" t="s">
        <v>19</v>
      </c>
      <c r="N214" s="265" t="s">
        <v>46</v>
      </c>
      <c r="O214" s="86"/>
      <c r="P214" s="224">
        <f>O214*H214</f>
        <v>0</v>
      </c>
      <c r="Q214" s="224">
        <v>0</v>
      </c>
      <c r="R214" s="224">
        <f>Q214*H214</f>
        <v>0</v>
      </c>
      <c r="S214" s="224">
        <v>0</v>
      </c>
      <c r="T214" s="224">
        <f>S214*H214</f>
        <v>0</v>
      </c>
      <c r="U214" s="225" t="s">
        <v>19</v>
      </c>
      <c r="V214" s="40"/>
      <c r="W214" s="40"/>
      <c r="X214" s="40"/>
      <c r="Y214" s="40"/>
      <c r="Z214" s="40"/>
      <c r="AA214" s="40"/>
      <c r="AB214" s="40"/>
      <c r="AC214" s="40"/>
      <c r="AD214" s="40"/>
      <c r="AE214" s="40"/>
      <c r="AR214" s="226" t="s">
        <v>245</v>
      </c>
      <c r="AT214" s="226" t="s">
        <v>241</v>
      </c>
      <c r="AU214" s="226" t="s">
        <v>82</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234</v>
      </c>
      <c r="BM214" s="226" t="s">
        <v>3048</v>
      </c>
    </row>
    <row r="215" s="2" customFormat="1" ht="16.5" customHeight="1">
      <c r="A215" s="40"/>
      <c r="B215" s="41"/>
      <c r="C215" s="215" t="s">
        <v>643</v>
      </c>
      <c r="D215" s="215" t="s">
        <v>229</v>
      </c>
      <c r="E215" s="216" t="s">
        <v>3049</v>
      </c>
      <c r="F215" s="217" t="s">
        <v>3050</v>
      </c>
      <c r="G215" s="218" t="s">
        <v>309</v>
      </c>
      <c r="H215" s="219">
        <v>32</v>
      </c>
      <c r="I215" s="220"/>
      <c r="J215" s="221">
        <f>ROUND(I215*H215,2)</f>
        <v>0</v>
      </c>
      <c r="K215" s="217" t="s">
        <v>19</v>
      </c>
      <c r="L215" s="46"/>
      <c r="M215" s="222" t="s">
        <v>19</v>
      </c>
      <c r="N215" s="223" t="s">
        <v>46</v>
      </c>
      <c r="O215" s="86"/>
      <c r="P215" s="224">
        <f>O215*H215</f>
        <v>0</v>
      </c>
      <c r="Q215" s="224">
        <v>0</v>
      </c>
      <c r="R215" s="224">
        <f>Q215*H215</f>
        <v>0</v>
      </c>
      <c r="S215" s="224">
        <v>0</v>
      </c>
      <c r="T215" s="224">
        <f>S215*H215</f>
        <v>0</v>
      </c>
      <c r="U215" s="225" t="s">
        <v>19</v>
      </c>
      <c r="V215" s="40"/>
      <c r="W215" s="40"/>
      <c r="X215" s="40"/>
      <c r="Y215" s="40"/>
      <c r="Z215" s="40"/>
      <c r="AA215" s="40"/>
      <c r="AB215" s="40"/>
      <c r="AC215" s="40"/>
      <c r="AD215" s="40"/>
      <c r="AE215" s="40"/>
      <c r="AR215" s="226" t="s">
        <v>234</v>
      </c>
      <c r="AT215" s="226" t="s">
        <v>229</v>
      </c>
      <c r="AU215" s="226" t="s">
        <v>82</v>
      </c>
      <c r="AY215" s="19" t="s">
        <v>227</v>
      </c>
      <c r="BE215" s="227">
        <f>IF(N215="základní",J215,0)</f>
        <v>0</v>
      </c>
      <c r="BF215" s="227">
        <f>IF(N215="snížená",J215,0)</f>
        <v>0</v>
      </c>
      <c r="BG215" s="227">
        <f>IF(N215="zákl. přenesená",J215,0)</f>
        <v>0</v>
      </c>
      <c r="BH215" s="227">
        <f>IF(N215="sníž. přenesená",J215,0)</f>
        <v>0</v>
      </c>
      <c r="BI215" s="227">
        <f>IF(N215="nulová",J215,0)</f>
        <v>0</v>
      </c>
      <c r="BJ215" s="19" t="s">
        <v>82</v>
      </c>
      <c r="BK215" s="227">
        <f>ROUND(I215*H215,2)</f>
        <v>0</v>
      </c>
      <c r="BL215" s="19" t="s">
        <v>234</v>
      </c>
      <c r="BM215" s="226" t="s">
        <v>3051</v>
      </c>
    </row>
    <row r="216" s="2" customFormat="1" ht="16.5" customHeight="1">
      <c r="A216" s="40"/>
      <c r="B216" s="41"/>
      <c r="C216" s="256" t="s">
        <v>648</v>
      </c>
      <c r="D216" s="256" t="s">
        <v>241</v>
      </c>
      <c r="E216" s="257" t="s">
        <v>3052</v>
      </c>
      <c r="F216" s="258" t="s">
        <v>3053</v>
      </c>
      <c r="G216" s="259" t="s">
        <v>309</v>
      </c>
      <c r="H216" s="260">
        <v>32</v>
      </c>
      <c r="I216" s="261"/>
      <c r="J216" s="262">
        <f>ROUND(I216*H216,2)</f>
        <v>0</v>
      </c>
      <c r="K216" s="258" t="s">
        <v>19</v>
      </c>
      <c r="L216" s="263"/>
      <c r="M216" s="264" t="s">
        <v>19</v>
      </c>
      <c r="N216" s="265" t="s">
        <v>46</v>
      </c>
      <c r="O216" s="86"/>
      <c r="P216" s="224">
        <f>O216*H216</f>
        <v>0</v>
      </c>
      <c r="Q216" s="224">
        <v>0</v>
      </c>
      <c r="R216" s="224">
        <f>Q216*H216</f>
        <v>0</v>
      </c>
      <c r="S216" s="224">
        <v>0</v>
      </c>
      <c r="T216" s="224">
        <f>S216*H216</f>
        <v>0</v>
      </c>
      <c r="U216" s="225" t="s">
        <v>19</v>
      </c>
      <c r="V216" s="40"/>
      <c r="W216" s="40"/>
      <c r="X216" s="40"/>
      <c r="Y216" s="40"/>
      <c r="Z216" s="40"/>
      <c r="AA216" s="40"/>
      <c r="AB216" s="40"/>
      <c r="AC216" s="40"/>
      <c r="AD216" s="40"/>
      <c r="AE216" s="40"/>
      <c r="AR216" s="226" t="s">
        <v>245</v>
      </c>
      <c r="AT216" s="226" t="s">
        <v>241</v>
      </c>
      <c r="AU216" s="226" t="s">
        <v>82</v>
      </c>
      <c r="AY216" s="19" t="s">
        <v>227</v>
      </c>
      <c r="BE216" s="227">
        <f>IF(N216="základní",J216,0)</f>
        <v>0</v>
      </c>
      <c r="BF216" s="227">
        <f>IF(N216="snížená",J216,0)</f>
        <v>0</v>
      </c>
      <c r="BG216" s="227">
        <f>IF(N216="zákl. přenesená",J216,0)</f>
        <v>0</v>
      </c>
      <c r="BH216" s="227">
        <f>IF(N216="sníž. přenesená",J216,0)</f>
        <v>0</v>
      </c>
      <c r="BI216" s="227">
        <f>IF(N216="nulová",J216,0)</f>
        <v>0</v>
      </c>
      <c r="BJ216" s="19" t="s">
        <v>82</v>
      </c>
      <c r="BK216" s="227">
        <f>ROUND(I216*H216,2)</f>
        <v>0</v>
      </c>
      <c r="BL216" s="19" t="s">
        <v>234</v>
      </c>
      <c r="BM216" s="226" t="s">
        <v>3054</v>
      </c>
    </row>
    <row r="217" s="15" customFormat="1">
      <c r="A217" s="15"/>
      <c r="B217" s="266"/>
      <c r="C217" s="267"/>
      <c r="D217" s="235" t="s">
        <v>238</v>
      </c>
      <c r="E217" s="268" t="s">
        <v>19</v>
      </c>
      <c r="F217" s="269" t="s">
        <v>2896</v>
      </c>
      <c r="G217" s="267"/>
      <c r="H217" s="268" t="s">
        <v>19</v>
      </c>
      <c r="I217" s="270"/>
      <c r="J217" s="267"/>
      <c r="K217" s="267"/>
      <c r="L217" s="271"/>
      <c r="M217" s="272"/>
      <c r="N217" s="273"/>
      <c r="O217" s="273"/>
      <c r="P217" s="273"/>
      <c r="Q217" s="273"/>
      <c r="R217" s="273"/>
      <c r="S217" s="273"/>
      <c r="T217" s="273"/>
      <c r="U217" s="274"/>
      <c r="V217" s="15"/>
      <c r="W217" s="15"/>
      <c r="X217" s="15"/>
      <c r="Y217" s="15"/>
      <c r="Z217" s="15"/>
      <c r="AA217" s="15"/>
      <c r="AB217" s="15"/>
      <c r="AC217" s="15"/>
      <c r="AD217" s="15"/>
      <c r="AE217" s="15"/>
      <c r="AT217" s="275" t="s">
        <v>238</v>
      </c>
      <c r="AU217" s="275" t="s">
        <v>82</v>
      </c>
      <c r="AV217" s="15" t="s">
        <v>82</v>
      </c>
      <c r="AW217" s="15" t="s">
        <v>37</v>
      </c>
      <c r="AX217" s="15" t="s">
        <v>75</v>
      </c>
      <c r="AY217" s="275" t="s">
        <v>227</v>
      </c>
    </row>
    <row r="218" s="13" customFormat="1">
      <c r="A218" s="13"/>
      <c r="B218" s="233"/>
      <c r="C218" s="234"/>
      <c r="D218" s="235" t="s">
        <v>238</v>
      </c>
      <c r="E218" s="236" t="s">
        <v>19</v>
      </c>
      <c r="F218" s="237" t="s">
        <v>3055</v>
      </c>
      <c r="G218" s="234"/>
      <c r="H218" s="238">
        <v>32</v>
      </c>
      <c r="I218" s="239"/>
      <c r="J218" s="234"/>
      <c r="K218" s="234"/>
      <c r="L218" s="240"/>
      <c r="M218" s="241"/>
      <c r="N218" s="242"/>
      <c r="O218" s="242"/>
      <c r="P218" s="242"/>
      <c r="Q218" s="242"/>
      <c r="R218" s="242"/>
      <c r="S218" s="242"/>
      <c r="T218" s="242"/>
      <c r="U218" s="243"/>
      <c r="V218" s="13"/>
      <c r="W218" s="13"/>
      <c r="X218" s="13"/>
      <c r="Y218" s="13"/>
      <c r="Z218" s="13"/>
      <c r="AA218" s="13"/>
      <c r="AB218" s="13"/>
      <c r="AC218" s="13"/>
      <c r="AD218" s="13"/>
      <c r="AE218" s="13"/>
      <c r="AT218" s="244" t="s">
        <v>238</v>
      </c>
      <c r="AU218" s="244" t="s">
        <v>82</v>
      </c>
      <c r="AV218" s="13" t="s">
        <v>84</v>
      </c>
      <c r="AW218" s="13" t="s">
        <v>37</v>
      </c>
      <c r="AX218" s="13" t="s">
        <v>75</v>
      </c>
      <c r="AY218" s="244" t="s">
        <v>227</v>
      </c>
    </row>
    <row r="219" s="14" customFormat="1">
      <c r="A219" s="14"/>
      <c r="B219" s="245"/>
      <c r="C219" s="246"/>
      <c r="D219" s="235" t="s">
        <v>238</v>
      </c>
      <c r="E219" s="247" t="s">
        <v>19</v>
      </c>
      <c r="F219" s="248" t="s">
        <v>240</v>
      </c>
      <c r="G219" s="246"/>
      <c r="H219" s="249">
        <v>32</v>
      </c>
      <c r="I219" s="250"/>
      <c r="J219" s="246"/>
      <c r="K219" s="246"/>
      <c r="L219" s="251"/>
      <c r="M219" s="252"/>
      <c r="N219" s="253"/>
      <c r="O219" s="253"/>
      <c r="P219" s="253"/>
      <c r="Q219" s="253"/>
      <c r="R219" s="253"/>
      <c r="S219" s="253"/>
      <c r="T219" s="253"/>
      <c r="U219" s="254"/>
      <c r="V219" s="14"/>
      <c r="W219" s="14"/>
      <c r="X219" s="14"/>
      <c r="Y219" s="14"/>
      <c r="Z219" s="14"/>
      <c r="AA219" s="14"/>
      <c r="AB219" s="14"/>
      <c r="AC219" s="14"/>
      <c r="AD219" s="14"/>
      <c r="AE219" s="14"/>
      <c r="AT219" s="255" t="s">
        <v>238</v>
      </c>
      <c r="AU219" s="255" t="s">
        <v>82</v>
      </c>
      <c r="AV219" s="14" t="s">
        <v>234</v>
      </c>
      <c r="AW219" s="14" t="s">
        <v>37</v>
      </c>
      <c r="AX219" s="14" t="s">
        <v>82</v>
      </c>
      <c r="AY219" s="255" t="s">
        <v>227</v>
      </c>
    </row>
    <row r="220" s="2" customFormat="1" ht="16.5" customHeight="1">
      <c r="A220" s="40"/>
      <c r="B220" s="41"/>
      <c r="C220" s="215" t="s">
        <v>654</v>
      </c>
      <c r="D220" s="215" t="s">
        <v>229</v>
      </c>
      <c r="E220" s="216" t="s">
        <v>3056</v>
      </c>
      <c r="F220" s="217" t="s">
        <v>3057</v>
      </c>
      <c r="G220" s="218" t="s">
        <v>309</v>
      </c>
      <c r="H220" s="219">
        <v>62</v>
      </c>
      <c r="I220" s="220"/>
      <c r="J220" s="221">
        <f>ROUND(I220*H220,2)</f>
        <v>0</v>
      </c>
      <c r="K220" s="217" t="s">
        <v>19</v>
      </c>
      <c r="L220" s="46"/>
      <c r="M220" s="222" t="s">
        <v>19</v>
      </c>
      <c r="N220" s="223" t="s">
        <v>46</v>
      </c>
      <c r="O220" s="86"/>
      <c r="P220" s="224">
        <f>O220*H220</f>
        <v>0</v>
      </c>
      <c r="Q220" s="224">
        <v>0</v>
      </c>
      <c r="R220" s="224">
        <f>Q220*H220</f>
        <v>0</v>
      </c>
      <c r="S220" s="224">
        <v>0</v>
      </c>
      <c r="T220" s="224">
        <f>S220*H220</f>
        <v>0</v>
      </c>
      <c r="U220" s="225" t="s">
        <v>19</v>
      </c>
      <c r="V220" s="40"/>
      <c r="W220" s="40"/>
      <c r="X220" s="40"/>
      <c r="Y220" s="40"/>
      <c r="Z220" s="40"/>
      <c r="AA220" s="40"/>
      <c r="AB220" s="40"/>
      <c r="AC220" s="40"/>
      <c r="AD220" s="40"/>
      <c r="AE220" s="40"/>
      <c r="AR220" s="226" t="s">
        <v>234</v>
      </c>
      <c r="AT220" s="226" t="s">
        <v>229</v>
      </c>
      <c r="AU220" s="226" t="s">
        <v>82</v>
      </c>
      <c r="AY220" s="19" t="s">
        <v>227</v>
      </c>
      <c r="BE220" s="227">
        <f>IF(N220="základní",J220,0)</f>
        <v>0</v>
      </c>
      <c r="BF220" s="227">
        <f>IF(N220="snížená",J220,0)</f>
        <v>0</v>
      </c>
      <c r="BG220" s="227">
        <f>IF(N220="zákl. přenesená",J220,0)</f>
        <v>0</v>
      </c>
      <c r="BH220" s="227">
        <f>IF(N220="sníž. přenesená",J220,0)</f>
        <v>0</v>
      </c>
      <c r="BI220" s="227">
        <f>IF(N220="nulová",J220,0)</f>
        <v>0</v>
      </c>
      <c r="BJ220" s="19" t="s">
        <v>82</v>
      </c>
      <c r="BK220" s="227">
        <f>ROUND(I220*H220,2)</f>
        <v>0</v>
      </c>
      <c r="BL220" s="19" t="s">
        <v>234</v>
      </c>
      <c r="BM220" s="226" t="s">
        <v>3058</v>
      </c>
    </row>
    <row r="221" s="2" customFormat="1" ht="16.5" customHeight="1">
      <c r="A221" s="40"/>
      <c r="B221" s="41"/>
      <c r="C221" s="256" t="s">
        <v>659</v>
      </c>
      <c r="D221" s="256" t="s">
        <v>241</v>
      </c>
      <c r="E221" s="257" t="s">
        <v>3059</v>
      </c>
      <c r="F221" s="258" t="s">
        <v>3060</v>
      </c>
      <c r="G221" s="259" t="s">
        <v>309</v>
      </c>
      <c r="H221" s="260">
        <v>62</v>
      </c>
      <c r="I221" s="261"/>
      <c r="J221" s="262">
        <f>ROUND(I221*H221,2)</f>
        <v>0</v>
      </c>
      <c r="K221" s="258" t="s">
        <v>19</v>
      </c>
      <c r="L221" s="263"/>
      <c r="M221" s="264" t="s">
        <v>19</v>
      </c>
      <c r="N221" s="265" t="s">
        <v>46</v>
      </c>
      <c r="O221" s="86"/>
      <c r="P221" s="224">
        <f>O221*H221</f>
        <v>0</v>
      </c>
      <c r="Q221" s="224">
        <v>0</v>
      </c>
      <c r="R221" s="224">
        <f>Q221*H221</f>
        <v>0</v>
      </c>
      <c r="S221" s="224">
        <v>0</v>
      </c>
      <c r="T221" s="224">
        <f>S221*H221</f>
        <v>0</v>
      </c>
      <c r="U221" s="225" t="s">
        <v>19</v>
      </c>
      <c r="V221" s="40"/>
      <c r="W221" s="40"/>
      <c r="X221" s="40"/>
      <c r="Y221" s="40"/>
      <c r="Z221" s="40"/>
      <c r="AA221" s="40"/>
      <c r="AB221" s="40"/>
      <c r="AC221" s="40"/>
      <c r="AD221" s="40"/>
      <c r="AE221" s="40"/>
      <c r="AR221" s="226" t="s">
        <v>245</v>
      </c>
      <c r="AT221" s="226" t="s">
        <v>241</v>
      </c>
      <c r="AU221" s="226" t="s">
        <v>82</v>
      </c>
      <c r="AY221" s="19" t="s">
        <v>227</v>
      </c>
      <c r="BE221" s="227">
        <f>IF(N221="základní",J221,0)</f>
        <v>0</v>
      </c>
      <c r="BF221" s="227">
        <f>IF(N221="snížená",J221,0)</f>
        <v>0</v>
      </c>
      <c r="BG221" s="227">
        <f>IF(N221="zákl. přenesená",J221,0)</f>
        <v>0</v>
      </c>
      <c r="BH221" s="227">
        <f>IF(N221="sníž. přenesená",J221,0)</f>
        <v>0</v>
      </c>
      <c r="BI221" s="227">
        <f>IF(N221="nulová",J221,0)</f>
        <v>0</v>
      </c>
      <c r="BJ221" s="19" t="s">
        <v>82</v>
      </c>
      <c r="BK221" s="227">
        <f>ROUND(I221*H221,2)</f>
        <v>0</v>
      </c>
      <c r="BL221" s="19" t="s">
        <v>234</v>
      </c>
      <c r="BM221" s="226" t="s">
        <v>3061</v>
      </c>
    </row>
    <row r="222" s="15" customFormat="1">
      <c r="A222" s="15"/>
      <c r="B222" s="266"/>
      <c r="C222" s="267"/>
      <c r="D222" s="235" t="s">
        <v>238</v>
      </c>
      <c r="E222" s="268" t="s">
        <v>19</v>
      </c>
      <c r="F222" s="269" t="s">
        <v>2896</v>
      </c>
      <c r="G222" s="267"/>
      <c r="H222" s="268" t="s">
        <v>19</v>
      </c>
      <c r="I222" s="270"/>
      <c r="J222" s="267"/>
      <c r="K222" s="267"/>
      <c r="L222" s="271"/>
      <c r="M222" s="272"/>
      <c r="N222" s="273"/>
      <c r="O222" s="273"/>
      <c r="P222" s="273"/>
      <c r="Q222" s="273"/>
      <c r="R222" s="273"/>
      <c r="S222" s="273"/>
      <c r="T222" s="273"/>
      <c r="U222" s="274"/>
      <c r="V222" s="15"/>
      <c r="W222" s="15"/>
      <c r="X222" s="15"/>
      <c r="Y222" s="15"/>
      <c r="Z222" s="15"/>
      <c r="AA222" s="15"/>
      <c r="AB222" s="15"/>
      <c r="AC222" s="15"/>
      <c r="AD222" s="15"/>
      <c r="AE222" s="15"/>
      <c r="AT222" s="275" t="s">
        <v>238</v>
      </c>
      <c r="AU222" s="275" t="s">
        <v>82</v>
      </c>
      <c r="AV222" s="15" t="s">
        <v>82</v>
      </c>
      <c r="AW222" s="15" t="s">
        <v>37</v>
      </c>
      <c r="AX222" s="15" t="s">
        <v>75</v>
      </c>
      <c r="AY222" s="275" t="s">
        <v>227</v>
      </c>
    </row>
    <row r="223" s="13" customFormat="1">
      <c r="A223" s="13"/>
      <c r="B223" s="233"/>
      <c r="C223" s="234"/>
      <c r="D223" s="235" t="s">
        <v>238</v>
      </c>
      <c r="E223" s="236" t="s">
        <v>19</v>
      </c>
      <c r="F223" s="237" t="s">
        <v>3062</v>
      </c>
      <c r="G223" s="234"/>
      <c r="H223" s="238">
        <v>62</v>
      </c>
      <c r="I223" s="239"/>
      <c r="J223" s="234"/>
      <c r="K223" s="234"/>
      <c r="L223" s="240"/>
      <c r="M223" s="241"/>
      <c r="N223" s="242"/>
      <c r="O223" s="242"/>
      <c r="P223" s="242"/>
      <c r="Q223" s="242"/>
      <c r="R223" s="242"/>
      <c r="S223" s="242"/>
      <c r="T223" s="242"/>
      <c r="U223" s="243"/>
      <c r="V223" s="13"/>
      <c r="W223" s="13"/>
      <c r="X223" s="13"/>
      <c r="Y223" s="13"/>
      <c r="Z223" s="13"/>
      <c r="AA223" s="13"/>
      <c r="AB223" s="13"/>
      <c r="AC223" s="13"/>
      <c r="AD223" s="13"/>
      <c r="AE223" s="13"/>
      <c r="AT223" s="244" t="s">
        <v>238</v>
      </c>
      <c r="AU223" s="244" t="s">
        <v>82</v>
      </c>
      <c r="AV223" s="13" t="s">
        <v>84</v>
      </c>
      <c r="AW223" s="13" t="s">
        <v>37</v>
      </c>
      <c r="AX223" s="13" t="s">
        <v>75</v>
      </c>
      <c r="AY223" s="244" t="s">
        <v>227</v>
      </c>
    </row>
    <row r="224" s="14" customFormat="1">
      <c r="A224" s="14"/>
      <c r="B224" s="245"/>
      <c r="C224" s="246"/>
      <c r="D224" s="235" t="s">
        <v>238</v>
      </c>
      <c r="E224" s="247" t="s">
        <v>19</v>
      </c>
      <c r="F224" s="248" t="s">
        <v>240</v>
      </c>
      <c r="G224" s="246"/>
      <c r="H224" s="249">
        <v>62</v>
      </c>
      <c r="I224" s="250"/>
      <c r="J224" s="246"/>
      <c r="K224" s="246"/>
      <c r="L224" s="251"/>
      <c r="M224" s="252"/>
      <c r="N224" s="253"/>
      <c r="O224" s="253"/>
      <c r="P224" s="253"/>
      <c r="Q224" s="253"/>
      <c r="R224" s="253"/>
      <c r="S224" s="253"/>
      <c r="T224" s="253"/>
      <c r="U224" s="254"/>
      <c r="V224" s="14"/>
      <c r="W224" s="14"/>
      <c r="X224" s="14"/>
      <c r="Y224" s="14"/>
      <c r="Z224" s="14"/>
      <c r="AA224" s="14"/>
      <c r="AB224" s="14"/>
      <c r="AC224" s="14"/>
      <c r="AD224" s="14"/>
      <c r="AE224" s="14"/>
      <c r="AT224" s="255" t="s">
        <v>238</v>
      </c>
      <c r="AU224" s="255" t="s">
        <v>82</v>
      </c>
      <c r="AV224" s="14" t="s">
        <v>234</v>
      </c>
      <c r="AW224" s="14" t="s">
        <v>37</v>
      </c>
      <c r="AX224" s="14" t="s">
        <v>82</v>
      </c>
      <c r="AY224" s="255" t="s">
        <v>227</v>
      </c>
    </row>
    <row r="225" s="2" customFormat="1" ht="16.5" customHeight="1">
      <c r="A225" s="40"/>
      <c r="B225" s="41"/>
      <c r="C225" s="215" t="s">
        <v>665</v>
      </c>
      <c r="D225" s="215" t="s">
        <v>229</v>
      </c>
      <c r="E225" s="216" t="s">
        <v>3063</v>
      </c>
      <c r="F225" s="217" t="s">
        <v>3064</v>
      </c>
      <c r="G225" s="218" t="s">
        <v>309</v>
      </c>
      <c r="H225" s="219">
        <v>38</v>
      </c>
      <c r="I225" s="220"/>
      <c r="J225" s="221">
        <f>ROUND(I225*H225,2)</f>
        <v>0</v>
      </c>
      <c r="K225" s="217" t="s">
        <v>19</v>
      </c>
      <c r="L225" s="46"/>
      <c r="M225" s="222" t="s">
        <v>19</v>
      </c>
      <c r="N225" s="223" t="s">
        <v>46</v>
      </c>
      <c r="O225" s="86"/>
      <c r="P225" s="224">
        <f>O225*H225</f>
        <v>0</v>
      </c>
      <c r="Q225" s="224">
        <v>0</v>
      </c>
      <c r="R225" s="224">
        <f>Q225*H225</f>
        <v>0</v>
      </c>
      <c r="S225" s="224">
        <v>0</v>
      </c>
      <c r="T225" s="224">
        <f>S225*H225</f>
        <v>0</v>
      </c>
      <c r="U225" s="225" t="s">
        <v>19</v>
      </c>
      <c r="V225" s="40"/>
      <c r="W225" s="40"/>
      <c r="X225" s="40"/>
      <c r="Y225" s="40"/>
      <c r="Z225" s="40"/>
      <c r="AA225" s="40"/>
      <c r="AB225" s="40"/>
      <c r="AC225" s="40"/>
      <c r="AD225" s="40"/>
      <c r="AE225" s="40"/>
      <c r="AR225" s="226" t="s">
        <v>234</v>
      </c>
      <c r="AT225" s="226" t="s">
        <v>229</v>
      </c>
      <c r="AU225" s="226" t="s">
        <v>82</v>
      </c>
      <c r="AY225" s="19" t="s">
        <v>227</v>
      </c>
      <c r="BE225" s="227">
        <f>IF(N225="základní",J225,0)</f>
        <v>0</v>
      </c>
      <c r="BF225" s="227">
        <f>IF(N225="snížená",J225,0)</f>
        <v>0</v>
      </c>
      <c r="BG225" s="227">
        <f>IF(N225="zákl. přenesená",J225,0)</f>
        <v>0</v>
      </c>
      <c r="BH225" s="227">
        <f>IF(N225="sníž. přenesená",J225,0)</f>
        <v>0</v>
      </c>
      <c r="BI225" s="227">
        <f>IF(N225="nulová",J225,0)</f>
        <v>0</v>
      </c>
      <c r="BJ225" s="19" t="s">
        <v>82</v>
      </c>
      <c r="BK225" s="227">
        <f>ROUND(I225*H225,2)</f>
        <v>0</v>
      </c>
      <c r="BL225" s="19" t="s">
        <v>234</v>
      </c>
      <c r="BM225" s="226" t="s">
        <v>3065</v>
      </c>
    </row>
    <row r="226" s="2" customFormat="1" ht="16.5" customHeight="1">
      <c r="A226" s="40"/>
      <c r="B226" s="41"/>
      <c r="C226" s="256" t="s">
        <v>672</v>
      </c>
      <c r="D226" s="256" t="s">
        <v>241</v>
      </c>
      <c r="E226" s="257" t="s">
        <v>3066</v>
      </c>
      <c r="F226" s="258" t="s">
        <v>3067</v>
      </c>
      <c r="G226" s="259" t="s">
        <v>309</v>
      </c>
      <c r="H226" s="260">
        <v>38</v>
      </c>
      <c r="I226" s="261"/>
      <c r="J226" s="262">
        <f>ROUND(I226*H226,2)</f>
        <v>0</v>
      </c>
      <c r="K226" s="258" t="s">
        <v>19</v>
      </c>
      <c r="L226" s="263"/>
      <c r="M226" s="264" t="s">
        <v>19</v>
      </c>
      <c r="N226" s="265" t="s">
        <v>46</v>
      </c>
      <c r="O226" s="86"/>
      <c r="P226" s="224">
        <f>O226*H226</f>
        <v>0</v>
      </c>
      <c r="Q226" s="224">
        <v>0</v>
      </c>
      <c r="R226" s="224">
        <f>Q226*H226</f>
        <v>0</v>
      </c>
      <c r="S226" s="224">
        <v>0</v>
      </c>
      <c r="T226" s="224">
        <f>S226*H226</f>
        <v>0</v>
      </c>
      <c r="U226" s="225" t="s">
        <v>19</v>
      </c>
      <c r="V226" s="40"/>
      <c r="W226" s="40"/>
      <c r="X226" s="40"/>
      <c r="Y226" s="40"/>
      <c r="Z226" s="40"/>
      <c r="AA226" s="40"/>
      <c r="AB226" s="40"/>
      <c r="AC226" s="40"/>
      <c r="AD226" s="40"/>
      <c r="AE226" s="40"/>
      <c r="AR226" s="226" t="s">
        <v>245</v>
      </c>
      <c r="AT226" s="226" t="s">
        <v>241</v>
      </c>
      <c r="AU226" s="226" t="s">
        <v>82</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234</v>
      </c>
      <c r="BM226" s="226" t="s">
        <v>3068</v>
      </c>
    </row>
    <row r="227" s="15" customFormat="1">
      <c r="A227" s="15"/>
      <c r="B227" s="266"/>
      <c r="C227" s="267"/>
      <c r="D227" s="235" t="s">
        <v>238</v>
      </c>
      <c r="E227" s="268" t="s">
        <v>19</v>
      </c>
      <c r="F227" s="269" t="s">
        <v>2896</v>
      </c>
      <c r="G227" s="267"/>
      <c r="H227" s="268" t="s">
        <v>19</v>
      </c>
      <c r="I227" s="270"/>
      <c r="J227" s="267"/>
      <c r="K227" s="267"/>
      <c r="L227" s="271"/>
      <c r="M227" s="272"/>
      <c r="N227" s="273"/>
      <c r="O227" s="273"/>
      <c r="P227" s="273"/>
      <c r="Q227" s="273"/>
      <c r="R227" s="273"/>
      <c r="S227" s="273"/>
      <c r="T227" s="273"/>
      <c r="U227" s="274"/>
      <c r="V227" s="15"/>
      <c r="W227" s="15"/>
      <c r="X227" s="15"/>
      <c r="Y227" s="15"/>
      <c r="Z227" s="15"/>
      <c r="AA227" s="15"/>
      <c r="AB227" s="15"/>
      <c r="AC227" s="15"/>
      <c r="AD227" s="15"/>
      <c r="AE227" s="15"/>
      <c r="AT227" s="275" t="s">
        <v>238</v>
      </c>
      <c r="AU227" s="275" t="s">
        <v>82</v>
      </c>
      <c r="AV227" s="15" t="s">
        <v>82</v>
      </c>
      <c r="AW227" s="15" t="s">
        <v>37</v>
      </c>
      <c r="AX227" s="15" t="s">
        <v>75</v>
      </c>
      <c r="AY227" s="275" t="s">
        <v>227</v>
      </c>
    </row>
    <row r="228" s="13" customFormat="1">
      <c r="A228" s="13"/>
      <c r="B228" s="233"/>
      <c r="C228" s="234"/>
      <c r="D228" s="235" t="s">
        <v>238</v>
      </c>
      <c r="E228" s="236" t="s">
        <v>19</v>
      </c>
      <c r="F228" s="237" t="s">
        <v>3069</v>
      </c>
      <c r="G228" s="234"/>
      <c r="H228" s="238">
        <v>38</v>
      </c>
      <c r="I228" s="239"/>
      <c r="J228" s="234"/>
      <c r="K228" s="234"/>
      <c r="L228" s="240"/>
      <c r="M228" s="241"/>
      <c r="N228" s="242"/>
      <c r="O228" s="242"/>
      <c r="P228" s="242"/>
      <c r="Q228" s="242"/>
      <c r="R228" s="242"/>
      <c r="S228" s="242"/>
      <c r="T228" s="242"/>
      <c r="U228" s="243"/>
      <c r="V228" s="13"/>
      <c r="W228" s="13"/>
      <c r="X228" s="13"/>
      <c r="Y228" s="13"/>
      <c r="Z228" s="13"/>
      <c r="AA228" s="13"/>
      <c r="AB228" s="13"/>
      <c r="AC228" s="13"/>
      <c r="AD228" s="13"/>
      <c r="AE228" s="13"/>
      <c r="AT228" s="244" t="s">
        <v>238</v>
      </c>
      <c r="AU228" s="244" t="s">
        <v>82</v>
      </c>
      <c r="AV228" s="13" t="s">
        <v>84</v>
      </c>
      <c r="AW228" s="13" t="s">
        <v>37</v>
      </c>
      <c r="AX228" s="13" t="s">
        <v>75</v>
      </c>
      <c r="AY228" s="244" t="s">
        <v>227</v>
      </c>
    </row>
    <row r="229" s="14" customFormat="1">
      <c r="A229" s="14"/>
      <c r="B229" s="245"/>
      <c r="C229" s="246"/>
      <c r="D229" s="235" t="s">
        <v>238</v>
      </c>
      <c r="E229" s="247" t="s">
        <v>19</v>
      </c>
      <c r="F229" s="248" t="s">
        <v>240</v>
      </c>
      <c r="G229" s="246"/>
      <c r="H229" s="249">
        <v>38</v>
      </c>
      <c r="I229" s="250"/>
      <c r="J229" s="246"/>
      <c r="K229" s="246"/>
      <c r="L229" s="251"/>
      <c r="M229" s="252"/>
      <c r="N229" s="253"/>
      <c r="O229" s="253"/>
      <c r="P229" s="253"/>
      <c r="Q229" s="253"/>
      <c r="R229" s="253"/>
      <c r="S229" s="253"/>
      <c r="T229" s="253"/>
      <c r="U229" s="254"/>
      <c r="V229" s="14"/>
      <c r="W229" s="14"/>
      <c r="X229" s="14"/>
      <c r="Y229" s="14"/>
      <c r="Z229" s="14"/>
      <c r="AA229" s="14"/>
      <c r="AB229" s="14"/>
      <c r="AC229" s="14"/>
      <c r="AD229" s="14"/>
      <c r="AE229" s="14"/>
      <c r="AT229" s="255" t="s">
        <v>238</v>
      </c>
      <c r="AU229" s="255" t="s">
        <v>82</v>
      </c>
      <c r="AV229" s="14" t="s">
        <v>234</v>
      </c>
      <c r="AW229" s="14" t="s">
        <v>37</v>
      </c>
      <c r="AX229" s="14" t="s">
        <v>82</v>
      </c>
      <c r="AY229" s="255" t="s">
        <v>227</v>
      </c>
    </row>
    <row r="230" s="2" customFormat="1" ht="16.5" customHeight="1">
      <c r="A230" s="40"/>
      <c r="B230" s="41"/>
      <c r="C230" s="215" t="s">
        <v>682</v>
      </c>
      <c r="D230" s="215" t="s">
        <v>229</v>
      </c>
      <c r="E230" s="216" t="s">
        <v>3070</v>
      </c>
      <c r="F230" s="217" t="s">
        <v>3071</v>
      </c>
      <c r="G230" s="218" t="s">
        <v>309</v>
      </c>
      <c r="H230" s="219">
        <v>58</v>
      </c>
      <c r="I230" s="220"/>
      <c r="J230" s="221">
        <f>ROUND(I230*H230,2)</f>
        <v>0</v>
      </c>
      <c r="K230" s="217" t="s">
        <v>19</v>
      </c>
      <c r="L230" s="46"/>
      <c r="M230" s="222" t="s">
        <v>19</v>
      </c>
      <c r="N230" s="223" t="s">
        <v>46</v>
      </c>
      <c r="O230" s="86"/>
      <c r="P230" s="224">
        <f>O230*H230</f>
        <v>0</v>
      </c>
      <c r="Q230" s="224">
        <v>0</v>
      </c>
      <c r="R230" s="224">
        <f>Q230*H230</f>
        <v>0</v>
      </c>
      <c r="S230" s="224">
        <v>0</v>
      </c>
      <c r="T230" s="224">
        <f>S230*H230</f>
        <v>0</v>
      </c>
      <c r="U230" s="225" t="s">
        <v>19</v>
      </c>
      <c r="V230" s="40"/>
      <c r="W230" s="40"/>
      <c r="X230" s="40"/>
      <c r="Y230" s="40"/>
      <c r="Z230" s="40"/>
      <c r="AA230" s="40"/>
      <c r="AB230" s="40"/>
      <c r="AC230" s="40"/>
      <c r="AD230" s="40"/>
      <c r="AE230" s="40"/>
      <c r="AR230" s="226" t="s">
        <v>234</v>
      </c>
      <c r="AT230" s="226" t="s">
        <v>229</v>
      </c>
      <c r="AU230" s="226" t="s">
        <v>82</v>
      </c>
      <c r="AY230" s="19" t="s">
        <v>227</v>
      </c>
      <c r="BE230" s="227">
        <f>IF(N230="základní",J230,0)</f>
        <v>0</v>
      </c>
      <c r="BF230" s="227">
        <f>IF(N230="snížená",J230,0)</f>
        <v>0</v>
      </c>
      <c r="BG230" s="227">
        <f>IF(N230="zákl. přenesená",J230,0)</f>
        <v>0</v>
      </c>
      <c r="BH230" s="227">
        <f>IF(N230="sníž. přenesená",J230,0)</f>
        <v>0</v>
      </c>
      <c r="BI230" s="227">
        <f>IF(N230="nulová",J230,0)</f>
        <v>0</v>
      </c>
      <c r="BJ230" s="19" t="s">
        <v>82</v>
      </c>
      <c r="BK230" s="227">
        <f>ROUND(I230*H230,2)</f>
        <v>0</v>
      </c>
      <c r="BL230" s="19" t="s">
        <v>234</v>
      </c>
      <c r="BM230" s="226" t="s">
        <v>3072</v>
      </c>
    </row>
    <row r="231" s="2" customFormat="1" ht="16.5" customHeight="1">
      <c r="A231" s="40"/>
      <c r="B231" s="41"/>
      <c r="C231" s="256" t="s">
        <v>688</v>
      </c>
      <c r="D231" s="256" t="s">
        <v>241</v>
      </c>
      <c r="E231" s="257" t="s">
        <v>3073</v>
      </c>
      <c r="F231" s="258" t="s">
        <v>3074</v>
      </c>
      <c r="G231" s="259" t="s">
        <v>309</v>
      </c>
      <c r="H231" s="260">
        <v>58</v>
      </c>
      <c r="I231" s="261"/>
      <c r="J231" s="262">
        <f>ROUND(I231*H231,2)</f>
        <v>0</v>
      </c>
      <c r="K231" s="258" t="s">
        <v>19</v>
      </c>
      <c r="L231" s="263"/>
      <c r="M231" s="264" t="s">
        <v>19</v>
      </c>
      <c r="N231" s="265" t="s">
        <v>46</v>
      </c>
      <c r="O231" s="86"/>
      <c r="P231" s="224">
        <f>O231*H231</f>
        <v>0</v>
      </c>
      <c r="Q231" s="224">
        <v>0</v>
      </c>
      <c r="R231" s="224">
        <f>Q231*H231</f>
        <v>0</v>
      </c>
      <c r="S231" s="224">
        <v>0</v>
      </c>
      <c r="T231" s="224">
        <f>S231*H231</f>
        <v>0</v>
      </c>
      <c r="U231" s="225" t="s">
        <v>19</v>
      </c>
      <c r="V231" s="40"/>
      <c r="W231" s="40"/>
      <c r="X231" s="40"/>
      <c r="Y231" s="40"/>
      <c r="Z231" s="40"/>
      <c r="AA231" s="40"/>
      <c r="AB231" s="40"/>
      <c r="AC231" s="40"/>
      <c r="AD231" s="40"/>
      <c r="AE231" s="40"/>
      <c r="AR231" s="226" t="s">
        <v>245</v>
      </c>
      <c r="AT231" s="226" t="s">
        <v>241</v>
      </c>
      <c r="AU231" s="226" t="s">
        <v>82</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234</v>
      </c>
      <c r="BM231" s="226" t="s">
        <v>3075</v>
      </c>
    </row>
    <row r="232" s="15" customFormat="1">
      <c r="A232" s="15"/>
      <c r="B232" s="266"/>
      <c r="C232" s="267"/>
      <c r="D232" s="235" t="s">
        <v>238</v>
      </c>
      <c r="E232" s="268" t="s">
        <v>19</v>
      </c>
      <c r="F232" s="269" t="s">
        <v>2896</v>
      </c>
      <c r="G232" s="267"/>
      <c r="H232" s="268" t="s">
        <v>19</v>
      </c>
      <c r="I232" s="270"/>
      <c r="J232" s="267"/>
      <c r="K232" s="267"/>
      <c r="L232" s="271"/>
      <c r="M232" s="272"/>
      <c r="N232" s="273"/>
      <c r="O232" s="273"/>
      <c r="P232" s="273"/>
      <c r="Q232" s="273"/>
      <c r="R232" s="273"/>
      <c r="S232" s="273"/>
      <c r="T232" s="273"/>
      <c r="U232" s="274"/>
      <c r="V232" s="15"/>
      <c r="W232" s="15"/>
      <c r="X232" s="15"/>
      <c r="Y232" s="15"/>
      <c r="Z232" s="15"/>
      <c r="AA232" s="15"/>
      <c r="AB232" s="15"/>
      <c r="AC232" s="15"/>
      <c r="AD232" s="15"/>
      <c r="AE232" s="15"/>
      <c r="AT232" s="275" t="s">
        <v>238</v>
      </c>
      <c r="AU232" s="275" t="s">
        <v>82</v>
      </c>
      <c r="AV232" s="15" t="s">
        <v>82</v>
      </c>
      <c r="AW232" s="15" t="s">
        <v>37</v>
      </c>
      <c r="AX232" s="15" t="s">
        <v>75</v>
      </c>
      <c r="AY232" s="275" t="s">
        <v>227</v>
      </c>
    </row>
    <row r="233" s="13" customFormat="1">
      <c r="A233" s="13"/>
      <c r="B233" s="233"/>
      <c r="C233" s="234"/>
      <c r="D233" s="235" t="s">
        <v>238</v>
      </c>
      <c r="E233" s="236" t="s">
        <v>19</v>
      </c>
      <c r="F233" s="237" t="s">
        <v>3076</v>
      </c>
      <c r="G233" s="234"/>
      <c r="H233" s="238">
        <v>58</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82</v>
      </c>
      <c r="AV233" s="13" t="s">
        <v>84</v>
      </c>
      <c r="AW233" s="13" t="s">
        <v>37</v>
      </c>
      <c r="AX233" s="13" t="s">
        <v>75</v>
      </c>
      <c r="AY233" s="244" t="s">
        <v>227</v>
      </c>
    </row>
    <row r="234" s="14" customFormat="1">
      <c r="A234" s="14"/>
      <c r="B234" s="245"/>
      <c r="C234" s="246"/>
      <c r="D234" s="235" t="s">
        <v>238</v>
      </c>
      <c r="E234" s="247" t="s">
        <v>19</v>
      </c>
      <c r="F234" s="248" t="s">
        <v>240</v>
      </c>
      <c r="G234" s="246"/>
      <c r="H234" s="249">
        <v>58</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82</v>
      </c>
      <c r="AV234" s="14" t="s">
        <v>234</v>
      </c>
      <c r="AW234" s="14" t="s">
        <v>37</v>
      </c>
      <c r="AX234" s="14" t="s">
        <v>82</v>
      </c>
      <c r="AY234" s="255" t="s">
        <v>227</v>
      </c>
    </row>
    <row r="235" s="2" customFormat="1" ht="16.5" customHeight="1">
      <c r="A235" s="40"/>
      <c r="B235" s="41"/>
      <c r="C235" s="215" t="s">
        <v>693</v>
      </c>
      <c r="D235" s="215" t="s">
        <v>229</v>
      </c>
      <c r="E235" s="216" t="s">
        <v>3077</v>
      </c>
      <c r="F235" s="217" t="s">
        <v>3078</v>
      </c>
      <c r="G235" s="218" t="s">
        <v>309</v>
      </c>
      <c r="H235" s="219">
        <v>18</v>
      </c>
      <c r="I235" s="220"/>
      <c r="J235" s="221">
        <f>ROUND(I235*H235,2)</f>
        <v>0</v>
      </c>
      <c r="K235" s="217" t="s">
        <v>19</v>
      </c>
      <c r="L235" s="46"/>
      <c r="M235" s="222" t="s">
        <v>19</v>
      </c>
      <c r="N235" s="223" t="s">
        <v>46</v>
      </c>
      <c r="O235" s="86"/>
      <c r="P235" s="224">
        <f>O235*H235</f>
        <v>0</v>
      </c>
      <c r="Q235" s="224">
        <v>0</v>
      </c>
      <c r="R235" s="224">
        <f>Q235*H235</f>
        <v>0</v>
      </c>
      <c r="S235" s="224">
        <v>0</v>
      </c>
      <c r="T235" s="224">
        <f>S235*H235</f>
        <v>0</v>
      </c>
      <c r="U235" s="225" t="s">
        <v>19</v>
      </c>
      <c r="V235" s="40"/>
      <c r="W235" s="40"/>
      <c r="X235" s="40"/>
      <c r="Y235" s="40"/>
      <c r="Z235" s="40"/>
      <c r="AA235" s="40"/>
      <c r="AB235" s="40"/>
      <c r="AC235" s="40"/>
      <c r="AD235" s="40"/>
      <c r="AE235" s="40"/>
      <c r="AR235" s="226" t="s">
        <v>234</v>
      </c>
      <c r="AT235" s="226" t="s">
        <v>229</v>
      </c>
      <c r="AU235" s="226" t="s">
        <v>82</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234</v>
      </c>
      <c r="BM235" s="226" t="s">
        <v>3079</v>
      </c>
    </row>
    <row r="236" s="2" customFormat="1" ht="16.5" customHeight="1">
      <c r="A236" s="40"/>
      <c r="B236" s="41"/>
      <c r="C236" s="256" t="s">
        <v>699</v>
      </c>
      <c r="D236" s="256" t="s">
        <v>241</v>
      </c>
      <c r="E236" s="257" t="s">
        <v>3080</v>
      </c>
      <c r="F236" s="258" t="s">
        <v>3081</v>
      </c>
      <c r="G236" s="259" t="s">
        <v>309</v>
      </c>
      <c r="H236" s="260">
        <v>18</v>
      </c>
      <c r="I236" s="261"/>
      <c r="J236" s="262">
        <f>ROUND(I236*H236,2)</f>
        <v>0</v>
      </c>
      <c r="K236" s="258" t="s">
        <v>19</v>
      </c>
      <c r="L236" s="263"/>
      <c r="M236" s="264" t="s">
        <v>19</v>
      </c>
      <c r="N236" s="265" t="s">
        <v>46</v>
      </c>
      <c r="O236" s="86"/>
      <c r="P236" s="224">
        <f>O236*H236</f>
        <v>0</v>
      </c>
      <c r="Q236" s="224">
        <v>0</v>
      </c>
      <c r="R236" s="224">
        <f>Q236*H236</f>
        <v>0</v>
      </c>
      <c r="S236" s="224">
        <v>0</v>
      </c>
      <c r="T236" s="224">
        <f>S236*H236</f>
        <v>0</v>
      </c>
      <c r="U236" s="225" t="s">
        <v>19</v>
      </c>
      <c r="V236" s="40"/>
      <c r="W236" s="40"/>
      <c r="X236" s="40"/>
      <c r="Y236" s="40"/>
      <c r="Z236" s="40"/>
      <c r="AA236" s="40"/>
      <c r="AB236" s="40"/>
      <c r="AC236" s="40"/>
      <c r="AD236" s="40"/>
      <c r="AE236" s="40"/>
      <c r="AR236" s="226" t="s">
        <v>245</v>
      </c>
      <c r="AT236" s="226" t="s">
        <v>241</v>
      </c>
      <c r="AU236" s="226" t="s">
        <v>82</v>
      </c>
      <c r="AY236" s="19" t="s">
        <v>227</v>
      </c>
      <c r="BE236" s="227">
        <f>IF(N236="základní",J236,0)</f>
        <v>0</v>
      </c>
      <c r="BF236" s="227">
        <f>IF(N236="snížená",J236,0)</f>
        <v>0</v>
      </c>
      <c r="BG236" s="227">
        <f>IF(N236="zákl. přenesená",J236,0)</f>
        <v>0</v>
      </c>
      <c r="BH236" s="227">
        <f>IF(N236="sníž. přenesená",J236,0)</f>
        <v>0</v>
      </c>
      <c r="BI236" s="227">
        <f>IF(N236="nulová",J236,0)</f>
        <v>0</v>
      </c>
      <c r="BJ236" s="19" t="s">
        <v>82</v>
      </c>
      <c r="BK236" s="227">
        <f>ROUND(I236*H236,2)</f>
        <v>0</v>
      </c>
      <c r="BL236" s="19" t="s">
        <v>234</v>
      </c>
      <c r="BM236" s="226" t="s">
        <v>3082</v>
      </c>
    </row>
    <row r="237" s="15" customFormat="1">
      <c r="A237" s="15"/>
      <c r="B237" s="266"/>
      <c r="C237" s="267"/>
      <c r="D237" s="235" t="s">
        <v>238</v>
      </c>
      <c r="E237" s="268" t="s">
        <v>19</v>
      </c>
      <c r="F237" s="269" t="s">
        <v>2896</v>
      </c>
      <c r="G237" s="267"/>
      <c r="H237" s="268" t="s">
        <v>19</v>
      </c>
      <c r="I237" s="270"/>
      <c r="J237" s="267"/>
      <c r="K237" s="267"/>
      <c r="L237" s="271"/>
      <c r="M237" s="272"/>
      <c r="N237" s="273"/>
      <c r="O237" s="273"/>
      <c r="P237" s="273"/>
      <c r="Q237" s="273"/>
      <c r="R237" s="273"/>
      <c r="S237" s="273"/>
      <c r="T237" s="273"/>
      <c r="U237" s="274"/>
      <c r="V237" s="15"/>
      <c r="W237" s="15"/>
      <c r="X237" s="15"/>
      <c r="Y237" s="15"/>
      <c r="Z237" s="15"/>
      <c r="AA237" s="15"/>
      <c r="AB237" s="15"/>
      <c r="AC237" s="15"/>
      <c r="AD237" s="15"/>
      <c r="AE237" s="15"/>
      <c r="AT237" s="275" t="s">
        <v>238</v>
      </c>
      <c r="AU237" s="275" t="s">
        <v>82</v>
      </c>
      <c r="AV237" s="15" t="s">
        <v>82</v>
      </c>
      <c r="AW237" s="15" t="s">
        <v>37</v>
      </c>
      <c r="AX237" s="15" t="s">
        <v>75</v>
      </c>
      <c r="AY237" s="275" t="s">
        <v>227</v>
      </c>
    </row>
    <row r="238" s="13" customFormat="1">
      <c r="A238" s="13"/>
      <c r="B238" s="233"/>
      <c r="C238" s="234"/>
      <c r="D238" s="235" t="s">
        <v>238</v>
      </c>
      <c r="E238" s="236" t="s">
        <v>19</v>
      </c>
      <c r="F238" s="237" t="s">
        <v>3083</v>
      </c>
      <c r="G238" s="234"/>
      <c r="H238" s="238">
        <v>18</v>
      </c>
      <c r="I238" s="239"/>
      <c r="J238" s="234"/>
      <c r="K238" s="234"/>
      <c r="L238" s="240"/>
      <c r="M238" s="241"/>
      <c r="N238" s="242"/>
      <c r="O238" s="242"/>
      <c r="P238" s="242"/>
      <c r="Q238" s="242"/>
      <c r="R238" s="242"/>
      <c r="S238" s="242"/>
      <c r="T238" s="242"/>
      <c r="U238" s="243"/>
      <c r="V238" s="13"/>
      <c r="W238" s="13"/>
      <c r="X238" s="13"/>
      <c r="Y238" s="13"/>
      <c r="Z238" s="13"/>
      <c r="AA238" s="13"/>
      <c r="AB238" s="13"/>
      <c r="AC238" s="13"/>
      <c r="AD238" s="13"/>
      <c r="AE238" s="13"/>
      <c r="AT238" s="244" t="s">
        <v>238</v>
      </c>
      <c r="AU238" s="244" t="s">
        <v>82</v>
      </c>
      <c r="AV238" s="13" t="s">
        <v>84</v>
      </c>
      <c r="AW238" s="13" t="s">
        <v>37</v>
      </c>
      <c r="AX238" s="13" t="s">
        <v>75</v>
      </c>
      <c r="AY238" s="244" t="s">
        <v>227</v>
      </c>
    </row>
    <row r="239" s="14" customFormat="1">
      <c r="A239" s="14"/>
      <c r="B239" s="245"/>
      <c r="C239" s="246"/>
      <c r="D239" s="235" t="s">
        <v>238</v>
      </c>
      <c r="E239" s="247" t="s">
        <v>19</v>
      </c>
      <c r="F239" s="248" t="s">
        <v>240</v>
      </c>
      <c r="G239" s="246"/>
      <c r="H239" s="249">
        <v>18</v>
      </c>
      <c r="I239" s="250"/>
      <c r="J239" s="246"/>
      <c r="K239" s="246"/>
      <c r="L239" s="251"/>
      <c r="M239" s="252"/>
      <c r="N239" s="253"/>
      <c r="O239" s="253"/>
      <c r="P239" s="253"/>
      <c r="Q239" s="253"/>
      <c r="R239" s="253"/>
      <c r="S239" s="253"/>
      <c r="T239" s="253"/>
      <c r="U239" s="254"/>
      <c r="V239" s="14"/>
      <c r="W239" s="14"/>
      <c r="X239" s="14"/>
      <c r="Y239" s="14"/>
      <c r="Z239" s="14"/>
      <c r="AA239" s="14"/>
      <c r="AB239" s="14"/>
      <c r="AC239" s="14"/>
      <c r="AD239" s="14"/>
      <c r="AE239" s="14"/>
      <c r="AT239" s="255" t="s">
        <v>238</v>
      </c>
      <c r="AU239" s="255" t="s">
        <v>82</v>
      </c>
      <c r="AV239" s="14" t="s">
        <v>234</v>
      </c>
      <c r="AW239" s="14" t="s">
        <v>37</v>
      </c>
      <c r="AX239" s="14" t="s">
        <v>82</v>
      </c>
      <c r="AY239" s="255" t="s">
        <v>227</v>
      </c>
    </row>
    <row r="240" s="2" customFormat="1" ht="16.5" customHeight="1">
      <c r="A240" s="40"/>
      <c r="B240" s="41"/>
      <c r="C240" s="215" t="s">
        <v>704</v>
      </c>
      <c r="D240" s="215" t="s">
        <v>229</v>
      </c>
      <c r="E240" s="216" t="s">
        <v>3084</v>
      </c>
      <c r="F240" s="217" t="s">
        <v>3085</v>
      </c>
      <c r="G240" s="218" t="s">
        <v>309</v>
      </c>
      <c r="H240" s="219">
        <v>10</v>
      </c>
      <c r="I240" s="220"/>
      <c r="J240" s="221">
        <f>ROUND(I240*H240,2)</f>
        <v>0</v>
      </c>
      <c r="K240" s="217" t="s">
        <v>19</v>
      </c>
      <c r="L240" s="46"/>
      <c r="M240" s="222" t="s">
        <v>19</v>
      </c>
      <c r="N240" s="223" t="s">
        <v>46</v>
      </c>
      <c r="O240" s="86"/>
      <c r="P240" s="224">
        <f>O240*H240</f>
        <v>0</v>
      </c>
      <c r="Q240" s="224">
        <v>0</v>
      </c>
      <c r="R240" s="224">
        <f>Q240*H240</f>
        <v>0</v>
      </c>
      <c r="S240" s="224">
        <v>0</v>
      </c>
      <c r="T240" s="224">
        <f>S240*H240</f>
        <v>0</v>
      </c>
      <c r="U240" s="225" t="s">
        <v>19</v>
      </c>
      <c r="V240" s="40"/>
      <c r="W240" s="40"/>
      <c r="X240" s="40"/>
      <c r="Y240" s="40"/>
      <c r="Z240" s="40"/>
      <c r="AA240" s="40"/>
      <c r="AB240" s="40"/>
      <c r="AC240" s="40"/>
      <c r="AD240" s="40"/>
      <c r="AE240" s="40"/>
      <c r="AR240" s="226" t="s">
        <v>234</v>
      </c>
      <c r="AT240" s="226" t="s">
        <v>229</v>
      </c>
      <c r="AU240" s="226" t="s">
        <v>82</v>
      </c>
      <c r="AY240" s="19" t="s">
        <v>227</v>
      </c>
      <c r="BE240" s="227">
        <f>IF(N240="základní",J240,0)</f>
        <v>0</v>
      </c>
      <c r="BF240" s="227">
        <f>IF(N240="snížená",J240,0)</f>
        <v>0</v>
      </c>
      <c r="BG240" s="227">
        <f>IF(N240="zákl. přenesená",J240,0)</f>
        <v>0</v>
      </c>
      <c r="BH240" s="227">
        <f>IF(N240="sníž. přenesená",J240,0)</f>
        <v>0</v>
      </c>
      <c r="BI240" s="227">
        <f>IF(N240="nulová",J240,0)</f>
        <v>0</v>
      </c>
      <c r="BJ240" s="19" t="s">
        <v>82</v>
      </c>
      <c r="BK240" s="227">
        <f>ROUND(I240*H240,2)</f>
        <v>0</v>
      </c>
      <c r="BL240" s="19" t="s">
        <v>234</v>
      </c>
      <c r="BM240" s="226" t="s">
        <v>3086</v>
      </c>
    </row>
    <row r="241" s="2" customFormat="1" ht="16.5" customHeight="1">
      <c r="A241" s="40"/>
      <c r="B241" s="41"/>
      <c r="C241" s="256" t="s">
        <v>709</v>
      </c>
      <c r="D241" s="256" t="s">
        <v>241</v>
      </c>
      <c r="E241" s="257" t="s">
        <v>3087</v>
      </c>
      <c r="F241" s="258" t="s">
        <v>3088</v>
      </c>
      <c r="G241" s="259" t="s">
        <v>309</v>
      </c>
      <c r="H241" s="260">
        <v>10</v>
      </c>
      <c r="I241" s="261"/>
      <c r="J241" s="262">
        <f>ROUND(I241*H241,2)</f>
        <v>0</v>
      </c>
      <c r="K241" s="258" t="s">
        <v>19</v>
      </c>
      <c r="L241" s="263"/>
      <c r="M241" s="264" t="s">
        <v>19</v>
      </c>
      <c r="N241" s="265" t="s">
        <v>46</v>
      </c>
      <c r="O241" s="86"/>
      <c r="P241" s="224">
        <f>O241*H241</f>
        <v>0</v>
      </c>
      <c r="Q241" s="224">
        <v>0</v>
      </c>
      <c r="R241" s="224">
        <f>Q241*H241</f>
        <v>0</v>
      </c>
      <c r="S241" s="224">
        <v>0</v>
      </c>
      <c r="T241" s="224">
        <f>S241*H241</f>
        <v>0</v>
      </c>
      <c r="U241" s="225" t="s">
        <v>19</v>
      </c>
      <c r="V241" s="40"/>
      <c r="W241" s="40"/>
      <c r="X241" s="40"/>
      <c r="Y241" s="40"/>
      <c r="Z241" s="40"/>
      <c r="AA241" s="40"/>
      <c r="AB241" s="40"/>
      <c r="AC241" s="40"/>
      <c r="AD241" s="40"/>
      <c r="AE241" s="40"/>
      <c r="AR241" s="226" t="s">
        <v>245</v>
      </c>
      <c r="AT241" s="226" t="s">
        <v>241</v>
      </c>
      <c r="AU241" s="226" t="s">
        <v>82</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234</v>
      </c>
      <c r="BM241" s="226" t="s">
        <v>3089</v>
      </c>
    </row>
    <row r="242" s="15" customFormat="1">
      <c r="A242" s="15"/>
      <c r="B242" s="266"/>
      <c r="C242" s="267"/>
      <c r="D242" s="235" t="s">
        <v>238</v>
      </c>
      <c r="E242" s="268" t="s">
        <v>19</v>
      </c>
      <c r="F242" s="269" t="s">
        <v>2896</v>
      </c>
      <c r="G242" s="267"/>
      <c r="H242" s="268" t="s">
        <v>19</v>
      </c>
      <c r="I242" s="270"/>
      <c r="J242" s="267"/>
      <c r="K242" s="267"/>
      <c r="L242" s="271"/>
      <c r="M242" s="272"/>
      <c r="N242" s="273"/>
      <c r="O242" s="273"/>
      <c r="P242" s="273"/>
      <c r="Q242" s="273"/>
      <c r="R242" s="273"/>
      <c r="S242" s="273"/>
      <c r="T242" s="273"/>
      <c r="U242" s="274"/>
      <c r="V242" s="15"/>
      <c r="W242" s="15"/>
      <c r="X242" s="15"/>
      <c r="Y242" s="15"/>
      <c r="Z242" s="15"/>
      <c r="AA242" s="15"/>
      <c r="AB242" s="15"/>
      <c r="AC242" s="15"/>
      <c r="AD242" s="15"/>
      <c r="AE242" s="15"/>
      <c r="AT242" s="275" t="s">
        <v>238</v>
      </c>
      <c r="AU242" s="275" t="s">
        <v>82</v>
      </c>
      <c r="AV242" s="15" t="s">
        <v>82</v>
      </c>
      <c r="AW242" s="15" t="s">
        <v>37</v>
      </c>
      <c r="AX242" s="15" t="s">
        <v>75</v>
      </c>
      <c r="AY242" s="275" t="s">
        <v>227</v>
      </c>
    </row>
    <row r="243" s="13" customFormat="1">
      <c r="A243" s="13"/>
      <c r="B243" s="233"/>
      <c r="C243" s="234"/>
      <c r="D243" s="235" t="s">
        <v>238</v>
      </c>
      <c r="E243" s="236" t="s">
        <v>19</v>
      </c>
      <c r="F243" s="237" t="s">
        <v>3090</v>
      </c>
      <c r="G243" s="234"/>
      <c r="H243" s="238">
        <v>10</v>
      </c>
      <c r="I243" s="239"/>
      <c r="J243" s="234"/>
      <c r="K243" s="234"/>
      <c r="L243" s="240"/>
      <c r="M243" s="241"/>
      <c r="N243" s="242"/>
      <c r="O243" s="242"/>
      <c r="P243" s="242"/>
      <c r="Q243" s="242"/>
      <c r="R243" s="242"/>
      <c r="S243" s="242"/>
      <c r="T243" s="242"/>
      <c r="U243" s="243"/>
      <c r="V243" s="13"/>
      <c r="W243" s="13"/>
      <c r="X243" s="13"/>
      <c r="Y243" s="13"/>
      <c r="Z243" s="13"/>
      <c r="AA243" s="13"/>
      <c r="AB243" s="13"/>
      <c r="AC243" s="13"/>
      <c r="AD243" s="13"/>
      <c r="AE243" s="13"/>
      <c r="AT243" s="244" t="s">
        <v>238</v>
      </c>
      <c r="AU243" s="244" t="s">
        <v>82</v>
      </c>
      <c r="AV243" s="13" t="s">
        <v>84</v>
      </c>
      <c r="AW243" s="13" t="s">
        <v>37</v>
      </c>
      <c r="AX243" s="13" t="s">
        <v>75</v>
      </c>
      <c r="AY243" s="244" t="s">
        <v>227</v>
      </c>
    </row>
    <row r="244" s="14" customFormat="1">
      <c r="A244" s="14"/>
      <c r="B244" s="245"/>
      <c r="C244" s="246"/>
      <c r="D244" s="235" t="s">
        <v>238</v>
      </c>
      <c r="E244" s="247" t="s">
        <v>19</v>
      </c>
      <c r="F244" s="248" t="s">
        <v>240</v>
      </c>
      <c r="G244" s="246"/>
      <c r="H244" s="249">
        <v>10</v>
      </c>
      <c r="I244" s="250"/>
      <c r="J244" s="246"/>
      <c r="K244" s="246"/>
      <c r="L244" s="251"/>
      <c r="M244" s="252"/>
      <c r="N244" s="253"/>
      <c r="O244" s="253"/>
      <c r="P244" s="253"/>
      <c r="Q244" s="253"/>
      <c r="R244" s="253"/>
      <c r="S244" s="253"/>
      <c r="T244" s="253"/>
      <c r="U244" s="254"/>
      <c r="V244" s="14"/>
      <c r="W244" s="14"/>
      <c r="X244" s="14"/>
      <c r="Y244" s="14"/>
      <c r="Z244" s="14"/>
      <c r="AA244" s="14"/>
      <c r="AB244" s="14"/>
      <c r="AC244" s="14"/>
      <c r="AD244" s="14"/>
      <c r="AE244" s="14"/>
      <c r="AT244" s="255" t="s">
        <v>238</v>
      </c>
      <c r="AU244" s="255" t="s">
        <v>82</v>
      </c>
      <c r="AV244" s="14" t="s">
        <v>234</v>
      </c>
      <c r="AW244" s="14" t="s">
        <v>37</v>
      </c>
      <c r="AX244" s="14" t="s">
        <v>82</v>
      </c>
      <c r="AY244" s="255" t="s">
        <v>227</v>
      </c>
    </row>
    <row r="245" s="2" customFormat="1" ht="16.5" customHeight="1">
      <c r="A245" s="40"/>
      <c r="B245" s="41"/>
      <c r="C245" s="215" t="s">
        <v>714</v>
      </c>
      <c r="D245" s="215" t="s">
        <v>229</v>
      </c>
      <c r="E245" s="216" t="s">
        <v>3091</v>
      </c>
      <c r="F245" s="217" t="s">
        <v>3092</v>
      </c>
      <c r="G245" s="218" t="s">
        <v>2657</v>
      </c>
      <c r="H245" s="219">
        <v>262</v>
      </c>
      <c r="I245" s="220"/>
      <c r="J245" s="221">
        <f>ROUND(I245*H245,2)</f>
        <v>0</v>
      </c>
      <c r="K245" s="217" t="s">
        <v>19</v>
      </c>
      <c r="L245" s="46"/>
      <c r="M245" s="222" t="s">
        <v>19</v>
      </c>
      <c r="N245" s="223" t="s">
        <v>46</v>
      </c>
      <c r="O245" s="86"/>
      <c r="P245" s="224">
        <f>O245*H245</f>
        <v>0</v>
      </c>
      <c r="Q245" s="224">
        <v>0</v>
      </c>
      <c r="R245" s="224">
        <f>Q245*H245</f>
        <v>0</v>
      </c>
      <c r="S245" s="224">
        <v>0</v>
      </c>
      <c r="T245" s="224">
        <f>S245*H245</f>
        <v>0</v>
      </c>
      <c r="U245" s="225" t="s">
        <v>19</v>
      </c>
      <c r="V245" s="40"/>
      <c r="W245" s="40"/>
      <c r="X245" s="40"/>
      <c r="Y245" s="40"/>
      <c r="Z245" s="40"/>
      <c r="AA245" s="40"/>
      <c r="AB245" s="40"/>
      <c r="AC245" s="40"/>
      <c r="AD245" s="40"/>
      <c r="AE245" s="40"/>
      <c r="AR245" s="226" t="s">
        <v>234</v>
      </c>
      <c r="AT245" s="226" t="s">
        <v>229</v>
      </c>
      <c r="AU245" s="226" t="s">
        <v>82</v>
      </c>
      <c r="AY245" s="19" t="s">
        <v>227</v>
      </c>
      <c r="BE245" s="227">
        <f>IF(N245="základní",J245,0)</f>
        <v>0</v>
      </c>
      <c r="BF245" s="227">
        <f>IF(N245="snížená",J245,0)</f>
        <v>0</v>
      </c>
      <c r="BG245" s="227">
        <f>IF(N245="zákl. přenesená",J245,0)</f>
        <v>0</v>
      </c>
      <c r="BH245" s="227">
        <f>IF(N245="sníž. přenesená",J245,0)</f>
        <v>0</v>
      </c>
      <c r="BI245" s="227">
        <f>IF(N245="nulová",J245,0)</f>
        <v>0</v>
      </c>
      <c r="BJ245" s="19" t="s">
        <v>82</v>
      </c>
      <c r="BK245" s="227">
        <f>ROUND(I245*H245,2)</f>
        <v>0</v>
      </c>
      <c r="BL245" s="19" t="s">
        <v>234</v>
      </c>
      <c r="BM245" s="226" t="s">
        <v>3093</v>
      </c>
    </row>
    <row r="246" s="2" customFormat="1" ht="16.5" customHeight="1">
      <c r="A246" s="40"/>
      <c r="B246" s="41"/>
      <c r="C246" s="256" t="s">
        <v>721</v>
      </c>
      <c r="D246" s="256" t="s">
        <v>241</v>
      </c>
      <c r="E246" s="257" t="s">
        <v>3094</v>
      </c>
      <c r="F246" s="258" t="s">
        <v>3095</v>
      </c>
      <c r="G246" s="259" t="s">
        <v>2657</v>
      </c>
      <c r="H246" s="260">
        <v>262</v>
      </c>
      <c r="I246" s="261"/>
      <c r="J246" s="262">
        <f>ROUND(I246*H246,2)</f>
        <v>0</v>
      </c>
      <c r="K246" s="258" t="s">
        <v>19</v>
      </c>
      <c r="L246" s="263"/>
      <c r="M246" s="264" t="s">
        <v>19</v>
      </c>
      <c r="N246" s="265" t="s">
        <v>46</v>
      </c>
      <c r="O246" s="86"/>
      <c r="P246" s="224">
        <f>O246*H246</f>
        <v>0</v>
      </c>
      <c r="Q246" s="224">
        <v>0</v>
      </c>
      <c r="R246" s="224">
        <f>Q246*H246</f>
        <v>0</v>
      </c>
      <c r="S246" s="224">
        <v>0</v>
      </c>
      <c r="T246" s="224">
        <f>S246*H246</f>
        <v>0</v>
      </c>
      <c r="U246" s="225" t="s">
        <v>19</v>
      </c>
      <c r="V246" s="40"/>
      <c r="W246" s="40"/>
      <c r="X246" s="40"/>
      <c r="Y246" s="40"/>
      <c r="Z246" s="40"/>
      <c r="AA246" s="40"/>
      <c r="AB246" s="40"/>
      <c r="AC246" s="40"/>
      <c r="AD246" s="40"/>
      <c r="AE246" s="40"/>
      <c r="AR246" s="226" t="s">
        <v>245</v>
      </c>
      <c r="AT246" s="226" t="s">
        <v>241</v>
      </c>
      <c r="AU246" s="226" t="s">
        <v>82</v>
      </c>
      <c r="AY246" s="19" t="s">
        <v>227</v>
      </c>
      <c r="BE246" s="227">
        <f>IF(N246="základní",J246,0)</f>
        <v>0</v>
      </c>
      <c r="BF246" s="227">
        <f>IF(N246="snížená",J246,0)</f>
        <v>0</v>
      </c>
      <c r="BG246" s="227">
        <f>IF(N246="zákl. přenesená",J246,0)</f>
        <v>0</v>
      </c>
      <c r="BH246" s="227">
        <f>IF(N246="sníž. přenesená",J246,0)</f>
        <v>0</v>
      </c>
      <c r="BI246" s="227">
        <f>IF(N246="nulová",J246,0)</f>
        <v>0</v>
      </c>
      <c r="BJ246" s="19" t="s">
        <v>82</v>
      </c>
      <c r="BK246" s="227">
        <f>ROUND(I246*H246,2)</f>
        <v>0</v>
      </c>
      <c r="BL246" s="19" t="s">
        <v>234</v>
      </c>
      <c r="BM246" s="226" t="s">
        <v>3096</v>
      </c>
    </row>
    <row r="247" s="15" customFormat="1">
      <c r="A247" s="15"/>
      <c r="B247" s="266"/>
      <c r="C247" s="267"/>
      <c r="D247" s="235" t="s">
        <v>238</v>
      </c>
      <c r="E247" s="268" t="s">
        <v>19</v>
      </c>
      <c r="F247" s="269" t="s">
        <v>2896</v>
      </c>
      <c r="G247" s="267"/>
      <c r="H247" s="268" t="s">
        <v>19</v>
      </c>
      <c r="I247" s="270"/>
      <c r="J247" s="267"/>
      <c r="K247" s="267"/>
      <c r="L247" s="271"/>
      <c r="M247" s="272"/>
      <c r="N247" s="273"/>
      <c r="O247" s="273"/>
      <c r="P247" s="273"/>
      <c r="Q247" s="273"/>
      <c r="R247" s="273"/>
      <c r="S247" s="273"/>
      <c r="T247" s="273"/>
      <c r="U247" s="274"/>
      <c r="V247" s="15"/>
      <c r="W247" s="15"/>
      <c r="X247" s="15"/>
      <c r="Y247" s="15"/>
      <c r="Z247" s="15"/>
      <c r="AA247" s="15"/>
      <c r="AB247" s="15"/>
      <c r="AC247" s="15"/>
      <c r="AD247" s="15"/>
      <c r="AE247" s="15"/>
      <c r="AT247" s="275" t="s">
        <v>238</v>
      </c>
      <c r="AU247" s="275" t="s">
        <v>82</v>
      </c>
      <c r="AV247" s="15" t="s">
        <v>82</v>
      </c>
      <c r="AW247" s="15" t="s">
        <v>37</v>
      </c>
      <c r="AX247" s="15" t="s">
        <v>75</v>
      </c>
      <c r="AY247" s="275" t="s">
        <v>227</v>
      </c>
    </row>
    <row r="248" s="13" customFormat="1">
      <c r="A248" s="13"/>
      <c r="B248" s="233"/>
      <c r="C248" s="234"/>
      <c r="D248" s="235" t="s">
        <v>238</v>
      </c>
      <c r="E248" s="236" t="s">
        <v>19</v>
      </c>
      <c r="F248" s="237" t="s">
        <v>3097</v>
      </c>
      <c r="G248" s="234"/>
      <c r="H248" s="238">
        <v>262</v>
      </c>
      <c r="I248" s="239"/>
      <c r="J248" s="234"/>
      <c r="K248" s="234"/>
      <c r="L248" s="240"/>
      <c r="M248" s="241"/>
      <c r="N248" s="242"/>
      <c r="O248" s="242"/>
      <c r="P248" s="242"/>
      <c r="Q248" s="242"/>
      <c r="R248" s="242"/>
      <c r="S248" s="242"/>
      <c r="T248" s="242"/>
      <c r="U248" s="243"/>
      <c r="V248" s="13"/>
      <c r="W248" s="13"/>
      <c r="X248" s="13"/>
      <c r="Y248" s="13"/>
      <c r="Z248" s="13"/>
      <c r="AA248" s="13"/>
      <c r="AB248" s="13"/>
      <c r="AC248" s="13"/>
      <c r="AD248" s="13"/>
      <c r="AE248" s="13"/>
      <c r="AT248" s="244" t="s">
        <v>238</v>
      </c>
      <c r="AU248" s="244" t="s">
        <v>82</v>
      </c>
      <c r="AV248" s="13" t="s">
        <v>84</v>
      </c>
      <c r="AW248" s="13" t="s">
        <v>37</v>
      </c>
      <c r="AX248" s="13" t="s">
        <v>75</v>
      </c>
      <c r="AY248" s="244" t="s">
        <v>227</v>
      </c>
    </row>
    <row r="249" s="14" customFormat="1">
      <c r="A249" s="14"/>
      <c r="B249" s="245"/>
      <c r="C249" s="246"/>
      <c r="D249" s="235" t="s">
        <v>238</v>
      </c>
      <c r="E249" s="247" t="s">
        <v>19</v>
      </c>
      <c r="F249" s="248" t="s">
        <v>240</v>
      </c>
      <c r="G249" s="246"/>
      <c r="H249" s="249">
        <v>262</v>
      </c>
      <c r="I249" s="250"/>
      <c r="J249" s="246"/>
      <c r="K249" s="246"/>
      <c r="L249" s="251"/>
      <c r="M249" s="252"/>
      <c r="N249" s="253"/>
      <c r="O249" s="253"/>
      <c r="P249" s="253"/>
      <c r="Q249" s="253"/>
      <c r="R249" s="253"/>
      <c r="S249" s="253"/>
      <c r="T249" s="253"/>
      <c r="U249" s="254"/>
      <c r="V249" s="14"/>
      <c r="W249" s="14"/>
      <c r="X249" s="14"/>
      <c r="Y249" s="14"/>
      <c r="Z249" s="14"/>
      <c r="AA249" s="14"/>
      <c r="AB249" s="14"/>
      <c r="AC249" s="14"/>
      <c r="AD249" s="14"/>
      <c r="AE249" s="14"/>
      <c r="AT249" s="255" t="s">
        <v>238</v>
      </c>
      <c r="AU249" s="255" t="s">
        <v>82</v>
      </c>
      <c r="AV249" s="14" t="s">
        <v>234</v>
      </c>
      <c r="AW249" s="14" t="s">
        <v>37</v>
      </c>
      <c r="AX249" s="14" t="s">
        <v>82</v>
      </c>
      <c r="AY249" s="255" t="s">
        <v>227</v>
      </c>
    </row>
    <row r="250" s="2" customFormat="1" ht="16.5" customHeight="1">
      <c r="A250" s="40"/>
      <c r="B250" s="41"/>
      <c r="C250" s="215" t="s">
        <v>726</v>
      </c>
      <c r="D250" s="215" t="s">
        <v>229</v>
      </c>
      <c r="E250" s="216" t="s">
        <v>2789</v>
      </c>
      <c r="F250" s="217" t="s">
        <v>2790</v>
      </c>
      <c r="G250" s="218" t="s">
        <v>2657</v>
      </c>
      <c r="H250" s="219">
        <v>356</v>
      </c>
      <c r="I250" s="220"/>
      <c r="J250" s="221">
        <f>ROUND(I250*H250,2)</f>
        <v>0</v>
      </c>
      <c r="K250" s="217" t="s">
        <v>19</v>
      </c>
      <c r="L250" s="46"/>
      <c r="M250" s="222" t="s">
        <v>19</v>
      </c>
      <c r="N250" s="223" t="s">
        <v>46</v>
      </c>
      <c r="O250" s="86"/>
      <c r="P250" s="224">
        <f>O250*H250</f>
        <v>0</v>
      </c>
      <c r="Q250" s="224">
        <v>0</v>
      </c>
      <c r="R250" s="224">
        <f>Q250*H250</f>
        <v>0</v>
      </c>
      <c r="S250" s="224">
        <v>0</v>
      </c>
      <c r="T250" s="224">
        <f>S250*H250</f>
        <v>0</v>
      </c>
      <c r="U250" s="225" t="s">
        <v>19</v>
      </c>
      <c r="V250" s="40"/>
      <c r="W250" s="40"/>
      <c r="X250" s="40"/>
      <c r="Y250" s="40"/>
      <c r="Z250" s="40"/>
      <c r="AA250" s="40"/>
      <c r="AB250" s="40"/>
      <c r="AC250" s="40"/>
      <c r="AD250" s="40"/>
      <c r="AE250" s="40"/>
      <c r="AR250" s="226" t="s">
        <v>234</v>
      </c>
      <c r="AT250" s="226" t="s">
        <v>229</v>
      </c>
      <c r="AU250" s="226" t="s">
        <v>82</v>
      </c>
      <c r="AY250" s="19" t="s">
        <v>227</v>
      </c>
      <c r="BE250" s="227">
        <f>IF(N250="základní",J250,0)</f>
        <v>0</v>
      </c>
      <c r="BF250" s="227">
        <f>IF(N250="snížená",J250,0)</f>
        <v>0</v>
      </c>
      <c r="BG250" s="227">
        <f>IF(N250="zákl. přenesená",J250,0)</f>
        <v>0</v>
      </c>
      <c r="BH250" s="227">
        <f>IF(N250="sníž. přenesená",J250,0)</f>
        <v>0</v>
      </c>
      <c r="BI250" s="227">
        <f>IF(N250="nulová",J250,0)</f>
        <v>0</v>
      </c>
      <c r="BJ250" s="19" t="s">
        <v>82</v>
      </c>
      <c r="BK250" s="227">
        <f>ROUND(I250*H250,2)</f>
        <v>0</v>
      </c>
      <c r="BL250" s="19" t="s">
        <v>234</v>
      </c>
      <c r="BM250" s="226" t="s">
        <v>3098</v>
      </c>
    </row>
    <row r="251" s="2" customFormat="1" ht="16.5" customHeight="1">
      <c r="A251" s="40"/>
      <c r="B251" s="41"/>
      <c r="C251" s="256" t="s">
        <v>734</v>
      </c>
      <c r="D251" s="256" t="s">
        <v>241</v>
      </c>
      <c r="E251" s="257" t="s">
        <v>3099</v>
      </c>
      <c r="F251" s="258" t="s">
        <v>2793</v>
      </c>
      <c r="G251" s="259" t="s">
        <v>2657</v>
      </c>
      <c r="H251" s="260">
        <v>356</v>
      </c>
      <c r="I251" s="261"/>
      <c r="J251" s="262">
        <f>ROUND(I251*H251,2)</f>
        <v>0</v>
      </c>
      <c r="K251" s="258" t="s">
        <v>19</v>
      </c>
      <c r="L251" s="263"/>
      <c r="M251" s="264" t="s">
        <v>19</v>
      </c>
      <c r="N251" s="265" t="s">
        <v>46</v>
      </c>
      <c r="O251" s="86"/>
      <c r="P251" s="224">
        <f>O251*H251</f>
        <v>0</v>
      </c>
      <c r="Q251" s="224">
        <v>0</v>
      </c>
      <c r="R251" s="224">
        <f>Q251*H251</f>
        <v>0</v>
      </c>
      <c r="S251" s="224">
        <v>0</v>
      </c>
      <c r="T251" s="224">
        <f>S251*H251</f>
        <v>0</v>
      </c>
      <c r="U251" s="225" t="s">
        <v>19</v>
      </c>
      <c r="V251" s="40"/>
      <c r="W251" s="40"/>
      <c r="X251" s="40"/>
      <c r="Y251" s="40"/>
      <c r="Z251" s="40"/>
      <c r="AA251" s="40"/>
      <c r="AB251" s="40"/>
      <c r="AC251" s="40"/>
      <c r="AD251" s="40"/>
      <c r="AE251" s="40"/>
      <c r="AR251" s="226" t="s">
        <v>245</v>
      </c>
      <c r="AT251" s="226" t="s">
        <v>241</v>
      </c>
      <c r="AU251" s="226" t="s">
        <v>82</v>
      </c>
      <c r="AY251" s="19" t="s">
        <v>227</v>
      </c>
      <c r="BE251" s="227">
        <f>IF(N251="základní",J251,0)</f>
        <v>0</v>
      </c>
      <c r="BF251" s="227">
        <f>IF(N251="snížená",J251,0)</f>
        <v>0</v>
      </c>
      <c r="BG251" s="227">
        <f>IF(N251="zákl. přenesená",J251,0)</f>
        <v>0</v>
      </c>
      <c r="BH251" s="227">
        <f>IF(N251="sníž. přenesená",J251,0)</f>
        <v>0</v>
      </c>
      <c r="BI251" s="227">
        <f>IF(N251="nulová",J251,0)</f>
        <v>0</v>
      </c>
      <c r="BJ251" s="19" t="s">
        <v>82</v>
      </c>
      <c r="BK251" s="227">
        <f>ROUND(I251*H251,2)</f>
        <v>0</v>
      </c>
      <c r="BL251" s="19" t="s">
        <v>234</v>
      </c>
      <c r="BM251" s="226" t="s">
        <v>3100</v>
      </c>
    </row>
    <row r="252" s="2" customFormat="1" ht="16.5" customHeight="1">
      <c r="A252" s="40"/>
      <c r="B252" s="41"/>
      <c r="C252" s="215" t="s">
        <v>739</v>
      </c>
      <c r="D252" s="215" t="s">
        <v>229</v>
      </c>
      <c r="E252" s="216" t="s">
        <v>3101</v>
      </c>
      <c r="F252" s="217" t="s">
        <v>3102</v>
      </c>
      <c r="G252" s="218" t="s">
        <v>2657</v>
      </c>
      <c r="H252" s="219">
        <v>19</v>
      </c>
      <c r="I252" s="220"/>
      <c r="J252" s="221">
        <f>ROUND(I252*H252,2)</f>
        <v>0</v>
      </c>
      <c r="K252" s="217" t="s">
        <v>19</v>
      </c>
      <c r="L252" s="46"/>
      <c r="M252" s="222" t="s">
        <v>19</v>
      </c>
      <c r="N252" s="223" t="s">
        <v>46</v>
      </c>
      <c r="O252" s="86"/>
      <c r="P252" s="224">
        <f>O252*H252</f>
        <v>0</v>
      </c>
      <c r="Q252" s="224">
        <v>0</v>
      </c>
      <c r="R252" s="224">
        <f>Q252*H252</f>
        <v>0</v>
      </c>
      <c r="S252" s="224">
        <v>0</v>
      </c>
      <c r="T252" s="224">
        <f>S252*H252</f>
        <v>0</v>
      </c>
      <c r="U252" s="225" t="s">
        <v>19</v>
      </c>
      <c r="V252" s="40"/>
      <c r="W252" s="40"/>
      <c r="X252" s="40"/>
      <c r="Y252" s="40"/>
      <c r="Z252" s="40"/>
      <c r="AA252" s="40"/>
      <c r="AB252" s="40"/>
      <c r="AC252" s="40"/>
      <c r="AD252" s="40"/>
      <c r="AE252" s="40"/>
      <c r="AR252" s="226" t="s">
        <v>234</v>
      </c>
      <c r="AT252" s="226" t="s">
        <v>229</v>
      </c>
      <c r="AU252" s="226" t="s">
        <v>82</v>
      </c>
      <c r="AY252" s="19" t="s">
        <v>227</v>
      </c>
      <c r="BE252" s="227">
        <f>IF(N252="základní",J252,0)</f>
        <v>0</v>
      </c>
      <c r="BF252" s="227">
        <f>IF(N252="snížená",J252,0)</f>
        <v>0</v>
      </c>
      <c r="BG252" s="227">
        <f>IF(N252="zákl. přenesená",J252,0)</f>
        <v>0</v>
      </c>
      <c r="BH252" s="227">
        <f>IF(N252="sníž. přenesená",J252,0)</f>
        <v>0</v>
      </c>
      <c r="BI252" s="227">
        <f>IF(N252="nulová",J252,0)</f>
        <v>0</v>
      </c>
      <c r="BJ252" s="19" t="s">
        <v>82</v>
      </c>
      <c r="BK252" s="227">
        <f>ROUND(I252*H252,2)</f>
        <v>0</v>
      </c>
      <c r="BL252" s="19" t="s">
        <v>234</v>
      </c>
      <c r="BM252" s="226" t="s">
        <v>3103</v>
      </c>
    </row>
    <row r="253" s="2" customFormat="1" ht="16.5" customHeight="1">
      <c r="A253" s="40"/>
      <c r="B253" s="41"/>
      <c r="C253" s="256" t="s">
        <v>744</v>
      </c>
      <c r="D253" s="256" t="s">
        <v>241</v>
      </c>
      <c r="E253" s="257" t="s">
        <v>3104</v>
      </c>
      <c r="F253" s="258" t="s">
        <v>3105</v>
      </c>
      <c r="G253" s="259" t="s">
        <v>2657</v>
      </c>
      <c r="H253" s="260">
        <v>19</v>
      </c>
      <c r="I253" s="261"/>
      <c r="J253" s="262">
        <f>ROUND(I253*H253,2)</f>
        <v>0</v>
      </c>
      <c r="K253" s="258" t="s">
        <v>19</v>
      </c>
      <c r="L253" s="263"/>
      <c r="M253" s="264" t="s">
        <v>19</v>
      </c>
      <c r="N253" s="265" t="s">
        <v>46</v>
      </c>
      <c r="O253" s="86"/>
      <c r="P253" s="224">
        <f>O253*H253</f>
        <v>0</v>
      </c>
      <c r="Q253" s="224">
        <v>0</v>
      </c>
      <c r="R253" s="224">
        <f>Q253*H253</f>
        <v>0</v>
      </c>
      <c r="S253" s="224">
        <v>0</v>
      </c>
      <c r="T253" s="224">
        <f>S253*H253</f>
        <v>0</v>
      </c>
      <c r="U253" s="225" t="s">
        <v>19</v>
      </c>
      <c r="V253" s="40"/>
      <c r="W253" s="40"/>
      <c r="X253" s="40"/>
      <c r="Y253" s="40"/>
      <c r="Z253" s="40"/>
      <c r="AA253" s="40"/>
      <c r="AB253" s="40"/>
      <c r="AC253" s="40"/>
      <c r="AD253" s="40"/>
      <c r="AE253" s="40"/>
      <c r="AR253" s="226" t="s">
        <v>245</v>
      </c>
      <c r="AT253" s="226" t="s">
        <v>241</v>
      </c>
      <c r="AU253" s="226" t="s">
        <v>82</v>
      </c>
      <c r="AY253" s="19" t="s">
        <v>227</v>
      </c>
      <c r="BE253" s="227">
        <f>IF(N253="základní",J253,0)</f>
        <v>0</v>
      </c>
      <c r="BF253" s="227">
        <f>IF(N253="snížená",J253,0)</f>
        <v>0</v>
      </c>
      <c r="BG253" s="227">
        <f>IF(N253="zákl. přenesená",J253,0)</f>
        <v>0</v>
      </c>
      <c r="BH253" s="227">
        <f>IF(N253="sníž. přenesená",J253,0)</f>
        <v>0</v>
      </c>
      <c r="BI253" s="227">
        <f>IF(N253="nulová",J253,0)</f>
        <v>0</v>
      </c>
      <c r="BJ253" s="19" t="s">
        <v>82</v>
      </c>
      <c r="BK253" s="227">
        <f>ROUND(I253*H253,2)</f>
        <v>0</v>
      </c>
      <c r="BL253" s="19" t="s">
        <v>234</v>
      </c>
      <c r="BM253" s="226" t="s">
        <v>3106</v>
      </c>
    </row>
    <row r="254" s="15" customFormat="1">
      <c r="A254" s="15"/>
      <c r="B254" s="266"/>
      <c r="C254" s="267"/>
      <c r="D254" s="235" t="s">
        <v>238</v>
      </c>
      <c r="E254" s="268" t="s">
        <v>19</v>
      </c>
      <c r="F254" s="269" t="s">
        <v>2896</v>
      </c>
      <c r="G254" s="267"/>
      <c r="H254" s="268" t="s">
        <v>19</v>
      </c>
      <c r="I254" s="270"/>
      <c r="J254" s="267"/>
      <c r="K254" s="267"/>
      <c r="L254" s="271"/>
      <c r="M254" s="272"/>
      <c r="N254" s="273"/>
      <c r="O254" s="273"/>
      <c r="P254" s="273"/>
      <c r="Q254" s="273"/>
      <c r="R254" s="273"/>
      <c r="S254" s="273"/>
      <c r="T254" s="273"/>
      <c r="U254" s="274"/>
      <c r="V254" s="15"/>
      <c r="W254" s="15"/>
      <c r="X254" s="15"/>
      <c r="Y254" s="15"/>
      <c r="Z254" s="15"/>
      <c r="AA254" s="15"/>
      <c r="AB254" s="15"/>
      <c r="AC254" s="15"/>
      <c r="AD254" s="15"/>
      <c r="AE254" s="15"/>
      <c r="AT254" s="275" t="s">
        <v>238</v>
      </c>
      <c r="AU254" s="275" t="s">
        <v>82</v>
      </c>
      <c r="AV254" s="15" t="s">
        <v>82</v>
      </c>
      <c r="AW254" s="15" t="s">
        <v>37</v>
      </c>
      <c r="AX254" s="15" t="s">
        <v>75</v>
      </c>
      <c r="AY254" s="275" t="s">
        <v>227</v>
      </c>
    </row>
    <row r="255" s="13" customFormat="1">
      <c r="A255" s="13"/>
      <c r="B255" s="233"/>
      <c r="C255" s="234"/>
      <c r="D255" s="235" t="s">
        <v>238</v>
      </c>
      <c r="E255" s="236" t="s">
        <v>19</v>
      </c>
      <c r="F255" s="237" t="s">
        <v>3107</v>
      </c>
      <c r="G255" s="234"/>
      <c r="H255" s="238">
        <v>19</v>
      </c>
      <c r="I255" s="239"/>
      <c r="J255" s="234"/>
      <c r="K255" s="234"/>
      <c r="L255" s="240"/>
      <c r="M255" s="241"/>
      <c r="N255" s="242"/>
      <c r="O255" s="242"/>
      <c r="P255" s="242"/>
      <c r="Q255" s="242"/>
      <c r="R255" s="242"/>
      <c r="S255" s="242"/>
      <c r="T255" s="242"/>
      <c r="U255" s="243"/>
      <c r="V255" s="13"/>
      <c r="W255" s="13"/>
      <c r="X255" s="13"/>
      <c r="Y255" s="13"/>
      <c r="Z255" s="13"/>
      <c r="AA255" s="13"/>
      <c r="AB255" s="13"/>
      <c r="AC255" s="13"/>
      <c r="AD255" s="13"/>
      <c r="AE255" s="13"/>
      <c r="AT255" s="244" t="s">
        <v>238</v>
      </c>
      <c r="AU255" s="244" t="s">
        <v>82</v>
      </c>
      <c r="AV255" s="13" t="s">
        <v>84</v>
      </c>
      <c r="AW255" s="13" t="s">
        <v>37</v>
      </c>
      <c r="AX255" s="13" t="s">
        <v>75</v>
      </c>
      <c r="AY255" s="244" t="s">
        <v>227</v>
      </c>
    </row>
    <row r="256" s="14" customFormat="1">
      <c r="A256" s="14"/>
      <c r="B256" s="245"/>
      <c r="C256" s="246"/>
      <c r="D256" s="235" t="s">
        <v>238</v>
      </c>
      <c r="E256" s="247" t="s">
        <v>19</v>
      </c>
      <c r="F256" s="248" t="s">
        <v>240</v>
      </c>
      <c r="G256" s="246"/>
      <c r="H256" s="249">
        <v>19</v>
      </c>
      <c r="I256" s="250"/>
      <c r="J256" s="246"/>
      <c r="K256" s="246"/>
      <c r="L256" s="251"/>
      <c r="M256" s="252"/>
      <c r="N256" s="253"/>
      <c r="O256" s="253"/>
      <c r="P256" s="253"/>
      <c r="Q256" s="253"/>
      <c r="R256" s="253"/>
      <c r="S256" s="253"/>
      <c r="T256" s="253"/>
      <c r="U256" s="254"/>
      <c r="V256" s="14"/>
      <c r="W256" s="14"/>
      <c r="X256" s="14"/>
      <c r="Y256" s="14"/>
      <c r="Z256" s="14"/>
      <c r="AA256" s="14"/>
      <c r="AB256" s="14"/>
      <c r="AC256" s="14"/>
      <c r="AD256" s="14"/>
      <c r="AE256" s="14"/>
      <c r="AT256" s="255" t="s">
        <v>238</v>
      </c>
      <c r="AU256" s="255" t="s">
        <v>82</v>
      </c>
      <c r="AV256" s="14" t="s">
        <v>234</v>
      </c>
      <c r="AW256" s="14" t="s">
        <v>37</v>
      </c>
      <c r="AX256" s="14" t="s">
        <v>82</v>
      </c>
      <c r="AY256" s="255" t="s">
        <v>227</v>
      </c>
    </row>
    <row r="257" s="2" customFormat="1" ht="16.5" customHeight="1">
      <c r="A257" s="40"/>
      <c r="B257" s="41"/>
      <c r="C257" s="215" t="s">
        <v>750</v>
      </c>
      <c r="D257" s="215" t="s">
        <v>229</v>
      </c>
      <c r="E257" s="216" t="s">
        <v>3108</v>
      </c>
      <c r="F257" s="217" t="s">
        <v>3109</v>
      </c>
      <c r="G257" s="218" t="s">
        <v>2657</v>
      </c>
      <c r="H257" s="219">
        <v>72</v>
      </c>
      <c r="I257" s="220"/>
      <c r="J257" s="221">
        <f>ROUND(I257*H257,2)</f>
        <v>0</v>
      </c>
      <c r="K257" s="217" t="s">
        <v>19</v>
      </c>
      <c r="L257" s="46"/>
      <c r="M257" s="222" t="s">
        <v>19</v>
      </c>
      <c r="N257" s="223" t="s">
        <v>46</v>
      </c>
      <c r="O257" s="86"/>
      <c r="P257" s="224">
        <f>O257*H257</f>
        <v>0</v>
      </c>
      <c r="Q257" s="224">
        <v>0</v>
      </c>
      <c r="R257" s="224">
        <f>Q257*H257</f>
        <v>0</v>
      </c>
      <c r="S257" s="224">
        <v>0</v>
      </c>
      <c r="T257" s="224">
        <f>S257*H257</f>
        <v>0</v>
      </c>
      <c r="U257" s="225" t="s">
        <v>19</v>
      </c>
      <c r="V257" s="40"/>
      <c r="W257" s="40"/>
      <c r="X257" s="40"/>
      <c r="Y257" s="40"/>
      <c r="Z257" s="40"/>
      <c r="AA257" s="40"/>
      <c r="AB257" s="40"/>
      <c r="AC257" s="40"/>
      <c r="AD257" s="40"/>
      <c r="AE257" s="40"/>
      <c r="AR257" s="226" t="s">
        <v>234</v>
      </c>
      <c r="AT257" s="226" t="s">
        <v>229</v>
      </c>
      <c r="AU257" s="226" t="s">
        <v>82</v>
      </c>
      <c r="AY257" s="19" t="s">
        <v>227</v>
      </c>
      <c r="BE257" s="227">
        <f>IF(N257="základní",J257,0)</f>
        <v>0</v>
      </c>
      <c r="BF257" s="227">
        <f>IF(N257="snížená",J257,0)</f>
        <v>0</v>
      </c>
      <c r="BG257" s="227">
        <f>IF(N257="zákl. přenesená",J257,0)</f>
        <v>0</v>
      </c>
      <c r="BH257" s="227">
        <f>IF(N257="sníž. přenesená",J257,0)</f>
        <v>0</v>
      </c>
      <c r="BI257" s="227">
        <f>IF(N257="nulová",J257,0)</f>
        <v>0</v>
      </c>
      <c r="BJ257" s="19" t="s">
        <v>82</v>
      </c>
      <c r="BK257" s="227">
        <f>ROUND(I257*H257,2)</f>
        <v>0</v>
      </c>
      <c r="BL257" s="19" t="s">
        <v>234</v>
      </c>
      <c r="BM257" s="226" t="s">
        <v>3110</v>
      </c>
    </row>
    <row r="258" s="2" customFormat="1" ht="16.5" customHeight="1">
      <c r="A258" s="40"/>
      <c r="B258" s="41"/>
      <c r="C258" s="256" t="s">
        <v>756</v>
      </c>
      <c r="D258" s="256" t="s">
        <v>241</v>
      </c>
      <c r="E258" s="257" t="s">
        <v>3111</v>
      </c>
      <c r="F258" s="258" t="s">
        <v>3112</v>
      </c>
      <c r="G258" s="259" t="s">
        <v>2657</v>
      </c>
      <c r="H258" s="260">
        <v>72</v>
      </c>
      <c r="I258" s="261"/>
      <c r="J258" s="262">
        <f>ROUND(I258*H258,2)</f>
        <v>0</v>
      </c>
      <c r="K258" s="258" t="s">
        <v>19</v>
      </c>
      <c r="L258" s="263"/>
      <c r="M258" s="264" t="s">
        <v>19</v>
      </c>
      <c r="N258" s="265" t="s">
        <v>46</v>
      </c>
      <c r="O258" s="86"/>
      <c r="P258" s="224">
        <f>O258*H258</f>
        <v>0</v>
      </c>
      <c r="Q258" s="224">
        <v>0</v>
      </c>
      <c r="R258" s="224">
        <f>Q258*H258</f>
        <v>0</v>
      </c>
      <c r="S258" s="224">
        <v>0</v>
      </c>
      <c r="T258" s="224">
        <f>S258*H258</f>
        <v>0</v>
      </c>
      <c r="U258" s="225" t="s">
        <v>19</v>
      </c>
      <c r="V258" s="40"/>
      <c r="W258" s="40"/>
      <c r="X258" s="40"/>
      <c r="Y258" s="40"/>
      <c r="Z258" s="40"/>
      <c r="AA258" s="40"/>
      <c r="AB258" s="40"/>
      <c r="AC258" s="40"/>
      <c r="AD258" s="40"/>
      <c r="AE258" s="40"/>
      <c r="AR258" s="226" t="s">
        <v>245</v>
      </c>
      <c r="AT258" s="226" t="s">
        <v>241</v>
      </c>
      <c r="AU258" s="226" t="s">
        <v>82</v>
      </c>
      <c r="AY258" s="19" t="s">
        <v>227</v>
      </c>
      <c r="BE258" s="227">
        <f>IF(N258="základní",J258,0)</f>
        <v>0</v>
      </c>
      <c r="BF258" s="227">
        <f>IF(N258="snížená",J258,0)</f>
        <v>0</v>
      </c>
      <c r="BG258" s="227">
        <f>IF(N258="zákl. přenesená",J258,0)</f>
        <v>0</v>
      </c>
      <c r="BH258" s="227">
        <f>IF(N258="sníž. přenesená",J258,0)</f>
        <v>0</v>
      </c>
      <c r="BI258" s="227">
        <f>IF(N258="nulová",J258,0)</f>
        <v>0</v>
      </c>
      <c r="BJ258" s="19" t="s">
        <v>82</v>
      </c>
      <c r="BK258" s="227">
        <f>ROUND(I258*H258,2)</f>
        <v>0</v>
      </c>
      <c r="BL258" s="19" t="s">
        <v>234</v>
      </c>
      <c r="BM258" s="226" t="s">
        <v>3113</v>
      </c>
    </row>
    <row r="259" s="15" customFormat="1">
      <c r="A259" s="15"/>
      <c r="B259" s="266"/>
      <c r="C259" s="267"/>
      <c r="D259" s="235" t="s">
        <v>238</v>
      </c>
      <c r="E259" s="268" t="s">
        <v>19</v>
      </c>
      <c r="F259" s="269" t="s">
        <v>2896</v>
      </c>
      <c r="G259" s="267"/>
      <c r="H259" s="268" t="s">
        <v>19</v>
      </c>
      <c r="I259" s="270"/>
      <c r="J259" s="267"/>
      <c r="K259" s="267"/>
      <c r="L259" s="271"/>
      <c r="M259" s="272"/>
      <c r="N259" s="273"/>
      <c r="O259" s="273"/>
      <c r="P259" s="273"/>
      <c r="Q259" s="273"/>
      <c r="R259" s="273"/>
      <c r="S259" s="273"/>
      <c r="T259" s="273"/>
      <c r="U259" s="274"/>
      <c r="V259" s="15"/>
      <c r="W259" s="15"/>
      <c r="X259" s="15"/>
      <c r="Y259" s="15"/>
      <c r="Z259" s="15"/>
      <c r="AA259" s="15"/>
      <c r="AB259" s="15"/>
      <c r="AC259" s="15"/>
      <c r="AD259" s="15"/>
      <c r="AE259" s="15"/>
      <c r="AT259" s="275" t="s">
        <v>238</v>
      </c>
      <c r="AU259" s="275" t="s">
        <v>82</v>
      </c>
      <c r="AV259" s="15" t="s">
        <v>82</v>
      </c>
      <c r="AW259" s="15" t="s">
        <v>37</v>
      </c>
      <c r="AX259" s="15" t="s">
        <v>75</v>
      </c>
      <c r="AY259" s="275" t="s">
        <v>227</v>
      </c>
    </row>
    <row r="260" s="13" customFormat="1">
      <c r="A260" s="13"/>
      <c r="B260" s="233"/>
      <c r="C260" s="234"/>
      <c r="D260" s="235" t="s">
        <v>238</v>
      </c>
      <c r="E260" s="236" t="s">
        <v>19</v>
      </c>
      <c r="F260" s="237" t="s">
        <v>3114</v>
      </c>
      <c r="G260" s="234"/>
      <c r="H260" s="238">
        <v>72</v>
      </c>
      <c r="I260" s="239"/>
      <c r="J260" s="234"/>
      <c r="K260" s="234"/>
      <c r="L260" s="240"/>
      <c r="M260" s="241"/>
      <c r="N260" s="242"/>
      <c r="O260" s="242"/>
      <c r="P260" s="242"/>
      <c r="Q260" s="242"/>
      <c r="R260" s="242"/>
      <c r="S260" s="242"/>
      <c r="T260" s="242"/>
      <c r="U260" s="243"/>
      <c r="V260" s="13"/>
      <c r="W260" s="13"/>
      <c r="X260" s="13"/>
      <c r="Y260" s="13"/>
      <c r="Z260" s="13"/>
      <c r="AA260" s="13"/>
      <c r="AB260" s="13"/>
      <c r="AC260" s="13"/>
      <c r="AD260" s="13"/>
      <c r="AE260" s="13"/>
      <c r="AT260" s="244" t="s">
        <v>238</v>
      </c>
      <c r="AU260" s="244" t="s">
        <v>82</v>
      </c>
      <c r="AV260" s="13" t="s">
        <v>84</v>
      </c>
      <c r="AW260" s="13" t="s">
        <v>37</v>
      </c>
      <c r="AX260" s="13" t="s">
        <v>75</v>
      </c>
      <c r="AY260" s="244" t="s">
        <v>227</v>
      </c>
    </row>
    <row r="261" s="14" customFormat="1">
      <c r="A261" s="14"/>
      <c r="B261" s="245"/>
      <c r="C261" s="246"/>
      <c r="D261" s="235" t="s">
        <v>238</v>
      </c>
      <c r="E261" s="247" t="s">
        <v>19</v>
      </c>
      <c r="F261" s="248" t="s">
        <v>240</v>
      </c>
      <c r="G261" s="246"/>
      <c r="H261" s="249">
        <v>72</v>
      </c>
      <c r="I261" s="250"/>
      <c r="J261" s="246"/>
      <c r="K261" s="246"/>
      <c r="L261" s="251"/>
      <c r="M261" s="252"/>
      <c r="N261" s="253"/>
      <c r="O261" s="253"/>
      <c r="P261" s="253"/>
      <c r="Q261" s="253"/>
      <c r="R261" s="253"/>
      <c r="S261" s="253"/>
      <c r="T261" s="253"/>
      <c r="U261" s="254"/>
      <c r="V261" s="14"/>
      <c r="W261" s="14"/>
      <c r="X261" s="14"/>
      <c r="Y261" s="14"/>
      <c r="Z261" s="14"/>
      <c r="AA261" s="14"/>
      <c r="AB261" s="14"/>
      <c r="AC261" s="14"/>
      <c r="AD261" s="14"/>
      <c r="AE261" s="14"/>
      <c r="AT261" s="255" t="s">
        <v>238</v>
      </c>
      <c r="AU261" s="255" t="s">
        <v>82</v>
      </c>
      <c r="AV261" s="14" t="s">
        <v>234</v>
      </c>
      <c r="AW261" s="14" t="s">
        <v>37</v>
      </c>
      <c r="AX261" s="14" t="s">
        <v>82</v>
      </c>
      <c r="AY261" s="255" t="s">
        <v>227</v>
      </c>
    </row>
    <row r="262" s="2" customFormat="1" ht="16.5" customHeight="1">
      <c r="A262" s="40"/>
      <c r="B262" s="41"/>
      <c r="C262" s="215" t="s">
        <v>761</v>
      </c>
      <c r="D262" s="215" t="s">
        <v>229</v>
      </c>
      <c r="E262" s="216" t="s">
        <v>3115</v>
      </c>
      <c r="F262" s="217" t="s">
        <v>3116</v>
      </c>
      <c r="G262" s="218" t="s">
        <v>2657</v>
      </c>
      <c r="H262" s="219">
        <v>18</v>
      </c>
      <c r="I262" s="220"/>
      <c r="J262" s="221">
        <f>ROUND(I262*H262,2)</f>
        <v>0</v>
      </c>
      <c r="K262" s="217" t="s">
        <v>19</v>
      </c>
      <c r="L262" s="46"/>
      <c r="M262" s="222" t="s">
        <v>19</v>
      </c>
      <c r="N262" s="223" t="s">
        <v>46</v>
      </c>
      <c r="O262" s="86"/>
      <c r="P262" s="224">
        <f>O262*H262</f>
        <v>0</v>
      </c>
      <c r="Q262" s="224">
        <v>0</v>
      </c>
      <c r="R262" s="224">
        <f>Q262*H262</f>
        <v>0</v>
      </c>
      <c r="S262" s="224">
        <v>0</v>
      </c>
      <c r="T262" s="224">
        <f>S262*H262</f>
        <v>0</v>
      </c>
      <c r="U262" s="225" t="s">
        <v>19</v>
      </c>
      <c r="V262" s="40"/>
      <c r="W262" s="40"/>
      <c r="X262" s="40"/>
      <c r="Y262" s="40"/>
      <c r="Z262" s="40"/>
      <c r="AA262" s="40"/>
      <c r="AB262" s="40"/>
      <c r="AC262" s="40"/>
      <c r="AD262" s="40"/>
      <c r="AE262" s="40"/>
      <c r="AR262" s="226" t="s">
        <v>234</v>
      </c>
      <c r="AT262" s="226" t="s">
        <v>229</v>
      </c>
      <c r="AU262" s="226" t="s">
        <v>82</v>
      </c>
      <c r="AY262" s="19" t="s">
        <v>227</v>
      </c>
      <c r="BE262" s="227">
        <f>IF(N262="základní",J262,0)</f>
        <v>0</v>
      </c>
      <c r="BF262" s="227">
        <f>IF(N262="snížená",J262,0)</f>
        <v>0</v>
      </c>
      <c r="BG262" s="227">
        <f>IF(N262="zákl. přenesená",J262,0)</f>
        <v>0</v>
      </c>
      <c r="BH262" s="227">
        <f>IF(N262="sníž. přenesená",J262,0)</f>
        <v>0</v>
      </c>
      <c r="BI262" s="227">
        <f>IF(N262="nulová",J262,0)</f>
        <v>0</v>
      </c>
      <c r="BJ262" s="19" t="s">
        <v>82</v>
      </c>
      <c r="BK262" s="227">
        <f>ROUND(I262*H262,2)</f>
        <v>0</v>
      </c>
      <c r="BL262" s="19" t="s">
        <v>234</v>
      </c>
      <c r="BM262" s="226" t="s">
        <v>3117</v>
      </c>
    </row>
    <row r="263" s="2" customFormat="1" ht="16.5" customHeight="1">
      <c r="A263" s="40"/>
      <c r="B263" s="41"/>
      <c r="C263" s="256" t="s">
        <v>766</v>
      </c>
      <c r="D263" s="256" t="s">
        <v>241</v>
      </c>
      <c r="E263" s="257" t="s">
        <v>3118</v>
      </c>
      <c r="F263" s="258" t="s">
        <v>3119</v>
      </c>
      <c r="G263" s="259" t="s">
        <v>2657</v>
      </c>
      <c r="H263" s="260">
        <v>18</v>
      </c>
      <c r="I263" s="261"/>
      <c r="J263" s="262">
        <f>ROUND(I263*H263,2)</f>
        <v>0</v>
      </c>
      <c r="K263" s="258" t="s">
        <v>19</v>
      </c>
      <c r="L263" s="263"/>
      <c r="M263" s="264" t="s">
        <v>19</v>
      </c>
      <c r="N263" s="265" t="s">
        <v>46</v>
      </c>
      <c r="O263" s="86"/>
      <c r="P263" s="224">
        <f>O263*H263</f>
        <v>0</v>
      </c>
      <c r="Q263" s="224">
        <v>0</v>
      </c>
      <c r="R263" s="224">
        <f>Q263*H263</f>
        <v>0</v>
      </c>
      <c r="S263" s="224">
        <v>0</v>
      </c>
      <c r="T263" s="224">
        <f>S263*H263</f>
        <v>0</v>
      </c>
      <c r="U263" s="225" t="s">
        <v>19</v>
      </c>
      <c r="V263" s="40"/>
      <c r="W263" s="40"/>
      <c r="X263" s="40"/>
      <c r="Y263" s="40"/>
      <c r="Z263" s="40"/>
      <c r="AA263" s="40"/>
      <c r="AB263" s="40"/>
      <c r="AC263" s="40"/>
      <c r="AD263" s="40"/>
      <c r="AE263" s="40"/>
      <c r="AR263" s="226" t="s">
        <v>245</v>
      </c>
      <c r="AT263" s="226" t="s">
        <v>241</v>
      </c>
      <c r="AU263" s="226" t="s">
        <v>82</v>
      </c>
      <c r="AY263" s="19" t="s">
        <v>227</v>
      </c>
      <c r="BE263" s="227">
        <f>IF(N263="základní",J263,0)</f>
        <v>0</v>
      </c>
      <c r="BF263" s="227">
        <f>IF(N263="snížená",J263,0)</f>
        <v>0</v>
      </c>
      <c r="BG263" s="227">
        <f>IF(N263="zákl. přenesená",J263,0)</f>
        <v>0</v>
      </c>
      <c r="BH263" s="227">
        <f>IF(N263="sníž. přenesená",J263,0)</f>
        <v>0</v>
      </c>
      <c r="BI263" s="227">
        <f>IF(N263="nulová",J263,0)</f>
        <v>0</v>
      </c>
      <c r="BJ263" s="19" t="s">
        <v>82</v>
      </c>
      <c r="BK263" s="227">
        <f>ROUND(I263*H263,2)</f>
        <v>0</v>
      </c>
      <c r="BL263" s="19" t="s">
        <v>234</v>
      </c>
      <c r="BM263" s="226" t="s">
        <v>3120</v>
      </c>
    </row>
    <row r="264" s="15" customFormat="1">
      <c r="A264" s="15"/>
      <c r="B264" s="266"/>
      <c r="C264" s="267"/>
      <c r="D264" s="235" t="s">
        <v>238</v>
      </c>
      <c r="E264" s="268" t="s">
        <v>19</v>
      </c>
      <c r="F264" s="269" t="s">
        <v>2896</v>
      </c>
      <c r="G264" s="267"/>
      <c r="H264" s="268" t="s">
        <v>19</v>
      </c>
      <c r="I264" s="270"/>
      <c r="J264" s="267"/>
      <c r="K264" s="267"/>
      <c r="L264" s="271"/>
      <c r="M264" s="272"/>
      <c r="N264" s="273"/>
      <c r="O264" s="273"/>
      <c r="P264" s="273"/>
      <c r="Q264" s="273"/>
      <c r="R264" s="273"/>
      <c r="S264" s="273"/>
      <c r="T264" s="273"/>
      <c r="U264" s="274"/>
      <c r="V264" s="15"/>
      <c r="W264" s="15"/>
      <c r="X264" s="15"/>
      <c r="Y264" s="15"/>
      <c r="Z264" s="15"/>
      <c r="AA264" s="15"/>
      <c r="AB264" s="15"/>
      <c r="AC264" s="15"/>
      <c r="AD264" s="15"/>
      <c r="AE264" s="15"/>
      <c r="AT264" s="275" t="s">
        <v>238</v>
      </c>
      <c r="AU264" s="275" t="s">
        <v>82</v>
      </c>
      <c r="AV264" s="15" t="s">
        <v>82</v>
      </c>
      <c r="AW264" s="15" t="s">
        <v>37</v>
      </c>
      <c r="AX264" s="15" t="s">
        <v>75</v>
      </c>
      <c r="AY264" s="275" t="s">
        <v>227</v>
      </c>
    </row>
    <row r="265" s="13" customFormat="1">
      <c r="A265" s="13"/>
      <c r="B265" s="233"/>
      <c r="C265" s="234"/>
      <c r="D265" s="235" t="s">
        <v>238</v>
      </c>
      <c r="E265" s="236" t="s">
        <v>19</v>
      </c>
      <c r="F265" s="237" t="s">
        <v>3121</v>
      </c>
      <c r="G265" s="234"/>
      <c r="H265" s="238">
        <v>18</v>
      </c>
      <c r="I265" s="239"/>
      <c r="J265" s="234"/>
      <c r="K265" s="234"/>
      <c r="L265" s="240"/>
      <c r="M265" s="241"/>
      <c r="N265" s="242"/>
      <c r="O265" s="242"/>
      <c r="P265" s="242"/>
      <c r="Q265" s="242"/>
      <c r="R265" s="242"/>
      <c r="S265" s="242"/>
      <c r="T265" s="242"/>
      <c r="U265" s="243"/>
      <c r="V265" s="13"/>
      <c r="W265" s="13"/>
      <c r="X265" s="13"/>
      <c r="Y265" s="13"/>
      <c r="Z265" s="13"/>
      <c r="AA265" s="13"/>
      <c r="AB265" s="13"/>
      <c r="AC265" s="13"/>
      <c r="AD265" s="13"/>
      <c r="AE265" s="13"/>
      <c r="AT265" s="244" t="s">
        <v>238</v>
      </c>
      <c r="AU265" s="244" t="s">
        <v>82</v>
      </c>
      <c r="AV265" s="13" t="s">
        <v>84</v>
      </c>
      <c r="AW265" s="13" t="s">
        <v>37</v>
      </c>
      <c r="AX265" s="13" t="s">
        <v>75</v>
      </c>
      <c r="AY265" s="244" t="s">
        <v>227</v>
      </c>
    </row>
    <row r="266" s="14" customFormat="1">
      <c r="A266" s="14"/>
      <c r="B266" s="245"/>
      <c r="C266" s="246"/>
      <c r="D266" s="235" t="s">
        <v>238</v>
      </c>
      <c r="E266" s="247" t="s">
        <v>19</v>
      </c>
      <c r="F266" s="248" t="s">
        <v>240</v>
      </c>
      <c r="G266" s="246"/>
      <c r="H266" s="249">
        <v>18</v>
      </c>
      <c r="I266" s="250"/>
      <c r="J266" s="246"/>
      <c r="K266" s="246"/>
      <c r="L266" s="251"/>
      <c r="M266" s="252"/>
      <c r="N266" s="253"/>
      <c r="O266" s="253"/>
      <c r="P266" s="253"/>
      <c r="Q266" s="253"/>
      <c r="R266" s="253"/>
      <c r="S266" s="253"/>
      <c r="T266" s="253"/>
      <c r="U266" s="254"/>
      <c r="V266" s="14"/>
      <c r="W266" s="14"/>
      <c r="X266" s="14"/>
      <c r="Y266" s="14"/>
      <c r="Z266" s="14"/>
      <c r="AA266" s="14"/>
      <c r="AB266" s="14"/>
      <c r="AC266" s="14"/>
      <c r="AD266" s="14"/>
      <c r="AE266" s="14"/>
      <c r="AT266" s="255" t="s">
        <v>238</v>
      </c>
      <c r="AU266" s="255" t="s">
        <v>82</v>
      </c>
      <c r="AV266" s="14" t="s">
        <v>234</v>
      </c>
      <c r="AW266" s="14" t="s">
        <v>37</v>
      </c>
      <c r="AX266" s="14" t="s">
        <v>82</v>
      </c>
      <c r="AY266" s="255" t="s">
        <v>227</v>
      </c>
    </row>
    <row r="267" s="2" customFormat="1" ht="16.5" customHeight="1">
      <c r="A267" s="40"/>
      <c r="B267" s="41"/>
      <c r="C267" s="215" t="s">
        <v>772</v>
      </c>
      <c r="D267" s="215" t="s">
        <v>229</v>
      </c>
      <c r="E267" s="216" t="s">
        <v>3122</v>
      </c>
      <c r="F267" s="217" t="s">
        <v>2817</v>
      </c>
      <c r="G267" s="218" t="s">
        <v>309</v>
      </c>
      <c r="H267" s="219">
        <v>238</v>
      </c>
      <c r="I267" s="220"/>
      <c r="J267" s="221">
        <f>ROUND(I267*H267,2)</f>
        <v>0</v>
      </c>
      <c r="K267" s="217" t="s">
        <v>19</v>
      </c>
      <c r="L267" s="46"/>
      <c r="M267" s="222" t="s">
        <v>19</v>
      </c>
      <c r="N267" s="223" t="s">
        <v>46</v>
      </c>
      <c r="O267" s="86"/>
      <c r="P267" s="224">
        <f>O267*H267</f>
        <v>0</v>
      </c>
      <c r="Q267" s="224">
        <v>0</v>
      </c>
      <c r="R267" s="224">
        <f>Q267*H267</f>
        <v>0</v>
      </c>
      <c r="S267" s="224">
        <v>0</v>
      </c>
      <c r="T267" s="224">
        <f>S267*H267</f>
        <v>0</v>
      </c>
      <c r="U267" s="225" t="s">
        <v>19</v>
      </c>
      <c r="V267" s="40"/>
      <c r="W267" s="40"/>
      <c r="X267" s="40"/>
      <c r="Y267" s="40"/>
      <c r="Z267" s="40"/>
      <c r="AA267" s="40"/>
      <c r="AB267" s="40"/>
      <c r="AC267" s="40"/>
      <c r="AD267" s="40"/>
      <c r="AE267" s="40"/>
      <c r="AR267" s="226" t="s">
        <v>234</v>
      </c>
      <c r="AT267" s="226" t="s">
        <v>229</v>
      </c>
      <c r="AU267" s="226" t="s">
        <v>82</v>
      </c>
      <c r="AY267" s="19" t="s">
        <v>227</v>
      </c>
      <c r="BE267" s="227">
        <f>IF(N267="základní",J267,0)</f>
        <v>0</v>
      </c>
      <c r="BF267" s="227">
        <f>IF(N267="snížená",J267,0)</f>
        <v>0</v>
      </c>
      <c r="BG267" s="227">
        <f>IF(N267="zákl. přenesená",J267,0)</f>
        <v>0</v>
      </c>
      <c r="BH267" s="227">
        <f>IF(N267="sníž. přenesená",J267,0)</f>
        <v>0</v>
      </c>
      <c r="BI267" s="227">
        <f>IF(N267="nulová",J267,0)</f>
        <v>0</v>
      </c>
      <c r="BJ267" s="19" t="s">
        <v>82</v>
      </c>
      <c r="BK267" s="227">
        <f>ROUND(I267*H267,2)</f>
        <v>0</v>
      </c>
      <c r="BL267" s="19" t="s">
        <v>234</v>
      </c>
      <c r="BM267" s="226" t="s">
        <v>3123</v>
      </c>
    </row>
    <row r="268" s="2" customFormat="1" ht="16.5" customHeight="1">
      <c r="A268" s="40"/>
      <c r="B268" s="41"/>
      <c r="C268" s="256" t="s">
        <v>778</v>
      </c>
      <c r="D268" s="256" t="s">
        <v>241</v>
      </c>
      <c r="E268" s="257" t="s">
        <v>3124</v>
      </c>
      <c r="F268" s="258" t="s">
        <v>2820</v>
      </c>
      <c r="G268" s="259" t="s">
        <v>309</v>
      </c>
      <c r="H268" s="260">
        <v>238</v>
      </c>
      <c r="I268" s="261"/>
      <c r="J268" s="262">
        <f>ROUND(I268*H268,2)</f>
        <v>0</v>
      </c>
      <c r="K268" s="258" t="s">
        <v>19</v>
      </c>
      <c r="L268" s="263"/>
      <c r="M268" s="264" t="s">
        <v>19</v>
      </c>
      <c r="N268" s="265" t="s">
        <v>46</v>
      </c>
      <c r="O268" s="86"/>
      <c r="P268" s="224">
        <f>O268*H268</f>
        <v>0</v>
      </c>
      <c r="Q268" s="224">
        <v>0</v>
      </c>
      <c r="R268" s="224">
        <f>Q268*H268</f>
        <v>0</v>
      </c>
      <c r="S268" s="224">
        <v>0</v>
      </c>
      <c r="T268" s="224">
        <f>S268*H268</f>
        <v>0</v>
      </c>
      <c r="U268" s="225" t="s">
        <v>19</v>
      </c>
      <c r="V268" s="40"/>
      <c r="W268" s="40"/>
      <c r="X268" s="40"/>
      <c r="Y268" s="40"/>
      <c r="Z268" s="40"/>
      <c r="AA268" s="40"/>
      <c r="AB268" s="40"/>
      <c r="AC268" s="40"/>
      <c r="AD268" s="40"/>
      <c r="AE268" s="40"/>
      <c r="AR268" s="226" t="s">
        <v>245</v>
      </c>
      <c r="AT268" s="226" t="s">
        <v>241</v>
      </c>
      <c r="AU268" s="226" t="s">
        <v>82</v>
      </c>
      <c r="AY268" s="19" t="s">
        <v>227</v>
      </c>
      <c r="BE268" s="227">
        <f>IF(N268="základní",J268,0)</f>
        <v>0</v>
      </c>
      <c r="BF268" s="227">
        <f>IF(N268="snížená",J268,0)</f>
        <v>0</v>
      </c>
      <c r="BG268" s="227">
        <f>IF(N268="zákl. přenesená",J268,0)</f>
        <v>0</v>
      </c>
      <c r="BH268" s="227">
        <f>IF(N268="sníž. přenesená",J268,0)</f>
        <v>0</v>
      </c>
      <c r="BI268" s="227">
        <f>IF(N268="nulová",J268,0)</f>
        <v>0</v>
      </c>
      <c r="BJ268" s="19" t="s">
        <v>82</v>
      </c>
      <c r="BK268" s="227">
        <f>ROUND(I268*H268,2)</f>
        <v>0</v>
      </c>
      <c r="BL268" s="19" t="s">
        <v>234</v>
      </c>
      <c r="BM268" s="226" t="s">
        <v>3125</v>
      </c>
    </row>
    <row r="269" s="15" customFormat="1">
      <c r="A269" s="15"/>
      <c r="B269" s="266"/>
      <c r="C269" s="267"/>
      <c r="D269" s="235" t="s">
        <v>238</v>
      </c>
      <c r="E269" s="268" t="s">
        <v>19</v>
      </c>
      <c r="F269" s="269" t="s">
        <v>2896</v>
      </c>
      <c r="G269" s="267"/>
      <c r="H269" s="268" t="s">
        <v>19</v>
      </c>
      <c r="I269" s="270"/>
      <c r="J269" s="267"/>
      <c r="K269" s="267"/>
      <c r="L269" s="271"/>
      <c r="M269" s="272"/>
      <c r="N269" s="273"/>
      <c r="O269" s="273"/>
      <c r="P269" s="273"/>
      <c r="Q269" s="273"/>
      <c r="R269" s="273"/>
      <c r="S269" s="273"/>
      <c r="T269" s="273"/>
      <c r="U269" s="274"/>
      <c r="V269" s="15"/>
      <c r="W269" s="15"/>
      <c r="X269" s="15"/>
      <c r="Y269" s="15"/>
      <c r="Z269" s="15"/>
      <c r="AA269" s="15"/>
      <c r="AB269" s="15"/>
      <c r="AC269" s="15"/>
      <c r="AD269" s="15"/>
      <c r="AE269" s="15"/>
      <c r="AT269" s="275" t="s">
        <v>238</v>
      </c>
      <c r="AU269" s="275" t="s">
        <v>82</v>
      </c>
      <c r="AV269" s="15" t="s">
        <v>82</v>
      </c>
      <c r="AW269" s="15" t="s">
        <v>37</v>
      </c>
      <c r="AX269" s="15" t="s">
        <v>75</v>
      </c>
      <c r="AY269" s="275" t="s">
        <v>227</v>
      </c>
    </row>
    <row r="270" s="13" customFormat="1">
      <c r="A270" s="13"/>
      <c r="B270" s="233"/>
      <c r="C270" s="234"/>
      <c r="D270" s="235" t="s">
        <v>238</v>
      </c>
      <c r="E270" s="236" t="s">
        <v>19</v>
      </c>
      <c r="F270" s="237" t="s">
        <v>3126</v>
      </c>
      <c r="G270" s="234"/>
      <c r="H270" s="238">
        <v>238</v>
      </c>
      <c r="I270" s="239"/>
      <c r="J270" s="234"/>
      <c r="K270" s="234"/>
      <c r="L270" s="240"/>
      <c r="M270" s="241"/>
      <c r="N270" s="242"/>
      <c r="O270" s="242"/>
      <c r="P270" s="242"/>
      <c r="Q270" s="242"/>
      <c r="R270" s="242"/>
      <c r="S270" s="242"/>
      <c r="T270" s="242"/>
      <c r="U270" s="243"/>
      <c r="V270" s="13"/>
      <c r="W270" s="13"/>
      <c r="X270" s="13"/>
      <c r="Y270" s="13"/>
      <c r="Z270" s="13"/>
      <c r="AA270" s="13"/>
      <c r="AB270" s="13"/>
      <c r="AC270" s="13"/>
      <c r="AD270" s="13"/>
      <c r="AE270" s="13"/>
      <c r="AT270" s="244" t="s">
        <v>238</v>
      </c>
      <c r="AU270" s="244" t="s">
        <v>82</v>
      </c>
      <c r="AV270" s="13" t="s">
        <v>84</v>
      </c>
      <c r="AW270" s="13" t="s">
        <v>37</v>
      </c>
      <c r="AX270" s="13" t="s">
        <v>75</v>
      </c>
      <c r="AY270" s="244" t="s">
        <v>227</v>
      </c>
    </row>
    <row r="271" s="14" customFormat="1">
      <c r="A271" s="14"/>
      <c r="B271" s="245"/>
      <c r="C271" s="246"/>
      <c r="D271" s="235" t="s">
        <v>238</v>
      </c>
      <c r="E271" s="247" t="s">
        <v>19</v>
      </c>
      <c r="F271" s="248" t="s">
        <v>240</v>
      </c>
      <c r="G271" s="246"/>
      <c r="H271" s="249">
        <v>238</v>
      </c>
      <c r="I271" s="250"/>
      <c r="J271" s="246"/>
      <c r="K271" s="246"/>
      <c r="L271" s="251"/>
      <c r="M271" s="252"/>
      <c r="N271" s="253"/>
      <c r="O271" s="253"/>
      <c r="P271" s="253"/>
      <c r="Q271" s="253"/>
      <c r="R271" s="253"/>
      <c r="S271" s="253"/>
      <c r="T271" s="253"/>
      <c r="U271" s="254"/>
      <c r="V271" s="14"/>
      <c r="W271" s="14"/>
      <c r="X271" s="14"/>
      <c r="Y271" s="14"/>
      <c r="Z271" s="14"/>
      <c r="AA271" s="14"/>
      <c r="AB271" s="14"/>
      <c r="AC271" s="14"/>
      <c r="AD271" s="14"/>
      <c r="AE271" s="14"/>
      <c r="AT271" s="255" t="s">
        <v>238</v>
      </c>
      <c r="AU271" s="255" t="s">
        <v>82</v>
      </c>
      <c r="AV271" s="14" t="s">
        <v>234</v>
      </c>
      <c r="AW271" s="14" t="s">
        <v>37</v>
      </c>
      <c r="AX271" s="14" t="s">
        <v>82</v>
      </c>
      <c r="AY271" s="255" t="s">
        <v>227</v>
      </c>
    </row>
    <row r="272" s="2" customFormat="1" ht="16.5" customHeight="1">
      <c r="A272" s="40"/>
      <c r="B272" s="41"/>
      <c r="C272" s="215" t="s">
        <v>968</v>
      </c>
      <c r="D272" s="215" t="s">
        <v>229</v>
      </c>
      <c r="E272" s="216" t="s">
        <v>3127</v>
      </c>
      <c r="F272" s="217" t="s">
        <v>3128</v>
      </c>
      <c r="G272" s="218" t="s">
        <v>309</v>
      </c>
      <c r="H272" s="219">
        <v>62</v>
      </c>
      <c r="I272" s="220"/>
      <c r="J272" s="221">
        <f>ROUND(I272*H272,2)</f>
        <v>0</v>
      </c>
      <c r="K272" s="217" t="s">
        <v>19</v>
      </c>
      <c r="L272" s="46"/>
      <c r="M272" s="222" t="s">
        <v>19</v>
      </c>
      <c r="N272" s="223" t="s">
        <v>46</v>
      </c>
      <c r="O272" s="86"/>
      <c r="P272" s="224">
        <f>O272*H272</f>
        <v>0</v>
      </c>
      <c r="Q272" s="224">
        <v>0</v>
      </c>
      <c r="R272" s="224">
        <f>Q272*H272</f>
        <v>0</v>
      </c>
      <c r="S272" s="224">
        <v>0</v>
      </c>
      <c r="T272" s="224">
        <f>S272*H272</f>
        <v>0</v>
      </c>
      <c r="U272" s="225" t="s">
        <v>19</v>
      </c>
      <c r="V272" s="40"/>
      <c r="W272" s="40"/>
      <c r="X272" s="40"/>
      <c r="Y272" s="40"/>
      <c r="Z272" s="40"/>
      <c r="AA272" s="40"/>
      <c r="AB272" s="40"/>
      <c r="AC272" s="40"/>
      <c r="AD272" s="40"/>
      <c r="AE272" s="40"/>
      <c r="AR272" s="226" t="s">
        <v>234</v>
      </c>
      <c r="AT272" s="226" t="s">
        <v>229</v>
      </c>
      <c r="AU272" s="226" t="s">
        <v>82</v>
      </c>
      <c r="AY272" s="19" t="s">
        <v>227</v>
      </c>
      <c r="BE272" s="227">
        <f>IF(N272="základní",J272,0)</f>
        <v>0</v>
      </c>
      <c r="BF272" s="227">
        <f>IF(N272="snížená",J272,0)</f>
        <v>0</v>
      </c>
      <c r="BG272" s="227">
        <f>IF(N272="zákl. přenesená",J272,0)</f>
        <v>0</v>
      </c>
      <c r="BH272" s="227">
        <f>IF(N272="sníž. přenesená",J272,0)</f>
        <v>0</v>
      </c>
      <c r="BI272" s="227">
        <f>IF(N272="nulová",J272,0)</f>
        <v>0</v>
      </c>
      <c r="BJ272" s="19" t="s">
        <v>82</v>
      </c>
      <c r="BK272" s="227">
        <f>ROUND(I272*H272,2)</f>
        <v>0</v>
      </c>
      <c r="BL272" s="19" t="s">
        <v>234</v>
      </c>
      <c r="BM272" s="226" t="s">
        <v>3129</v>
      </c>
    </row>
    <row r="273" s="2" customFormat="1" ht="16.5" customHeight="1">
      <c r="A273" s="40"/>
      <c r="B273" s="41"/>
      <c r="C273" s="256" t="s">
        <v>970</v>
      </c>
      <c r="D273" s="256" t="s">
        <v>241</v>
      </c>
      <c r="E273" s="257" t="s">
        <v>3130</v>
      </c>
      <c r="F273" s="258" t="s">
        <v>3131</v>
      </c>
      <c r="G273" s="259" t="s">
        <v>309</v>
      </c>
      <c r="H273" s="260">
        <v>62</v>
      </c>
      <c r="I273" s="261"/>
      <c r="J273" s="262">
        <f>ROUND(I273*H273,2)</f>
        <v>0</v>
      </c>
      <c r="K273" s="258" t="s">
        <v>19</v>
      </c>
      <c r="L273" s="263"/>
      <c r="M273" s="264" t="s">
        <v>19</v>
      </c>
      <c r="N273" s="265" t="s">
        <v>46</v>
      </c>
      <c r="O273" s="86"/>
      <c r="P273" s="224">
        <f>O273*H273</f>
        <v>0</v>
      </c>
      <c r="Q273" s="224">
        <v>0</v>
      </c>
      <c r="R273" s="224">
        <f>Q273*H273</f>
        <v>0</v>
      </c>
      <c r="S273" s="224">
        <v>0</v>
      </c>
      <c r="T273" s="224">
        <f>S273*H273</f>
        <v>0</v>
      </c>
      <c r="U273" s="225" t="s">
        <v>19</v>
      </c>
      <c r="V273" s="40"/>
      <c r="W273" s="40"/>
      <c r="X273" s="40"/>
      <c r="Y273" s="40"/>
      <c r="Z273" s="40"/>
      <c r="AA273" s="40"/>
      <c r="AB273" s="40"/>
      <c r="AC273" s="40"/>
      <c r="AD273" s="40"/>
      <c r="AE273" s="40"/>
      <c r="AR273" s="226" t="s">
        <v>245</v>
      </c>
      <c r="AT273" s="226" t="s">
        <v>241</v>
      </c>
      <c r="AU273" s="226" t="s">
        <v>82</v>
      </c>
      <c r="AY273" s="19" t="s">
        <v>227</v>
      </c>
      <c r="BE273" s="227">
        <f>IF(N273="základní",J273,0)</f>
        <v>0</v>
      </c>
      <c r="BF273" s="227">
        <f>IF(N273="snížená",J273,0)</f>
        <v>0</v>
      </c>
      <c r="BG273" s="227">
        <f>IF(N273="zákl. přenesená",J273,0)</f>
        <v>0</v>
      </c>
      <c r="BH273" s="227">
        <f>IF(N273="sníž. přenesená",J273,0)</f>
        <v>0</v>
      </c>
      <c r="BI273" s="227">
        <f>IF(N273="nulová",J273,0)</f>
        <v>0</v>
      </c>
      <c r="BJ273" s="19" t="s">
        <v>82</v>
      </c>
      <c r="BK273" s="227">
        <f>ROUND(I273*H273,2)</f>
        <v>0</v>
      </c>
      <c r="BL273" s="19" t="s">
        <v>234</v>
      </c>
      <c r="BM273" s="226" t="s">
        <v>3132</v>
      </c>
    </row>
    <row r="274" s="15" customFormat="1">
      <c r="A274" s="15"/>
      <c r="B274" s="266"/>
      <c r="C274" s="267"/>
      <c r="D274" s="235" t="s">
        <v>238</v>
      </c>
      <c r="E274" s="268" t="s">
        <v>19</v>
      </c>
      <c r="F274" s="269" t="s">
        <v>2896</v>
      </c>
      <c r="G274" s="267"/>
      <c r="H274" s="268" t="s">
        <v>19</v>
      </c>
      <c r="I274" s="270"/>
      <c r="J274" s="267"/>
      <c r="K274" s="267"/>
      <c r="L274" s="271"/>
      <c r="M274" s="272"/>
      <c r="N274" s="273"/>
      <c r="O274" s="273"/>
      <c r="P274" s="273"/>
      <c r="Q274" s="273"/>
      <c r="R274" s="273"/>
      <c r="S274" s="273"/>
      <c r="T274" s="273"/>
      <c r="U274" s="274"/>
      <c r="V274" s="15"/>
      <c r="W274" s="15"/>
      <c r="X274" s="15"/>
      <c r="Y274" s="15"/>
      <c r="Z274" s="15"/>
      <c r="AA274" s="15"/>
      <c r="AB274" s="15"/>
      <c r="AC274" s="15"/>
      <c r="AD274" s="15"/>
      <c r="AE274" s="15"/>
      <c r="AT274" s="275" t="s">
        <v>238</v>
      </c>
      <c r="AU274" s="275" t="s">
        <v>82</v>
      </c>
      <c r="AV274" s="15" t="s">
        <v>82</v>
      </c>
      <c r="AW274" s="15" t="s">
        <v>37</v>
      </c>
      <c r="AX274" s="15" t="s">
        <v>75</v>
      </c>
      <c r="AY274" s="275" t="s">
        <v>227</v>
      </c>
    </row>
    <row r="275" s="13" customFormat="1">
      <c r="A275" s="13"/>
      <c r="B275" s="233"/>
      <c r="C275" s="234"/>
      <c r="D275" s="235" t="s">
        <v>238</v>
      </c>
      <c r="E275" s="236" t="s">
        <v>19</v>
      </c>
      <c r="F275" s="237" t="s">
        <v>3133</v>
      </c>
      <c r="G275" s="234"/>
      <c r="H275" s="238">
        <v>62</v>
      </c>
      <c r="I275" s="239"/>
      <c r="J275" s="234"/>
      <c r="K275" s="234"/>
      <c r="L275" s="240"/>
      <c r="M275" s="241"/>
      <c r="N275" s="242"/>
      <c r="O275" s="242"/>
      <c r="P275" s="242"/>
      <c r="Q275" s="242"/>
      <c r="R275" s="242"/>
      <c r="S275" s="242"/>
      <c r="T275" s="242"/>
      <c r="U275" s="243"/>
      <c r="V275" s="13"/>
      <c r="W275" s="13"/>
      <c r="X275" s="13"/>
      <c r="Y275" s="13"/>
      <c r="Z275" s="13"/>
      <c r="AA275" s="13"/>
      <c r="AB275" s="13"/>
      <c r="AC275" s="13"/>
      <c r="AD275" s="13"/>
      <c r="AE275" s="13"/>
      <c r="AT275" s="244" t="s">
        <v>238</v>
      </c>
      <c r="AU275" s="244" t="s">
        <v>82</v>
      </c>
      <c r="AV275" s="13" t="s">
        <v>84</v>
      </c>
      <c r="AW275" s="13" t="s">
        <v>37</v>
      </c>
      <c r="AX275" s="13" t="s">
        <v>75</v>
      </c>
      <c r="AY275" s="244" t="s">
        <v>227</v>
      </c>
    </row>
    <row r="276" s="14" customFormat="1">
      <c r="A276" s="14"/>
      <c r="B276" s="245"/>
      <c r="C276" s="246"/>
      <c r="D276" s="235" t="s">
        <v>238</v>
      </c>
      <c r="E276" s="247" t="s">
        <v>19</v>
      </c>
      <c r="F276" s="248" t="s">
        <v>240</v>
      </c>
      <c r="G276" s="246"/>
      <c r="H276" s="249">
        <v>62</v>
      </c>
      <c r="I276" s="250"/>
      <c r="J276" s="246"/>
      <c r="K276" s="246"/>
      <c r="L276" s="251"/>
      <c r="M276" s="252"/>
      <c r="N276" s="253"/>
      <c r="O276" s="253"/>
      <c r="P276" s="253"/>
      <c r="Q276" s="253"/>
      <c r="R276" s="253"/>
      <c r="S276" s="253"/>
      <c r="T276" s="253"/>
      <c r="U276" s="254"/>
      <c r="V276" s="14"/>
      <c r="W276" s="14"/>
      <c r="X276" s="14"/>
      <c r="Y276" s="14"/>
      <c r="Z276" s="14"/>
      <c r="AA276" s="14"/>
      <c r="AB276" s="14"/>
      <c r="AC276" s="14"/>
      <c r="AD276" s="14"/>
      <c r="AE276" s="14"/>
      <c r="AT276" s="255" t="s">
        <v>238</v>
      </c>
      <c r="AU276" s="255" t="s">
        <v>82</v>
      </c>
      <c r="AV276" s="14" t="s">
        <v>234</v>
      </c>
      <c r="AW276" s="14" t="s">
        <v>37</v>
      </c>
      <c r="AX276" s="14" t="s">
        <v>82</v>
      </c>
      <c r="AY276" s="255" t="s">
        <v>227</v>
      </c>
    </row>
    <row r="277" s="2" customFormat="1" ht="16.5" customHeight="1">
      <c r="A277" s="40"/>
      <c r="B277" s="41"/>
      <c r="C277" s="215" t="s">
        <v>973</v>
      </c>
      <c r="D277" s="215" t="s">
        <v>229</v>
      </c>
      <c r="E277" s="216" t="s">
        <v>3134</v>
      </c>
      <c r="F277" s="217" t="s">
        <v>2824</v>
      </c>
      <c r="G277" s="218" t="s">
        <v>309</v>
      </c>
      <c r="H277" s="219">
        <v>6</v>
      </c>
      <c r="I277" s="220"/>
      <c r="J277" s="221">
        <f>ROUND(I277*H277,2)</f>
        <v>0</v>
      </c>
      <c r="K277" s="217" t="s">
        <v>19</v>
      </c>
      <c r="L277" s="46"/>
      <c r="M277" s="222" t="s">
        <v>19</v>
      </c>
      <c r="N277" s="223" t="s">
        <v>46</v>
      </c>
      <c r="O277" s="86"/>
      <c r="P277" s="224">
        <f>O277*H277</f>
        <v>0</v>
      </c>
      <c r="Q277" s="224">
        <v>0</v>
      </c>
      <c r="R277" s="224">
        <f>Q277*H277</f>
        <v>0</v>
      </c>
      <c r="S277" s="224">
        <v>0</v>
      </c>
      <c r="T277" s="224">
        <f>S277*H277</f>
        <v>0</v>
      </c>
      <c r="U277" s="225" t="s">
        <v>19</v>
      </c>
      <c r="V277" s="40"/>
      <c r="W277" s="40"/>
      <c r="X277" s="40"/>
      <c r="Y277" s="40"/>
      <c r="Z277" s="40"/>
      <c r="AA277" s="40"/>
      <c r="AB277" s="40"/>
      <c r="AC277" s="40"/>
      <c r="AD277" s="40"/>
      <c r="AE277" s="40"/>
      <c r="AR277" s="226" t="s">
        <v>234</v>
      </c>
      <c r="AT277" s="226" t="s">
        <v>229</v>
      </c>
      <c r="AU277" s="226" t="s">
        <v>82</v>
      </c>
      <c r="AY277" s="19" t="s">
        <v>227</v>
      </c>
      <c r="BE277" s="227">
        <f>IF(N277="základní",J277,0)</f>
        <v>0</v>
      </c>
      <c r="BF277" s="227">
        <f>IF(N277="snížená",J277,0)</f>
        <v>0</v>
      </c>
      <c r="BG277" s="227">
        <f>IF(N277="zákl. přenesená",J277,0)</f>
        <v>0</v>
      </c>
      <c r="BH277" s="227">
        <f>IF(N277="sníž. přenesená",J277,0)</f>
        <v>0</v>
      </c>
      <c r="BI277" s="227">
        <f>IF(N277="nulová",J277,0)</f>
        <v>0</v>
      </c>
      <c r="BJ277" s="19" t="s">
        <v>82</v>
      </c>
      <c r="BK277" s="227">
        <f>ROUND(I277*H277,2)</f>
        <v>0</v>
      </c>
      <c r="BL277" s="19" t="s">
        <v>234</v>
      </c>
      <c r="BM277" s="226" t="s">
        <v>3135</v>
      </c>
    </row>
    <row r="278" s="2" customFormat="1" ht="16.5" customHeight="1">
      <c r="A278" s="40"/>
      <c r="B278" s="41"/>
      <c r="C278" s="256" t="s">
        <v>975</v>
      </c>
      <c r="D278" s="256" t="s">
        <v>241</v>
      </c>
      <c r="E278" s="257" t="s">
        <v>2826</v>
      </c>
      <c r="F278" s="258" t="s">
        <v>2827</v>
      </c>
      <c r="G278" s="259" t="s">
        <v>309</v>
      </c>
      <c r="H278" s="260">
        <v>6</v>
      </c>
      <c r="I278" s="261"/>
      <c r="J278" s="262">
        <f>ROUND(I278*H278,2)</f>
        <v>0</v>
      </c>
      <c r="K278" s="258" t="s">
        <v>19</v>
      </c>
      <c r="L278" s="263"/>
      <c r="M278" s="264" t="s">
        <v>19</v>
      </c>
      <c r="N278" s="265" t="s">
        <v>46</v>
      </c>
      <c r="O278" s="86"/>
      <c r="P278" s="224">
        <f>O278*H278</f>
        <v>0</v>
      </c>
      <c r="Q278" s="224">
        <v>0</v>
      </c>
      <c r="R278" s="224">
        <f>Q278*H278</f>
        <v>0</v>
      </c>
      <c r="S278" s="224">
        <v>0</v>
      </c>
      <c r="T278" s="224">
        <f>S278*H278</f>
        <v>0</v>
      </c>
      <c r="U278" s="225" t="s">
        <v>19</v>
      </c>
      <c r="V278" s="40"/>
      <c r="W278" s="40"/>
      <c r="X278" s="40"/>
      <c r="Y278" s="40"/>
      <c r="Z278" s="40"/>
      <c r="AA278" s="40"/>
      <c r="AB278" s="40"/>
      <c r="AC278" s="40"/>
      <c r="AD278" s="40"/>
      <c r="AE278" s="40"/>
      <c r="AR278" s="226" t="s">
        <v>245</v>
      </c>
      <c r="AT278" s="226" t="s">
        <v>241</v>
      </c>
      <c r="AU278" s="226" t="s">
        <v>82</v>
      </c>
      <c r="AY278" s="19" t="s">
        <v>227</v>
      </c>
      <c r="BE278" s="227">
        <f>IF(N278="základní",J278,0)</f>
        <v>0</v>
      </c>
      <c r="BF278" s="227">
        <f>IF(N278="snížená",J278,0)</f>
        <v>0</v>
      </c>
      <c r="BG278" s="227">
        <f>IF(N278="zákl. přenesená",J278,0)</f>
        <v>0</v>
      </c>
      <c r="BH278" s="227">
        <f>IF(N278="sníž. přenesená",J278,0)</f>
        <v>0</v>
      </c>
      <c r="BI278" s="227">
        <f>IF(N278="nulová",J278,0)</f>
        <v>0</v>
      </c>
      <c r="BJ278" s="19" t="s">
        <v>82</v>
      </c>
      <c r="BK278" s="227">
        <f>ROUND(I278*H278,2)</f>
        <v>0</v>
      </c>
      <c r="BL278" s="19" t="s">
        <v>234</v>
      </c>
      <c r="BM278" s="226" t="s">
        <v>3136</v>
      </c>
    </row>
    <row r="279" s="15" customFormat="1">
      <c r="A279" s="15"/>
      <c r="B279" s="266"/>
      <c r="C279" s="267"/>
      <c r="D279" s="235" t="s">
        <v>238</v>
      </c>
      <c r="E279" s="268" t="s">
        <v>19</v>
      </c>
      <c r="F279" s="269" t="s">
        <v>2896</v>
      </c>
      <c r="G279" s="267"/>
      <c r="H279" s="268" t="s">
        <v>19</v>
      </c>
      <c r="I279" s="270"/>
      <c r="J279" s="267"/>
      <c r="K279" s="267"/>
      <c r="L279" s="271"/>
      <c r="M279" s="272"/>
      <c r="N279" s="273"/>
      <c r="O279" s="273"/>
      <c r="P279" s="273"/>
      <c r="Q279" s="273"/>
      <c r="R279" s="273"/>
      <c r="S279" s="273"/>
      <c r="T279" s="273"/>
      <c r="U279" s="274"/>
      <c r="V279" s="15"/>
      <c r="W279" s="15"/>
      <c r="X279" s="15"/>
      <c r="Y279" s="15"/>
      <c r="Z279" s="15"/>
      <c r="AA279" s="15"/>
      <c r="AB279" s="15"/>
      <c r="AC279" s="15"/>
      <c r="AD279" s="15"/>
      <c r="AE279" s="15"/>
      <c r="AT279" s="275" t="s">
        <v>238</v>
      </c>
      <c r="AU279" s="275" t="s">
        <v>82</v>
      </c>
      <c r="AV279" s="15" t="s">
        <v>82</v>
      </c>
      <c r="AW279" s="15" t="s">
        <v>37</v>
      </c>
      <c r="AX279" s="15" t="s">
        <v>75</v>
      </c>
      <c r="AY279" s="275" t="s">
        <v>227</v>
      </c>
    </row>
    <row r="280" s="13" customFormat="1">
      <c r="A280" s="13"/>
      <c r="B280" s="233"/>
      <c r="C280" s="234"/>
      <c r="D280" s="235" t="s">
        <v>238</v>
      </c>
      <c r="E280" s="236" t="s">
        <v>19</v>
      </c>
      <c r="F280" s="237" t="s">
        <v>3137</v>
      </c>
      <c r="G280" s="234"/>
      <c r="H280" s="238">
        <v>6</v>
      </c>
      <c r="I280" s="239"/>
      <c r="J280" s="234"/>
      <c r="K280" s="234"/>
      <c r="L280" s="240"/>
      <c r="M280" s="241"/>
      <c r="N280" s="242"/>
      <c r="O280" s="242"/>
      <c r="P280" s="242"/>
      <c r="Q280" s="242"/>
      <c r="R280" s="242"/>
      <c r="S280" s="242"/>
      <c r="T280" s="242"/>
      <c r="U280" s="243"/>
      <c r="V280" s="13"/>
      <c r="W280" s="13"/>
      <c r="X280" s="13"/>
      <c r="Y280" s="13"/>
      <c r="Z280" s="13"/>
      <c r="AA280" s="13"/>
      <c r="AB280" s="13"/>
      <c r="AC280" s="13"/>
      <c r="AD280" s="13"/>
      <c r="AE280" s="13"/>
      <c r="AT280" s="244" t="s">
        <v>238</v>
      </c>
      <c r="AU280" s="244" t="s">
        <v>82</v>
      </c>
      <c r="AV280" s="13" t="s">
        <v>84</v>
      </c>
      <c r="AW280" s="13" t="s">
        <v>37</v>
      </c>
      <c r="AX280" s="13" t="s">
        <v>75</v>
      </c>
      <c r="AY280" s="244" t="s">
        <v>227</v>
      </c>
    </row>
    <row r="281" s="14" customFormat="1">
      <c r="A281" s="14"/>
      <c r="B281" s="245"/>
      <c r="C281" s="246"/>
      <c r="D281" s="235" t="s">
        <v>238</v>
      </c>
      <c r="E281" s="247" t="s">
        <v>19</v>
      </c>
      <c r="F281" s="248" t="s">
        <v>240</v>
      </c>
      <c r="G281" s="246"/>
      <c r="H281" s="249">
        <v>6</v>
      </c>
      <c r="I281" s="250"/>
      <c r="J281" s="246"/>
      <c r="K281" s="246"/>
      <c r="L281" s="251"/>
      <c r="M281" s="252"/>
      <c r="N281" s="253"/>
      <c r="O281" s="253"/>
      <c r="P281" s="253"/>
      <c r="Q281" s="253"/>
      <c r="R281" s="253"/>
      <c r="S281" s="253"/>
      <c r="T281" s="253"/>
      <c r="U281" s="254"/>
      <c r="V281" s="14"/>
      <c r="W281" s="14"/>
      <c r="X281" s="14"/>
      <c r="Y281" s="14"/>
      <c r="Z281" s="14"/>
      <c r="AA281" s="14"/>
      <c r="AB281" s="14"/>
      <c r="AC281" s="14"/>
      <c r="AD281" s="14"/>
      <c r="AE281" s="14"/>
      <c r="AT281" s="255" t="s">
        <v>238</v>
      </c>
      <c r="AU281" s="255" t="s">
        <v>82</v>
      </c>
      <c r="AV281" s="14" t="s">
        <v>234</v>
      </c>
      <c r="AW281" s="14" t="s">
        <v>37</v>
      </c>
      <c r="AX281" s="14" t="s">
        <v>82</v>
      </c>
      <c r="AY281" s="255" t="s">
        <v>227</v>
      </c>
    </row>
    <row r="282" s="2" customFormat="1" ht="16.5" customHeight="1">
      <c r="A282" s="40"/>
      <c r="B282" s="41"/>
      <c r="C282" s="215" t="s">
        <v>977</v>
      </c>
      <c r="D282" s="215" t="s">
        <v>229</v>
      </c>
      <c r="E282" s="216" t="s">
        <v>3138</v>
      </c>
      <c r="F282" s="217" t="s">
        <v>3139</v>
      </c>
      <c r="G282" s="218" t="s">
        <v>309</v>
      </c>
      <c r="H282" s="219">
        <v>186</v>
      </c>
      <c r="I282" s="220"/>
      <c r="J282" s="221">
        <f>ROUND(I282*H282,2)</f>
        <v>0</v>
      </c>
      <c r="K282" s="217" t="s">
        <v>19</v>
      </c>
      <c r="L282" s="46"/>
      <c r="M282" s="222" t="s">
        <v>19</v>
      </c>
      <c r="N282" s="223" t="s">
        <v>46</v>
      </c>
      <c r="O282" s="86"/>
      <c r="P282" s="224">
        <f>O282*H282</f>
        <v>0</v>
      </c>
      <c r="Q282" s="224">
        <v>0</v>
      </c>
      <c r="R282" s="224">
        <f>Q282*H282</f>
        <v>0</v>
      </c>
      <c r="S282" s="224">
        <v>0</v>
      </c>
      <c r="T282" s="224">
        <f>S282*H282</f>
        <v>0</v>
      </c>
      <c r="U282" s="225" t="s">
        <v>19</v>
      </c>
      <c r="V282" s="40"/>
      <c r="W282" s="40"/>
      <c r="X282" s="40"/>
      <c r="Y282" s="40"/>
      <c r="Z282" s="40"/>
      <c r="AA282" s="40"/>
      <c r="AB282" s="40"/>
      <c r="AC282" s="40"/>
      <c r="AD282" s="40"/>
      <c r="AE282" s="40"/>
      <c r="AR282" s="226" t="s">
        <v>234</v>
      </c>
      <c r="AT282" s="226" t="s">
        <v>229</v>
      </c>
      <c r="AU282" s="226" t="s">
        <v>82</v>
      </c>
      <c r="AY282" s="19" t="s">
        <v>227</v>
      </c>
      <c r="BE282" s="227">
        <f>IF(N282="základní",J282,0)</f>
        <v>0</v>
      </c>
      <c r="BF282" s="227">
        <f>IF(N282="snížená",J282,0)</f>
        <v>0</v>
      </c>
      <c r="BG282" s="227">
        <f>IF(N282="zákl. přenesená",J282,0)</f>
        <v>0</v>
      </c>
      <c r="BH282" s="227">
        <f>IF(N282="sníž. přenesená",J282,0)</f>
        <v>0</v>
      </c>
      <c r="BI282" s="227">
        <f>IF(N282="nulová",J282,0)</f>
        <v>0</v>
      </c>
      <c r="BJ282" s="19" t="s">
        <v>82</v>
      </c>
      <c r="BK282" s="227">
        <f>ROUND(I282*H282,2)</f>
        <v>0</v>
      </c>
      <c r="BL282" s="19" t="s">
        <v>234</v>
      </c>
      <c r="BM282" s="226" t="s">
        <v>3140</v>
      </c>
    </row>
    <row r="283" s="2" customFormat="1" ht="16.5" customHeight="1">
      <c r="A283" s="40"/>
      <c r="B283" s="41"/>
      <c r="C283" s="256" t="s">
        <v>980</v>
      </c>
      <c r="D283" s="256" t="s">
        <v>241</v>
      </c>
      <c r="E283" s="257" t="s">
        <v>3141</v>
      </c>
      <c r="F283" s="258" t="s">
        <v>2834</v>
      </c>
      <c r="G283" s="259" t="s">
        <v>309</v>
      </c>
      <c r="H283" s="260">
        <v>186</v>
      </c>
      <c r="I283" s="261"/>
      <c r="J283" s="262">
        <f>ROUND(I283*H283,2)</f>
        <v>0</v>
      </c>
      <c r="K283" s="258" t="s">
        <v>19</v>
      </c>
      <c r="L283" s="263"/>
      <c r="M283" s="264" t="s">
        <v>19</v>
      </c>
      <c r="N283" s="265" t="s">
        <v>46</v>
      </c>
      <c r="O283" s="86"/>
      <c r="P283" s="224">
        <f>O283*H283</f>
        <v>0</v>
      </c>
      <c r="Q283" s="224">
        <v>0</v>
      </c>
      <c r="R283" s="224">
        <f>Q283*H283</f>
        <v>0</v>
      </c>
      <c r="S283" s="224">
        <v>0</v>
      </c>
      <c r="T283" s="224">
        <f>S283*H283</f>
        <v>0</v>
      </c>
      <c r="U283" s="225" t="s">
        <v>19</v>
      </c>
      <c r="V283" s="40"/>
      <c r="W283" s="40"/>
      <c r="X283" s="40"/>
      <c r="Y283" s="40"/>
      <c r="Z283" s="40"/>
      <c r="AA283" s="40"/>
      <c r="AB283" s="40"/>
      <c r="AC283" s="40"/>
      <c r="AD283" s="40"/>
      <c r="AE283" s="40"/>
      <c r="AR283" s="226" t="s">
        <v>245</v>
      </c>
      <c r="AT283" s="226" t="s">
        <v>241</v>
      </c>
      <c r="AU283" s="226" t="s">
        <v>82</v>
      </c>
      <c r="AY283" s="19" t="s">
        <v>227</v>
      </c>
      <c r="BE283" s="227">
        <f>IF(N283="základní",J283,0)</f>
        <v>0</v>
      </c>
      <c r="BF283" s="227">
        <f>IF(N283="snížená",J283,0)</f>
        <v>0</v>
      </c>
      <c r="BG283" s="227">
        <f>IF(N283="zákl. přenesená",J283,0)</f>
        <v>0</v>
      </c>
      <c r="BH283" s="227">
        <f>IF(N283="sníž. přenesená",J283,0)</f>
        <v>0</v>
      </c>
      <c r="BI283" s="227">
        <f>IF(N283="nulová",J283,0)</f>
        <v>0</v>
      </c>
      <c r="BJ283" s="19" t="s">
        <v>82</v>
      </c>
      <c r="BK283" s="227">
        <f>ROUND(I283*H283,2)</f>
        <v>0</v>
      </c>
      <c r="BL283" s="19" t="s">
        <v>234</v>
      </c>
      <c r="BM283" s="226" t="s">
        <v>3142</v>
      </c>
    </row>
    <row r="284" s="15" customFormat="1">
      <c r="A284" s="15"/>
      <c r="B284" s="266"/>
      <c r="C284" s="267"/>
      <c r="D284" s="235" t="s">
        <v>238</v>
      </c>
      <c r="E284" s="268" t="s">
        <v>19</v>
      </c>
      <c r="F284" s="269" t="s">
        <v>2896</v>
      </c>
      <c r="G284" s="267"/>
      <c r="H284" s="268" t="s">
        <v>19</v>
      </c>
      <c r="I284" s="270"/>
      <c r="J284" s="267"/>
      <c r="K284" s="267"/>
      <c r="L284" s="271"/>
      <c r="M284" s="272"/>
      <c r="N284" s="273"/>
      <c r="O284" s="273"/>
      <c r="P284" s="273"/>
      <c r="Q284" s="273"/>
      <c r="R284" s="273"/>
      <c r="S284" s="273"/>
      <c r="T284" s="273"/>
      <c r="U284" s="274"/>
      <c r="V284" s="15"/>
      <c r="W284" s="15"/>
      <c r="X284" s="15"/>
      <c r="Y284" s="15"/>
      <c r="Z284" s="15"/>
      <c r="AA284" s="15"/>
      <c r="AB284" s="15"/>
      <c r="AC284" s="15"/>
      <c r="AD284" s="15"/>
      <c r="AE284" s="15"/>
      <c r="AT284" s="275" t="s">
        <v>238</v>
      </c>
      <c r="AU284" s="275" t="s">
        <v>82</v>
      </c>
      <c r="AV284" s="15" t="s">
        <v>82</v>
      </c>
      <c r="AW284" s="15" t="s">
        <v>37</v>
      </c>
      <c r="AX284" s="15" t="s">
        <v>75</v>
      </c>
      <c r="AY284" s="275" t="s">
        <v>227</v>
      </c>
    </row>
    <row r="285" s="13" customFormat="1">
      <c r="A285" s="13"/>
      <c r="B285" s="233"/>
      <c r="C285" s="234"/>
      <c r="D285" s="235" t="s">
        <v>238</v>
      </c>
      <c r="E285" s="236" t="s">
        <v>19</v>
      </c>
      <c r="F285" s="237" t="s">
        <v>3143</v>
      </c>
      <c r="G285" s="234"/>
      <c r="H285" s="238">
        <v>186</v>
      </c>
      <c r="I285" s="239"/>
      <c r="J285" s="234"/>
      <c r="K285" s="234"/>
      <c r="L285" s="240"/>
      <c r="M285" s="241"/>
      <c r="N285" s="242"/>
      <c r="O285" s="242"/>
      <c r="P285" s="242"/>
      <c r="Q285" s="242"/>
      <c r="R285" s="242"/>
      <c r="S285" s="242"/>
      <c r="T285" s="242"/>
      <c r="U285" s="243"/>
      <c r="V285" s="13"/>
      <c r="W285" s="13"/>
      <c r="X285" s="13"/>
      <c r="Y285" s="13"/>
      <c r="Z285" s="13"/>
      <c r="AA285" s="13"/>
      <c r="AB285" s="13"/>
      <c r="AC285" s="13"/>
      <c r="AD285" s="13"/>
      <c r="AE285" s="13"/>
      <c r="AT285" s="244" t="s">
        <v>238</v>
      </c>
      <c r="AU285" s="244" t="s">
        <v>82</v>
      </c>
      <c r="AV285" s="13" t="s">
        <v>84</v>
      </c>
      <c r="AW285" s="13" t="s">
        <v>37</v>
      </c>
      <c r="AX285" s="13" t="s">
        <v>75</v>
      </c>
      <c r="AY285" s="244" t="s">
        <v>227</v>
      </c>
    </row>
    <row r="286" s="14" customFormat="1">
      <c r="A286" s="14"/>
      <c r="B286" s="245"/>
      <c r="C286" s="246"/>
      <c r="D286" s="235" t="s">
        <v>238</v>
      </c>
      <c r="E286" s="247" t="s">
        <v>19</v>
      </c>
      <c r="F286" s="248" t="s">
        <v>240</v>
      </c>
      <c r="G286" s="246"/>
      <c r="H286" s="249">
        <v>186</v>
      </c>
      <c r="I286" s="250"/>
      <c r="J286" s="246"/>
      <c r="K286" s="246"/>
      <c r="L286" s="251"/>
      <c r="M286" s="252"/>
      <c r="N286" s="253"/>
      <c r="O286" s="253"/>
      <c r="P286" s="253"/>
      <c r="Q286" s="253"/>
      <c r="R286" s="253"/>
      <c r="S286" s="253"/>
      <c r="T286" s="253"/>
      <c r="U286" s="254"/>
      <c r="V286" s="14"/>
      <c r="W286" s="14"/>
      <c r="X286" s="14"/>
      <c r="Y286" s="14"/>
      <c r="Z286" s="14"/>
      <c r="AA286" s="14"/>
      <c r="AB286" s="14"/>
      <c r="AC286" s="14"/>
      <c r="AD286" s="14"/>
      <c r="AE286" s="14"/>
      <c r="AT286" s="255" t="s">
        <v>238</v>
      </c>
      <c r="AU286" s="255" t="s">
        <v>82</v>
      </c>
      <c r="AV286" s="14" t="s">
        <v>234</v>
      </c>
      <c r="AW286" s="14" t="s">
        <v>37</v>
      </c>
      <c r="AX286" s="14" t="s">
        <v>82</v>
      </c>
      <c r="AY286" s="255" t="s">
        <v>227</v>
      </c>
    </row>
    <row r="287" s="2" customFormat="1" ht="16.5" customHeight="1">
      <c r="A287" s="40"/>
      <c r="B287" s="41"/>
      <c r="C287" s="215" t="s">
        <v>983</v>
      </c>
      <c r="D287" s="215" t="s">
        <v>229</v>
      </c>
      <c r="E287" s="216" t="s">
        <v>3144</v>
      </c>
      <c r="F287" s="217" t="s">
        <v>3139</v>
      </c>
      <c r="G287" s="218" t="s">
        <v>309</v>
      </c>
      <c r="H287" s="219">
        <v>30</v>
      </c>
      <c r="I287" s="220"/>
      <c r="J287" s="221">
        <f>ROUND(I287*H287,2)</f>
        <v>0</v>
      </c>
      <c r="K287" s="217" t="s">
        <v>19</v>
      </c>
      <c r="L287" s="46"/>
      <c r="M287" s="222" t="s">
        <v>19</v>
      </c>
      <c r="N287" s="223" t="s">
        <v>46</v>
      </c>
      <c r="O287" s="86"/>
      <c r="P287" s="224">
        <f>O287*H287</f>
        <v>0</v>
      </c>
      <c r="Q287" s="224">
        <v>0</v>
      </c>
      <c r="R287" s="224">
        <f>Q287*H287</f>
        <v>0</v>
      </c>
      <c r="S287" s="224">
        <v>0</v>
      </c>
      <c r="T287" s="224">
        <f>S287*H287</f>
        <v>0</v>
      </c>
      <c r="U287" s="225" t="s">
        <v>19</v>
      </c>
      <c r="V287" s="40"/>
      <c r="W287" s="40"/>
      <c r="X287" s="40"/>
      <c r="Y287" s="40"/>
      <c r="Z287" s="40"/>
      <c r="AA287" s="40"/>
      <c r="AB287" s="40"/>
      <c r="AC287" s="40"/>
      <c r="AD287" s="40"/>
      <c r="AE287" s="40"/>
      <c r="AR287" s="226" t="s">
        <v>234</v>
      </c>
      <c r="AT287" s="226" t="s">
        <v>229</v>
      </c>
      <c r="AU287" s="226" t="s">
        <v>82</v>
      </c>
      <c r="AY287" s="19" t="s">
        <v>227</v>
      </c>
      <c r="BE287" s="227">
        <f>IF(N287="základní",J287,0)</f>
        <v>0</v>
      </c>
      <c r="BF287" s="227">
        <f>IF(N287="snížená",J287,0)</f>
        <v>0</v>
      </c>
      <c r="BG287" s="227">
        <f>IF(N287="zákl. přenesená",J287,0)</f>
        <v>0</v>
      </c>
      <c r="BH287" s="227">
        <f>IF(N287="sníž. přenesená",J287,0)</f>
        <v>0</v>
      </c>
      <c r="BI287" s="227">
        <f>IF(N287="nulová",J287,0)</f>
        <v>0</v>
      </c>
      <c r="BJ287" s="19" t="s">
        <v>82</v>
      </c>
      <c r="BK287" s="227">
        <f>ROUND(I287*H287,2)</f>
        <v>0</v>
      </c>
      <c r="BL287" s="19" t="s">
        <v>234</v>
      </c>
      <c r="BM287" s="226" t="s">
        <v>3145</v>
      </c>
    </row>
    <row r="288" s="2" customFormat="1" ht="16.5" customHeight="1">
      <c r="A288" s="40"/>
      <c r="B288" s="41"/>
      <c r="C288" s="256" t="s">
        <v>986</v>
      </c>
      <c r="D288" s="256" t="s">
        <v>241</v>
      </c>
      <c r="E288" s="257" t="s">
        <v>3146</v>
      </c>
      <c r="F288" s="258" t="s">
        <v>2834</v>
      </c>
      <c r="G288" s="259" t="s">
        <v>309</v>
      </c>
      <c r="H288" s="260">
        <v>30</v>
      </c>
      <c r="I288" s="261"/>
      <c r="J288" s="262">
        <f>ROUND(I288*H288,2)</f>
        <v>0</v>
      </c>
      <c r="K288" s="258" t="s">
        <v>19</v>
      </c>
      <c r="L288" s="263"/>
      <c r="M288" s="264" t="s">
        <v>19</v>
      </c>
      <c r="N288" s="265" t="s">
        <v>46</v>
      </c>
      <c r="O288" s="86"/>
      <c r="P288" s="224">
        <f>O288*H288</f>
        <v>0</v>
      </c>
      <c r="Q288" s="224">
        <v>0</v>
      </c>
      <c r="R288" s="224">
        <f>Q288*H288</f>
        <v>0</v>
      </c>
      <c r="S288" s="224">
        <v>0</v>
      </c>
      <c r="T288" s="224">
        <f>S288*H288</f>
        <v>0</v>
      </c>
      <c r="U288" s="225" t="s">
        <v>19</v>
      </c>
      <c r="V288" s="40"/>
      <c r="W288" s="40"/>
      <c r="X288" s="40"/>
      <c r="Y288" s="40"/>
      <c r="Z288" s="40"/>
      <c r="AA288" s="40"/>
      <c r="AB288" s="40"/>
      <c r="AC288" s="40"/>
      <c r="AD288" s="40"/>
      <c r="AE288" s="40"/>
      <c r="AR288" s="226" t="s">
        <v>245</v>
      </c>
      <c r="AT288" s="226" t="s">
        <v>241</v>
      </c>
      <c r="AU288" s="226" t="s">
        <v>82</v>
      </c>
      <c r="AY288" s="19" t="s">
        <v>227</v>
      </c>
      <c r="BE288" s="227">
        <f>IF(N288="základní",J288,0)</f>
        <v>0</v>
      </c>
      <c r="BF288" s="227">
        <f>IF(N288="snížená",J288,0)</f>
        <v>0</v>
      </c>
      <c r="BG288" s="227">
        <f>IF(N288="zákl. přenesená",J288,0)</f>
        <v>0</v>
      </c>
      <c r="BH288" s="227">
        <f>IF(N288="sníž. přenesená",J288,0)</f>
        <v>0</v>
      </c>
      <c r="BI288" s="227">
        <f>IF(N288="nulová",J288,0)</f>
        <v>0</v>
      </c>
      <c r="BJ288" s="19" t="s">
        <v>82</v>
      </c>
      <c r="BK288" s="227">
        <f>ROUND(I288*H288,2)</f>
        <v>0</v>
      </c>
      <c r="BL288" s="19" t="s">
        <v>234</v>
      </c>
      <c r="BM288" s="226" t="s">
        <v>3147</v>
      </c>
    </row>
    <row r="289" s="15" customFormat="1">
      <c r="A289" s="15"/>
      <c r="B289" s="266"/>
      <c r="C289" s="267"/>
      <c r="D289" s="235" t="s">
        <v>238</v>
      </c>
      <c r="E289" s="268" t="s">
        <v>19</v>
      </c>
      <c r="F289" s="269" t="s">
        <v>2896</v>
      </c>
      <c r="G289" s="267"/>
      <c r="H289" s="268" t="s">
        <v>19</v>
      </c>
      <c r="I289" s="270"/>
      <c r="J289" s="267"/>
      <c r="K289" s="267"/>
      <c r="L289" s="271"/>
      <c r="M289" s="272"/>
      <c r="N289" s="273"/>
      <c r="O289" s="273"/>
      <c r="P289" s="273"/>
      <c r="Q289" s="273"/>
      <c r="R289" s="273"/>
      <c r="S289" s="273"/>
      <c r="T289" s="273"/>
      <c r="U289" s="274"/>
      <c r="V289" s="15"/>
      <c r="W289" s="15"/>
      <c r="X289" s="15"/>
      <c r="Y289" s="15"/>
      <c r="Z289" s="15"/>
      <c r="AA289" s="15"/>
      <c r="AB289" s="15"/>
      <c r="AC289" s="15"/>
      <c r="AD289" s="15"/>
      <c r="AE289" s="15"/>
      <c r="AT289" s="275" t="s">
        <v>238</v>
      </c>
      <c r="AU289" s="275" t="s">
        <v>82</v>
      </c>
      <c r="AV289" s="15" t="s">
        <v>82</v>
      </c>
      <c r="AW289" s="15" t="s">
        <v>37</v>
      </c>
      <c r="AX289" s="15" t="s">
        <v>75</v>
      </c>
      <c r="AY289" s="275" t="s">
        <v>227</v>
      </c>
    </row>
    <row r="290" s="13" customFormat="1">
      <c r="A290" s="13"/>
      <c r="B290" s="233"/>
      <c r="C290" s="234"/>
      <c r="D290" s="235" t="s">
        <v>238</v>
      </c>
      <c r="E290" s="236" t="s">
        <v>19</v>
      </c>
      <c r="F290" s="237" t="s">
        <v>3148</v>
      </c>
      <c r="G290" s="234"/>
      <c r="H290" s="238">
        <v>30</v>
      </c>
      <c r="I290" s="239"/>
      <c r="J290" s="234"/>
      <c r="K290" s="234"/>
      <c r="L290" s="240"/>
      <c r="M290" s="241"/>
      <c r="N290" s="242"/>
      <c r="O290" s="242"/>
      <c r="P290" s="242"/>
      <c r="Q290" s="242"/>
      <c r="R290" s="242"/>
      <c r="S290" s="242"/>
      <c r="T290" s="242"/>
      <c r="U290" s="243"/>
      <c r="V290" s="13"/>
      <c r="W290" s="13"/>
      <c r="X290" s="13"/>
      <c r="Y290" s="13"/>
      <c r="Z290" s="13"/>
      <c r="AA290" s="13"/>
      <c r="AB290" s="13"/>
      <c r="AC290" s="13"/>
      <c r="AD290" s="13"/>
      <c r="AE290" s="13"/>
      <c r="AT290" s="244" t="s">
        <v>238</v>
      </c>
      <c r="AU290" s="244" t="s">
        <v>82</v>
      </c>
      <c r="AV290" s="13" t="s">
        <v>84</v>
      </c>
      <c r="AW290" s="13" t="s">
        <v>37</v>
      </c>
      <c r="AX290" s="13" t="s">
        <v>75</v>
      </c>
      <c r="AY290" s="244" t="s">
        <v>227</v>
      </c>
    </row>
    <row r="291" s="14" customFormat="1">
      <c r="A291" s="14"/>
      <c r="B291" s="245"/>
      <c r="C291" s="246"/>
      <c r="D291" s="235" t="s">
        <v>238</v>
      </c>
      <c r="E291" s="247" t="s">
        <v>19</v>
      </c>
      <c r="F291" s="248" t="s">
        <v>240</v>
      </c>
      <c r="G291" s="246"/>
      <c r="H291" s="249">
        <v>30</v>
      </c>
      <c r="I291" s="250"/>
      <c r="J291" s="246"/>
      <c r="K291" s="246"/>
      <c r="L291" s="251"/>
      <c r="M291" s="252"/>
      <c r="N291" s="253"/>
      <c r="O291" s="253"/>
      <c r="P291" s="253"/>
      <c r="Q291" s="253"/>
      <c r="R291" s="253"/>
      <c r="S291" s="253"/>
      <c r="T291" s="253"/>
      <c r="U291" s="254"/>
      <c r="V291" s="14"/>
      <c r="W291" s="14"/>
      <c r="X291" s="14"/>
      <c r="Y291" s="14"/>
      <c r="Z291" s="14"/>
      <c r="AA291" s="14"/>
      <c r="AB291" s="14"/>
      <c r="AC291" s="14"/>
      <c r="AD291" s="14"/>
      <c r="AE291" s="14"/>
      <c r="AT291" s="255" t="s">
        <v>238</v>
      </c>
      <c r="AU291" s="255" t="s">
        <v>82</v>
      </c>
      <c r="AV291" s="14" t="s">
        <v>234</v>
      </c>
      <c r="AW291" s="14" t="s">
        <v>37</v>
      </c>
      <c r="AX291" s="14" t="s">
        <v>82</v>
      </c>
      <c r="AY291" s="255" t="s">
        <v>227</v>
      </c>
    </row>
    <row r="292" s="2" customFormat="1" ht="16.5" customHeight="1">
      <c r="A292" s="40"/>
      <c r="B292" s="41"/>
      <c r="C292" s="215" t="s">
        <v>989</v>
      </c>
      <c r="D292" s="215" t="s">
        <v>229</v>
      </c>
      <c r="E292" s="216" t="s">
        <v>3149</v>
      </c>
      <c r="F292" s="217" t="s">
        <v>3150</v>
      </c>
      <c r="G292" s="218" t="s">
        <v>309</v>
      </c>
      <c r="H292" s="219">
        <v>22</v>
      </c>
      <c r="I292" s="220"/>
      <c r="J292" s="221">
        <f>ROUND(I292*H292,2)</f>
        <v>0</v>
      </c>
      <c r="K292" s="217" t="s">
        <v>19</v>
      </c>
      <c r="L292" s="46"/>
      <c r="M292" s="222" t="s">
        <v>19</v>
      </c>
      <c r="N292" s="223" t="s">
        <v>46</v>
      </c>
      <c r="O292" s="86"/>
      <c r="P292" s="224">
        <f>O292*H292</f>
        <v>0</v>
      </c>
      <c r="Q292" s="224">
        <v>0</v>
      </c>
      <c r="R292" s="224">
        <f>Q292*H292</f>
        <v>0</v>
      </c>
      <c r="S292" s="224">
        <v>0</v>
      </c>
      <c r="T292" s="224">
        <f>S292*H292</f>
        <v>0</v>
      </c>
      <c r="U292" s="225" t="s">
        <v>19</v>
      </c>
      <c r="V292" s="40"/>
      <c r="W292" s="40"/>
      <c r="X292" s="40"/>
      <c r="Y292" s="40"/>
      <c r="Z292" s="40"/>
      <c r="AA292" s="40"/>
      <c r="AB292" s="40"/>
      <c r="AC292" s="40"/>
      <c r="AD292" s="40"/>
      <c r="AE292" s="40"/>
      <c r="AR292" s="226" t="s">
        <v>234</v>
      </c>
      <c r="AT292" s="226" t="s">
        <v>229</v>
      </c>
      <c r="AU292" s="226" t="s">
        <v>82</v>
      </c>
      <c r="AY292" s="19" t="s">
        <v>227</v>
      </c>
      <c r="BE292" s="227">
        <f>IF(N292="základní",J292,0)</f>
        <v>0</v>
      </c>
      <c r="BF292" s="227">
        <f>IF(N292="snížená",J292,0)</f>
        <v>0</v>
      </c>
      <c r="BG292" s="227">
        <f>IF(N292="zákl. přenesená",J292,0)</f>
        <v>0</v>
      </c>
      <c r="BH292" s="227">
        <f>IF(N292="sníž. přenesená",J292,0)</f>
        <v>0</v>
      </c>
      <c r="BI292" s="227">
        <f>IF(N292="nulová",J292,0)</f>
        <v>0</v>
      </c>
      <c r="BJ292" s="19" t="s">
        <v>82</v>
      </c>
      <c r="BK292" s="227">
        <f>ROUND(I292*H292,2)</f>
        <v>0</v>
      </c>
      <c r="BL292" s="19" t="s">
        <v>234</v>
      </c>
      <c r="BM292" s="226" t="s">
        <v>3151</v>
      </c>
    </row>
    <row r="293" s="2" customFormat="1" ht="16.5" customHeight="1">
      <c r="A293" s="40"/>
      <c r="B293" s="41"/>
      <c r="C293" s="256" t="s">
        <v>1273</v>
      </c>
      <c r="D293" s="256" t="s">
        <v>241</v>
      </c>
      <c r="E293" s="257" t="s">
        <v>3152</v>
      </c>
      <c r="F293" s="258" t="s">
        <v>3153</v>
      </c>
      <c r="G293" s="259" t="s">
        <v>309</v>
      </c>
      <c r="H293" s="260">
        <v>22</v>
      </c>
      <c r="I293" s="261"/>
      <c r="J293" s="262">
        <f>ROUND(I293*H293,2)</f>
        <v>0</v>
      </c>
      <c r="K293" s="258" t="s">
        <v>19</v>
      </c>
      <c r="L293" s="263"/>
      <c r="M293" s="264" t="s">
        <v>19</v>
      </c>
      <c r="N293" s="265" t="s">
        <v>46</v>
      </c>
      <c r="O293" s="86"/>
      <c r="P293" s="224">
        <f>O293*H293</f>
        <v>0</v>
      </c>
      <c r="Q293" s="224">
        <v>0</v>
      </c>
      <c r="R293" s="224">
        <f>Q293*H293</f>
        <v>0</v>
      </c>
      <c r="S293" s="224">
        <v>0</v>
      </c>
      <c r="T293" s="224">
        <f>S293*H293</f>
        <v>0</v>
      </c>
      <c r="U293" s="225" t="s">
        <v>19</v>
      </c>
      <c r="V293" s="40"/>
      <c r="W293" s="40"/>
      <c r="X293" s="40"/>
      <c r="Y293" s="40"/>
      <c r="Z293" s="40"/>
      <c r="AA293" s="40"/>
      <c r="AB293" s="40"/>
      <c r="AC293" s="40"/>
      <c r="AD293" s="40"/>
      <c r="AE293" s="40"/>
      <c r="AR293" s="226" t="s">
        <v>245</v>
      </c>
      <c r="AT293" s="226" t="s">
        <v>241</v>
      </c>
      <c r="AU293" s="226" t="s">
        <v>82</v>
      </c>
      <c r="AY293" s="19" t="s">
        <v>227</v>
      </c>
      <c r="BE293" s="227">
        <f>IF(N293="základní",J293,0)</f>
        <v>0</v>
      </c>
      <c r="BF293" s="227">
        <f>IF(N293="snížená",J293,0)</f>
        <v>0</v>
      </c>
      <c r="BG293" s="227">
        <f>IF(N293="zákl. přenesená",J293,0)</f>
        <v>0</v>
      </c>
      <c r="BH293" s="227">
        <f>IF(N293="sníž. přenesená",J293,0)</f>
        <v>0</v>
      </c>
      <c r="BI293" s="227">
        <f>IF(N293="nulová",J293,0)</f>
        <v>0</v>
      </c>
      <c r="BJ293" s="19" t="s">
        <v>82</v>
      </c>
      <c r="BK293" s="227">
        <f>ROUND(I293*H293,2)</f>
        <v>0</v>
      </c>
      <c r="BL293" s="19" t="s">
        <v>234</v>
      </c>
      <c r="BM293" s="226" t="s">
        <v>3154</v>
      </c>
    </row>
    <row r="294" s="15" customFormat="1">
      <c r="A294" s="15"/>
      <c r="B294" s="266"/>
      <c r="C294" s="267"/>
      <c r="D294" s="235" t="s">
        <v>238</v>
      </c>
      <c r="E294" s="268" t="s">
        <v>19</v>
      </c>
      <c r="F294" s="269" t="s">
        <v>2896</v>
      </c>
      <c r="G294" s="267"/>
      <c r="H294" s="268" t="s">
        <v>19</v>
      </c>
      <c r="I294" s="270"/>
      <c r="J294" s="267"/>
      <c r="K294" s="267"/>
      <c r="L294" s="271"/>
      <c r="M294" s="272"/>
      <c r="N294" s="273"/>
      <c r="O294" s="273"/>
      <c r="P294" s="273"/>
      <c r="Q294" s="273"/>
      <c r="R294" s="273"/>
      <c r="S294" s="273"/>
      <c r="T294" s="273"/>
      <c r="U294" s="274"/>
      <c r="V294" s="15"/>
      <c r="W294" s="15"/>
      <c r="X294" s="15"/>
      <c r="Y294" s="15"/>
      <c r="Z294" s="15"/>
      <c r="AA294" s="15"/>
      <c r="AB294" s="15"/>
      <c r="AC294" s="15"/>
      <c r="AD294" s="15"/>
      <c r="AE294" s="15"/>
      <c r="AT294" s="275" t="s">
        <v>238</v>
      </c>
      <c r="AU294" s="275" t="s">
        <v>82</v>
      </c>
      <c r="AV294" s="15" t="s">
        <v>82</v>
      </c>
      <c r="AW294" s="15" t="s">
        <v>37</v>
      </c>
      <c r="AX294" s="15" t="s">
        <v>75</v>
      </c>
      <c r="AY294" s="275" t="s">
        <v>227</v>
      </c>
    </row>
    <row r="295" s="13" customFormat="1">
      <c r="A295" s="13"/>
      <c r="B295" s="233"/>
      <c r="C295" s="234"/>
      <c r="D295" s="235" t="s">
        <v>238</v>
      </c>
      <c r="E295" s="236" t="s">
        <v>19</v>
      </c>
      <c r="F295" s="237" t="s">
        <v>3155</v>
      </c>
      <c r="G295" s="234"/>
      <c r="H295" s="238">
        <v>22</v>
      </c>
      <c r="I295" s="239"/>
      <c r="J295" s="234"/>
      <c r="K295" s="234"/>
      <c r="L295" s="240"/>
      <c r="M295" s="241"/>
      <c r="N295" s="242"/>
      <c r="O295" s="242"/>
      <c r="P295" s="242"/>
      <c r="Q295" s="242"/>
      <c r="R295" s="242"/>
      <c r="S295" s="242"/>
      <c r="T295" s="242"/>
      <c r="U295" s="243"/>
      <c r="V295" s="13"/>
      <c r="W295" s="13"/>
      <c r="X295" s="13"/>
      <c r="Y295" s="13"/>
      <c r="Z295" s="13"/>
      <c r="AA295" s="13"/>
      <c r="AB295" s="13"/>
      <c r="AC295" s="13"/>
      <c r="AD295" s="13"/>
      <c r="AE295" s="13"/>
      <c r="AT295" s="244" t="s">
        <v>238</v>
      </c>
      <c r="AU295" s="244" t="s">
        <v>82</v>
      </c>
      <c r="AV295" s="13" t="s">
        <v>84</v>
      </c>
      <c r="AW295" s="13" t="s">
        <v>37</v>
      </c>
      <c r="AX295" s="13" t="s">
        <v>75</v>
      </c>
      <c r="AY295" s="244" t="s">
        <v>227</v>
      </c>
    </row>
    <row r="296" s="14" customFormat="1">
      <c r="A296" s="14"/>
      <c r="B296" s="245"/>
      <c r="C296" s="246"/>
      <c r="D296" s="235" t="s">
        <v>238</v>
      </c>
      <c r="E296" s="247" t="s">
        <v>19</v>
      </c>
      <c r="F296" s="248" t="s">
        <v>240</v>
      </c>
      <c r="G296" s="246"/>
      <c r="H296" s="249">
        <v>22</v>
      </c>
      <c r="I296" s="250"/>
      <c r="J296" s="246"/>
      <c r="K296" s="246"/>
      <c r="L296" s="251"/>
      <c r="M296" s="252"/>
      <c r="N296" s="253"/>
      <c r="O296" s="253"/>
      <c r="P296" s="253"/>
      <c r="Q296" s="253"/>
      <c r="R296" s="253"/>
      <c r="S296" s="253"/>
      <c r="T296" s="253"/>
      <c r="U296" s="254"/>
      <c r="V296" s="14"/>
      <c r="W296" s="14"/>
      <c r="X296" s="14"/>
      <c r="Y296" s="14"/>
      <c r="Z296" s="14"/>
      <c r="AA296" s="14"/>
      <c r="AB296" s="14"/>
      <c r="AC296" s="14"/>
      <c r="AD296" s="14"/>
      <c r="AE296" s="14"/>
      <c r="AT296" s="255" t="s">
        <v>238</v>
      </c>
      <c r="AU296" s="255" t="s">
        <v>82</v>
      </c>
      <c r="AV296" s="14" t="s">
        <v>234</v>
      </c>
      <c r="AW296" s="14" t="s">
        <v>37</v>
      </c>
      <c r="AX296" s="14" t="s">
        <v>82</v>
      </c>
      <c r="AY296" s="255" t="s">
        <v>227</v>
      </c>
    </row>
    <row r="297" s="2" customFormat="1" ht="16.5" customHeight="1">
      <c r="A297" s="40"/>
      <c r="B297" s="41"/>
      <c r="C297" s="215" t="s">
        <v>1279</v>
      </c>
      <c r="D297" s="215" t="s">
        <v>229</v>
      </c>
      <c r="E297" s="216" t="s">
        <v>3156</v>
      </c>
      <c r="F297" s="217" t="s">
        <v>3157</v>
      </c>
      <c r="G297" s="218" t="s">
        <v>309</v>
      </c>
      <c r="H297" s="219">
        <v>245</v>
      </c>
      <c r="I297" s="220"/>
      <c r="J297" s="221">
        <f>ROUND(I297*H297,2)</f>
        <v>0</v>
      </c>
      <c r="K297" s="217" t="s">
        <v>19</v>
      </c>
      <c r="L297" s="46"/>
      <c r="M297" s="222" t="s">
        <v>19</v>
      </c>
      <c r="N297" s="223" t="s">
        <v>46</v>
      </c>
      <c r="O297" s="86"/>
      <c r="P297" s="224">
        <f>O297*H297</f>
        <v>0</v>
      </c>
      <c r="Q297" s="224">
        <v>0</v>
      </c>
      <c r="R297" s="224">
        <f>Q297*H297</f>
        <v>0</v>
      </c>
      <c r="S297" s="224">
        <v>0</v>
      </c>
      <c r="T297" s="224">
        <f>S297*H297</f>
        <v>0</v>
      </c>
      <c r="U297" s="225" t="s">
        <v>19</v>
      </c>
      <c r="V297" s="40"/>
      <c r="W297" s="40"/>
      <c r="X297" s="40"/>
      <c r="Y297" s="40"/>
      <c r="Z297" s="40"/>
      <c r="AA297" s="40"/>
      <c r="AB297" s="40"/>
      <c r="AC297" s="40"/>
      <c r="AD297" s="40"/>
      <c r="AE297" s="40"/>
      <c r="AR297" s="226" t="s">
        <v>234</v>
      </c>
      <c r="AT297" s="226" t="s">
        <v>229</v>
      </c>
      <c r="AU297" s="226" t="s">
        <v>82</v>
      </c>
      <c r="AY297" s="19" t="s">
        <v>227</v>
      </c>
      <c r="BE297" s="227">
        <f>IF(N297="základní",J297,0)</f>
        <v>0</v>
      </c>
      <c r="BF297" s="227">
        <f>IF(N297="snížená",J297,0)</f>
        <v>0</v>
      </c>
      <c r="BG297" s="227">
        <f>IF(N297="zákl. přenesená",J297,0)</f>
        <v>0</v>
      </c>
      <c r="BH297" s="227">
        <f>IF(N297="sníž. přenesená",J297,0)</f>
        <v>0</v>
      </c>
      <c r="BI297" s="227">
        <f>IF(N297="nulová",J297,0)</f>
        <v>0</v>
      </c>
      <c r="BJ297" s="19" t="s">
        <v>82</v>
      </c>
      <c r="BK297" s="227">
        <f>ROUND(I297*H297,2)</f>
        <v>0</v>
      </c>
      <c r="BL297" s="19" t="s">
        <v>234</v>
      </c>
      <c r="BM297" s="226" t="s">
        <v>3158</v>
      </c>
    </row>
    <row r="298" s="2" customFormat="1" ht="16.5" customHeight="1">
      <c r="A298" s="40"/>
      <c r="B298" s="41"/>
      <c r="C298" s="256" t="s">
        <v>1102</v>
      </c>
      <c r="D298" s="256" t="s">
        <v>241</v>
      </c>
      <c r="E298" s="257" t="s">
        <v>3159</v>
      </c>
      <c r="F298" s="258" t="s">
        <v>3160</v>
      </c>
      <c r="G298" s="259" t="s">
        <v>309</v>
      </c>
      <c r="H298" s="260">
        <v>245</v>
      </c>
      <c r="I298" s="261"/>
      <c r="J298" s="262">
        <f>ROUND(I298*H298,2)</f>
        <v>0</v>
      </c>
      <c r="K298" s="258" t="s">
        <v>19</v>
      </c>
      <c r="L298" s="263"/>
      <c r="M298" s="264" t="s">
        <v>19</v>
      </c>
      <c r="N298" s="265" t="s">
        <v>46</v>
      </c>
      <c r="O298" s="86"/>
      <c r="P298" s="224">
        <f>O298*H298</f>
        <v>0</v>
      </c>
      <c r="Q298" s="224">
        <v>0</v>
      </c>
      <c r="R298" s="224">
        <f>Q298*H298</f>
        <v>0</v>
      </c>
      <c r="S298" s="224">
        <v>0</v>
      </c>
      <c r="T298" s="224">
        <f>S298*H298</f>
        <v>0</v>
      </c>
      <c r="U298" s="225" t="s">
        <v>19</v>
      </c>
      <c r="V298" s="40"/>
      <c r="W298" s="40"/>
      <c r="X298" s="40"/>
      <c r="Y298" s="40"/>
      <c r="Z298" s="40"/>
      <c r="AA298" s="40"/>
      <c r="AB298" s="40"/>
      <c r="AC298" s="40"/>
      <c r="AD298" s="40"/>
      <c r="AE298" s="40"/>
      <c r="AR298" s="226" t="s">
        <v>245</v>
      </c>
      <c r="AT298" s="226" t="s">
        <v>241</v>
      </c>
      <c r="AU298" s="226" t="s">
        <v>82</v>
      </c>
      <c r="AY298" s="19" t="s">
        <v>227</v>
      </c>
      <c r="BE298" s="227">
        <f>IF(N298="základní",J298,0)</f>
        <v>0</v>
      </c>
      <c r="BF298" s="227">
        <f>IF(N298="snížená",J298,0)</f>
        <v>0</v>
      </c>
      <c r="BG298" s="227">
        <f>IF(N298="zákl. přenesená",J298,0)</f>
        <v>0</v>
      </c>
      <c r="BH298" s="227">
        <f>IF(N298="sníž. přenesená",J298,0)</f>
        <v>0</v>
      </c>
      <c r="BI298" s="227">
        <f>IF(N298="nulová",J298,0)</f>
        <v>0</v>
      </c>
      <c r="BJ298" s="19" t="s">
        <v>82</v>
      </c>
      <c r="BK298" s="227">
        <f>ROUND(I298*H298,2)</f>
        <v>0</v>
      </c>
      <c r="BL298" s="19" t="s">
        <v>234</v>
      </c>
      <c r="BM298" s="226" t="s">
        <v>3161</v>
      </c>
    </row>
    <row r="299" s="15" customFormat="1">
      <c r="A299" s="15"/>
      <c r="B299" s="266"/>
      <c r="C299" s="267"/>
      <c r="D299" s="235" t="s">
        <v>238</v>
      </c>
      <c r="E299" s="268" t="s">
        <v>19</v>
      </c>
      <c r="F299" s="269" t="s">
        <v>2896</v>
      </c>
      <c r="G299" s="267"/>
      <c r="H299" s="268" t="s">
        <v>19</v>
      </c>
      <c r="I299" s="270"/>
      <c r="J299" s="267"/>
      <c r="K299" s="267"/>
      <c r="L299" s="271"/>
      <c r="M299" s="272"/>
      <c r="N299" s="273"/>
      <c r="O299" s="273"/>
      <c r="P299" s="273"/>
      <c r="Q299" s="273"/>
      <c r="R299" s="273"/>
      <c r="S299" s="273"/>
      <c r="T299" s="273"/>
      <c r="U299" s="274"/>
      <c r="V299" s="15"/>
      <c r="W299" s="15"/>
      <c r="X299" s="15"/>
      <c r="Y299" s="15"/>
      <c r="Z299" s="15"/>
      <c r="AA299" s="15"/>
      <c r="AB299" s="15"/>
      <c r="AC299" s="15"/>
      <c r="AD299" s="15"/>
      <c r="AE299" s="15"/>
      <c r="AT299" s="275" t="s">
        <v>238</v>
      </c>
      <c r="AU299" s="275" t="s">
        <v>82</v>
      </c>
      <c r="AV299" s="15" t="s">
        <v>82</v>
      </c>
      <c r="AW299" s="15" t="s">
        <v>37</v>
      </c>
      <c r="AX299" s="15" t="s">
        <v>75</v>
      </c>
      <c r="AY299" s="275" t="s">
        <v>227</v>
      </c>
    </row>
    <row r="300" s="13" customFormat="1">
      <c r="A300" s="13"/>
      <c r="B300" s="233"/>
      <c r="C300" s="234"/>
      <c r="D300" s="235" t="s">
        <v>238</v>
      </c>
      <c r="E300" s="236" t="s">
        <v>19</v>
      </c>
      <c r="F300" s="237" t="s">
        <v>3162</v>
      </c>
      <c r="G300" s="234"/>
      <c r="H300" s="238">
        <v>245</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82</v>
      </c>
      <c r="AV300" s="13" t="s">
        <v>84</v>
      </c>
      <c r="AW300" s="13" t="s">
        <v>37</v>
      </c>
      <c r="AX300" s="13" t="s">
        <v>75</v>
      </c>
      <c r="AY300" s="244" t="s">
        <v>227</v>
      </c>
    </row>
    <row r="301" s="14" customFormat="1">
      <c r="A301" s="14"/>
      <c r="B301" s="245"/>
      <c r="C301" s="246"/>
      <c r="D301" s="235" t="s">
        <v>238</v>
      </c>
      <c r="E301" s="247" t="s">
        <v>19</v>
      </c>
      <c r="F301" s="248" t="s">
        <v>240</v>
      </c>
      <c r="G301" s="246"/>
      <c r="H301" s="249">
        <v>245</v>
      </c>
      <c r="I301" s="250"/>
      <c r="J301" s="246"/>
      <c r="K301" s="246"/>
      <c r="L301" s="251"/>
      <c r="M301" s="252"/>
      <c r="N301" s="253"/>
      <c r="O301" s="253"/>
      <c r="P301" s="253"/>
      <c r="Q301" s="253"/>
      <c r="R301" s="253"/>
      <c r="S301" s="253"/>
      <c r="T301" s="253"/>
      <c r="U301" s="254"/>
      <c r="V301" s="14"/>
      <c r="W301" s="14"/>
      <c r="X301" s="14"/>
      <c r="Y301" s="14"/>
      <c r="Z301" s="14"/>
      <c r="AA301" s="14"/>
      <c r="AB301" s="14"/>
      <c r="AC301" s="14"/>
      <c r="AD301" s="14"/>
      <c r="AE301" s="14"/>
      <c r="AT301" s="255" t="s">
        <v>238</v>
      </c>
      <c r="AU301" s="255" t="s">
        <v>82</v>
      </c>
      <c r="AV301" s="14" t="s">
        <v>234</v>
      </c>
      <c r="AW301" s="14" t="s">
        <v>37</v>
      </c>
      <c r="AX301" s="14" t="s">
        <v>82</v>
      </c>
      <c r="AY301" s="255" t="s">
        <v>227</v>
      </c>
    </row>
    <row r="302" s="2" customFormat="1" ht="16.5" customHeight="1">
      <c r="A302" s="40"/>
      <c r="B302" s="41"/>
      <c r="C302" s="215" t="s">
        <v>1283</v>
      </c>
      <c r="D302" s="215" t="s">
        <v>229</v>
      </c>
      <c r="E302" s="216" t="s">
        <v>3163</v>
      </c>
      <c r="F302" s="217" t="s">
        <v>3164</v>
      </c>
      <c r="G302" s="218" t="s">
        <v>309</v>
      </c>
      <c r="H302" s="219">
        <v>216</v>
      </c>
      <c r="I302" s="220"/>
      <c r="J302" s="221">
        <f>ROUND(I302*H302,2)</f>
        <v>0</v>
      </c>
      <c r="K302" s="217" t="s">
        <v>19</v>
      </c>
      <c r="L302" s="46"/>
      <c r="M302" s="222" t="s">
        <v>19</v>
      </c>
      <c r="N302" s="223" t="s">
        <v>46</v>
      </c>
      <c r="O302" s="86"/>
      <c r="P302" s="224">
        <f>O302*H302</f>
        <v>0</v>
      </c>
      <c r="Q302" s="224">
        <v>0</v>
      </c>
      <c r="R302" s="224">
        <f>Q302*H302</f>
        <v>0</v>
      </c>
      <c r="S302" s="224">
        <v>0</v>
      </c>
      <c r="T302" s="224">
        <f>S302*H302</f>
        <v>0</v>
      </c>
      <c r="U302" s="225" t="s">
        <v>19</v>
      </c>
      <c r="V302" s="40"/>
      <c r="W302" s="40"/>
      <c r="X302" s="40"/>
      <c r="Y302" s="40"/>
      <c r="Z302" s="40"/>
      <c r="AA302" s="40"/>
      <c r="AB302" s="40"/>
      <c r="AC302" s="40"/>
      <c r="AD302" s="40"/>
      <c r="AE302" s="40"/>
      <c r="AR302" s="226" t="s">
        <v>234</v>
      </c>
      <c r="AT302" s="226" t="s">
        <v>229</v>
      </c>
      <c r="AU302" s="226" t="s">
        <v>82</v>
      </c>
      <c r="AY302" s="19" t="s">
        <v>227</v>
      </c>
      <c r="BE302" s="227">
        <f>IF(N302="základní",J302,0)</f>
        <v>0</v>
      </c>
      <c r="BF302" s="227">
        <f>IF(N302="snížená",J302,0)</f>
        <v>0</v>
      </c>
      <c r="BG302" s="227">
        <f>IF(N302="zákl. přenesená",J302,0)</f>
        <v>0</v>
      </c>
      <c r="BH302" s="227">
        <f>IF(N302="sníž. přenesená",J302,0)</f>
        <v>0</v>
      </c>
      <c r="BI302" s="227">
        <f>IF(N302="nulová",J302,0)</f>
        <v>0</v>
      </c>
      <c r="BJ302" s="19" t="s">
        <v>82</v>
      </c>
      <c r="BK302" s="227">
        <f>ROUND(I302*H302,2)</f>
        <v>0</v>
      </c>
      <c r="BL302" s="19" t="s">
        <v>234</v>
      </c>
      <c r="BM302" s="226" t="s">
        <v>3165</v>
      </c>
    </row>
    <row r="303" s="15" customFormat="1">
      <c r="A303" s="15"/>
      <c r="B303" s="266"/>
      <c r="C303" s="267"/>
      <c r="D303" s="235" t="s">
        <v>238</v>
      </c>
      <c r="E303" s="268" t="s">
        <v>19</v>
      </c>
      <c r="F303" s="269" t="s">
        <v>2896</v>
      </c>
      <c r="G303" s="267"/>
      <c r="H303" s="268" t="s">
        <v>19</v>
      </c>
      <c r="I303" s="270"/>
      <c r="J303" s="267"/>
      <c r="K303" s="267"/>
      <c r="L303" s="271"/>
      <c r="M303" s="272"/>
      <c r="N303" s="273"/>
      <c r="O303" s="273"/>
      <c r="P303" s="273"/>
      <c r="Q303" s="273"/>
      <c r="R303" s="273"/>
      <c r="S303" s="273"/>
      <c r="T303" s="273"/>
      <c r="U303" s="274"/>
      <c r="V303" s="15"/>
      <c r="W303" s="15"/>
      <c r="X303" s="15"/>
      <c r="Y303" s="15"/>
      <c r="Z303" s="15"/>
      <c r="AA303" s="15"/>
      <c r="AB303" s="15"/>
      <c r="AC303" s="15"/>
      <c r="AD303" s="15"/>
      <c r="AE303" s="15"/>
      <c r="AT303" s="275" t="s">
        <v>238</v>
      </c>
      <c r="AU303" s="275" t="s">
        <v>82</v>
      </c>
      <c r="AV303" s="15" t="s">
        <v>82</v>
      </c>
      <c r="AW303" s="15" t="s">
        <v>37</v>
      </c>
      <c r="AX303" s="15" t="s">
        <v>75</v>
      </c>
      <c r="AY303" s="275" t="s">
        <v>227</v>
      </c>
    </row>
    <row r="304" s="13" customFormat="1">
      <c r="A304" s="13"/>
      <c r="B304" s="233"/>
      <c r="C304" s="234"/>
      <c r="D304" s="235" t="s">
        <v>238</v>
      </c>
      <c r="E304" s="236" t="s">
        <v>19</v>
      </c>
      <c r="F304" s="237" t="s">
        <v>3166</v>
      </c>
      <c r="G304" s="234"/>
      <c r="H304" s="238">
        <v>216</v>
      </c>
      <c r="I304" s="239"/>
      <c r="J304" s="234"/>
      <c r="K304" s="234"/>
      <c r="L304" s="240"/>
      <c r="M304" s="241"/>
      <c r="N304" s="242"/>
      <c r="O304" s="242"/>
      <c r="P304" s="242"/>
      <c r="Q304" s="242"/>
      <c r="R304" s="242"/>
      <c r="S304" s="242"/>
      <c r="T304" s="242"/>
      <c r="U304" s="243"/>
      <c r="V304" s="13"/>
      <c r="W304" s="13"/>
      <c r="X304" s="13"/>
      <c r="Y304" s="13"/>
      <c r="Z304" s="13"/>
      <c r="AA304" s="13"/>
      <c r="AB304" s="13"/>
      <c r="AC304" s="13"/>
      <c r="AD304" s="13"/>
      <c r="AE304" s="13"/>
      <c r="AT304" s="244" t="s">
        <v>238</v>
      </c>
      <c r="AU304" s="244" t="s">
        <v>82</v>
      </c>
      <c r="AV304" s="13" t="s">
        <v>84</v>
      </c>
      <c r="AW304" s="13" t="s">
        <v>37</v>
      </c>
      <c r="AX304" s="13" t="s">
        <v>75</v>
      </c>
      <c r="AY304" s="244" t="s">
        <v>227</v>
      </c>
    </row>
    <row r="305" s="14" customFormat="1">
      <c r="A305" s="14"/>
      <c r="B305" s="245"/>
      <c r="C305" s="246"/>
      <c r="D305" s="235" t="s">
        <v>238</v>
      </c>
      <c r="E305" s="247" t="s">
        <v>19</v>
      </c>
      <c r="F305" s="248" t="s">
        <v>240</v>
      </c>
      <c r="G305" s="246"/>
      <c r="H305" s="249">
        <v>216</v>
      </c>
      <c r="I305" s="250"/>
      <c r="J305" s="246"/>
      <c r="K305" s="246"/>
      <c r="L305" s="251"/>
      <c r="M305" s="252"/>
      <c r="N305" s="253"/>
      <c r="O305" s="253"/>
      <c r="P305" s="253"/>
      <c r="Q305" s="253"/>
      <c r="R305" s="253"/>
      <c r="S305" s="253"/>
      <c r="T305" s="253"/>
      <c r="U305" s="254"/>
      <c r="V305" s="14"/>
      <c r="W305" s="14"/>
      <c r="X305" s="14"/>
      <c r="Y305" s="14"/>
      <c r="Z305" s="14"/>
      <c r="AA305" s="14"/>
      <c r="AB305" s="14"/>
      <c r="AC305" s="14"/>
      <c r="AD305" s="14"/>
      <c r="AE305" s="14"/>
      <c r="AT305" s="255" t="s">
        <v>238</v>
      </c>
      <c r="AU305" s="255" t="s">
        <v>82</v>
      </c>
      <c r="AV305" s="14" t="s">
        <v>234</v>
      </c>
      <c r="AW305" s="14" t="s">
        <v>37</v>
      </c>
      <c r="AX305" s="14" t="s">
        <v>82</v>
      </c>
      <c r="AY305" s="255" t="s">
        <v>227</v>
      </c>
    </row>
    <row r="306" s="2" customFormat="1" ht="16.5" customHeight="1">
      <c r="A306" s="40"/>
      <c r="B306" s="41"/>
      <c r="C306" s="215" t="s">
        <v>1286</v>
      </c>
      <c r="D306" s="215" t="s">
        <v>229</v>
      </c>
      <c r="E306" s="216" t="s">
        <v>3167</v>
      </c>
      <c r="F306" s="217" t="s">
        <v>3168</v>
      </c>
      <c r="G306" s="218" t="s">
        <v>309</v>
      </c>
      <c r="H306" s="219">
        <v>216</v>
      </c>
      <c r="I306" s="220"/>
      <c r="J306" s="221">
        <f>ROUND(I306*H306,2)</f>
        <v>0</v>
      </c>
      <c r="K306" s="217" t="s">
        <v>19</v>
      </c>
      <c r="L306" s="46"/>
      <c r="M306" s="222" t="s">
        <v>19</v>
      </c>
      <c r="N306" s="223" t="s">
        <v>46</v>
      </c>
      <c r="O306" s="86"/>
      <c r="P306" s="224">
        <f>O306*H306</f>
        <v>0</v>
      </c>
      <c r="Q306" s="224">
        <v>0</v>
      </c>
      <c r="R306" s="224">
        <f>Q306*H306</f>
        <v>0</v>
      </c>
      <c r="S306" s="224">
        <v>0</v>
      </c>
      <c r="T306" s="224">
        <f>S306*H306</f>
        <v>0</v>
      </c>
      <c r="U306" s="225" t="s">
        <v>19</v>
      </c>
      <c r="V306" s="40"/>
      <c r="W306" s="40"/>
      <c r="X306" s="40"/>
      <c r="Y306" s="40"/>
      <c r="Z306" s="40"/>
      <c r="AA306" s="40"/>
      <c r="AB306" s="40"/>
      <c r="AC306" s="40"/>
      <c r="AD306" s="40"/>
      <c r="AE306" s="40"/>
      <c r="AR306" s="226" t="s">
        <v>234</v>
      </c>
      <c r="AT306" s="226" t="s">
        <v>229</v>
      </c>
      <c r="AU306" s="226" t="s">
        <v>82</v>
      </c>
      <c r="AY306" s="19" t="s">
        <v>227</v>
      </c>
      <c r="BE306" s="227">
        <f>IF(N306="základní",J306,0)</f>
        <v>0</v>
      </c>
      <c r="BF306" s="227">
        <f>IF(N306="snížená",J306,0)</f>
        <v>0</v>
      </c>
      <c r="BG306" s="227">
        <f>IF(N306="zákl. přenesená",J306,0)</f>
        <v>0</v>
      </c>
      <c r="BH306" s="227">
        <f>IF(N306="sníž. přenesená",J306,0)</f>
        <v>0</v>
      </c>
      <c r="BI306" s="227">
        <f>IF(N306="nulová",J306,0)</f>
        <v>0</v>
      </c>
      <c r="BJ306" s="19" t="s">
        <v>82</v>
      </c>
      <c r="BK306" s="227">
        <f>ROUND(I306*H306,2)</f>
        <v>0</v>
      </c>
      <c r="BL306" s="19" t="s">
        <v>234</v>
      </c>
      <c r="BM306" s="226" t="s">
        <v>3169</v>
      </c>
    </row>
    <row r="307" s="15" customFormat="1">
      <c r="A307" s="15"/>
      <c r="B307" s="266"/>
      <c r="C307" s="267"/>
      <c r="D307" s="235" t="s">
        <v>238</v>
      </c>
      <c r="E307" s="268" t="s">
        <v>19</v>
      </c>
      <c r="F307" s="269" t="s">
        <v>2896</v>
      </c>
      <c r="G307" s="267"/>
      <c r="H307" s="268" t="s">
        <v>19</v>
      </c>
      <c r="I307" s="270"/>
      <c r="J307" s="267"/>
      <c r="K307" s="267"/>
      <c r="L307" s="271"/>
      <c r="M307" s="272"/>
      <c r="N307" s="273"/>
      <c r="O307" s="273"/>
      <c r="P307" s="273"/>
      <c r="Q307" s="273"/>
      <c r="R307" s="273"/>
      <c r="S307" s="273"/>
      <c r="T307" s="273"/>
      <c r="U307" s="274"/>
      <c r="V307" s="15"/>
      <c r="W307" s="15"/>
      <c r="X307" s="15"/>
      <c r="Y307" s="15"/>
      <c r="Z307" s="15"/>
      <c r="AA307" s="15"/>
      <c r="AB307" s="15"/>
      <c r="AC307" s="15"/>
      <c r="AD307" s="15"/>
      <c r="AE307" s="15"/>
      <c r="AT307" s="275" t="s">
        <v>238</v>
      </c>
      <c r="AU307" s="275" t="s">
        <v>82</v>
      </c>
      <c r="AV307" s="15" t="s">
        <v>82</v>
      </c>
      <c r="AW307" s="15" t="s">
        <v>37</v>
      </c>
      <c r="AX307" s="15" t="s">
        <v>75</v>
      </c>
      <c r="AY307" s="275" t="s">
        <v>227</v>
      </c>
    </row>
    <row r="308" s="13" customFormat="1">
      <c r="A308" s="13"/>
      <c r="B308" s="233"/>
      <c r="C308" s="234"/>
      <c r="D308" s="235" t="s">
        <v>238</v>
      </c>
      <c r="E308" s="236" t="s">
        <v>19</v>
      </c>
      <c r="F308" s="237" t="s">
        <v>3166</v>
      </c>
      <c r="G308" s="234"/>
      <c r="H308" s="238">
        <v>216</v>
      </c>
      <c r="I308" s="239"/>
      <c r="J308" s="234"/>
      <c r="K308" s="234"/>
      <c r="L308" s="240"/>
      <c r="M308" s="241"/>
      <c r="N308" s="242"/>
      <c r="O308" s="242"/>
      <c r="P308" s="242"/>
      <c r="Q308" s="242"/>
      <c r="R308" s="242"/>
      <c r="S308" s="242"/>
      <c r="T308" s="242"/>
      <c r="U308" s="243"/>
      <c r="V308" s="13"/>
      <c r="W308" s="13"/>
      <c r="X308" s="13"/>
      <c r="Y308" s="13"/>
      <c r="Z308" s="13"/>
      <c r="AA308" s="13"/>
      <c r="AB308" s="13"/>
      <c r="AC308" s="13"/>
      <c r="AD308" s="13"/>
      <c r="AE308" s="13"/>
      <c r="AT308" s="244" t="s">
        <v>238</v>
      </c>
      <c r="AU308" s="244" t="s">
        <v>82</v>
      </c>
      <c r="AV308" s="13" t="s">
        <v>84</v>
      </c>
      <c r="AW308" s="13" t="s">
        <v>37</v>
      </c>
      <c r="AX308" s="13" t="s">
        <v>75</v>
      </c>
      <c r="AY308" s="244" t="s">
        <v>227</v>
      </c>
    </row>
    <row r="309" s="14" customFormat="1">
      <c r="A309" s="14"/>
      <c r="B309" s="245"/>
      <c r="C309" s="246"/>
      <c r="D309" s="235" t="s">
        <v>238</v>
      </c>
      <c r="E309" s="247" t="s">
        <v>19</v>
      </c>
      <c r="F309" s="248" t="s">
        <v>240</v>
      </c>
      <c r="G309" s="246"/>
      <c r="H309" s="249">
        <v>216</v>
      </c>
      <c r="I309" s="250"/>
      <c r="J309" s="246"/>
      <c r="K309" s="246"/>
      <c r="L309" s="251"/>
      <c r="M309" s="252"/>
      <c r="N309" s="253"/>
      <c r="O309" s="253"/>
      <c r="P309" s="253"/>
      <c r="Q309" s="253"/>
      <c r="R309" s="253"/>
      <c r="S309" s="253"/>
      <c r="T309" s="253"/>
      <c r="U309" s="254"/>
      <c r="V309" s="14"/>
      <c r="W309" s="14"/>
      <c r="X309" s="14"/>
      <c r="Y309" s="14"/>
      <c r="Z309" s="14"/>
      <c r="AA309" s="14"/>
      <c r="AB309" s="14"/>
      <c r="AC309" s="14"/>
      <c r="AD309" s="14"/>
      <c r="AE309" s="14"/>
      <c r="AT309" s="255" t="s">
        <v>238</v>
      </c>
      <c r="AU309" s="255" t="s">
        <v>82</v>
      </c>
      <c r="AV309" s="14" t="s">
        <v>234</v>
      </c>
      <c r="AW309" s="14" t="s">
        <v>37</v>
      </c>
      <c r="AX309" s="14" t="s">
        <v>82</v>
      </c>
      <c r="AY309" s="255" t="s">
        <v>227</v>
      </c>
    </row>
    <row r="310" s="2" customFormat="1" ht="16.5" customHeight="1">
      <c r="A310" s="40"/>
      <c r="B310" s="41"/>
      <c r="C310" s="215" t="s">
        <v>1288</v>
      </c>
      <c r="D310" s="215" t="s">
        <v>229</v>
      </c>
      <c r="E310" s="216" t="s">
        <v>2837</v>
      </c>
      <c r="F310" s="217" t="s">
        <v>2838</v>
      </c>
      <c r="G310" s="218" t="s">
        <v>2657</v>
      </c>
      <c r="H310" s="219">
        <v>36</v>
      </c>
      <c r="I310" s="220"/>
      <c r="J310" s="221">
        <f>ROUND(I310*H310,2)</f>
        <v>0</v>
      </c>
      <c r="K310" s="217" t="s">
        <v>19</v>
      </c>
      <c r="L310" s="46"/>
      <c r="M310" s="222" t="s">
        <v>19</v>
      </c>
      <c r="N310" s="223" t="s">
        <v>46</v>
      </c>
      <c r="O310" s="86"/>
      <c r="P310" s="224">
        <f>O310*H310</f>
        <v>0</v>
      </c>
      <c r="Q310" s="224">
        <v>0</v>
      </c>
      <c r="R310" s="224">
        <f>Q310*H310</f>
        <v>0</v>
      </c>
      <c r="S310" s="224">
        <v>0</v>
      </c>
      <c r="T310" s="224">
        <f>S310*H310</f>
        <v>0</v>
      </c>
      <c r="U310" s="225" t="s">
        <v>19</v>
      </c>
      <c r="V310" s="40"/>
      <c r="W310" s="40"/>
      <c r="X310" s="40"/>
      <c r="Y310" s="40"/>
      <c r="Z310" s="40"/>
      <c r="AA310" s="40"/>
      <c r="AB310" s="40"/>
      <c r="AC310" s="40"/>
      <c r="AD310" s="40"/>
      <c r="AE310" s="40"/>
      <c r="AR310" s="226" t="s">
        <v>234</v>
      </c>
      <c r="AT310" s="226" t="s">
        <v>229</v>
      </c>
      <c r="AU310" s="226" t="s">
        <v>82</v>
      </c>
      <c r="AY310" s="19" t="s">
        <v>227</v>
      </c>
      <c r="BE310" s="227">
        <f>IF(N310="základní",J310,0)</f>
        <v>0</v>
      </c>
      <c r="BF310" s="227">
        <f>IF(N310="snížená",J310,0)</f>
        <v>0</v>
      </c>
      <c r="BG310" s="227">
        <f>IF(N310="zákl. přenesená",J310,0)</f>
        <v>0</v>
      </c>
      <c r="BH310" s="227">
        <f>IF(N310="sníž. přenesená",J310,0)</f>
        <v>0</v>
      </c>
      <c r="BI310" s="227">
        <f>IF(N310="nulová",J310,0)</f>
        <v>0</v>
      </c>
      <c r="BJ310" s="19" t="s">
        <v>82</v>
      </c>
      <c r="BK310" s="227">
        <f>ROUND(I310*H310,2)</f>
        <v>0</v>
      </c>
      <c r="BL310" s="19" t="s">
        <v>234</v>
      </c>
      <c r="BM310" s="226" t="s">
        <v>3170</v>
      </c>
    </row>
    <row r="311" s="15" customFormat="1">
      <c r="A311" s="15"/>
      <c r="B311" s="266"/>
      <c r="C311" s="267"/>
      <c r="D311" s="235" t="s">
        <v>238</v>
      </c>
      <c r="E311" s="268" t="s">
        <v>19</v>
      </c>
      <c r="F311" s="269" t="s">
        <v>2896</v>
      </c>
      <c r="G311" s="267"/>
      <c r="H311" s="268" t="s">
        <v>19</v>
      </c>
      <c r="I311" s="270"/>
      <c r="J311" s="267"/>
      <c r="K311" s="267"/>
      <c r="L311" s="271"/>
      <c r="M311" s="272"/>
      <c r="N311" s="273"/>
      <c r="O311" s="273"/>
      <c r="P311" s="273"/>
      <c r="Q311" s="273"/>
      <c r="R311" s="273"/>
      <c r="S311" s="273"/>
      <c r="T311" s="273"/>
      <c r="U311" s="274"/>
      <c r="V311" s="15"/>
      <c r="W311" s="15"/>
      <c r="X311" s="15"/>
      <c r="Y311" s="15"/>
      <c r="Z311" s="15"/>
      <c r="AA311" s="15"/>
      <c r="AB311" s="15"/>
      <c r="AC311" s="15"/>
      <c r="AD311" s="15"/>
      <c r="AE311" s="15"/>
      <c r="AT311" s="275" t="s">
        <v>238</v>
      </c>
      <c r="AU311" s="275" t="s">
        <v>82</v>
      </c>
      <c r="AV311" s="15" t="s">
        <v>82</v>
      </c>
      <c r="AW311" s="15" t="s">
        <v>37</v>
      </c>
      <c r="AX311" s="15" t="s">
        <v>75</v>
      </c>
      <c r="AY311" s="275" t="s">
        <v>227</v>
      </c>
    </row>
    <row r="312" s="13" customFormat="1">
      <c r="A312" s="13"/>
      <c r="B312" s="233"/>
      <c r="C312" s="234"/>
      <c r="D312" s="235" t="s">
        <v>238</v>
      </c>
      <c r="E312" s="236" t="s">
        <v>19</v>
      </c>
      <c r="F312" s="237" t="s">
        <v>3171</v>
      </c>
      <c r="G312" s="234"/>
      <c r="H312" s="238">
        <v>36</v>
      </c>
      <c r="I312" s="239"/>
      <c r="J312" s="234"/>
      <c r="K312" s="234"/>
      <c r="L312" s="240"/>
      <c r="M312" s="241"/>
      <c r="N312" s="242"/>
      <c r="O312" s="242"/>
      <c r="P312" s="242"/>
      <c r="Q312" s="242"/>
      <c r="R312" s="242"/>
      <c r="S312" s="242"/>
      <c r="T312" s="242"/>
      <c r="U312" s="243"/>
      <c r="V312" s="13"/>
      <c r="W312" s="13"/>
      <c r="X312" s="13"/>
      <c r="Y312" s="13"/>
      <c r="Z312" s="13"/>
      <c r="AA312" s="13"/>
      <c r="AB312" s="13"/>
      <c r="AC312" s="13"/>
      <c r="AD312" s="13"/>
      <c r="AE312" s="13"/>
      <c r="AT312" s="244" t="s">
        <v>238</v>
      </c>
      <c r="AU312" s="244" t="s">
        <v>82</v>
      </c>
      <c r="AV312" s="13" t="s">
        <v>84</v>
      </c>
      <c r="AW312" s="13" t="s">
        <v>37</v>
      </c>
      <c r="AX312" s="13" t="s">
        <v>75</v>
      </c>
      <c r="AY312" s="244" t="s">
        <v>227</v>
      </c>
    </row>
    <row r="313" s="14" customFormat="1">
      <c r="A313" s="14"/>
      <c r="B313" s="245"/>
      <c r="C313" s="246"/>
      <c r="D313" s="235" t="s">
        <v>238</v>
      </c>
      <c r="E313" s="247" t="s">
        <v>19</v>
      </c>
      <c r="F313" s="248" t="s">
        <v>240</v>
      </c>
      <c r="G313" s="246"/>
      <c r="H313" s="249">
        <v>36</v>
      </c>
      <c r="I313" s="250"/>
      <c r="J313" s="246"/>
      <c r="K313" s="246"/>
      <c r="L313" s="251"/>
      <c r="M313" s="252"/>
      <c r="N313" s="253"/>
      <c r="O313" s="253"/>
      <c r="P313" s="253"/>
      <c r="Q313" s="253"/>
      <c r="R313" s="253"/>
      <c r="S313" s="253"/>
      <c r="T313" s="253"/>
      <c r="U313" s="254"/>
      <c r="V313" s="14"/>
      <c r="W313" s="14"/>
      <c r="X313" s="14"/>
      <c r="Y313" s="14"/>
      <c r="Z313" s="14"/>
      <c r="AA313" s="14"/>
      <c r="AB313" s="14"/>
      <c r="AC313" s="14"/>
      <c r="AD313" s="14"/>
      <c r="AE313" s="14"/>
      <c r="AT313" s="255" t="s">
        <v>238</v>
      </c>
      <c r="AU313" s="255" t="s">
        <v>82</v>
      </c>
      <c r="AV313" s="14" t="s">
        <v>234</v>
      </c>
      <c r="AW313" s="14" t="s">
        <v>37</v>
      </c>
      <c r="AX313" s="14" t="s">
        <v>82</v>
      </c>
      <c r="AY313" s="255" t="s">
        <v>227</v>
      </c>
    </row>
    <row r="314" s="2" customFormat="1" ht="16.5" customHeight="1">
      <c r="A314" s="40"/>
      <c r="B314" s="41"/>
      <c r="C314" s="215" t="s">
        <v>1291</v>
      </c>
      <c r="D314" s="215" t="s">
        <v>229</v>
      </c>
      <c r="E314" s="216" t="s">
        <v>2841</v>
      </c>
      <c r="F314" s="217" t="s">
        <v>2842</v>
      </c>
      <c r="G314" s="218" t="s">
        <v>2657</v>
      </c>
      <c r="H314" s="219">
        <v>4</v>
      </c>
      <c r="I314" s="220"/>
      <c r="J314" s="221">
        <f>ROUND(I314*H314,2)</f>
        <v>0</v>
      </c>
      <c r="K314" s="217" t="s">
        <v>19</v>
      </c>
      <c r="L314" s="46"/>
      <c r="M314" s="222" t="s">
        <v>19</v>
      </c>
      <c r="N314" s="223" t="s">
        <v>46</v>
      </c>
      <c r="O314" s="86"/>
      <c r="P314" s="224">
        <f>O314*H314</f>
        <v>0</v>
      </c>
      <c r="Q314" s="224">
        <v>0</v>
      </c>
      <c r="R314" s="224">
        <f>Q314*H314</f>
        <v>0</v>
      </c>
      <c r="S314" s="224">
        <v>0</v>
      </c>
      <c r="T314" s="224">
        <f>S314*H314</f>
        <v>0</v>
      </c>
      <c r="U314" s="225" t="s">
        <v>19</v>
      </c>
      <c r="V314" s="40"/>
      <c r="W314" s="40"/>
      <c r="X314" s="40"/>
      <c r="Y314" s="40"/>
      <c r="Z314" s="40"/>
      <c r="AA314" s="40"/>
      <c r="AB314" s="40"/>
      <c r="AC314" s="40"/>
      <c r="AD314" s="40"/>
      <c r="AE314" s="40"/>
      <c r="AR314" s="226" t="s">
        <v>234</v>
      </c>
      <c r="AT314" s="226" t="s">
        <v>229</v>
      </c>
      <c r="AU314" s="226" t="s">
        <v>82</v>
      </c>
      <c r="AY314" s="19" t="s">
        <v>227</v>
      </c>
      <c r="BE314" s="227">
        <f>IF(N314="základní",J314,0)</f>
        <v>0</v>
      </c>
      <c r="BF314" s="227">
        <f>IF(N314="snížená",J314,0)</f>
        <v>0</v>
      </c>
      <c r="BG314" s="227">
        <f>IF(N314="zákl. přenesená",J314,0)</f>
        <v>0</v>
      </c>
      <c r="BH314" s="227">
        <f>IF(N314="sníž. přenesená",J314,0)</f>
        <v>0</v>
      </c>
      <c r="BI314" s="227">
        <f>IF(N314="nulová",J314,0)</f>
        <v>0</v>
      </c>
      <c r="BJ314" s="19" t="s">
        <v>82</v>
      </c>
      <c r="BK314" s="227">
        <f>ROUND(I314*H314,2)</f>
        <v>0</v>
      </c>
      <c r="BL314" s="19" t="s">
        <v>234</v>
      </c>
      <c r="BM314" s="226" t="s">
        <v>3172</v>
      </c>
    </row>
    <row r="315" s="15" customFormat="1">
      <c r="A315" s="15"/>
      <c r="B315" s="266"/>
      <c r="C315" s="267"/>
      <c r="D315" s="235" t="s">
        <v>238</v>
      </c>
      <c r="E315" s="268" t="s">
        <v>19</v>
      </c>
      <c r="F315" s="269" t="s">
        <v>2896</v>
      </c>
      <c r="G315" s="267"/>
      <c r="H315" s="268" t="s">
        <v>19</v>
      </c>
      <c r="I315" s="270"/>
      <c r="J315" s="267"/>
      <c r="K315" s="267"/>
      <c r="L315" s="271"/>
      <c r="M315" s="272"/>
      <c r="N315" s="273"/>
      <c r="O315" s="273"/>
      <c r="P315" s="273"/>
      <c r="Q315" s="273"/>
      <c r="R315" s="273"/>
      <c r="S315" s="273"/>
      <c r="T315" s="273"/>
      <c r="U315" s="274"/>
      <c r="V315" s="15"/>
      <c r="W315" s="15"/>
      <c r="X315" s="15"/>
      <c r="Y315" s="15"/>
      <c r="Z315" s="15"/>
      <c r="AA315" s="15"/>
      <c r="AB315" s="15"/>
      <c r="AC315" s="15"/>
      <c r="AD315" s="15"/>
      <c r="AE315" s="15"/>
      <c r="AT315" s="275" t="s">
        <v>238</v>
      </c>
      <c r="AU315" s="275" t="s">
        <v>82</v>
      </c>
      <c r="AV315" s="15" t="s">
        <v>82</v>
      </c>
      <c r="AW315" s="15" t="s">
        <v>37</v>
      </c>
      <c r="AX315" s="15" t="s">
        <v>75</v>
      </c>
      <c r="AY315" s="275" t="s">
        <v>227</v>
      </c>
    </row>
    <row r="316" s="13" customFormat="1">
      <c r="A316" s="13"/>
      <c r="B316" s="233"/>
      <c r="C316" s="234"/>
      <c r="D316" s="235" t="s">
        <v>238</v>
      </c>
      <c r="E316" s="236" t="s">
        <v>19</v>
      </c>
      <c r="F316" s="237" t="s">
        <v>3173</v>
      </c>
      <c r="G316" s="234"/>
      <c r="H316" s="238">
        <v>4</v>
      </c>
      <c r="I316" s="239"/>
      <c r="J316" s="234"/>
      <c r="K316" s="234"/>
      <c r="L316" s="240"/>
      <c r="M316" s="241"/>
      <c r="N316" s="242"/>
      <c r="O316" s="242"/>
      <c r="P316" s="242"/>
      <c r="Q316" s="242"/>
      <c r="R316" s="242"/>
      <c r="S316" s="242"/>
      <c r="T316" s="242"/>
      <c r="U316" s="243"/>
      <c r="V316" s="13"/>
      <c r="W316" s="13"/>
      <c r="X316" s="13"/>
      <c r="Y316" s="13"/>
      <c r="Z316" s="13"/>
      <c r="AA316" s="13"/>
      <c r="AB316" s="13"/>
      <c r="AC316" s="13"/>
      <c r="AD316" s="13"/>
      <c r="AE316" s="13"/>
      <c r="AT316" s="244" t="s">
        <v>238</v>
      </c>
      <c r="AU316" s="244" t="s">
        <v>82</v>
      </c>
      <c r="AV316" s="13" t="s">
        <v>84</v>
      </c>
      <c r="AW316" s="13" t="s">
        <v>37</v>
      </c>
      <c r="AX316" s="13" t="s">
        <v>75</v>
      </c>
      <c r="AY316" s="244" t="s">
        <v>227</v>
      </c>
    </row>
    <row r="317" s="14" customFormat="1">
      <c r="A317" s="14"/>
      <c r="B317" s="245"/>
      <c r="C317" s="246"/>
      <c r="D317" s="235" t="s">
        <v>238</v>
      </c>
      <c r="E317" s="247" t="s">
        <v>19</v>
      </c>
      <c r="F317" s="248" t="s">
        <v>240</v>
      </c>
      <c r="G317" s="246"/>
      <c r="H317" s="249">
        <v>4</v>
      </c>
      <c r="I317" s="250"/>
      <c r="J317" s="246"/>
      <c r="K317" s="246"/>
      <c r="L317" s="251"/>
      <c r="M317" s="252"/>
      <c r="N317" s="253"/>
      <c r="O317" s="253"/>
      <c r="P317" s="253"/>
      <c r="Q317" s="253"/>
      <c r="R317" s="253"/>
      <c r="S317" s="253"/>
      <c r="T317" s="253"/>
      <c r="U317" s="254"/>
      <c r="V317" s="14"/>
      <c r="W317" s="14"/>
      <c r="X317" s="14"/>
      <c r="Y317" s="14"/>
      <c r="Z317" s="14"/>
      <c r="AA317" s="14"/>
      <c r="AB317" s="14"/>
      <c r="AC317" s="14"/>
      <c r="AD317" s="14"/>
      <c r="AE317" s="14"/>
      <c r="AT317" s="255" t="s">
        <v>238</v>
      </c>
      <c r="AU317" s="255" t="s">
        <v>82</v>
      </c>
      <c r="AV317" s="14" t="s">
        <v>234</v>
      </c>
      <c r="AW317" s="14" t="s">
        <v>37</v>
      </c>
      <c r="AX317" s="14" t="s">
        <v>82</v>
      </c>
      <c r="AY317" s="255" t="s">
        <v>227</v>
      </c>
    </row>
    <row r="318" s="2" customFormat="1" ht="16.5" customHeight="1">
      <c r="A318" s="40"/>
      <c r="B318" s="41"/>
      <c r="C318" s="215" t="s">
        <v>1293</v>
      </c>
      <c r="D318" s="215" t="s">
        <v>229</v>
      </c>
      <c r="E318" s="216" t="s">
        <v>2845</v>
      </c>
      <c r="F318" s="217" t="s">
        <v>2846</v>
      </c>
      <c r="G318" s="218" t="s">
        <v>2657</v>
      </c>
      <c r="H318" s="219">
        <v>5</v>
      </c>
      <c r="I318" s="220"/>
      <c r="J318" s="221">
        <f>ROUND(I318*H318,2)</f>
        <v>0</v>
      </c>
      <c r="K318" s="217" t="s">
        <v>19</v>
      </c>
      <c r="L318" s="46"/>
      <c r="M318" s="222" t="s">
        <v>19</v>
      </c>
      <c r="N318" s="223" t="s">
        <v>46</v>
      </c>
      <c r="O318" s="86"/>
      <c r="P318" s="224">
        <f>O318*H318</f>
        <v>0</v>
      </c>
      <c r="Q318" s="224">
        <v>0</v>
      </c>
      <c r="R318" s="224">
        <f>Q318*H318</f>
        <v>0</v>
      </c>
      <c r="S318" s="224">
        <v>0</v>
      </c>
      <c r="T318" s="224">
        <f>S318*H318</f>
        <v>0</v>
      </c>
      <c r="U318" s="225" t="s">
        <v>19</v>
      </c>
      <c r="V318" s="40"/>
      <c r="W318" s="40"/>
      <c r="X318" s="40"/>
      <c r="Y318" s="40"/>
      <c r="Z318" s="40"/>
      <c r="AA318" s="40"/>
      <c r="AB318" s="40"/>
      <c r="AC318" s="40"/>
      <c r="AD318" s="40"/>
      <c r="AE318" s="40"/>
      <c r="AR318" s="226" t="s">
        <v>234</v>
      </c>
      <c r="AT318" s="226" t="s">
        <v>229</v>
      </c>
      <c r="AU318" s="226" t="s">
        <v>82</v>
      </c>
      <c r="AY318" s="19" t="s">
        <v>227</v>
      </c>
      <c r="BE318" s="227">
        <f>IF(N318="základní",J318,0)</f>
        <v>0</v>
      </c>
      <c r="BF318" s="227">
        <f>IF(N318="snížená",J318,0)</f>
        <v>0</v>
      </c>
      <c r="BG318" s="227">
        <f>IF(N318="zákl. přenesená",J318,0)</f>
        <v>0</v>
      </c>
      <c r="BH318" s="227">
        <f>IF(N318="sníž. přenesená",J318,0)</f>
        <v>0</v>
      </c>
      <c r="BI318" s="227">
        <f>IF(N318="nulová",J318,0)</f>
        <v>0</v>
      </c>
      <c r="BJ318" s="19" t="s">
        <v>82</v>
      </c>
      <c r="BK318" s="227">
        <f>ROUND(I318*H318,2)</f>
        <v>0</v>
      </c>
      <c r="BL318" s="19" t="s">
        <v>234</v>
      </c>
      <c r="BM318" s="226" t="s">
        <v>3174</v>
      </c>
    </row>
    <row r="319" s="15" customFormat="1">
      <c r="A319" s="15"/>
      <c r="B319" s="266"/>
      <c r="C319" s="267"/>
      <c r="D319" s="235" t="s">
        <v>238</v>
      </c>
      <c r="E319" s="268" t="s">
        <v>19</v>
      </c>
      <c r="F319" s="269" t="s">
        <v>2896</v>
      </c>
      <c r="G319" s="267"/>
      <c r="H319" s="268" t="s">
        <v>19</v>
      </c>
      <c r="I319" s="270"/>
      <c r="J319" s="267"/>
      <c r="K319" s="267"/>
      <c r="L319" s="271"/>
      <c r="M319" s="272"/>
      <c r="N319" s="273"/>
      <c r="O319" s="273"/>
      <c r="P319" s="273"/>
      <c r="Q319" s="273"/>
      <c r="R319" s="273"/>
      <c r="S319" s="273"/>
      <c r="T319" s="273"/>
      <c r="U319" s="274"/>
      <c r="V319" s="15"/>
      <c r="W319" s="15"/>
      <c r="X319" s="15"/>
      <c r="Y319" s="15"/>
      <c r="Z319" s="15"/>
      <c r="AA319" s="15"/>
      <c r="AB319" s="15"/>
      <c r="AC319" s="15"/>
      <c r="AD319" s="15"/>
      <c r="AE319" s="15"/>
      <c r="AT319" s="275" t="s">
        <v>238</v>
      </c>
      <c r="AU319" s="275" t="s">
        <v>82</v>
      </c>
      <c r="AV319" s="15" t="s">
        <v>82</v>
      </c>
      <c r="AW319" s="15" t="s">
        <v>37</v>
      </c>
      <c r="AX319" s="15" t="s">
        <v>75</v>
      </c>
      <c r="AY319" s="275" t="s">
        <v>227</v>
      </c>
    </row>
    <row r="320" s="13" customFormat="1">
      <c r="A320" s="13"/>
      <c r="B320" s="233"/>
      <c r="C320" s="234"/>
      <c r="D320" s="235" t="s">
        <v>238</v>
      </c>
      <c r="E320" s="236" t="s">
        <v>19</v>
      </c>
      <c r="F320" s="237" t="s">
        <v>3175</v>
      </c>
      <c r="G320" s="234"/>
      <c r="H320" s="238">
        <v>5</v>
      </c>
      <c r="I320" s="239"/>
      <c r="J320" s="234"/>
      <c r="K320" s="234"/>
      <c r="L320" s="240"/>
      <c r="M320" s="241"/>
      <c r="N320" s="242"/>
      <c r="O320" s="242"/>
      <c r="P320" s="242"/>
      <c r="Q320" s="242"/>
      <c r="R320" s="242"/>
      <c r="S320" s="242"/>
      <c r="T320" s="242"/>
      <c r="U320" s="243"/>
      <c r="V320" s="13"/>
      <c r="W320" s="13"/>
      <c r="X320" s="13"/>
      <c r="Y320" s="13"/>
      <c r="Z320" s="13"/>
      <c r="AA320" s="13"/>
      <c r="AB320" s="13"/>
      <c r="AC320" s="13"/>
      <c r="AD320" s="13"/>
      <c r="AE320" s="13"/>
      <c r="AT320" s="244" t="s">
        <v>238</v>
      </c>
      <c r="AU320" s="244" t="s">
        <v>82</v>
      </c>
      <c r="AV320" s="13" t="s">
        <v>84</v>
      </c>
      <c r="AW320" s="13" t="s">
        <v>37</v>
      </c>
      <c r="AX320" s="13" t="s">
        <v>75</v>
      </c>
      <c r="AY320" s="244" t="s">
        <v>227</v>
      </c>
    </row>
    <row r="321" s="14" customFormat="1">
      <c r="A321" s="14"/>
      <c r="B321" s="245"/>
      <c r="C321" s="246"/>
      <c r="D321" s="235" t="s">
        <v>238</v>
      </c>
      <c r="E321" s="247" t="s">
        <v>19</v>
      </c>
      <c r="F321" s="248" t="s">
        <v>240</v>
      </c>
      <c r="G321" s="246"/>
      <c r="H321" s="249">
        <v>5</v>
      </c>
      <c r="I321" s="250"/>
      <c r="J321" s="246"/>
      <c r="K321" s="246"/>
      <c r="L321" s="251"/>
      <c r="M321" s="252"/>
      <c r="N321" s="253"/>
      <c r="O321" s="253"/>
      <c r="P321" s="253"/>
      <c r="Q321" s="253"/>
      <c r="R321" s="253"/>
      <c r="S321" s="253"/>
      <c r="T321" s="253"/>
      <c r="U321" s="254"/>
      <c r="V321" s="14"/>
      <c r="W321" s="14"/>
      <c r="X321" s="14"/>
      <c r="Y321" s="14"/>
      <c r="Z321" s="14"/>
      <c r="AA321" s="14"/>
      <c r="AB321" s="14"/>
      <c r="AC321" s="14"/>
      <c r="AD321" s="14"/>
      <c r="AE321" s="14"/>
      <c r="AT321" s="255" t="s">
        <v>238</v>
      </c>
      <c r="AU321" s="255" t="s">
        <v>82</v>
      </c>
      <c r="AV321" s="14" t="s">
        <v>234</v>
      </c>
      <c r="AW321" s="14" t="s">
        <v>37</v>
      </c>
      <c r="AX321" s="14" t="s">
        <v>82</v>
      </c>
      <c r="AY321" s="255" t="s">
        <v>227</v>
      </c>
    </row>
    <row r="322" s="2" customFormat="1" ht="16.5" customHeight="1">
      <c r="A322" s="40"/>
      <c r="B322" s="41"/>
      <c r="C322" s="215" t="s">
        <v>1298</v>
      </c>
      <c r="D322" s="215" t="s">
        <v>229</v>
      </c>
      <c r="E322" s="216" t="s">
        <v>3176</v>
      </c>
      <c r="F322" s="217" t="s">
        <v>2850</v>
      </c>
      <c r="G322" s="218" t="s">
        <v>2051</v>
      </c>
      <c r="H322" s="219">
        <v>1</v>
      </c>
      <c r="I322" s="220"/>
      <c r="J322" s="221">
        <f>ROUND(I322*H322,2)</f>
        <v>0</v>
      </c>
      <c r="K322" s="217" t="s">
        <v>19</v>
      </c>
      <c r="L322" s="46"/>
      <c r="M322" s="222" t="s">
        <v>19</v>
      </c>
      <c r="N322" s="223" t="s">
        <v>46</v>
      </c>
      <c r="O322" s="86"/>
      <c r="P322" s="224">
        <f>O322*H322</f>
        <v>0</v>
      </c>
      <c r="Q322" s="224">
        <v>0</v>
      </c>
      <c r="R322" s="224">
        <f>Q322*H322</f>
        <v>0</v>
      </c>
      <c r="S322" s="224">
        <v>0</v>
      </c>
      <c r="T322" s="224">
        <f>S322*H322</f>
        <v>0</v>
      </c>
      <c r="U322" s="225" t="s">
        <v>19</v>
      </c>
      <c r="V322" s="40"/>
      <c r="W322" s="40"/>
      <c r="X322" s="40"/>
      <c r="Y322" s="40"/>
      <c r="Z322" s="40"/>
      <c r="AA322" s="40"/>
      <c r="AB322" s="40"/>
      <c r="AC322" s="40"/>
      <c r="AD322" s="40"/>
      <c r="AE322" s="40"/>
      <c r="AR322" s="226" t="s">
        <v>234</v>
      </c>
      <c r="AT322" s="226" t="s">
        <v>229</v>
      </c>
      <c r="AU322" s="226" t="s">
        <v>82</v>
      </c>
      <c r="AY322" s="19" t="s">
        <v>227</v>
      </c>
      <c r="BE322" s="227">
        <f>IF(N322="základní",J322,0)</f>
        <v>0</v>
      </c>
      <c r="BF322" s="227">
        <f>IF(N322="snížená",J322,0)</f>
        <v>0</v>
      </c>
      <c r="BG322" s="227">
        <f>IF(N322="zákl. přenesená",J322,0)</f>
        <v>0</v>
      </c>
      <c r="BH322" s="227">
        <f>IF(N322="sníž. přenesená",J322,0)</f>
        <v>0</v>
      </c>
      <c r="BI322" s="227">
        <f>IF(N322="nulová",J322,0)</f>
        <v>0</v>
      </c>
      <c r="BJ322" s="19" t="s">
        <v>82</v>
      </c>
      <c r="BK322" s="227">
        <f>ROUND(I322*H322,2)</f>
        <v>0</v>
      </c>
      <c r="BL322" s="19" t="s">
        <v>234</v>
      </c>
      <c r="BM322" s="226" t="s">
        <v>3177</v>
      </c>
    </row>
    <row r="323" s="2" customFormat="1" ht="16.5" customHeight="1">
      <c r="A323" s="40"/>
      <c r="B323" s="41"/>
      <c r="C323" s="256" t="s">
        <v>1301</v>
      </c>
      <c r="D323" s="256" t="s">
        <v>241</v>
      </c>
      <c r="E323" s="257" t="s">
        <v>3178</v>
      </c>
      <c r="F323" s="258" t="s">
        <v>2853</v>
      </c>
      <c r="G323" s="259" t="s">
        <v>2051</v>
      </c>
      <c r="H323" s="260">
        <v>1</v>
      </c>
      <c r="I323" s="261"/>
      <c r="J323" s="262">
        <f>ROUND(I323*H323,2)</f>
        <v>0</v>
      </c>
      <c r="K323" s="258" t="s">
        <v>19</v>
      </c>
      <c r="L323" s="263"/>
      <c r="M323" s="264" t="s">
        <v>19</v>
      </c>
      <c r="N323" s="265" t="s">
        <v>46</v>
      </c>
      <c r="O323" s="86"/>
      <c r="P323" s="224">
        <f>O323*H323</f>
        <v>0</v>
      </c>
      <c r="Q323" s="224">
        <v>0</v>
      </c>
      <c r="R323" s="224">
        <f>Q323*H323</f>
        <v>0</v>
      </c>
      <c r="S323" s="224">
        <v>0</v>
      </c>
      <c r="T323" s="224">
        <f>S323*H323</f>
        <v>0</v>
      </c>
      <c r="U323" s="225" t="s">
        <v>19</v>
      </c>
      <c r="V323" s="40"/>
      <c r="W323" s="40"/>
      <c r="X323" s="40"/>
      <c r="Y323" s="40"/>
      <c r="Z323" s="40"/>
      <c r="AA323" s="40"/>
      <c r="AB323" s="40"/>
      <c r="AC323" s="40"/>
      <c r="AD323" s="40"/>
      <c r="AE323" s="40"/>
      <c r="AR323" s="226" t="s">
        <v>245</v>
      </c>
      <c r="AT323" s="226" t="s">
        <v>241</v>
      </c>
      <c r="AU323" s="226" t="s">
        <v>82</v>
      </c>
      <c r="AY323" s="19" t="s">
        <v>227</v>
      </c>
      <c r="BE323" s="227">
        <f>IF(N323="základní",J323,0)</f>
        <v>0</v>
      </c>
      <c r="BF323" s="227">
        <f>IF(N323="snížená",J323,0)</f>
        <v>0</v>
      </c>
      <c r="BG323" s="227">
        <f>IF(N323="zákl. přenesená",J323,0)</f>
        <v>0</v>
      </c>
      <c r="BH323" s="227">
        <f>IF(N323="sníž. přenesená",J323,0)</f>
        <v>0</v>
      </c>
      <c r="BI323" s="227">
        <f>IF(N323="nulová",J323,0)</f>
        <v>0</v>
      </c>
      <c r="BJ323" s="19" t="s">
        <v>82</v>
      </c>
      <c r="BK323" s="227">
        <f>ROUND(I323*H323,2)</f>
        <v>0</v>
      </c>
      <c r="BL323" s="19" t="s">
        <v>234</v>
      </c>
      <c r="BM323" s="226" t="s">
        <v>3179</v>
      </c>
    </row>
    <row r="324" s="15" customFormat="1">
      <c r="A324" s="15"/>
      <c r="B324" s="266"/>
      <c r="C324" s="267"/>
      <c r="D324" s="235" t="s">
        <v>238</v>
      </c>
      <c r="E324" s="268" t="s">
        <v>19</v>
      </c>
      <c r="F324" s="269" t="s">
        <v>2896</v>
      </c>
      <c r="G324" s="267"/>
      <c r="H324" s="268" t="s">
        <v>19</v>
      </c>
      <c r="I324" s="270"/>
      <c r="J324" s="267"/>
      <c r="K324" s="267"/>
      <c r="L324" s="271"/>
      <c r="M324" s="272"/>
      <c r="N324" s="273"/>
      <c r="O324" s="273"/>
      <c r="P324" s="273"/>
      <c r="Q324" s="273"/>
      <c r="R324" s="273"/>
      <c r="S324" s="273"/>
      <c r="T324" s="273"/>
      <c r="U324" s="274"/>
      <c r="V324" s="15"/>
      <c r="W324" s="15"/>
      <c r="X324" s="15"/>
      <c r="Y324" s="15"/>
      <c r="Z324" s="15"/>
      <c r="AA324" s="15"/>
      <c r="AB324" s="15"/>
      <c r="AC324" s="15"/>
      <c r="AD324" s="15"/>
      <c r="AE324" s="15"/>
      <c r="AT324" s="275" t="s">
        <v>238</v>
      </c>
      <c r="AU324" s="275" t="s">
        <v>82</v>
      </c>
      <c r="AV324" s="15" t="s">
        <v>82</v>
      </c>
      <c r="AW324" s="15" t="s">
        <v>37</v>
      </c>
      <c r="AX324" s="15" t="s">
        <v>75</v>
      </c>
      <c r="AY324" s="275" t="s">
        <v>227</v>
      </c>
    </row>
    <row r="325" s="13" customFormat="1">
      <c r="A325" s="13"/>
      <c r="B325" s="233"/>
      <c r="C325" s="234"/>
      <c r="D325" s="235" t="s">
        <v>238</v>
      </c>
      <c r="E325" s="236" t="s">
        <v>19</v>
      </c>
      <c r="F325" s="237" t="s">
        <v>82</v>
      </c>
      <c r="G325" s="234"/>
      <c r="H325" s="238">
        <v>1</v>
      </c>
      <c r="I325" s="239"/>
      <c r="J325" s="234"/>
      <c r="K325" s="234"/>
      <c r="L325" s="240"/>
      <c r="M325" s="241"/>
      <c r="N325" s="242"/>
      <c r="O325" s="242"/>
      <c r="P325" s="242"/>
      <c r="Q325" s="242"/>
      <c r="R325" s="242"/>
      <c r="S325" s="242"/>
      <c r="T325" s="242"/>
      <c r="U325" s="243"/>
      <c r="V325" s="13"/>
      <c r="W325" s="13"/>
      <c r="X325" s="13"/>
      <c r="Y325" s="13"/>
      <c r="Z325" s="13"/>
      <c r="AA325" s="13"/>
      <c r="AB325" s="13"/>
      <c r="AC325" s="13"/>
      <c r="AD325" s="13"/>
      <c r="AE325" s="13"/>
      <c r="AT325" s="244" t="s">
        <v>238</v>
      </c>
      <c r="AU325" s="244" t="s">
        <v>82</v>
      </c>
      <c r="AV325" s="13" t="s">
        <v>84</v>
      </c>
      <c r="AW325" s="13" t="s">
        <v>37</v>
      </c>
      <c r="AX325" s="13" t="s">
        <v>75</v>
      </c>
      <c r="AY325" s="244" t="s">
        <v>227</v>
      </c>
    </row>
    <row r="326" s="14" customFormat="1">
      <c r="A326" s="14"/>
      <c r="B326" s="245"/>
      <c r="C326" s="246"/>
      <c r="D326" s="235" t="s">
        <v>238</v>
      </c>
      <c r="E326" s="247" t="s">
        <v>19</v>
      </c>
      <c r="F326" s="248" t="s">
        <v>240</v>
      </c>
      <c r="G326" s="246"/>
      <c r="H326" s="249">
        <v>1</v>
      </c>
      <c r="I326" s="250"/>
      <c r="J326" s="246"/>
      <c r="K326" s="246"/>
      <c r="L326" s="251"/>
      <c r="M326" s="252"/>
      <c r="N326" s="253"/>
      <c r="O326" s="253"/>
      <c r="P326" s="253"/>
      <c r="Q326" s="253"/>
      <c r="R326" s="253"/>
      <c r="S326" s="253"/>
      <c r="T326" s="253"/>
      <c r="U326" s="254"/>
      <c r="V326" s="14"/>
      <c r="W326" s="14"/>
      <c r="X326" s="14"/>
      <c r="Y326" s="14"/>
      <c r="Z326" s="14"/>
      <c r="AA326" s="14"/>
      <c r="AB326" s="14"/>
      <c r="AC326" s="14"/>
      <c r="AD326" s="14"/>
      <c r="AE326" s="14"/>
      <c r="AT326" s="255" t="s">
        <v>238</v>
      </c>
      <c r="AU326" s="255" t="s">
        <v>82</v>
      </c>
      <c r="AV326" s="14" t="s">
        <v>234</v>
      </c>
      <c r="AW326" s="14" t="s">
        <v>37</v>
      </c>
      <c r="AX326" s="14" t="s">
        <v>82</v>
      </c>
      <c r="AY326" s="255" t="s">
        <v>227</v>
      </c>
    </row>
    <row r="327" s="2" customFormat="1" ht="16.5" customHeight="1">
      <c r="A327" s="40"/>
      <c r="B327" s="41"/>
      <c r="C327" s="215" t="s">
        <v>1137</v>
      </c>
      <c r="D327" s="215" t="s">
        <v>229</v>
      </c>
      <c r="E327" s="216" t="s">
        <v>3180</v>
      </c>
      <c r="F327" s="217" t="s">
        <v>3181</v>
      </c>
      <c r="G327" s="218" t="s">
        <v>2051</v>
      </c>
      <c r="H327" s="219">
        <v>1</v>
      </c>
      <c r="I327" s="220"/>
      <c r="J327" s="221">
        <f>ROUND(I327*H327,2)</f>
        <v>0</v>
      </c>
      <c r="K327" s="217" t="s">
        <v>19</v>
      </c>
      <c r="L327" s="46"/>
      <c r="M327" s="222" t="s">
        <v>19</v>
      </c>
      <c r="N327" s="223" t="s">
        <v>46</v>
      </c>
      <c r="O327" s="86"/>
      <c r="P327" s="224">
        <f>O327*H327</f>
        <v>0</v>
      </c>
      <c r="Q327" s="224">
        <v>0</v>
      </c>
      <c r="R327" s="224">
        <f>Q327*H327</f>
        <v>0</v>
      </c>
      <c r="S327" s="224">
        <v>0</v>
      </c>
      <c r="T327" s="224">
        <f>S327*H327</f>
        <v>0</v>
      </c>
      <c r="U327" s="225" t="s">
        <v>19</v>
      </c>
      <c r="V327" s="40"/>
      <c r="W327" s="40"/>
      <c r="X327" s="40"/>
      <c r="Y327" s="40"/>
      <c r="Z327" s="40"/>
      <c r="AA327" s="40"/>
      <c r="AB327" s="40"/>
      <c r="AC327" s="40"/>
      <c r="AD327" s="40"/>
      <c r="AE327" s="40"/>
      <c r="AR327" s="226" t="s">
        <v>234</v>
      </c>
      <c r="AT327" s="226" t="s">
        <v>229</v>
      </c>
      <c r="AU327" s="226" t="s">
        <v>82</v>
      </c>
      <c r="AY327" s="19" t="s">
        <v>227</v>
      </c>
      <c r="BE327" s="227">
        <f>IF(N327="základní",J327,0)</f>
        <v>0</v>
      </c>
      <c r="BF327" s="227">
        <f>IF(N327="snížená",J327,0)</f>
        <v>0</v>
      </c>
      <c r="BG327" s="227">
        <f>IF(N327="zákl. přenesená",J327,0)</f>
        <v>0</v>
      </c>
      <c r="BH327" s="227">
        <f>IF(N327="sníž. přenesená",J327,0)</f>
        <v>0</v>
      </c>
      <c r="BI327" s="227">
        <f>IF(N327="nulová",J327,0)</f>
        <v>0</v>
      </c>
      <c r="BJ327" s="19" t="s">
        <v>82</v>
      </c>
      <c r="BK327" s="227">
        <f>ROUND(I327*H327,2)</f>
        <v>0</v>
      </c>
      <c r="BL327" s="19" t="s">
        <v>234</v>
      </c>
      <c r="BM327" s="226" t="s">
        <v>3182</v>
      </c>
    </row>
    <row r="328" s="2" customFormat="1" ht="16.5" customHeight="1">
      <c r="A328" s="40"/>
      <c r="B328" s="41"/>
      <c r="C328" s="256" t="s">
        <v>1305</v>
      </c>
      <c r="D328" s="256" t="s">
        <v>241</v>
      </c>
      <c r="E328" s="257" t="s">
        <v>3183</v>
      </c>
      <c r="F328" s="258" t="s">
        <v>3184</v>
      </c>
      <c r="G328" s="259" t="s">
        <v>2051</v>
      </c>
      <c r="H328" s="260">
        <v>1</v>
      </c>
      <c r="I328" s="261"/>
      <c r="J328" s="262">
        <f>ROUND(I328*H328,2)</f>
        <v>0</v>
      </c>
      <c r="K328" s="258" t="s">
        <v>19</v>
      </c>
      <c r="L328" s="263"/>
      <c r="M328" s="264" t="s">
        <v>19</v>
      </c>
      <c r="N328" s="265" t="s">
        <v>46</v>
      </c>
      <c r="O328" s="86"/>
      <c r="P328" s="224">
        <f>O328*H328</f>
        <v>0</v>
      </c>
      <c r="Q328" s="224">
        <v>0</v>
      </c>
      <c r="R328" s="224">
        <f>Q328*H328</f>
        <v>0</v>
      </c>
      <c r="S328" s="224">
        <v>0</v>
      </c>
      <c r="T328" s="224">
        <f>S328*H328</f>
        <v>0</v>
      </c>
      <c r="U328" s="225" t="s">
        <v>19</v>
      </c>
      <c r="V328" s="40"/>
      <c r="W328" s="40"/>
      <c r="X328" s="40"/>
      <c r="Y328" s="40"/>
      <c r="Z328" s="40"/>
      <c r="AA328" s="40"/>
      <c r="AB328" s="40"/>
      <c r="AC328" s="40"/>
      <c r="AD328" s="40"/>
      <c r="AE328" s="40"/>
      <c r="AR328" s="226" t="s">
        <v>245</v>
      </c>
      <c r="AT328" s="226" t="s">
        <v>241</v>
      </c>
      <c r="AU328" s="226" t="s">
        <v>82</v>
      </c>
      <c r="AY328" s="19" t="s">
        <v>227</v>
      </c>
      <c r="BE328" s="227">
        <f>IF(N328="základní",J328,0)</f>
        <v>0</v>
      </c>
      <c r="BF328" s="227">
        <f>IF(N328="snížená",J328,0)</f>
        <v>0</v>
      </c>
      <c r="BG328" s="227">
        <f>IF(N328="zákl. přenesená",J328,0)</f>
        <v>0</v>
      </c>
      <c r="BH328" s="227">
        <f>IF(N328="sníž. přenesená",J328,0)</f>
        <v>0</v>
      </c>
      <c r="BI328" s="227">
        <f>IF(N328="nulová",J328,0)</f>
        <v>0</v>
      </c>
      <c r="BJ328" s="19" t="s">
        <v>82</v>
      </c>
      <c r="BK328" s="227">
        <f>ROUND(I328*H328,2)</f>
        <v>0</v>
      </c>
      <c r="BL328" s="19" t="s">
        <v>234</v>
      </c>
      <c r="BM328" s="226" t="s">
        <v>3185</v>
      </c>
    </row>
    <row r="329" s="15" customFormat="1">
      <c r="A329" s="15"/>
      <c r="B329" s="266"/>
      <c r="C329" s="267"/>
      <c r="D329" s="235" t="s">
        <v>238</v>
      </c>
      <c r="E329" s="268" t="s">
        <v>19</v>
      </c>
      <c r="F329" s="269" t="s">
        <v>2896</v>
      </c>
      <c r="G329" s="267"/>
      <c r="H329" s="268" t="s">
        <v>19</v>
      </c>
      <c r="I329" s="270"/>
      <c r="J329" s="267"/>
      <c r="K329" s="267"/>
      <c r="L329" s="271"/>
      <c r="M329" s="272"/>
      <c r="N329" s="273"/>
      <c r="O329" s="273"/>
      <c r="P329" s="273"/>
      <c r="Q329" s="273"/>
      <c r="R329" s="273"/>
      <c r="S329" s="273"/>
      <c r="T329" s="273"/>
      <c r="U329" s="274"/>
      <c r="V329" s="15"/>
      <c r="W329" s="15"/>
      <c r="X329" s="15"/>
      <c r="Y329" s="15"/>
      <c r="Z329" s="15"/>
      <c r="AA329" s="15"/>
      <c r="AB329" s="15"/>
      <c r="AC329" s="15"/>
      <c r="AD329" s="15"/>
      <c r="AE329" s="15"/>
      <c r="AT329" s="275" t="s">
        <v>238</v>
      </c>
      <c r="AU329" s="275" t="s">
        <v>82</v>
      </c>
      <c r="AV329" s="15" t="s">
        <v>82</v>
      </c>
      <c r="AW329" s="15" t="s">
        <v>37</v>
      </c>
      <c r="AX329" s="15" t="s">
        <v>75</v>
      </c>
      <c r="AY329" s="275" t="s">
        <v>227</v>
      </c>
    </row>
    <row r="330" s="13" customFormat="1">
      <c r="A330" s="13"/>
      <c r="B330" s="233"/>
      <c r="C330" s="234"/>
      <c r="D330" s="235" t="s">
        <v>238</v>
      </c>
      <c r="E330" s="236" t="s">
        <v>19</v>
      </c>
      <c r="F330" s="237" t="s">
        <v>82</v>
      </c>
      <c r="G330" s="234"/>
      <c r="H330" s="238">
        <v>1</v>
      </c>
      <c r="I330" s="239"/>
      <c r="J330" s="234"/>
      <c r="K330" s="234"/>
      <c r="L330" s="240"/>
      <c r="M330" s="241"/>
      <c r="N330" s="242"/>
      <c r="O330" s="242"/>
      <c r="P330" s="242"/>
      <c r="Q330" s="242"/>
      <c r="R330" s="242"/>
      <c r="S330" s="242"/>
      <c r="T330" s="242"/>
      <c r="U330" s="243"/>
      <c r="V330" s="13"/>
      <c r="W330" s="13"/>
      <c r="X330" s="13"/>
      <c r="Y330" s="13"/>
      <c r="Z330" s="13"/>
      <c r="AA330" s="13"/>
      <c r="AB330" s="13"/>
      <c r="AC330" s="13"/>
      <c r="AD330" s="13"/>
      <c r="AE330" s="13"/>
      <c r="AT330" s="244" t="s">
        <v>238</v>
      </c>
      <c r="AU330" s="244" t="s">
        <v>82</v>
      </c>
      <c r="AV330" s="13" t="s">
        <v>84</v>
      </c>
      <c r="AW330" s="13" t="s">
        <v>37</v>
      </c>
      <c r="AX330" s="13" t="s">
        <v>75</v>
      </c>
      <c r="AY330" s="244" t="s">
        <v>227</v>
      </c>
    </row>
    <row r="331" s="14" customFormat="1">
      <c r="A331" s="14"/>
      <c r="B331" s="245"/>
      <c r="C331" s="246"/>
      <c r="D331" s="235" t="s">
        <v>238</v>
      </c>
      <c r="E331" s="247" t="s">
        <v>19</v>
      </c>
      <c r="F331" s="248" t="s">
        <v>240</v>
      </c>
      <c r="G331" s="246"/>
      <c r="H331" s="249">
        <v>1</v>
      </c>
      <c r="I331" s="250"/>
      <c r="J331" s="246"/>
      <c r="K331" s="246"/>
      <c r="L331" s="251"/>
      <c r="M331" s="252"/>
      <c r="N331" s="253"/>
      <c r="O331" s="253"/>
      <c r="P331" s="253"/>
      <c r="Q331" s="253"/>
      <c r="R331" s="253"/>
      <c r="S331" s="253"/>
      <c r="T331" s="253"/>
      <c r="U331" s="254"/>
      <c r="V331" s="14"/>
      <c r="W331" s="14"/>
      <c r="X331" s="14"/>
      <c r="Y331" s="14"/>
      <c r="Z331" s="14"/>
      <c r="AA331" s="14"/>
      <c r="AB331" s="14"/>
      <c r="AC331" s="14"/>
      <c r="AD331" s="14"/>
      <c r="AE331" s="14"/>
      <c r="AT331" s="255" t="s">
        <v>238</v>
      </c>
      <c r="AU331" s="255" t="s">
        <v>82</v>
      </c>
      <c r="AV331" s="14" t="s">
        <v>234</v>
      </c>
      <c r="AW331" s="14" t="s">
        <v>37</v>
      </c>
      <c r="AX331" s="14" t="s">
        <v>82</v>
      </c>
      <c r="AY331" s="255" t="s">
        <v>227</v>
      </c>
    </row>
    <row r="332" s="2" customFormat="1" ht="21.75" customHeight="1">
      <c r="A332" s="40"/>
      <c r="B332" s="41"/>
      <c r="C332" s="256" t="s">
        <v>1308</v>
      </c>
      <c r="D332" s="256" t="s">
        <v>241</v>
      </c>
      <c r="E332" s="257" t="s">
        <v>3186</v>
      </c>
      <c r="F332" s="258" t="s">
        <v>3187</v>
      </c>
      <c r="G332" s="259" t="s">
        <v>2051</v>
      </c>
      <c r="H332" s="260">
        <v>1</v>
      </c>
      <c r="I332" s="261"/>
      <c r="J332" s="262">
        <f>ROUND(I332*H332,2)</f>
        <v>0</v>
      </c>
      <c r="K332" s="258" t="s">
        <v>19</v>
      </c>
      <c r="L332" s="263"/>
      <c r="M332" s="264" t="s">
        <v>19</v>
      </c>
      <c r="N332" s="265" t="s">
        <v>46</v>
      </c>
      <c r="O332" s="86"/>
      <c r="P332" s="224">
        <f>O332*H332</f>
        <v>0</v>
      </c>
      <c r="Q332" s="224">
        <v>0</v>
      </c>
      <c r="R332" s="224">
        <f>Q332*H332</f>
        <v>0</v>
      </c>
      <c r="S332" s="224">
        <v>0</v>
      </c>
      <c r="T332" s="224">
        <f>S332*H332</f>
        <v>0</v>
      </c>
      <c r="U332" s="225" t="s">
        <v>19</v>
      </c>
      <c r="V332" s="40"/>
      <c r="W332" s="40"/>
      <c r="X332" s="40"/>
      <c r="Y332" s="40"/>
      <c r="Z332" s="40"/>
      <c r="AA332" s="40"/>
      <c r="AB332" s="40"/>
      <c r="AC332" s="40"/>
      <c r="AD332" s="40"/>
      <c r="AE332" s="40"/>
      <c r="AR332" s="226" t="s">
        <v>245</v>
      </c>
      <c r="AT332" s="226" t="s">
        <v>241</v>
      </c>
      <c r="AU332" s="226" t="s">
        <v>82</v>
      </c>
      <c r="AY332" s="19" t="s">
        <v>227</v>
      </c>
      <c r="BE332" s="227">
        <f>IF(N332="základní",J332,0)</f>
        <v>0</v>
      </c>
      <c r="BF332" s="227">
        <f>IF(N332="snížená",J332,0)</f>
        <v>0</v>
      </c>
      <c r="BG332" s="227">
        <f>IF(N332="zákl. přenesená",J332,0)</f>
        <v>0</v>
      </c>
      <c r="BH332" s="227">
        <f>IF(N332="sníž. přenesená",J332,0)</f>
        <v>0</v>
      </c>
      <c r="BI332" s="227">
        <f>IF(N332="nulová",J332,0)</f>
        <v>0</v>
      </c>
      <c r="BJ332" s="19" t="s">
        <v>82</v>
      </c>
      <c r="BK332" s="227">
        <f>ROUND(I332*H332,2)</f>
        <v>0</v>
      </c>
      <c r="BL332" s="19" t="s">
        <v>234</v>
      </c>
      <c r="BM332" s="226" t="s">
        <v>3188</v>
      </c>
    </row>
    <row r="333" s="15" customFormat="1">
      <c r="A333" s="15"/>
      <c r="B333" s="266"/>
      <c r="C333" s="267"/>
      <c r="D333" s="235" t="s">
        <v>238</v>
      </c>
      <c r="E333" s="268" t="s">
        <v>19</v>
      </c>
      <c r="F333" s="269" t="s">
        <v>2896</v>
      </c>
      <c r="G333" s="267"/>
      <c r="H333" s="268" t="s">
        <v>19</v>
      </c>
      <c r="I333" s="270"/>
      <c r="J333" s="267"/>
      <c r="K333" s="267"/>
      <c r="L333" s="271"/>
      <c r="M333" s="272"/>
      <c r="N333" s="273"/>
      <c r="O333" s="273"/>
      <c r="P333" s="273"/>
      <c r="Q333" s="273"/>
      <c r="R333" s="273"/>
      <c r="S333" s="273"/>
      <c r="T333" s="273"/>
      <c r="U333" s="274"/>
      <c r="V333" s="15"/>
      <c r="W333" s="15"/>
      <c r="X333" s="15"/>
      <c r="Y333" s="15"/>
      <c r="Z333" s="15"/>
      <c r="AA333" s="15"/>
      <c r="AB333" s="15"/>
      <c r="AC333" s="15"/>
      <c r="AD333" s="15"/>
      <c r="AE333" s="15"/>
      <c r="AT333" s="275" t="s">
        <v>238</v>
      </c>
      <c r="AU333" s="275" t="s">
        <v>82</v>
      </c>
      <c r="AV333" s="15" t="s">
        <v>82</v>
      </c>
      <c r="AW333" s="15" t="s">
        <v>37</v>
      </c>
      <c r="AX333" s="15" t="s">
        <v>75</v>
      </c>
      <c r="AY333" s="275" t="s">
        <v>227</v>
      </c>
    </row>
    <row r="334" s="13" customFormat="1">
      <c r="A334" s="13"/>
      <c r="B334" s="233"/>
      <c r="C334" s="234"/>
      <c r="D334" s="235" t="s">
        <v>238</v>
      </c>
      <c r="E334" s="236" t="s">
        <v>19</v>
      </c>
      <c r="F334" s="237" t="s">
        <v>82</v>
      </c>
      <c r="G334" s="234"/>
      <c r="H334" s="238">
        <v>1</v>
      </c>
      <c r="I334" s="239"/>
      <c r="J334" s="234"/>
      <c r="K334" s="234"/>
      <c r="L334" s="240"/>
      <c r="M334" s="241"/>
      <c r="N334" s="242"/>
      <c r="O334" s="242"/>
      <c r="P334" s="242"/>
      <c r="Q334" s="242"/>
      <c r="R334" s="242"/>
      <c r="S334" s="242"/>
      <c r="T334" s="242"/>
      <c r="U334" s="243"/>
      <c r="V334" s="13"/>
      <c r="W334" s="13"/>
      <c r="X334" s="13"/>
      <c r="Y334" s="13"/>
      <c r="Z334" s="13"/>
      <c r="AA334" s="13"/>
      <c r="AB334" s="13"/>
      <c r="AC334" s="13"/>
      <c r="AD334" s="13"/>
      <c r="AE334" s="13"/>
      <c r="AT334" s="244" t="s">
        <v>238</v>
      </c>
      <c r="AU334" s="244" t="s">
        <v>82</v>
      </c>
      <c r="AV334" s="13" t="s">
        <v>84</v>
      </c>
      <c r="AW334" s="13" t="s">
        <v>37</v>
      </c>
      <c r="AX334" s="13" t="s">
        <v>75</v>
      </c>
      <c r="AY334" s="244" t="s">
        <v>227</v>
      </c>
    </row>
    <row r="335" s="14" customFormat="1">
      <c r="A335" s="14"/>
      <c r="B335" s="245"/>
      <c r="C335" s="246"/>
      <c r="D335" s="235" t="s">
        <v>238</v>
      </c>
      <c r="E335" s="247" t="s">
        <v>19</v>
      </c>
      <c r="F335" s="248" t="s">
        <v>240</v>
      </c>
      <c r="G335" s="246"/>
      <c r="H335" s="249">
        <v>1</v>
      </c>
      <c r="I335" s="250"/>
      <c r="J335" s="246"/>
      <c r="K335" s="246"/>
      <c r="L335" s="251"/>
      <c r="M335" s="252"/>
      <c r="N335" s="253"/>
      <c r="O335" s="253"/>
      <c r="P335" s="253"/>
      <c r="Q335" s="253"/>
      <c r="R335" s="253"/>
      <c r="S335" s="253"/>
      <c r="T335" s="253"/>
      <c r="U335" s="254"/>
      <c r="V335" s="14"/>
      <c r="W335" s="14"/>
      <c r="X335" s="14"/>
      <c r="Y335" s="14"/>
      <c r="Z335" s="14"/>
      <c r="AA335" s="14"/>
      <c r="AB335" s="14"/>
      <c r="AC335" s="14"/>
      <c r="AD335" s="14"/>
      <c r="AE335" s="14"/>
      <c r="AT335" s="255" t="s">
        <v>238</v>
      </c>
      <c r="AU335" s="255" t="s">
        <v>82</v>
      </c>
      <c r="AV335" s="14" t="s">
        <v>234</v>
      </c>
      <c r="AW335" s="14" t="s">
        <v>37</v>
      </c>
      <c r="AX335" s="14" t="s">
        <v>82</v>
      </c>
      <c r="AY335" s="255" t="s">
        <v>227</v>
      </c>
    </row>
    <row r="336" s="2" customFormat="1" ht="16.5" customHeight="1">
      <c r="A336" s="40"/>
      <c r="B336" s="41"/>
      <c r="C336" s="215" t="s">
        <v>1310</v>
      </c>
      <c r="D336" s="215" t="s">
        <v>229</v>
      </c>
      <c r="E336" s="216" t="s">
        <v>3189</v>
      </c>
      <c r="F336" s="217" t="s">
        <v>3190</v>
      </c>
      <c r="G336" s="218" t="s">
        <v>370</v>
      </c>
      <c r="H336" s="219">
        <v>36</v>
      </c>
      <c r="I336" s="220"/>
      <c r="J336" s="221">
        <f>ROUND(I336*H336,2)</f>
        <v>0</v>
      </c>
      <c r="K336" s="217" t="s">
        <v>19</v>
      </c>
      <c r="L336" s="46"/>
      <c r="M336" s="222" t="s">
        <v>19</v>
      </c>
      <c r="N336" s="223" t="s">
        <v>46</v>
      </c>
      <c r="O336" s="86"/>
      <c r="P336" s="224">
        <f>O336*H336</f>
        <v>0</v>
      </c>
      <c r="Q336" s="224">
        <v>0</v>
      </c>
      <c r="R336" s="224">
        <f>Q336*H336</f>
        <v>0</v>
      </c>
      <c r="S336" s="224">
        <v>0</v>
      </c>
      <c r="T336" s="224">
        <f>S336*H336</f>
        <v>0</v>
      </c>
      <c r="U336" s="225" t="s">
        <v>19</v>
      </c>
      <c r="V336" s="40"/>
      <c r="W336" s="40"/>
      <c r="X336" s="40"/>
      <c r="Y336" s="40"/>
      <c r="Z336" s="40"/>
      <c r="AA336" s="40"/>
      <c r="AB336" s="40"/>
      <c r="AC336" s="40"/>
      <c r="AD336" s="40"/>
      <c r="AE336" s="40"/>
      <c r="AR336" s="226" t="s">
        <v>234</v>
      </c>
      <c r="AT336" s="226" t="s">
        <v>229</v>
      </c>
      <c r="AU336" s="226" t="s">
        <v>82</v>
      </c>
      <c r="AY336" s="19" t="s">
        <v>227</v>
      </c>
      <c r="BE336" s="227">
        <f>IF(N336="základní",J336,0)</f>
        <v>0</v>
      </c>
      <c r="BF336" s="227">
        <f>IF(N336="snížená",J336,0)</f>
        <v>0</v>
      </c>
      <c r="BG336" s="227">
        <f>IF(N336="zákl. přenesená",J336,0)</f>
        <v>0</v>
      </c>
      <c r="BH336" s="227">
        <f>IF(N336="sníž. přenesená",J336,0)</f>
        <v>0</v>
      </c>
      <c r="BI336" s="227">
        <f>IF(N336="nulová",J336,0)</f>
        <v>0</v>
      </c>
      <c r="BJ336" s="19" t="s">
        <v>82</v>
      </c>
      <c r="BK336" s="227">
        <f>ROUND(I336*H336,2)</f>
        <v>0</v>
      </c>
      <c r="BL336" s="19" t="s">
        <v>234</v>
      </c>
      <c r="BM336" s="226" t="s">
        <v>3191</v>
      </c>
    </row>
    <row r="337" s="15" customFormat="1">
      <c r="A337" s="15"/>
      <c r="B337" s="266"/>
      <c r="C337" s="267"/>
      <c r="D337" s="235" t="s">
        <v>238</v>
      </c>
      <c r="E337" s="268" t="s">
        <v>19</v>
      </c>
      <c r="F337" s="269" t="s">
        <v>2896</v>
      </c>
      <c r="G337" s="267"/>
      <c r="H337" s="268" t="s">
        <v>19</v>
      </c>
      <c r="I337" s="270"/>
      <c r="J337" s="267"/>
      <c r="K337" s="267"/>
      <c r="L337" s="271"/>
      <c r="M337" s="272"/>
      <c r="N337" s="273"/>
      <c r="O337" s="273"/>
      <c r="P337" s="273"/>
      <c r="Q337" s="273"/>
      <c r="R337" s="273"/>
      <c r="S337" s="273"/>
      <c r="T337" s="273"/>
      <c r="U337" s="274"/>
      <c r="V337" s="15"/>
      <c r="W337" s="15"/>
      <c r="X337" s="15"/>
      <c r="Y337" s="15"/>
      <c r="Z337" s="15"/>
      <c r="AA337" s="15"/>
      <c r="AB337" s="15"/>
      <c r="AC337" s="15"/>
      <c r="AD337" s="15"/>
      <c r="AE337" s="15"/>
      <c r="AT337" s="275" t="s">
        <v>238</v>
      </c>
      <c r="AU337" s="275" t="s">
        <v>82</v>
      </c>
      <c r="AV337" s="15" t="s">
        <v>82</v>
      </c>
      <c r="AW337" s="15" t="s">
        <v>37</v>
      </c>
      <c r="AX337" s="15" t="s">
        <v>75</v>
      </c>
      <c r="AY337" s="275" t="s">
        <v>227</v>
      </c>
    </row>
    <row r="338" s="13" customFormat="1">
      <c r="A338" s="13"/>
      <c r="B338" s="233"/>
      <c r="C338" s="234"/>
      <c r="D338" s="235" t="s">
        <v>238</v>
      </c>
      <c r="E338" s="236" t="s">
        <v>19</v>
      </c>
      <c r="F338" s="237" t="s">
        <v>571</v>
      </c>
      <c r="G338" s="234"/>
      <c r="H338" s="238">
        <v>36</v>
      </c>
      <c r="I338" s="239"/>
      <c r="J338" s="234"/>
      <c r="K338" s="234"/>
      <c r="L338" s="240"/>
      <c r="M338" s="241"/>
      <c r="N338" s="242"/>
      <c r="O338" s="242"/>
      <c r="P338" s="242"/>
      <c r="Q338" s="242"/>
      <c r="R338" s="242"/>
      <c r="S338" s="242"/>
      <c r="T338" s="242"/>
      <c r="U338" s="243"/>
      <c r="V338" s="13"/>
      <c r="W338" s="13"/>
      <c r="X338" s="13"/>
      <c r="Y338" s="13"/>
      <c r="Z338" s="13"/>
      <c r="AA338" s="13"/>
      <c r="AB338" s="13"/>
      <c r="AC338" s="13"/>
      <c r="AD338" s="13"/>
      <c r="AE338" s="13"/>
      <c r="AT338" s="244" t="s">
        <v>238</v>
      </c>
      <c r="AU338" s="244" t="s">
        <v>82</v>
      </c>
      <c r="AV338" s="13" t="s">
        <v>84</v>
      </c>
      <c r="AW338" s="13" t="s">
        <v>37</v>
      </c>
      <c r="AX338" s="13" t="s">
        <v>75</v>
      </c>
      <c r="AY338" s="244" t="s">
        <v>227</v>
      </c>
    </row>
    <row r="339" s="14" customFormat="1">
      <c r="A339" s="14"/>
      <c r="B339" s="245"/>
      <c r="C339" s="246"/>
      <c r="D339" s="235" t="s">
        <v>238</v>
      </c>
      <c r="E339" s="247" t="s">
        <v>19</v>
      </c>
      <c r="F339" s="248" t="s">
        <v>240</v>
      </c>
      <c r="G339" s="246"/>
      <c r="H339" s="249">
        <v>36</v>
      </c>
      <c r="I339" s="250"/>
      <c r="J339" s="246"/>
      <c r="K339" s="246"/>
      <c r="L339" s="251"/>
      <c r="M339" s="252"/>
      <c r="N339" s="253"/>
      <c r="O339" s="253"/>
      <c r="P339" s="253"/>
      <c r="Q339" s="253"/>
      <c r="R339" s="253"/>
      <c r="S339" s="253"/>
      <c r="T339" s="253"/>
      <c r="U339" s="254"/>
      <c r="V339" s="14"/>
      <c r="W339" s="14"/>
      <c r="X339" s="14"/>
      <c r="Y339" s="14"/>
      <c r="Z339" s="14"/>
      <c r="AA339" s="14"/>
      <c r="AB339" s="14"/>
      <c r="AC339" s="14"/>
      <c r="AD339" s="14"/>
      <c r="AE339" s="14"/>
      <c r="AT339" s="255" t="s">
        <v>238</v>
      </c>
      <c r="AU339" s="255" t="s">
        <v>82</v>
      </c>
      <c r="AV339" s="14" t="s">
        <v>234</v>
      </c>
      <c r="AW339" s="14" t="s">
        <v>37</v>
      </c>
      <c r="AX339" s="14" t="s">
        <v>82</v>
      </c>
      <c r="AY339" s="255" t="s">
        <v>227</v>
      </c>
    </row>
    <row r="340" s="2" customFormat="1" ht="16.5" customHeight="1">
      <c r="A340" s="40"/>
      <c r="B340" s="41"/>
      <c r="C340" s="215" t="s">
        <v>1312</v>
      </c>
      <c r="D340" s="215" t="s">
        <v>229</v>
      </c>
      <c r="E340" s="216" t="s">
        <v>2861</v>
      </c>
      <c r="F340" s="217" t="s">
        <v>2862</v>
      </c>
      <c r="G340" s="218" t="s">
        <v>370</v>
      </c>
      <c r="H340" s="219">
        <v>24</v>
      </c>
      <c r="I340" s="220"/>
      <c r="J340" s="221">
        <f>ROUND(I340*H340,2)</f>
        <v>0</v>
      </c>
      <c r="K340" s="217" t="s">
        <v>19</v>
      </c>
      <c r="L340" s="46"/>
      <c r="M340" s="222" t="s">
        <v>19</v>
      </c>
      <c r="N340" s="223" t="s">
        <v>46</v>
      </c>
      <c r="O340" s="86"/>
      <c r="P340" s="224">
        <f>O340*H340</f>
        <v>0</v>
      </c>
      <c r="Q340" s="224">
        <v>0</v>
      </c>
      <c r="R340" s="224">
        <f>Q340*H340</f>
        <v>0</v>
      </c>
      <c r="S340" s="224">
        <v>0</v>
      </c>
      <c r="T340" s="224">
        <f>S340*H340</f>
        <v>0</v>
      </c>
      <c r="U340" s="225" t="s">
        <v>19</v>
      </c>
      <c r="V340" s="40"/>
      <c r="W340" s="40"/>
      <c r="X340" s="40"/>
      <c r="Y340" s="40"/>
      <c r="Z340" s="40"/>
      <c r="AA340" s="40"/>
      <c r="AB340" s="40"/>
      <c r="AC340" s="40"/>
      <c r="AD340" s="40"/>
      <c r="AE340" s="40"/>
      <c r="AR340" s="226" t="s">
        <v>234</v>
      </c>
      <c r="AT340" s="226" t="s">
        <v>229</v>
      </c>
      <c r="AU340" s="226" t="s">
        <v>82</v>
      </c>
      <c r="AY340" s="19" t="s">
        <v>227</v>
      </c>
      <c r="BE340" s="227">
        <f>IF(N340="základní",J340,0)</f>
        <v>0</v>
      </c>
      <c r="BF340" s="227">
        <f>IF(N340="snížená",J340,0)</f>
        <v>0</v>
      </c>
      <c r="BG340" s="227">
        <f>IF(N340="zákl. přenesená",J340,0)</f>
        <v>0</v>
      </c>
      <c r="BH340" s="227">
        <f>IF(N340="sníž. přenesená",J340,0)</f>
        <v>0</v>
      </c>
      <c r="BI340" s="227">
        <f>IF(N340="nulová",J340,0)</f>
        <v>0</v>
      </c>
      <c r="BJ340" s="19" t="s">
        <v>82</v>
      </c>
      <c r="BK340" s="227">
        <f>ROUND(I340*H340,2)</f>
        <v>0</v>
      </c>
      <c r="BL340" s="19" t="s">
        <v>234</v>
      </c>
      <c r="BM340" s="226" t="s">
        <v>3192</v>
      </c>
    </row>
    <row r="341" s="15" customFormat="1">
      <c r="A341" s="15"/>
      <c r="B341" s="266"/>
      <c r="C341" s="267"/>
      <c r="D341" s="235" t="s">
        <v>238</v>
      </c>
      <c r="E341" s="268" t="s">
        <v>19</v>
      </c>
      <c r="F341" s="269" t="s">
        <v>2896</v>
      </c>
      <c r="G341" s="267"/>
      <c r="H341" s="268" t="s">
        <v>19</v>
      </c>
      <c r="I341" s="270"/>
      <c r="J341" s="267"/>
      <c r="K341" s="267"/>
      <c r="L341" s="271"/>
      <c r="M341" s="272"/>
      <c r="N341" s="273"/>
      <c r="O341" s="273"/>
      <c r="P341" s="273"/>
      <c r="Q341" s="273"/>
      <c r="R341" s="273"/>
      <c r="S341" s="273"/>
      <c r="T341" s="273"/>
      <c r="U341" s="274"/>
      <c r="V341" s="15"/>
      <c r="W341" s="15"/>
      <c r="X341" s="15"/>
      <c r="Y341" s="15"/>
      <c r="Z341" s="15"/>
      <c r="AA341" s="15"/>
      <c r="AB341" s="15"/>
      <c r="AC341" s="15"/>
      <c r="AD341" s="15"/>
      <c r="AE341" s="15"/>
      <c r="AT341" s="275" t="s">
        <v>238</v>
      </c>
      <c r="AU341" s="275" t="s">
        <v>82</v>
      </c>
      <c r="AV341" s="15" t="s">
        <v>82</v>
      </c>
      <c r="AW341" s="15" t="s">
        <v>37</v>
      </c>
      <c r="AX341" s="15" t="s">
        <v>75</v>
      </c>
      <c r="AY341" s="275" t="s">
        <v>227</v>
      </c>
    </row>
    <row r="342" s="13" customFormat="1">
      <c r="A342" s="13"/>
      <c r="B342" s="233"/>
      <c r="C342" s="234"/>
      <c r="D342" s="235" t="s">
        <v>238</v>
      </c>
      <c r="E342" s="236" t="s">
        <v>19</v>
      </c>
      <c r="F342" s="237" t="s">
        <v>312</v>
      </c>
      <c r="G342" s="234"/>
      <c r="H342" s="238">
        <v>24</v>
      </c>
      <c r="I342" s="239"/>
      <c r="J342" s="234"/>
      <c r="K342" s="234"/>
      <c r="L342" s="240"/>
      <c r="M342" s="241"/>
      <c r="N342" s="242"/>
      <c r="O342" s="242"/>
      <c r="P342" s="242"/>
      <c r="Q342" s="242"/>
      <c r="R342" s="242"/>
      <c r="S342" s="242"/>
      <c r="T342" s="242"/>
      <c r="U342" s="243"/>
      <c r="V342" s="13"/>
      <c r="W342" s="13"/>
      <c r="X342" s="13"/>
      <c r="Y342" s="13"/>
      <c r="Z342" s="13"/>
      <c r="AA342" s="13"/>
      <c r="AB342" s="13"/>
      <c r="AC342" s="13"/>
      <c r="AD342" s="13"/>
      <c r="AE342" s="13"/>
      <c r="AT342" s="244" t="s">
        <v>238</v>
      </c>
      <c r="AU342" s="244" t="s">
        <v>82</v>
      </c>
      <c r="AV342" s="13" t="s">
        <v>84</v>
      </c>
      <c r="AW342" s="13" t="s">
        <v>37</v>
      </c>
      <c r="AX342" s="13" t="s">
        <v>75</v>
      </c>
      <c r="AY342" s="244" t="s">
        <v>227</v>
      </c>
    </row>
    <row r="343" s="14" customFormat="1">
      <c r="A343" s="14"/>
      <c r="B343" s="245"/>
      <c r="C343" s="246"/>
      <c r="D343" s="235" t="s">
        <v>238</v>
      </c>
      <c r="E343" s="247" t="s">
        <v>19</v>
      </c>
      <c r="F343" s="248" t="s">
        <v>240</v>
      </c>
      <c r="G343" s="246"/>
      <c r="H343" s="249">
        <v>24</v>
      </c>
      <c r="I343" s="250"/>
      <c r="J343" s="246"/>
      <c r="K343" s="246"/>
      <c r="L343" s="251"/>
      <c r="M343" s="252"/>
      <c r="N343" s="253"/>
      <c r="O343" s="253"/>
      <c r="P343" s="253"/>
      <c r="Q343" s="253"/>
      <c r="R343" s="253"/>
      <c r="S343" s="253"/>
      <c r="T343" s="253"/>
      <c r="U343" s="254"/>
      <c r="V343" s="14"/>
      <c r="W343" s="14"/>
      <c r="X343" s="14"/>
      <c r="Y343" s="14"/>
      <c r="Z343" s="14"/>
      <c r="AA343" s="14"/>
      <c r="AB343" s="14"/>
      <c r="AC343" s="14"/>
      <c r="AD343" s="14"/>
      <c r="AE343" s="14"/>
      <c r="AT343" s="255" t="s">
        <v>238</v>
      </c>
      <c r="AU343" s="255" t="s">
        <v>82</v>
      </c>
      <c r="AV343" s="14" t="s">
        <v>234</v>
      </c>
      <c r="AW343" s="14" t="s">
        <v>37</v>
      </c>
      <c r="AX343" s="14" t="s">
        <v>82</v>
      </c>
      <c r="AY343" s="255" t="s">
        <v>227</v>
      </c>
    </row>
    <row r="344" s="2" customFormat="1" ht="16.5" customHeight="1">
      <c r="A344" s="40"/>
      <c r="B344" s="41"/>
      <c r="C344" s="215" t="s">
        <v>1314</v>
      </c>
      <c r="D344" s="215" t="s">
        <v>229</v>
      </c>
      <c r="E344" s="216" t="s">
        <v>2864</v>
      </c>
      <c r="F344" s="217" t="s">
        <v>2865</v>
      </c>
      <c r="G344" s="218" t="s">
        <v>309</v>
      </c>
      <c r="H344" s="219">
        <v>170</v>
      </c>
      <c r="I344" s="220"/>
      <c r="J344" s="221">
        <f>ROUND(I344*H344,2)</f>
        <v>0</v>
      </c>
      <c r="K344" s="217" t="s">
        <v>19</v>
      </c>
      <c r="L344" s="46"/>
      <c r="M344" s="222" t="s">
        <v>19</v>
      </c>
      <c r="N344" s="223" t="s">
        <v>46</v>
      </c>
      <c r="O344" s="86"/>
      <c r="P344" s="224">
        <f>O344*H344</f>
        <v>0</v>
      </c>
      <c r="Q344" s="224">
        <v>0</v>
      </c>
      <c r="R344" s="224">
        <f>Q344*H344</f>
        <v>0</v>
      </c>
      <c r="S344" s="224">
        <v>0</v>
      </c>
      <c r="T344" s="224">
        <f>S344*H344</f>
        <v>0</v>
      </c>
      <c r="U344" s="225" t="s">
        <v>19</v>
      </c>
      <c r="V344" s="40"/>
      <c r="W344" s="40"/>
      <c r="X344" s="40"/>
      <c r="Y344" s="40"/>
      <c r="Z344" s="40"/>
      <c r="AA344" s="40"/>
      <c r="AB344" s="40"/>
      <c r="AC344" s="40"/>
      <c r="AD344" s="40"/>
      <c r="AE344" s="40"/>
      <c r="AR344" s="226" t="s">
        <v>234</v>
      </c>
      <c r="AT344" s="226" t="s">
        <v>229</v>
      </c>
      <c r="AU344" s="226" t="s">
        <v>82</v>
      </c>
      <c r="AY344" s="19" t="s">
        <v>227</v>
      </c>
      <c r="BE344" s="227">
        <f>IF(N344="základní",J344,0)</f>
        <v>0</v>
      </c>
      <c r="BF344" s="227">
        <f>IF(N344="snížená",J344,0)</f>
        <v>0</v>
      </c>
      <c r="BG344" s="227">
        <f>IF(N344="zákl. přenesená",J344,0)</f>
        <v>0</v>
      </c>
      <c r="BH344" s="227">
        <f>IF(N344="sníž. přenesená",J344,0)</f>
        <v>0</v>
      </c>
      <c r="BI344" s="227">
        <f>IF(N344="nulová",J344,0)</f>
        <v>0</v>
      </c>
      <c r="BJ344" s="19" t="s">
        <v>82</v>
      </c>
      <c r="BK344" s="227">
        <f>ROUND(I344*H344,2)</f>
        <v>0</v>
      </c>
      <c r="BL344" s="19" t="s">
        <v>234</v>
      </c>
      <c r="BM344" s="226" t="s">
        <v>3193</v>
      </c>
    </row>
    <row r="345" s="15" customFormat="1">
      <c r="A345" s="15"/>
      <c r="B345" s="266"/>
      <c r="C345" s="267"/>
      <c r="D345" s="235" t="s">
        <v>238</v>
      </c>
      <c r="E345" s="268" t="s">
        <v>19</v>
      </c>
      <c r="F345" s="269" t="s">
        <v>2896</v>
      </c>
      <c r="G345" s="267"/>
      <c r="H345" s="268" t="s">
        <v>19</v>
      </c>
      <c r="I345" s="270"/>
      <c r="J345" s="267"/>
      <c r="K345" s="267"/>
      <c r="L345" s="271"/>
      <c r="M345" s="272"/>
      <c r="N345" s="273"/>
      <c r="O345" s="273"/>
      <c r="P345" s="273"/>
      <c r="Q345" s="273"/>
      <c r="R345" s="273"/>
      <c r="S345" s="273"/>
      <c r="T345" s="273"/>
      <c r="U345" s="274"/>
      <c r="V345" s="15"/>
      <c r="W345" s="15"/>
      <c r="X345" s="15"/>
      <c r="Y345" s="15"/>
      <c r="Z345" s="15"/>
      <c r="AA345" s="15"/>
      <c r="AB345" s="15"/>
      <c r="AC345" s="15"/>
      <c r="AD345" s="15"/>
      <c r="AE345" s="15"/>
      <c r="AT345" s="275" t="s">
        <v>238</v>
      </c>
      <c r="AU345" s="275" t="s">
        <v>82</v>
      </c>
      <c r="AV345" s="15" t="s">
        <v>82</v>
      </c>
      <c r="AW345" s="15" t="s">
        <v>37</v>
      </c>
      <c r="AX345" s="15" t="s">
        <v>75</v>
      </c>
      <c r="AY345" s="275" t="s">
        <v>227</v>
      </c>
    </row>
    <row r="346" s="13" customFormat="1">
      <c r="A346" s="13"/>
      <c r="B346" s="233"/>
      <c r="C346" s="234"/>
      <c r="D346" s="235" t="s">
        <v>238</v>
      </c>
      <c r="E346" s="236" t="s">
        <v>19</v>
      </c>
      <c r="F346" s="237" t="s">
        <v>3194</v>
      </c>
      <c r="G346" s="234"/>
      <c r="H346" s="238">
        <v>170</v>
      </c>
      <c r="I346" s="239"/>
      <c r="J346" s="234"/>
      <c r="K346" s="234"/>
      <c r="L346" s="240"/>
      <c r="M346" s="241"/>
      <c r="N346" s="242"/>
      <c r="O346" s="242"/>
      <c r="P346" s="242"/>
      <c r="Q346" s="242"/>
      <c r="R346" s="242"/>
      <c r="S346" s="242"/>
      <c r="T346" s="242"/>
      <c r="U346" s="243"/>
      <c r="V346" s="13"/>
      <c r="W346" s="13"/>
      <c r="X346" s="13"/>
      <c r="Y346" s="13"/>
      <c r="Z346" s="13"/>
      <c r="AA346" s="13"/>
      <c r="AB346" s="13"/>
      <c r="AC346" s="13"/>
      <c r="AD346" s="13"/>
      <c r="AE346" s="13"/>
      <c r="AT346" s="244" t="s">
        <v>238</v>
      </c>
      <c r="AU346" s="244" t="s">
        <v>82</v>
      </c>
      <c r="AV346" s="13" t="s">
        <v>84</v>
      </c>
      <c r="AW346" s="13" t="s">
        <v>37</v>
      </c>
      <c r="AX346" s="13" t="s">
        <v>75</v>
      </c>
      <c r="AY346" s="244" t="s">
        <v>227</v>
      </c>
    </row>
    <row r="347" s="14" customFormat="1">
      <c r="A347" s="14"/>
      <c r="B347" s="245"/>
      <c r="C347" s="246"/>
      <c r="D347" s="235" t="s">
        <v>238</v>
      </c>
      <c r="E347" s="247" t="s">
        <v>19</v>
      </c>
      <c r="F347" s="248" t="s">
        <v>240</v>
      </c>
      <c r="G347" s="246"/>
      <c r="H347" s="249">
        <v>170</v>
      </c>
      <c r="I347" s="250"/>
      <c r="J347" s="246"/>
      <c r="K347" s="246"/>
      <c r="L347" s="251"/>
      <c r="M347" s="252"/>
      <c r="N347" s="253"/>
      <c r="O347" s="253"/>
      <c r="P347" s="253"/>
      <c r="Q347" s="253"/>
      <c r="R347" s="253"/>
      <c r="S347" s="253"/>
      <c r="T347" s="253"/>
      <c r="U347" s="254"/>
      <c r="V347" s="14"/>
      <c r="W347" s="14"/>
      <c r="X347" s="14"/>
      <c r="Y347" s="14"/>
      <c r="Z347" s="14"/>
      <c r="AA347" s="14"/>
      <c r="AB347" s="14"/>
      <c r="AC347" s="14"/>
      <c r="AD347" s="14"/>
      <c r="AE347" s="14"/>
      <c r="AT347" s="255" t="s">
        <v>238</v>
      </c>
      <c r="AU347" s="255" t="s">
        <v>82</v>
      </c>
      <c r="AV347" s="14" t="s">
        <v>234</v>
      </c>
      <c r="AW347" s="14" t="s">
        <v>37</v>
      </c>
      <c r="AX347" s="14" t="s">
        <v>82</v>
      </c>
      <c r="AY347" s="255" t="s">
        <v>227</v>
      </c>
    </row>
    <row r="348" s="2" customFormat="1" ht="16.5" customHeight="1">
      <c r="A348" s="40"/>
      <c r="B348" s="41"/>
      <c r="C348" s="215" t="s">
        <v>1316</v>
      </c>
      <c r="D348" s="215" t="s">
        <v>229</v>
      </c>
      <c r="E348" s="216" t="s">
        <v>3195</v>
      </c>
      <c r="F348" s="217" t="s">
        <v>3196</v>
      </c>
      <c r="G348" s="218" t="s">
        <v>2657</v>
      </c>
      <c r="H348" s="219">
        <v>71</v>
      </c>
      <c r="I348" s="220"/>
      <c r="J348" s="221">
        <f>ROUND(I348*H348,2)</f>
        <v>0</v>
      </c>
      <c r="K348" s="217" t="s">
        <v>19</v>
      </c>
      <c r="L348" s="46"/>
      <c r="M348" s="222" t="s">
        <v>19</v>
      </c>
      <c r="N348" s="223" t="s">
        <v>46</v>
      </c>
      <c r="O348" s="86"/>
      <c r="P348" s="224">
        <f>O348*H348</f>
        <v>0</v>
      </c>
      <c r="Q348" s="224">
        <v>0</v>
      </c>
      <c r="R348" s="224">
        <f>Q348*H348</f>
        <v>0</v>
      </c>
      <c r="S348" s="224">
        <v>0</v>
      </c>
      <c r="T348" s="224">
        <f>S348*H348</f>
        <v>0</v>
      </c>
      <c r="U348" s="225" t="s">
        <v>19</v>
      </c>
      <c r="V348" s="40"/>
      <c r="W348" s="40"/>
      <c r="X348" s="40"/>
      <c r="Y348" s="40"/>
      <c r="Z348" s="40"/>
      <c r="AA348" s="40"/>
      <c r="AB348" s="40"/>
      <c r="AC348" s="40"/>
      <c r="AD348" s="40"/>
      <c r="AE348" s="40"/>
      <c r="AR348" s="226" t="s">
        <v>234</v>
      </c>
      <c r="AT348" s="226" t="s">
        <v>229</v>
      </c>
      <c r="AU348" s="226" t="s">
        <v>82</v>
      </c>
      <c r="AY348" s="19" t="s">
        <v>227</v>
      </c>
      <c r="BE348" s="227">
        <f>IF(N348="základní",J348,0)</f>
        <v>0</v>
      </c>
      <c r="BF348" s="227">
        <f>IF(N348="snížená",J348,0)</f>
        <v>0</v>
      </c>
      <c r="BG348" s="227">
        <f>IF(N348="zákl. přenesená",J348,0)</f>
        <v>0</v>
      </c>
      <c r="BH348" s="227">
        <f>IF(N348="sníž. přenesená",J348,0)</f>
        <v>0</v>
      </c>
      <c r="BI348" s="227">
        <f>IF(N348="nulová",J348,0)</f>
        <v>0</v>
      </c>
      <c r="BJ348" s="19" t="s">
        <v>82</v>
      </c>
      <c r="BK348" s="227">
        <f>ROUND(I348*H348,2)</f>
        <v>0</v>
      </c>
      <c r="BL348" s="19" t="s">
        <v>234</v>
      </c>
      <c r="BM348" s="226" t="s">
        <v>3197</v>
      </c>
    </row>
    <row r="349" s="15" customFormat="1">
      <c r="A349" s="15"/>
      <c r="B349" s="266"/>
      <c r="C349" s="267"/>
      <c r="D349" s="235" t="s">
        <v>238</v>
      </c>
      <c r="E349" s="268" t="s">
        <v>19</v>
      </c>
      <c r="F349" s="269" t="s">
        <v>2896</v>
      </c>
      <c r="G349" s="267"/>
      <c r="H349" s="268" t="s">
        <v>19</v>
      </c>
      <c r="I349" s="270"/>
      <c r="J349" s="267"/>
      <c r="K349" s="267"/>
      <c r="L349" s="271"/>
      <c r="M349" s="272"/>
      <c r="N349" s="273"/>
      <c r="O349" s="273"/>
      <c r="P349" s="273"/>
      <c r="Q349" s="273"/>
      <c r="R349" s="273"/>
      <c r="S349" s="273"/>
      <c r="T349" s="273"/>
      <c r="U349" s="274"/>
      <c r="V349" s="15"/>
      <c r="W349" s="15"/>
      <c r="X349" s="15"/>
      <c r="Y349" s="15"/>
      <c r="Z349" s="15"/>
      <c r="AA349" s="15"/>
      <c r="AB349" s="15"/>
      <c r="AC349" s="15"/>
      <c r="AD349" s="15"/>
      <c r="AE349" s="15"/>
      <c r="AT349" s="275" t="s">
        <v>238</v>
      </c>
      <c r="AU349" s="275" t="s">
        <v>82</v>
      </c>
      <c r="AV349" s="15" t="s">
        <v>82</v>
      </c>
      <c r="AW349" s="15" t="s">
        <v>37</v>
      </c>
      <c r="AX349" s="15" t="s">
        <v>75</v>
      </c>
      <c r="AY349" s="275" t="s">
        <v>227</v>
      </c>
    </row>
    <row r="350" s="13" customFormat="1">
      <c r="A350" s="13"/>
      <c r="B350" s="233"/>
      <c r="C350" s="234"/>
      <c r="D350" s="235" t="s">
        <v>238</v>
      </c>
      <c r="E350" s="236" t="s">
        <v>19</v>
      </c>
      <c r="F350" s="237" t="s">
        <v>772</v>
      </c>
      <c r="G350" s="234"/>
      <c r="H350" s="238">
        <v>71</v>
      </c>
      <c r="I350" s="239"/>
      <c r="J350" s="234"/>
      <c r="K350" s="234"/>
      <c r="L350" s="240"/>
      <c r="M350" s="241"/>
      <c r="N350" s="242"/>
      <c r="O350" s="242"/>
      <c r="P350" s="242"/>
      <c r="Q350" s="242"/>
      <c r="R350" s="242"/>
      <c r="S350" s="242"/>
      <c r="T350" s="242"/>
      <c r="U350" s="243"/>
      <c r="V350" s="13"/>
      <c r="W350" s="13"/>
      <c r="X350" s="13"/>
      <c r="Y350" s="13"/>
      <c r="Z350" s="13"/>
      <c r="AA350" s="13"/>
      <c r="AB350" s="13"/>
      <c r="AC350" s="13"/>
      <c r="AD350" s="13"/>
      <c r="AE350" s="13"/>
      <c r="AT350" s="244" t="s">
        <v>238</v>
      </c>
      <c r="AU350" s="244" t="s">
        <v>82</v>
      </c>
      <c r="AV350" s="13" t="s">
        <v>84</v>
      </c>
      <c r="AW350" s="13" t="s">
        <v>37</v>
      </c>
      <c r="AX350" s="13" t="s">
        <v>75</v>
      </c>
      <c r="AY350" s="244" t="s">
        <v>227</v>
      </c>
    </row>
    <row r="351" s="14" customFormat="1">
      <c r="A351" s="14"/>
      <c r="B351" s="245"/>
      <c r="C351" s="246"/>
      <c r="D351" s="235" t="s">
        <v>238</v>
      </c>
      <c r="E351" s="247" t="s">
        <v>19</v>
      </c>
      <c r="F351" s="248" t="s">
        <v>240</v>
      </c>
      <c r="G351" s="246"/>
      <c r="H351" s="249">
        <v>71</v>
      </c>
      <c r="I351" s="250"/>
      <c r="J351" s="246"/>
      <c r="K351" s="246"/>
      <c r="L351" s="251"/>
      <c r="M351" s="252"/>
      <c r="N351" s="253"/>
      <c r="O351" s="253"/>
      <c r="P351" s="253"/>
      <c r="Q351" s="253"/>
      <c r="R351" s="253"/>
      <c r="S351" s="253"/>
      <c r="T351" s="253"/>
      <c r="U351" s="254"/>
      <c r="V351" s="14"/>
      <c r="W351" s="14"/>
      <c r="X351" s="14"/>
      <c r="Y351" s="14"/>
      <c r="Z351" s="14"/>
      <c r="AA351" s="14"/>
      <c r="AB351" s="14"/>
      <c r="AC351" s="14"/>
      <c r="AD351" s="14"/>
      <c r="AE351" s="14"/>
      <c r="AT351" s="255" t="s">
        <v>238</v>
      </c>
      <c r="AU351" s="255" t="s">
        <v>82</v>
      </c>
      <c r="AV351" s="14" t="s">
        <v>234</v>
      </c>
      <c r="AW351" s="14" t="s">
        <v>37</v>
      </c>
      <c r="AX351" s="14" t="s">
        <v>82</v>
      </c>
      <c r="AY351" s="255" t="s">
        <v>227</v>
      </c>
    </row>
    <row r="352" s="2" customFormat="1" ht="16.5" customHeight="1">
      <c r="A352" s="40"/>
      <c r="B352" s="41"/>
      <c r="C352" s="215" t="s">
        <v>1318</v>
      </c>
      <c r="D352" s="215" t="s">
        <v>229</v>
      </c>
      <c r="E352" s="216" t="s">
        <v>3198</v>
      </c>
      <c r="F352" s="217" t="s">
        <v>3199</v>
      </c>
      <c r="G352" s="218" t="s">
        <v>3200</v>
      </c>
      <c r="H352" s="219">
        <v>1</v>
      </c>
      <c r="I352" s="220"/>
      <c r="J352" s="221">
        <f>ROUND(I352*H352,2)</f>
        <v>0</v>
      </c>
      <c r="K352" s="217" t="s">
        <v>19</v>
      </c>
      <c r="L352" s="46"/>
      <c r="M352" s="222" t="s">
        <v>19</v>
      </c>
      <c r="N352" s="223" t="s">
        <v>46</v>
      </c>
      <c r="O352" s="86"/>
      <c r="P352" s="224">
        <f>O352*H352</f>
        <v>0</v>
      </c>
      <c r="Q352" s="224">
        <v>0</v>
      </c>
      <c r="R352" s="224">
        <f>Q352*H352</f>
        <v>0</v>
      </c>
      <c r="S352" s="224">
        <v>0</v>
      </c>
      <c r="T352" s="224">
        <f>S352*H352</f>
        <v>0</v>
      </c>
      <c r="U352" s="225" t="s">
        <v>19</v>
      </c>
      <c r="V352" s="40"/>
      <c r="W352" s="40"/>
      <c r="X352" s="40"/>
      <c r="Y352" s="40"/>
      <c r="Z352" s="40"/>
      <c r="AA352" s="40"/>
      <c r="AB352" s="40"/>
      <c r="AC352" s="40"/>
      <c r="AD352" s="40"/>
      <c r="AE352" s="40"/>
      <c r="AR352" s="226" t="s">
        <v>234</v>
      </c>
      <c r="AT352" s="226" t="s">
        <v>229</v>
      </c>
      <c r="AU352" s="226" t="s">
        <v>82</v>
      </c>
      <c r="AY352" s="19" t="s">
        <v>227</v>
      </c>
      <c r="BE352" s="227">
        <f>IF(N352="základní",J352,0)</f>
        <v>0</v>
      </c>
      <c r="BF352" s="227">
        <f>IF(N352="snížená",J352,0)</f>
        <v>0</v>
      </c>
      <c r="BG352" s="227">
        <f>IF(N352="zákl. přenesená",J352,0)</f>
        <v>0</v>
      </c>
      <c r="BH352" s="227">
        <f>IF(N352="sníž. přenesená",J352,0)</f>
        <v>0</v>
      </c>
      <c r="BI352" s="227">
        <f>IF(N352="nulová",J352,0)</f>
        <v>0</v>
      </c>
      <c r="BJ352" s="19" t="s">
        <v>82</v>
      </c>
      <c r="BK352" s="227">
        <f>ROUND(I352*H352,2)</f>
        <v>0</v>
      </c>
      <c r="BL352" s="19" t="s">
        <v>234</v>
      </c>
      <c r="BM352" s="226" t="s">
        <v>3201</v>
      </c>
    </row>
    <row r="353" s="15" customFormat="1">
      <c r="A353" s="15"/>
      <c r="B353" s="266"/>
      <c r="C353" s="267"/>
      <c r="D353" s="235" t="s">
        <v>238</v>
      </c>
      <c r="E353" s="268" t="s">
        <v>19</v>
      </c>
      <c r="F353" s="269" t="s">
        <v>2896</v>
      </c>
      <c r="G353" s="267"/>
      <c r="H353" s="268" t="s">
        <v>19</v>
      </c>
      <c r="I353" s="270"/>
      <c r="J353" s="267"/>
      <c r="K353" s="267"/>
      <c r="L353" s="271"/>
      <c r="M353" s="272"/>
      <c r="N353" s="273"/>
      <c r="O353" s="273"/>
      <c r="P353" s="273"/>
      <c r="Q353" s="273"/>
      <c r="R353" s="273"/>
      <c r="S353" s="273"/>
      <c r="T353" s="273"/>
      <c r="U353" s="274"/>
      <c r="V353" s="15"/>
      <c r="W353" s="15"/>
      <c r="X353" s="15"/>
      <c r="Y353" s="15"/>
      <c r="Z353" s="15"/>
      <c r="AA353" s="15"/>
      <c r="AB353" s="15"/>
      <c r="AC353" s="15"/>
      <c r="AD353" s="15"/>
      <c r="AE353" s="15"/>
      <c r="AT353" s="275" t="s">
        <v>238</v>
      </c>
      <c r="AU353" s="275" t="s">
        <v>82</v>
      </c>
      <c r="AV353" s="15" t="s">
        <v>82</v>
      </c>
      <c r="AW353" s="15" t="s">
        <v>37</v>
      </c>
      <c r="AX353" s="15" t="s">
        <v>75</v>
      </c>
      <c r="AY353" s="275" t="s">
        <v>227</v>
      </c>
    </row>
    <row r="354" s="13" customFormat="1">
      <c r="A354" s="13"/>
      <c r="B354" s="233"/>
      <c r="C354" s="234"/>
      <c r="D354" s="235" t="s">
        <v>238</v>
      </c>
      <c r="E354" s="236" t="s">
        <v>19</v>
      </c>
      <c r="F354" s="237" t="s">
        <v>82</v>
      </c>
      <c r="G354" s="234"/>
      <c r="H354" s="238">
        <v>1</v>
      </c>
      <c r="I354" s="239"/>
      <c r="J354" s="234"/>
      <c r="K354" s="234"/>
      <c r="L354" s="240"/>
      <c r="M354" s="241"/>
      <c r="N354" s="242"/>
      <c r="O354" s="242"/>
      <c r="P354" s="242"/>
      <c r="Q354" s="242"/>
      <c r="R354" s="242"/>
      <c r="S354" s="242"/>
      <c r="T354" s="242"/>
      <c r="U354" s="243"/>
      <c r="V354" s="13"/>
      <c r="W354" s="13"/>
      <c r="X354" s="13"/>
      <c r="Y354" s="13"/>
      <c r="Z354" s="13"/>
      <c r="AA354" s="13"/>
      <c r="AB354" s="13"/>
      <c r="AC354" s="13"/>
      <c r="AD354" s="13"/>
      <c r="AE354" s="13"/>
      <c r="AT354" s="244" t="s">
        <v>238</v>
      </c>
      <c r="AU354" s="244" t="s">
        <v>82</v>
      </c>
      <c r="AV354" s="13" t="s">
        <v>84</v>
      </c>
      <c r="AW354" s="13" t="s">
        <v>37</v>
      </c>
      <c r="AX354" s="13" t="s">
        <v>75</v>
      </c>
      <c r="AY354" s="244" t="s">
        <v>227</v>
      </c>
    </row>
    <row r="355" s="14" customFormat="1">
      <c r="A355" s="14"/>
      <c r="B355" s="245"/>
      <c r="C355" s="246"/>
      <c r="D355" s="235" t="s">
        <v>238</v>
      </c>
      <c r="E355" s="247" t="s">
        <v>19</v>
      </c>
      <c r="F355" s="248" t="s">
        <v>240</v>
      </c>
      <c r="G355" s="246"/>
      <c r="H355" s="249">
        <v>1</v>
      </c>
      <c r="I355" s="250"/>
      <c r="J355" s="246"/>
      <c r="K355" s="246"/>
      <c r="L355" s="251"/>
      <c r="M355" s="252"/>
      <c r="N355" s="253"/>
      <c r="O355" s="253"/>
      <c r="P355" s="253"/>
      <c r="Q355" s="253"/>
      <c r="R355" s="253"/>
      <c r="S355" s="253"/>
      <c r="T355" s="253"/>
      <c r="U355" s="254"/>
      <c r="V355" s="14"/>
      <c r="W355" s="14"/>
      <c r="X355" s="14"/>
      <c r="Y355" s="14"/>
      <c r="Z355" s="14"/>
      <c r="AA355" s="14"/>
      <c r="AB355" s="14"/>
      <c r="AC355" s="14"/>
      <c r="AD355" s="14"/>
      <c r="AE355" s="14"/>
      <c r="AT355" s="255" t="s">
        <v>238</v>
      </c>
      <c r="AU355" s="255" t="s">
        <v>82</v>
      </c>
      <c r="AV355" s="14" t="s">
        <v>234</v>
      </c>
      <c r="AW355" s="14" t="s">
        <v>37</v>
      </c>
      <c r="AX355" s="14" t="s">
        <v>82</v>
      </c>
      <c r="AY355" s="255" t="s">
        <v>227</v>
      </c>
    </row>
    <row r="356" s="2" customFormat="1" ht="16.5" customHeight="1">
      <c r="A356" s="40"/>
      <c r="B356" s="41"/>
      <c r="C356" s="215" t="s">
        <v>1321</v>
      </c>
      <c r="D356" s="215" t="s">
        <v>229</v>
      </c>
      <c r="E356" s="216" t="s">
        <v>3202</v>
      </c>
      <c r="F356" s="217" t="s">
        <v>2875</v>
      </c>
      <c r="G356" s="218" t="s">
        <v>2051</v>
      </c>
      <c r="H356" s="219">
        <v>1</v>
      </c>
      <c r="I356" s="220"/>
      <c r="J356" s="221">
        <f>ROUND(I356*H356,2)</f>
        <v>0</v>
      </c>
      <c r="K356" s="217" t="s">
        <v>19</v>
      </c>
      <c r="L356" s="46"/>
      <c r="M356" s="222" t="s">
        <v>19</v>
      </c>
      <c r="N356" s="223" t="s">
        <v>46</v>
      </c>
      <c r="O356" s="86"/>
      <c r="P356" s="224">
        <f>O356*H356</f>
        <v>0</v>
      </c>
      <c r="Q356" s="224">
        <v>0</v>
      </c>
      <c r="R356" s="224">
        <f>Q356*H356</f>
        <v>0</v>
      </c>
      <c r="S356" s="224">
        <v>0</v>
      </c>
      <c r="T356" s="224">
        <f>S356*H356</f>
        <v>0</v>
      </c>
      <c r="U356" s="225" t="s">
        <v>19</v>
      </c>
      <c r="V356" s="40"/>
      <c r="W356" s="40"/>
      <c r="X356" s="40"/>
      <c r="Y356" s="40"/>
      <c r="Z356" s="40"/>
      <c r="AA356" s="40"/>
      <c r="AB356" s="40"/>
      <c r="AC356" s="40"/>
      <c r="AD356" s="40"/>
      <c r="AE356" s="40"/>
      <c r="AR356" s="226" t="s">
        <v>234</v>
      </c>
      <c r="AT356" s="226" t="s">
        <v>229</v>
      </c>
      <c r="AU356" s="226" t="s">
        <v>82</v>
      </c>
      <c r="AY356" s="19" t="s">
        <v>227</v>
      </c>
      <c r="BE356" s="227">
        <f>IF(N356="základní",J356,0)</f>
        <v>0</v>
      </c>
      <c r="BF356" s="227">
        <f>IF(N356="snížená",J356,0)</f>
        <v>0</v>
      </c>
      <c r="BG356" s="227">
        <f>IF(N356="zákl. přenesená",J356,0)</f>
        <v>0</v>
      </c>
      <c r="BH356" s="227">
        <f>IF(N356="sníž. přenesená",J356,0)</f>
        <v>0</v>
      </c>
      <c r="BI356" s="227">
        <f>IF(N356="nulová",J356,0)</f>
        <v>0</v>
      </c>
      <c r="BJ356" s="19" t="s">
        <v>82</v>
      </c>
      <c r="BK356" s="227">
        <f>ROUND(I356*H356,2)</f>
        <v>0</v>
      </c>
      <c r="BL356" s="19" t="s">
        <v>234</v>
      </c>
      <c r="BM356" s="226" t="s">
        <v>3203</v>
      </c>
    </row>
    <row r="357" s="15" customFormat="1">
      <c r="A357" s="15"/>
      <c r="B357" s="266"/>
      <c r="C357" s="267"/>
      <c r="D357" s="235" t="s">
        <v>238</v>
      </c>
      <c r="E357" s="268" t="s">
        <v>19</v>
      </c>
      <c r="F357" s="269" t="s">
        <v>2896</v>
      </c>
      <c r="G357" s="267"/>
      <c r="H357" s="268" t="s">
        <v>19</v>
      </c>
      <c r="I357" s="270"/>
      <c r="J357" s="267"/>
      <c r="K357" s="267"/>
      <c r="L357" s="271"/>
      <c r="M357" s="272"/>
      <c r="N357" s="273"/>
      <c r="O357" s="273"/>
      <c r="P357" s="273"/>
      <c r="Q357" s="273"/>
      <c r="R357" s="273"/>
      <c r="S357" s="273"/>
      <c r="T357" s="273"/>
      <c r="U357" s="274"/>
      <c r="V357" s="15"/>
      <c r="W357" s="15"/>
      <c r="X357" s="15"/>
      <c r="Y357" s="15"/>
      <c r="Z357" s="15"/>
      <c r="AA357" s="15"/>
      <c r="AB357" s="15"/>
      <c r="AC357" s="15"/>
      <c r="AD357" s="15"/>
      <c r="AE357" s="15"/>
      <c r="AT357" s="275" t="s">
        <v>238</v>
      </c>
      <c r="AU357" s="275" t="s">
        <v>82</v>
      </c>
      <c r="AV357" s="15" t="s">
        <v>82</v>
      </c>
      <c r="AW357" s="15" t="s">
        <v>37</v>
      </c>
      <c r="AX357" s="15" t="s">
        <v>75</v>
      </c>
      <c r="AY357" s="275" t="s">
        <v>227</v>
      </c>
    </row>
    <row r="358" s="13" customFormat="1">
      <c r="A358" s="13"/>
      <c r="B358" s="233"/>
      <c r="C358" s="234"/>
      <c r="D358" s="235" t="s">
        <v>238</v>
      </c>
      <c r="E358" s="236" t="s">
        <v>19</v>
      </c>
      <c r="F358" s="237" t="s">
        <v>82</v>
      </c>
      <c r="G358" s="234"/>
      <c r="H358" s="238">
        <v>1</v>
      </c>
      <c r="I358" s="239"/>
      <c r="J358" s="234"/>
      <c r="K358" s="234"/>
      <c r="L358" s="240"/>
      <c r="M358" s="241"/>
      <c r="N358" s="242"/>
      <c r="O358" s="242"/>
      <c r="P358" s="242"/>
      <c r="Q358" s="242"/>
      <c r="R358" s="242"/>
      <c r="S358" s="242"/>
      <c r="T358" s="242"/>
      <c r="U358" s="243"/>
      <c r="V358" s="13"/>
      <c r="W358" s="13"/>
      <c r="X358" s="13"/>
      <c r="Y358" s="13"/>
      <c r="Z358" s="13"/>
      <c r="AA358" s="13"/>
      <c r="AB358" s="13"/>
      <c r="AC358" s="13"/>
      <c r="AD358" s="13"/>
      <c r="AE358" s="13"/>
      <c r="AT358" s="244" t="s">
        <v>238</v>
      </c>
      <c r="AU358" s="244" t="s">
        <v>82</v>
      </c>
      <c r="AV358" s="13" t="s">
        <v>84</v>
      </c>
      <c r="AW358" s="13" t="s">
        <v>37</v>
      </c>
      <c r="AX358" s="13" t="s">
        <v>75</v>
      </c>
      <c r="AY358" s="244" t="s">
        <v>227</v>
      </c>
    </row>
    <row r="359" s="14" customFormat="1">
      <c r="A359" s="14"/>
      <c r="B359" s="245"/>
      <c r="C359" s="246"/>
      <c r="D359" s="235" t="s">
        <v>238</v>
      </c>
      <c r="E359" s="247" t="s">
        <v>19</v>
      </c>
      <c r="F359" s="248" t="s">
        <v>240</v>
      </c>
      <c r="G359" s="246"/>
      <c r="H359" s="249">
        <v>1</v>
      </c>
      <c r="I359" s="250"/>
      <c r="J359" s="246"/>
      <c r="K359" s="246"/>
      <c r="L359" s="251"/>
      <c r="M359" s="252"/>
      <c r="N359" s="253"/>
      <c r="O359" s="253"/>
      <c r="P359" s="253"/>
      <c r="Q359" s="253"/>
      <c r="R359" s="253"/>
      <c r="S359" s="253"/>
      <c r="T359" s="253"/>
      <c r="U359" s="254"/>
      <c r="V359" s="14"/>
      <c r="W359" s="14"/>
      <c r="X359" s="14"/>
      <c r="Y359" s="14"/>
      <c r="Z359" s="14"/>
      <c r="AA359" s="14"/>
      <c r="AB359" s="14"/>
      <c r="AC359" s="14"/>
      <c r="AD359" s="14"/>
      <c r="AE359" s="14"/>
      <c r="AT359" s="255" t="s">
        <v>238</v>
      </c>
      <c r="AU359" s="255" t="s">
        <v>82</v>
      </c>
      <c r="AV359" s="14" t="s">
        <v>234</v>
      </c>
      <c r="AW359" s="14" t="s">
        <v>37</v>
      </c>
      <c r="AX359" s="14" t="s">
        <v>82</v>
      </c>
      <c r="AY359" s="255" t="s">
        <v>227</v>
      </c>
    </row>
    <row r="360" s="2" customFormat="1" ht="16.5" customHeight="1">
      <c r="A360" s="40"/>
      <c r="B360" s="41"/>
      <c r="C360" s="215" t="s">
        <v>1324</v>
      </c>
      <c r="D360" s="215" t="s">
        <v>229</v>
      </c>
      <c r="E360" s="216" t="s">
        <v>3204</v>
      </c>
      <c r="F360" s="217" t="s">
        <v>2881</v>
      </c>
      <c r="G360" s="218" t="s">
        <v>2051</v>
      </c>
      <c r="H360" s="219">
        <v>1</v>
      </c>
      <c r="I360" s="220"/>
      <c r="J360" s="221">
        <f>ROUND(I360*H360,2)</f>
        <v>0</v>
      </c>
      <c r="K360" s="217" t="s">
        <v>19</v>
      </c>
      <c r="L360" s="46"/>
      <c r="M360" s="222" t="s">
        <v>19</v>
      </c>
      <c r="N360" s="223" t="s">
        <v>46</v>
      </c>
      <c r="O360" s="86"/>
      <c r="P360" s="224">
        <f>O360*H360</f>
        <v>0</v>
      </c>
      <c r="Q360" s="224">
        <v>0</v>
      </c>
      <c r="R360" s="224">
        <f>Q360*H360</f>
        <v>0</v>
      </c>
      <c r="S360" s="224">
        <v>0</v>
      </c>
      <c r="T360" s="224">
        <f>S360*H360</f>
        <v>0</v>
      </c>
      <c r="U360" s="225" t="s">
        <v>19</v>
      </c>
      <c r="V360" s="40"/>
      <c r="W360" s="40"/>
      <c r="X360" s="40"/>
      <c r="Y360" s="40"/>
      <c r="Z360" s="40"/>
      <c r="AA360" s="40"/>
      <c r="AB360" s="40"/>
      <c r="AC360" s="40"/>
      <c r="AD360" s="40"/>
      <c r="AE360" s="40"/>
      <c r="AR360" s="226" t="s">
        <v>234</v>
      </c>
      <c r="AT360" s="226" t="s">
        <v>229</v>
      </c>
      <c r="AU360" s="226" t="s">
        <v>82</v>
      </c>
      <c r="AY360" s="19" t="s">
        <v>227</v>
      </c>
      <c r="BE360" s="227">
        <f>IF(N360="základní",J360,0)</f>
        <v>0</v>
      </c>
      <c r="BF360" s="227">
        <f>IF(N360="snížená",J360,0)</f>
        <v>0</v>
      </c>
      <c r="BG360" s="227">
        <f>IF(N360="zákl. přenesená",J360,0)</f>
        <v>0</v>
      </c>
      <c r="BH360" s="227">
        <f>IF(N360="sníž. přenesená",J360,0)</f>
        <v>0</v>
      </c>
      <c r="BI360" s="227">
        <f>IF(N360="nulová",J360,0)</f>
        <v>0</v>
      </c>
      <c r="BJ360" s="19" t="s">
        <v>82</v>
      </c>
      <c r="BK360" s="227">
        <f>ROUND(I360*H360,2)</f>
        <v>0</v>
      </c>
      <c r="BL360" s="19" t="s">
        <v>234</v>
      </c>
      <c r="BM360" s="226" t="s">
        <v>3205</v>
      </c>
    </row>
    <row r="361" s="15" customFormat="1">
      <c r="A361" s="15"/>
      <c r="B361" s="266"/>
      <c r="C361" s="267"/>
      <c r="D361" s="235" t="s">
        <v>238</v>
      </c>
      <c r="E361" s="268" t="s">
        <v>19</v>
      </c>
      <c r="F361" s="269" t="s">
        <v>2896</v>
      </c>
      <c r="G361" s="267"/>
      <c r="H361" s="268" t="s">
        <v>19</v>
      </c>
      <c r="I361" s="270"/>
      <c r="J361" s="267"/>
      <c r="K361" s="267"/>
      <c r="L361" s="271"/>
      <c r="M361" s="272"/>
      <c r="N361" s="273"/>
      <c r="O361" s="273"/>
      <c r="P361" s="273"/>
      <c r="Q361" s="273"/>
      <c r="R361" s="273"/>
      <c r="S361" s="273"/>
      <c r="T361" s="273"/>
      <c r="U361" s="274"/>
      <c r="V361" s="15"/>
      <c r="W361" s="15"/>
      <c r="X361" s="15"/>
      <c r="Y361" s="15"/>
      <c r="Z361" s="15"/>
      <c r="AA361" s="15"/>
      <c r="AB361" s="15"/>
      <c r="AC361" s="15"/>
      <c r="AD361" s="15"/>
      <c r="AE361" s="15"/>
      <c r="AT361" s="275" t="s">
        <v>238</v>
      </c>
      <c r="AU361" s="275" t="s">
        <v>82</v>
      </c>
      <c r="AV361" s="15" t="s">
        <v>82</v>
      </c>
      <c r="AW361" s="15" t="s">
        <v>37</v>
      </c>
      <c r="AX361" s="15" t="s">
        <v>75</v>
      </c>
      <c r="AY361" s="275" t="s">
        <v>227</v>
      </c>
    </row>
    <row r="362" s="13" customFormat="1">
      <c r="A362" s="13"/>
      <c r="B362" s="233"/>
      <c r="C362" s="234"/>
      <c r="D362" s="235" t="s">
        <v>238</v>
      </c>
      <c r="E362" s="236" t="s">
        <v>19</v>
      </c>
      <c r="F362" s="237" t="s">
        <v>82</v>
      </c>
      <c r="G362" s="234"/>
      <c r="H362" s="238">
        <v>1</v>
      </c>
      <c r="I362" s="239"/>
      <c r="J362" s="234"/>
      <c r="K362" s="234"/>
      <c r="L362" s="240"/>
      <c r="M362" s="241"/>
      <c r="N362" s="242"/>
      <c r="O362" s="242"/>
      <c r="P362" s="242"/>
      <c r="Q362" s="242"/>
      <c r="R362" s="242"/>
      <c r="S362" s="242"/>
      <c r="T362" s="242"/>
      <c r="U362" s="243"/>
      <c r="V362" s="13"/>
      <c r="W362" s="13"/>
      <c r="X362" s="13"/>
      <c r="Y362" s="13"/>
      <c r="Z362" s="13"/>
      <c r="AA362" s="13"/>
      <c r="AB362" s="13"/>
      <c r="AC362" s="13"/>
      <c r="AD362" s="13"/>
      <c r="AE362" s="13"/>
      <c r="AT362" s="244" t="s">
        <v>238</v>
      </c>
      <c r="AU362" s="244" t="s">
        <v>82</v>
      </c>
      <c r="AV362" s="13" t="s">
        <v>84</v>
      </c>
      <c r="AW362" s="13" t="s">
        <v>37</v>
      </c>
      <c r="AX362" s="13" t="s">
        <v>75</v>
      </c>
      <c r="AY362" s="244" t="s">
        <v>227</v>
      </c>
    </row>
    <row r="363" s="14" customFormat="1">
      <c r="A363" s="14"/>
      <c r="B363" s="245"/>
      <c r="C363" s="246"/>
      <c r="D363" s="235" t="s">
        <v>238</v>
      </c>
      <c r="E363" s="247" t="s">
        <v>19</v>
      </c>
      <c r="F363" s="248" t="s">
        <v>240</v>
      </c>
      <c r="G363" s="246"/>
      <c r="H363" s="249">
        <v>1</v>
      </c>
      <c r="I363" s="250"/>
      <c r="J363" s="246"/>
      <c r="K363" s="246"/>
      <c r="L363" s="251"/>
      <c r="M363" s="252"/>
      <c r="N363" s="253"/>
      <c r="O363" s="253"/>
      <c r="P363" s="253"/>
      <c r="Q363" s="253"/>
      <c r="R363" s="253"/>
      <c r="S363" s="253"/>
      <c r="T363" s="253"/>
      <c r="U363" s="254"/>
      <c r="V363" s="14"/>
      <c r="W363" s="14"/>
      <c r="X363" s="14"/>
      <c r="Y363" s="14"/>
      <c r="Z363" s="14"/>
      <c r="AA363" s="14"/>
      <c r="AB363" s="14"/>
      <c r="AC363" s="14"/>
      <c r="AD363" s="14"/>
      <c r="AE363" s="14"/>
      <c r="AT363" s="255" t="s">
        <v>238</v>
      </c>
      <c r="AU363" s="255" t="s">
        <v>82</v>
      </c>
      <c r="AV363" s="14" t="s">
        <v>234</v>
      </c>
      <c r="AW363" s="14" t="s">
        <v>37</v>
      </c>
      <c r="AX363" s="14" t="s">
        <v>82</v>
      </c>
      <c r="AY363" s="255" t="s">
        <v>227</v>
      </c>
    </row>
    <row r="364" s="2" customFormat="1" ht="16.5" customHeight="1">
      <c r="A364" s="40"/>
      <c r="B364" s="41"/>
      <c r="C364" s="215" t="s">
        <v>1326</v>
      </c>
      <c r="D364" s="215" t="s">
        <v>229</v>
      </c>
      <c r="E364" s="216" t="s">
        <v>2877</v>
      </c>
      <c r="F364" s="217" t="s">
        <v>2878</v>
      </c>
      <c r="G364" s="218" t="s">
        <v>370</v>
      </c>
      <c r="H364" s="219">
        <v>8</v>
      </c>
      <c r="I364" s="220"/>
      <c r="J364" s="221">
        <f>ROUND(I364*H364,2)</f>
        <v>0</v>
      </c>
      <c r="K364" s="217" t="s">
        <v>19</v>
      </c>
      <c r="L364" s="46"/>
      <c r="M364" s="222" t="s">
        <v>19</v>
      </c>
      <c r="N364" s="223" t="s">
        <v>46</v>
      </c>
      <c r="O364" s="86"/>
      <c r="P364" s="224">
        <f>O364*H364</f>
        <v>0</v>
      </c>
      <c r="Q364" s="224">
        <v>0</v>
      </c>
      <c r="R364" s="224">
        <f>Q364*H364</f>
        <v>0</v>
      </c>
      <c r="S364" s="224">
        <v>0</v>
      </c>
      <c r="T364" s="224">
        <f>S364*H364</f>
        <v>0</v>
      </c>
      <c r="U364" s="225" t="s">
        <v>19</v>
      </c>
      <c r="V364" s="40"/>
      <c r="W364" s="40"/>
      <c r="X364" s="40"/>
      <c r="Y364" s="40"/>
      <c r="Z364" s="40"/>
      <c r="AA364" s="40"/>
      <c r="AB364" s="40"/>
      <c r="AC364" s="40"/>
      <c r="AD364" s="40"/>
      <c r="AE364" s="40"/>
      <c r="AR364" s="226" t="s">
        <v>234</v>
      </c>
      <c r="AT364" s="226" t="s">
        <v>229</v>
      </c>
      <c r="AU364" s="226" t="s">
        <v>82</v>
      </c>
      <c r="AY364" s="19" t="s">
        <v>227</v>
      </c>
      <c r="BE364" s="227">
        <f>IF(N364="základní",J364,0)</f>
        <v>0</v>
      </c>
      <c r="BF364" s="227">
        <f>IF(N364="snížená",J364,0)</f>
        <v>0</v>
      </c>
      <c r="BG364" s="227">
        <f>IF(N364="zákl. přenesená",J364,0)</f>
        <v>0</v>
      </c>
      <c r="BH364" s="227">
        <f>IF(N364="sníž. přenesená",J364,0)</f>
        <v>0</v>
      </c>
      <c r="BI364" s="227">
        <f>IF(N364="nulová",J364,0)</f>
        <v>0</v>
      </c>
      <c r="BJ364" s="19" t="s">
        <v>82</v>
      </c>
      <c r="BK364" s="227">
        <f>ROUND(I364*H364,2)</f>
        <v>0</v>
      </c>
      <c r="BL364" s="19" t="s">
        <v>234</v>
      </c>
      <c r="BM364" s="226" t="s">
        <v>3206</v>
      </c>
    </row>
    <row r="365" s="15" customFormat="1">
      <c r="A365" s="15"/>
      <c r="B365" s="266"/>
      <c r="C365" s="267"/>
      <c r="D365" s="235" t="s">
        <v>238</v>
      </c>
      <c r="E365" s="268" t="s">
        <v>19</v>
      </c>
      <c r="F365" s="269" t="s">
        <v>2896</v>
      </c>
      <c r="G365" s="267"/>
      <c r="H365" s="268" t="s">
        <v>19</v>
      </c>
      <c r="I365" s="270"/>
      <c r="J365" s="267"/>
      <c r="K365" s="267"/>
      <c r="L365" s="271"/>
      <c r="M365" s="272"/>
      <c r="N365" s="273"/>
      <c r="O365" s="273"/>
      <c r="P365" s="273"/>
      <c r="Q365" s="273"/>
      <c r="R365" s="273"/>
      <c r="S365" s="273"/>
      <c r="T365" s="273"/>
      <c r="U365" s="274"/>
      <c r="V365" s="15"/>
      <c r="W365" s="15"/>
      <c r="X365" s="15"/>
      <c r="Y365" s="15"/>
      <c r="Z365" s="15"/>
      <c r="AA365" s="15"/>
      <c r="AB365" s="15"/>
      <c r="AC365" s="15"/>
      <c r="AD365" s="15"/>
      <c r="AE365" s="15"/>
      <c r="AT365" s="275" t="s">
        <v>238</v>
      </c>
      <c r="AU365" s="275" t="s">
        <v>82</v>
      </c>
      <c r="AV365" s="15" t="s">
        <v>82</v>
      </c>
      <c r="AW365" s="15" t="s">
        <v>37</v>
      </c>
      <c r="AX365" s="15" t="s">
        <v>75</v>
      </c>
      <c r="AY365" s="275" t="s">
        <v>227</v>
      </c>
    </row>
    <row r="366" s="13" customFormat="1">
      <c r="A366" s="13"/>
      <c r="B366" s="233"/>
      <c r="C366" s="234"/>
      <c r="D366" s="235" t="s">
        <v>238</v>
      </c>
      <c r="E366" s="236" t="s">
        <v>19</v>
      </c>
      <c r="F366" s="237" t="s">
        <v>245</v>
      </c>
      <c r="G366" s="234"/>
      <c r="H366" s="238">
        <v>8</v>
      </c>
      <c r="I366" s="239"/>
      <c r="J366" s="234"/>
      <c r="K366" s="234"/>
      <c r="L366" s="240"/>
      <c r="M366" s="241"/>
      <c r="N366" s="242"/>
      <c r="O366" s="242"/>
      <c r="P366" s="242"/>
      <c r="Q366" s="242"/>
      <c r="R366" s="242"/>
      <c r="S366" s="242"/>
      <c r="T366" s="242"/>
      <c r="U366" s="243"/>
      <c r="V366" s="13"/>
      <c r="W366" s="13"/>
      <c r="X366" s="13"/>
      <c r="Y366" s="13"/>
      <c r="Z366" s="13"/>
      <c r="AA366" s="13"/>
      <c r="AB366" s="13"/>
      <c r="AC366" s="13"/>
      <c r="AD366" s="13"/>
      <c r="AE366" s="13"/>
      <c r="AT366" s="244" t="s">
        <v>238</v>
      </c>
      <c r="AU366" s="244" t="s">
        <v>82</v>
      </c>
      <c r="AV366" s="13" t="s">
        <v>84</v>
      </c>
      <c r="AW366" s="13" t="s">
        <v>37</v>
      </c>
      <c r="AX366" s="13" t="s">
        <v>75</v>
      </c>
      <c r="AY366" s="244" t="s">
        <v>227</v>
      </c>
    </row>
    <row r="367" s="14" customFormat="1">
      <c r="A367" s="14"/>
      <c r="B367" s="245"/>
      <c r="C367" s="246"/>
      <c r="D367" s="235" t="s">
        <v>238</v>
      </c>
      <c r="E367" s="247" t="s">
        <v>19</v>
      </c>
      <c r="F367" s="248" t="s">
        <v>240</v>
      </c>
      <c r="G367" s="246"/>
      <c r="H367" s="249">
        <v>8</v>
      </c>
      <c r="I367" s="250"/>
      <c r="J367" s="246"/>
      <c r="K367" s="246"/>
      <c r="L367" s="251"/>
      <c r="M367" s="276"/>
      <c r="N367" s="277"/>
      <c r="O367" s="277"/>
      <c r="P367" s="277"/>
      <c r="Q367" s="277"/>
      <c r="R367" s="277"/>
      <c r="S367" s="277"/>
      <c r="T367" s="277"/>
      <c r="U367" s="278"/>
      <c r="V367" s="14"/>
      <c r="W367" s="14"/>
      <c r="X367" s="14"/>
      <c r="Y367" s="14"/>
      <c r="Z367" s="14"/>
      <c r="AA367" s="14"/>
      <c r="AB367" s="14"/>
      <c r="AC367" s="14"/>
      <c r="AD367" s="14"/>
      <c r="AE367" s="14"/>
      <c r="AT367" s="255" t="s">
        <v>238</v>
      </c>
      <c r="AU367" s="255" t="s">
        <v>82</v>
      </c>
      <c r="AV367" s="14" t="s">
        <v>234</v>
      </c>
      <c r="AW367" s="14" t="s">
        <v>37</v>
      </c>
      <c r="AX367" s="14" t="s">
        <v>82</v>
      </c>
      <c r="AY367" s="255" t="s">
        <v>227</v>
      </c>
    </row>
    <row r="368" s="2" customFormat="1" ht="6.96" customHeight="1">
      <c r="A368" s="40"/>
      <c r="B368" s="61"/>
      <c r="C368" s="62"/>
      <c r="D368" s="62"/>
      <c r="E368" s="62"/>
      <c r="F368" s="62"/>
      <c r="G368" s="62"/>
      <c r="H368" s="62"/>
      <c r="I368" s="62"/>
      <c r="J368" s="62"/>
      <c r="K368" s="62"/>
      <c r="L368" s="46"/>
      <c r="M368" s="40"/>
      <c r="O368" s="40"/>
      <c r="P368" s="40"/>
      <c r="Q368" s="40"/>
      <c r="R368" s="40"/>
      <c r="S368" s="40"/>
      <c r="T368" s="40"/>
      <c r="U368" s="40"/>
      <c r="V368" s="40"/>
      <c r="W368" s="40"/>
      <c r="X368" s="40"/>
      <c r="Y368" s="40"/>
      <c r="Z368" s="40"/>
      <c r="AA368" s="40"/>
      <c r="AB368" s="40"/>
      <c r="AC368" s="40"/>
      <c r="AD368" s="40"/>
      <c r="AE368" s="40"/>
    </row>
  </sheetData>
  <sheetProtection sheet="1" autoFilter="0" formatColumns="0" formatRows="0" objects="1" scenarios="1" spinCount="100000" saltValue="qgEODkyuvSYBMCXma2HGpATGg+/0hTOboMJjmx2trrpUKMFDa4pOIbwz2z7/jcIKauDOni9LeuLnTIh0v2RhRA==" hashValue="45X7NZ706qgJx/29Yu5GVeN/FFXhk6t8lFAW25JA6ULh6Aad1ASKBflQsocpDjkiaMKOiv+7PRJqWcuRptyajw==" algorithmName="SHA-512" password="CC35"/>
  <autoFilter ref="C91:K367"/>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196</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ROUND(J101,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ROUND((SUM(BE101:BE200)),  2)</f>
        <v>0</v>
      </c>
      <c r="G37" s="40"/>
      <c r="H37" s="40"/>
      <c r="I37" s="160">
        <v>0.20999999999999999</v>
      </c>
      <c r="J37" s="159">
        <f>ROUND(((SUM(BE101:BE200))*I37),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ROUND((SUM(BF101:BF200)),  2)</f>
        <v>0</v>
      </c>
      <c r="G38" s="40"/>
      <c r="H38" s="40"/>
      <c r="I38" s="160">
        <v>0.12</v>
      </c>
      <c r="J38" s="159">
        <f>ROUND(((SUM(BF101:BF200))*I38),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ROUND((SUM(BG101:BG200)),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ROUND((SUM(BH101:BH200)),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ROUND((SUM(BI101:BI200)),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01 - Bourací práce (osa D-F_1-2)</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J101</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J102</f>
        <v>0</v>
      </c>
      <c r="K68" s="179"/>
      <c r="L68" s="183"/>
      <c r="S68" s="9"/>
      <c r="T68" s="9"/>
      <c r="U68" s="9"/>
      <c r="V68" s="9"/>
      <c r="W68" s="9"/>
      <c r="X68" s="9"/>
      <c r="Y68" s="9"/>
      <c r="Z68" s="9"/>
      <c r="AA68" s="9"/>
      <c r="AB68" s="9"/>
      <c r="AC68" s="9"/>
      <c r="AD68" s="9"/>
      <c r="AE68" s="9"/>
    </row>
    <row r="69" s="10" customFormat="1" ht="19.92" customHeight="1">
      <c r="A69" s="10"/>
      <c r="B69" s="184"/>
      <c r="C69" s="126"/>
      <c r="D69" s="185" t="s">
        <v>202</v>
      </c>
      <c r="E69" s="186"/>
      <c r="F69" s="186"/>
      <c r="G69" s="186"/>
      <c r="H69" s="186"/>
      <c r="I69" s="186"/>
      <c r="J69" s="187">
        <f>J103</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203</v>
      </c>
      <c r="E70" s="186"/>
      <c r="F70" s="186"/>
      <c r="G70" s="186"/>
      <c r="H70" s="186"/>
      <c r="I70" s="186"/>
      <c r="J70" s="187">
        <f>J110</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204</v>
      </c>
      <c r="E71" s="186"/>
      <c r="F71" s="186"/>
      <c r="G71" s="186"/>
      <c r="H71" s="186"/>
      <c r="I71" s="186"/>
      <c r="J71" s="187">
        <f>J115</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205</v>
      </c>
      <c r="E72" s="186"/>
      <c r="F72" s="186"/>
      <c r="G72" s="186"/>
      <c r="H72" s="186"/>
      <c r="I72" s="186"/>
      <c r="J72" s="187">
        <f>J165</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206</v>
      </c>
      <c r="E73" s="186"/>
      <c r="F73" s="186"/>
      <c r="G73" s="186"/>
      <c r="H73" s="186"/>
      <c r="I73" s="186"/>
      <c r="J73" s="187">
        <f>J176</f>
        <v>0</v>
      </c>
      <c r="K73" s="126"/>
      <c r="L73" s="188"/>
      <c r="S73" s="10"/>
      <c r="T73" s="10"/>
      <c r="U73" s="10"/>
      <c r="V73" s="10"/>
      <c r="W73" s="10"/>
      <c r="X73" s="10"/>
      <c r="Y73" s="10"/>
      <c r="Z73" s="10"/>
      <c r="AA73" s="10"/>
      <c r="AB73" s="10"/>
      <c r="AC73" s="10"/>
      <c r="AD73" s="10"/>
      <c r="AE73" s="10"/>
    </row>
    <row r="74" s="9" customFormat="1" ht="24.96" customHeight="1">
      <c r="A74" s="9"/>
      <c r="B74" s="178"/>
      <c r="C74" s="179"/>
      <c r="D74" s="180" t="s">
        <v>207</v>
      </c>
      <c r="E74" s="181"/>
      <c r="F74" s="181"/>
      <c r="G74" s="181"/>
      <c r="H74" s="181"/>
      <c r="I74" s="181"/>
      <c r="J74" s="182">
        <f>J179</f>
        <v>0</v>
      </c>
      <c r="K74" s="179"/>
      <c r="L74" s="183"/>
      <c r="S74" s="9"/>
      <c r="T74" s="9"/>
      <c r="U74" s="9"/>
      <c r="V74" s="9"/>
      <c r="W74" s="9"/>
      <c r="X74" s="9"/>
      <c r="Y74" s="9"/>
      <c r="Z74" s="9"/>
      <c r="AA74" s="9"/>
      <c r="AB74" s="9"/>
      <c r="AC74" s="9"/>
      <c r="AD74" s="9"/>
      <c r="AE74" s="9"/>
    </row>
    <row r="75" s="10" customFormat="1" ht="19.92" customHeight="1">
      <c r="A75" s="10"/>
      <c r="B75" s="184"/>
      <c r="C75" s="126"/>
      <c r="D75" s="185" t="s">
        <v>208</v>
      </c>
      <c r="E75" s="186"/>
      <c r="F75" s="186"/>
      <c r="G75" s="186"/>
      <c r="H75" s="186"/>
      <c r="I75" s="186"/>
      <c r="J75" s="187">
        <f>J180</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209</v>
      </c>
      <c r="E76" s="186"/>
      <c r="F76" s="186"/>
      <c r="G76" s="186"/>
      <c r="H76" s="186"/>
      <c r="I76" s="186"/>
      <c r="J76" s="187">
        <f>J190</f>
        <v>0</v>
      </c>
      <c r="K76" s="126"/>
      <c r="L76" s="188"/>
      <c r="S76" s="10"/>
      <c r="T76" s="10"/>
      <c r="U76" s="10"/>
      <c r="V76" s="10"/>
      <c r="W76" s="10"/>
      <c r="X76" s="10"/>
      <c r="Y76" s="10"/>
      <c r="Z76" s="10"/>
      <c r="AA76" s="10"/>
      <c r="AB76" s="10"/>
      <c r="AC76" s="10"/>
      <c r="AD76" s="10"/>
      <c r="AE76" s="10"/>
    </row>
    <row r="77" s="9" customFormat="1" ht="24.96" customHeight="1">
      <c r="A77" s="9"/>
      <c r="B77" s="178"/>
      <c r="C77" s="179"/>
      <c r="D77" s="180" t="s">
        <v>210</v>
      </c>
      <c r="E77" s="181"/>
      <c r="F77" s="181"/>
      <c r="G77" s="181"/>
      <c r="H77" s="181"/>
      <c r="I77" s="181"/>
      <c r="J77" s="182">
        <f>J195</f>
        <v>0</v>
      </c>
      <c r="K77" s="179"/>
      <c r="L77" s="183"/>
      <c r="S77" s="9"/>
      <c r="T77" s="9"/>
      <c r="U77" s="9"/>
      <c r="V77" s="9"/>
      <c r="W77" s="9"/>
      <c r="X77" s="9"/>
      <c r="Y77" s="9"/>
      <c r="Z77" s="9"/>
      <c r="AA77" s="9"/>
      <c r="AB77" s="9"/>
      <c r="AC77" s="9"/>
      <c r="AD77" s="9"/>
      <c r="AE77" s="9"/>
    </row>
    <row r="78" s="2" customFormat="1" ht="21.84"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8"/>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8"/>
      <c r="S83" s="40"/>
      <c r="T83" s="40"/>
      <c r="U83" s="40"/>
      <c r="V83" s="40"/>
      <c r="W83" s="40"/>
      <c r="X83" s="40"/>
      <c r="Y83" s="40"/>
      <c r="Z83" s="40"/>
      <c r="AA83" s="40"/>
      <c r="AB83" s="40"/>
      <c r="AC83" s="40"/>
      <c r="AD83" s="40"/>
      <c r="AE83" s="40"/>
    </row>
    <row r="84" s="2" customFormat="1" ht="24.96" customHeight="1">
      <c r="A84" s="40"/>
      <c r="B84" s="41"/>
      <c r="C84" s="25" t="s">
        <v>211</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6.5" customHeight="1">
      <c r="A87" s="40"/>
      <c r="B87" s="41"/>
      <c r="C87" s="42"/>
      <c r="D87" s="42"/>
      <c r="E87" s="172" t="str">
        <f>E7</f>
        <v>PF UPOL, Změna užívání vnitřních prostor budovy B</v>
      </c>
      <c r="F87" s="34"/>
      <c r="G87" s="34"/>
      <c r="H87" s="34"/>
      <c r="I87" s="42"/>
      <c r="J87" s="42"/>
      <c r="K87" s="42"/>
      <c r="L87" s="148"/>
      <c r="S87" s="40"/>
      <c r="T87" s="40"/>
      <c r="U87" s="40"/>
      <c r="V87" s="40"/>
      <c r="W87" s="40"/>
      <c r="X87" s="40"/>
      <c r="Y87" s="40"/>
      <c r="Z87" s="40"/>
      <c r="AA87" s="40"/>
      <c r="AB87" s="40"/>
      <c r="AC87" s="40"/>
      <c r="AD87" s="40"/>
      <c r="AE87" s="40"/>
    </row>
    <row r="88" s="1" customFormat="1" ht="12" customHeight="1">
      <c r="B88" s="23"/>
      <c r="C88" s="34" t="s">
        <v>191</v>
      </c>
      <c r="D88" s="24"/>
      <c r="E88" s="24"/>
      <c r="F88" s="24"/>
      <c r="G88" s="24"/>
      <c r="H88" s="24"/>
      <c r="I88" s="24"/>
      <c r="J88" s="24"/>
      <c r="K88" s="24"/>
      <c r="L88" s="22"/>
    </row>
    <row r="89" s="1" customFormat="1" ht="16.5" customHeight="1">
      <c r="B89" s="23"/>
      <c r="C89" s="24"/>
      <c r="D89" s="24"/>
      <c r="E89" s="172" t="s">
        <v>192</v>
      </c>
      <c r="F89" s="24"/>
      <c r="G89" s="24"/>
      <c r="H89" s="24"/>
      <c r="I89" s="24"/>
      <c r="J89" s="24"/>
      <c r="K89" s="24"/>
      <c r="L89" s="22"/>
    </row>
    <row r="90" s="1" customFormat="1" ht="12" customHeight="1">
      <c r="B90" s="23"/>
      <c r="C90" s="34" t="s">
        <v>193</v>
      </c>
      <c r="D90" s="24"/>
      <c r="E90" s="24"/>
      <c r="F90" s="24"/>
      <c r="G90" s="24"/>
      <c r="H90" s="24"/>
      <c r="I90" s="24"/>
      <c r="J90" s="24"/>
      <c r="K90" s="24"/>
      <c r="L90" s="22"/>
    </row>
    <row r="91" s="2" customFormat="1" ht="16.5" customHeight="1">
      <c r="A91" s="40"/>
      <c r="B91" s="41"/>
      <c r="C91" s="42"/>
      <c r="D91" s="42"/>
      <c r="E91" s="173" t="s">
        <v>194</v>
      </c>
      <c r="F91" s="42"/>
      <c r="G91" s="42"/>
      <c r="H91" s="42"/>
      <c r="I91" s="42"/>
      <c r="J91" s="42"/>
      <c r="K91" s="42"/>
      <c r="L91" s="148"/>
      <c r="S91" s="40"/>
      <c r="T91" s="40"/>
      <c r="U91" s="40"/>
      <c r="V91" s="40"/>
      <c r="W91" s="40"/>
      <c r="X91" s="40"/>
      <c r="Y91" s="40"/>
      <c r="Z91" s="40"/>
      <c r="AA91" s="40"/>
      <c r="AB91" s="40"/>
      <c r="AC91" s="40"/>
      <c r="AD91" s="40"/>
      <c r="AE91" s="40"/>
    </row>
    <row r="92" s="2" customFormat="1" ht="12" customHeight="1">
      <c r="A92" s="40"/>
      <c r="B92" s="41"/>
      <c r="C92" s="34" t="s">
        <v>195</v>
      </c>
      <c r="D92" s="42"/>
      <c r="E92" s="42"/>
      <c r="F92" s="42"/>
      <c r="G92" s="42"/>
      <c r="H92" s="42"/>
      <c r="I92" s="42"/>
      <c r="J92" s="42"/>
      <c r="K92" s="42"/>
      <c r="L92" s="148"/>
      <c r="S92" s="40"/>
      <c r="T92" s="40"/>
      <c r="U92" s="40"/>
      <c r="V92" s="40"/>
      <c r="W92" s="40"/>
      <c r="X92" s="40"/>
      <c r="Y92" s="40"/>
      <c r="Z92" s="40"/>
      <c r="AA92" s="40"/>
      <c r="AB92" s="40"/>
      <c r="AC92" s="40"/>
      <c r="AD92" s="40"/>
      <c r="AE92" s="40"/>
    </row>
    <row r="93" s="2" customFormat="1" ht="16.5" customHeight="1">
      <c r="A93" s="40"/>
      <c r="B93" s="41"/>
      <c r="C93" s="42"/>
      <c r="D93" s="42"/>
      <c r="E93" s="71" t="str">
        <f>E13</f>
        <v>01 - Bourací práce (osa D-F_1-2)</v>
      </c>
      <c r="F93" s="42"/>
      <c r="G93" s="42"/>
      <c r="H93" s="42"/>
      <c r="I93" s="42"/>
      <c r="J93" s="42"/>
      <c r="K93" s="42"/>
      <c r="L93" s="148"/>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12" customHeight="1">
      <c r="A95" s="40"/>
      <c r="B95" s="41"/>
      <c r="C95" s="34" t="s">
        <v>21</v>
      </c>
      <c r="D95" s="42"/>
      <c r="E95" s="42"/>
      <c r="F95" s="29" t="str">
        <f>F16</f>
        <v xml:space="preserve"> </v>
      </c>
      <c r="G95" s="42"/>
      <c r="H95" s="42"/>
      <c r="I95" s="34" t="s">
        <v>23</v>
      </c>
      <c r="J95" s="74" t="str">
        <f>IF(J16="","",J16)</f>
        <v>3. 4. 2025</v>
      </c>
      <c r="K95" s="42"/>
      <c r="L95" s="148"/>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8"/>
      <c r="S96" s="40"/>
      <c r="T96" s="40"/>
      <c r="U96" s="40"/>
      <c r="V96" s="40"/>
      <c r="W96" s="40"/>
      <c r="X96" s="40"/>
      <c r="Y96" s="40"/>
      <c r="Z96" s="40"/>
      <c r="AA96" s="40"/>
      <c r="AB96" s="40"/>
      <c r="AC96" s="40"/>
      <c r="AD96" s="40"/>
      <c r="AE96" s="40"/>
    </row>
    <row r="97" s="2" customFormat="1" ht="40.05" customHeight="1">
      <c r="A97" s="40"/>
      <c r="B97" s="41"/>
      <c r="C97" s="34" t="s">
        <v>25</v>
      </c>
      <c r="D97" s="42"/>
      <c r="E97" s="42"/>
      <c r="F97" s="29" t="str">
        <f>E19</f>
        <v>UP v Olomouci, Křížkovského 511/8, Olomouc 779 00</v>
      </c>
      <c r="G97" s="42"/>
      <c r="H97" s="42"/>
      <c r="I97" s="34" t="s">
        <v>33</v>
      </c>
      <c r="J97" s="38" t="str">
        <f>E25</f>
        <v xml:space="preserve">RV Projekt s.r.o., Poláškova 1535, Val. Meziříčí </v>
      </c>
      <c r="K97" s="42"/>
      <c r="L97" s="148"/>
      <c r="S97" s="40"/>
      <c r="T97" s="40"/>
      <c r="U97" s="40"/>
      <c r="V97" s="40"/>
      <c r="W97" s="40"/>
      <c r="X97" s="40"/>
      <c r="Y97" s="40"/>
      <c r="Z97" s="40"/>
      <c r="AA97" s="40"/>
      <c r="AB97" s="40"/>
      <c r="AC97" s="40"/>
      <c r="AD97" s="40"/>
      <c r="AE97" s="40"/>
    </row>
    <row r="98" s="2" customFormat="1" ht="40.05" customHeight="1">
      <c r="A98" s="40"/>
      <c r="B98" s="41"/>
      <c r="C98" s="34" t="s">
        <v>31</v>
      </c>
      <c r="D98" s="42"/>
      <c r="E98" s="42"/>
      <c r="F98" s="29" t="str">
        <f>IF(E22="","",E22)</f>
        <v>Vyplň údaj</v>
      </c>
      <c r="G98" s="42"/>
      <c r="H98" s="42"/>
      <c r="I98" s="34" t="s">
        <v>38</v>
      </c>
      <c r="J98" s="38" t="str">
        <f>E28</f>
        <v xml:space="preserve">RV Projekt s.r.o., Poláškova 1535, Val. Meziříčí </v>
      </c>
      <c r="K98" s="42"/>
      <c r="L98" s="148"/>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148"/>
      <c r="S99" s="40"/>
      <c r="T99" s="40"/>
      <c r="U99" s="40"/>
      <c r="V99" s="40"/>
      <c r="W99" s="40"/>
      <c r="X99" s="40"/>
      <c r="Y99" s="40"/>
      <c r="Z99" s="40"/>
      <c r="AA99" s="40"/>
      <c r="AB99" s="40"/>
      <c r="AC99" s="40"/>
      <c r="AD99" s="40"/>
      <c r="AE99" s="40"/>
    </row>
    <row r="100" s="11" customFormat="1" ht="29.28" customHeight="1">
      <c r="A100" s="189"/>
      <c r="B100" s="190"/>
      <c r="C100" s="191" t="s">
        <v>212</v>
      </c>
      <c r="D100" s="192" t="s">
        <v>60</v>
      </c>
      <c r="E100" s="192" t="s">
        <v>56</v>
      </c>
      <c r="F100" s="192" t="s">
        <v>57</v>
      </c>
      <c r="G100" s="192" t="s">
        <v>213</v>
      </c>
      <c r="H100" s="192" t="s">
        <v>214</v>
      </c>
      <c r="I100" s="192" t="s">
        <v>215</v>
      </c>
      <c r="J100" s="192" t="s">
        <v>199</v>
      </c>
      <c r="K100" s="193" t="s">
        <v>216</v>
      </c>
      <c r="L100" s="194"/>
      <c r="M100" s="94" t="s">
        <v>19</v>
      </c>
      <c r="N100" s="95" t="s">
        <v>45</v>
      </c>
      <c r="O100" s="95" t="s">
        <v>217</v>
      </c>
      <c r="P100" s="95" t="s">
        <v>218</v>
      </c>
      <c r="Q100" s="95" t="s">
        <v>219</v>
      </c>
      <c r="R100" s="95" t="s">
        <v>220</v>
      </c>
      <c r="S100" s="95" t="s">
        <v>221</v>
      </c>
      <c r="T100" s="95" t="s">
        <v>222</v>
      </c>
      <c r="U100" s="96" t="s">
        <v>223</v>
      </c>
      <c r="V100" s="189"/>
      <c r="W100" s="189"/>
      <c r="X100" s="189"/>
      <c r="Y100" s="189"/>
      <c r="Z100" s="189"/>
      <c r="AA100" s="189"/>
      <c r="AB100" s="189"/>
      <c r="AC100" s="189"/>
      <c r="AD100" s="189"/>
      <c r="AE100" s="189"/>
    </row>
    <row r="101" s="2" customFormat="1" ht="22.8" customHeight="1">
      <c r="A101" s="40"/>
      <c r="B101" s="41"/>
      <c r="C101" s="101" t="s">
        <v>224</v>
      </c>
      <c r="D101" s="42"/>
      <c r="E101" s="42"/>
      <c r="F101" s="42"/>
      <c r="G101" s="42"/>
      <c r="H101" s="42"/>
      <c r="I101" s="42"/>
      <c r="J101" s="195">
        <f>BK101</f>
        <v>0</v>
      </c>
      <c r="K101" s="42"/>
      <c r="L101" s="46"/>
      <c r="M101" s="97"/>
      <c r="N101" s="196"/>
      <c r="O101" s="98"/>
      <c r="P101" s="197">
        <f>P102+P179+P195</f>
        <v>0</v>
      </c>
      <c r="Q101" s="98"/>
      <c r="R101" s="197">
        <f>R102+R179+R195</f>
        <v>11.826543000000001</v>
      </c>
      <c r="S101" s="98"/>
      <c r="T101" s="197">
        <f>T102+T179+T195</f>
        <v>11.656513749999999</v>
      </c>
      <c r="U101" s="99"/>
      <c r="V101" s="40"/>
      <c r="W101" s="40"/>
      <c r="X101" s="40"/>
      <c r="Y101" s="40"/>
      <c r="Z101" s="40"/>
      <c r="AA101" s="40"/>
      <c r="AB101" s="40"/>
      <c r="AC101" s="40"/>
      <c r="AD101" s="40"/>
      <c r="AE101" s="40"/>
      <c r="AT101" s="19" t="s">
        <v>74</v>
      </c>
      <c r="AU101" s="19" t="s">
        <v>200</v>
      </c>
      <c r="BK101" s="198">
        <f>BK102+BK179+BK195</f>
        <v>0</v>
      </c>
    </row>
    <row r="102" s="12" customFormat="1" ht="25.92" customHeight="1">
      <c r="A102" s="12"/>
      <c r="B102" s="199"/>
      <c r="C102" s="200"/>
      <c r="D102" s="201" t="s">
        <v>74</v>
      </c>
      <c r="E102" s="202" t="s">
        <v>225</v>
      </c>
      <c r="F102" s="202" t="s">
        <v>226</v>
      </c>
      <c r="G102" s="200"/>
      <c r="H102" s="200"/>
      <c r="I102" s="203"/>
      <c r="J102" s="204">
        <f>BK102</f>
        <v>0</v>
      </c>
      <c r="K102" s="200"/>
      <c r="L102" s="205"/>
      <c r="M102" s="206"/>
      <c r="N102" s="207"/>
      <c r="O102" s="207"/>
      <c r="P102" s="208">
        <f>P103+P110+P115+P165+P176</f>
        <v>0</v>
      </c>
      <c r="Q102" s="207"/>
      <c r="R102" s="208">
        <f>R103+R110+R115+R165+R176</f>
        <v>11.790918000000001</v>
      </c>
      <c r="S102" s="207"/>
      <c r="T102" s="208">
        <f>T103+T110+T115+T165+T176</f>
        <v>11.541469999999999</v>
      </c>
      <c r="U102" s="209"/>
      <c r="V102" s="12"/>
      <c r="W102" s="12"/>
      <c r="X102" s="12"/>
      <c r="Y102" s="12"/>
      <c r="Z102" s="12"/>
      <c r="AA102" s="12"/>
      <c r="AB102" s="12"/>
      <c r="AC102" s="12"/>
      <c r="AD102" s="12"/>
      <c r="AE102" s="12"/>
      <c r="AR102" s="210" t="s">
        <v>82</v>
      </c>
      <c r="AT102" s="211" t="s">
        <v>74</v>
      </c>
      <c r="AU102" s="211" t="s">
        <v>75</v>
      </c>
      <c r="AY102" s="210" t="s">
        <v>227</v>
      </c>
      <c r="BK102" s="212">
        <f>BK103+BK110+BK115+BK165+BK176</f>
        <v>0</v>
      </c>
    </row>
    <row r="103" s="12" customFormat="1" ht="22.8" customHeight="1">
      <c r="A103" s="12"/>
      <c r="B103" s="199"/>
      <c r="C103" s="200"/>
      <c r="D103" s="201" t="s">
        <v>74</v>
      </c>
      <c r="E103" s="213" t="s">
        <v>82</v>
      </c>
      <c r="F103" s="213" t="s">
        <v>228</v>
      </c>
      <c r="G103" s="200"/>
      <c r="H103" s="200"/>
      <c r="I103" s="203"/>
      <c r="J103" s="214">
        <f>BK103</f>
        <v>0</v>
      </c>
      <c r="K103" s="200"/>
      <c r="L103" s="205"/>
      <c r="M103" s="206"/>
      <c r="N103" s="207"/>
      <c r="O103" s="207"/>
      <c r="P103" s="208">
        <f>SUM(P104:P109)</f>
        <v>0</v>
      </c>
      <c r="Q103" s="207"/>
      <c r="R103" s="208">
        <f>SUM(R104:R109)</f>
        <v>9.7200000000000006</v>
      </c>
      <c r="S103" s="207"/>
      <c r="T103" s="208">
        <f>SUM(T104:T109)</f>
        <v>0</v>
      </c>
      <c r="U103" s="209"/>
      <c r="V103" s="12"/>
      <c r="W103" s="12"/>
      <c r="X103" s="12"/>
      <c r="Y103" s="12"/>
      <c r="Z103" s="12"/>
      <c r="AA103" s="12"/>
      <c r="AB103" s="12"/>
      <c r="AC103" s="12"/>
      <c r="AD103" s="12"/>
      <c r="AE103" s="12"/>
      <c r="AR103" s="210" t="s">
        <v>82</v>
      </c>
      <c r="AT103" s="211" t="s">
        <v>74</v>
      </c>
      <c r="AU103" s="211" t="s">
        <v>82</v>
      </c>
      <c r="AY103" s="210" t="s">
        <v>227</v>
      </c>
      <c r="BK103" s="212">
        <f>SUM(BK104:BK109)</f>
        <v>0</v>
      </c>
    </row>
    <row r="104" s="2" customFormat="1" ht="24.15" customHeight="1">
      <c r="A104" s="40"/>
      <c r="B104" s="41"/>
      <c r="C104" s="215" t="s">
        <v>82</v>
      </c>
      <c r="D104" s="215" t="s">
        <v>229</v>
      </c>
      <c r="E104" s="216" t="s">
        <v>230</v>
      </c>
      <c r="F104" s="217" t="s">
        <v>231</v>
      </c>
      <c r="G104" s="218" t="s">
        <v>232</v>
      </c>
      <c r="H104" s="219">
        <v>5.4000000000000004</v>
      </c>
      <c r="I104" s="220"/>
      <c r="J104" s="221">
        <f>ROUND(I104*H104,2)</f>
        <v>0</v>
      </c>
      <c r="K104" s="217" t="s">
        <v>233</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84</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235</v>
      </c>
    </row>
    <row r="105" s="2" customFormat="1">
      <c r="A105" s="40"/>
      <c r="B105" s="41"/>
      <c r="C105" s="42"/>
      <c r="D105" s="228" t="s">
        <v>236</v>
      </c>
      <c r="E105" s="42"/>
      <c r="F105" s="229" t="s">
        <v>237</v>
      </c>
      <c r="G105" s="42"/>
      <c r="H105" s="42"/>
      <c r="I105" s="230"/>
      <c r="J105" s="42"/>
      <c r="K105" s="42"/>
      <c r="L105" s="46"/>
      <c r="M105" s="231"/>
      <c r="N105" s="232"/>
      <c r="O105" s="86"/>
      <c r="P105" s="86"/>
      <c r="Q105" s="86"/>
      <c r="R105" s="86"/>
      <c r="S105" s="86"/>
      <c r="T105" s="86"/>
      <c r="U105" s="87"/>
      <c r="V105" s="40"/>
      <c r="W105" s="40"/>
      <c r="X105" s="40"/>
      <c r="Y105" s="40"/>
      <c r="Z105" s="40"/>
      <c r="AA105" s="40"/>
      <c r="AB105" s="40"/>
      <c r="AC105" s="40"/>
      <c r="AD105" s="40"/>
      <c r="AE105" s="40"/>
      <c r="AT105" s="19" t="s">
        <v>236</v>
      </c>
      <c r="AU105" s="19" t="s">
        <v>84</v>
      </c>
    </row>
    <row r="106" s="13" customFormat="1">
      <c r="A106" s="13"/>
      <c r="B106" s="233"/>
      <c r="C106" s="234"/>
      <c r="D106" s="235" t="s">
        <v>238</v>
      </c>
      <c r="E106" s="236" t="s">
        <v>19</v>
      </c>
      <c r="F106" s="237" t="s">
        <v>239</v>
      </c>
      <c r="G106" s="234"/>
      <c r="H106" s="238">
        <v>5.4000000000000004</v>
      </c>
      <c r="I106" s="239"/>
      <c r="J106" s="234"/>
      <c r="K106" s="234"/>
      <c r="L106" s="240"/>
      <c r="M106" s="241"/>
      <c r="N106" s="242"/>
      <c r="O106" s="242"/>
      <c r="P106" s="242"/>
      <c r="Q106" s="242"/>
      <c r="R106" s="242"/>
      <c r="S106" s="242"/>
      <c r="T106" s="242"/>
      <c r="U106" s="243"/>
      <c r="V106" s="13"/>
      <c r="W106" s="13"/>
      <c r="X106" s="13"/>
      <c r="Y106" s="13"/>
      <c r="Z106" s="13"/>
      <c r="AA106" s="13"/>
      <c r="AB106" s="13"/>
      <c r="AC106" s="13"/>
      <c r="AD106" s="13"/>
      <c r="AE106" s="13"/>
      <c r="AT106" s="244" t="s">
        <v>238</v>
      </c>
      <c r="AU106" s="244" t="s">
        <v>84</v>
      </c>
      <c r="AV106" s="13" t="s">
        <v>84</v>
      </c>
      <c r="AW106" s="13" t="s">
        <v>37</v>
      </c>
      <c r="AX106" s="13" t="s">
        <v>75</v>
      </c>
      <c r="AY106" s="244" t="s">
        <v>227</v>
      </c>
    </row>
    <row r="107" s="14" customFormat="1">
      <c r="A107" s="14"/>
      <c r="B107" s="245"/>
      <c r="C107" s="246"/>
      <c r="D107" s="235" t="s">
        <v>238</v>
      </c>
      <c r="E107" s="247" t="s">
        <v>19</v>
      </c>
      <c r="F107" s="248" t="s">
        <v>240</v>
      </c>
      <c r="G107" s="246"/>
      <c r="H107" s="249">
        <v>5.4000000000000004</v>
      </c>
      <c r="I107" s="250"/>
      <c r="J107" s="246"/>
      <c r="K107" s="246"/>
      <c r="L107" s="251"/>
      <c r="M107" s="252"/>
      <c r="N107" s="253"/>
      <c r="O107" s="253"/>
      <c r="P107" s="253"/>
      <c r="Q107" s="253"/>
      <c r="R107" s="253"/>
      <c r="S107" s="253"/>
      <c r="T107" s="253"/>
      <c r="U107" s="254"/>
      <c r="V107" s="14"/>
      <c r="W107" s="14"/>
      <c r="X107" s="14"/>
      <c r="Y107" s="14"/>
      <c r="Z107" s="14"/>
      <c r="AA107" s="14"/>
      <c r="AB107" s="14"/>
      <c r="AC107" s="14"/>
      <c r="AD107" s="14"/>
      <c r="AE107" s="14"/>
      <c r="AT107" s="255" t="s">
        <v>238</v>
      </c>
      <c r="AU107" s="255" t="s">
        <v>84</v>
      </c>
      <c r="AV107" s="14" t="s">
        <v>234</v>
      </c>
      <c r="AW107" s="14" t="s">
        <v>37</v>
      </c>
      <c r="AX107" s="14" t="s">
        <v>82</v>
      </c>
      <c r="AY107" s="255" t="s">
        <v>227</v>
      </c>
    </row>
    <row r="108" s="2" customFormat="1" ht="16.5" customHeight="1">
      <c r="A108" s="40"/>
      <c r="B108" s="41"/>
      <c r="C108" s="256" t="s">
        <v>84</v>
      </c>
      <c r="D108" s="256" t="s">
        <v>241</v>
      </c>
      <c r="E108" s="257" t="s">
        <v>242</v>
      </c>
      <c r="F108" s="258" t="s">
        <v>243</v>
      </c>
      <c r="G108" s="259" t="s">
        <v>244</v>
      </c>
      <c r="H108" s="260">
        <v>9.7200000000000006</v>
      </c>
      <c r="I108" s="261"/>
      <c r="J108" s="262">
        <f>ROUND(I108*H108,2)</f>
        <v>0</v>
      </c>
      <c r="K108" s="258" t="s">
        <v>233</v>
      </c>
      <c r="L108" s="263"/>
      <c r="M108" s="264" t="s">
        <v>19</v>
      </c>
      <c r="N108" s="265" t="s">
        <v>46</v>
      </c>
      <c r="O108" s="86"/>
      <c r="P108" s="224">
        <f>O108*H108</f>
        <v>0</v>
      </c>
      <c r="Q108" s="224">
        <v>1</v>
      </c>
      <c r="R108" s="224">
        <f>Q108*H108</f>
        <v>9.7200000000000006</v>
      </c>
      <c r="S108" s="224">
        <v>0</v>
      </c>
      <c r="T108" s="224">
        <f>S108*H108</f>
        <v>0</v>
      </c>
      <c r="U108" s="225" t="s">
        <v>19</v>
      </c>
      <c r="V108" s="40"/>
      <c r="W108" s="40"/>
      <c r="X108" s="40"/>
      <c r="Y108" s="40"/>
      <c r="Z108" s="40"/>
      <c r="AA108" s="40"/>
      <c r="AB108" s="40"/>
      <c r="AC108" s="40"/>
      <c r="AD108" s="40"/>
      <c r="AE108" s="40"/>
      <c r="AR108" s="226" t="s">
        <v>245</v>
      </c>
      <c r="AT108" s="226" t="s">
        <v>241</v>
      </c>
      <c r="AU108" s="226" t="s">
        <v>84</v>
      </c>
      <c r="AY108" s="19" t="s">
        <v>227</v>
      </c>
      <c r="BE108" s="227">
        <f>IF(N108="základní",J108,0)</f>
        <v>0</v>
      </c>
      <c r="BF108" s="227">
        <f>IF(N108="snížená",J108,0)</f>
        <v>0</v>
      </c>
      <c r="BG108" s="227">
        <f>IF(N108="zákl. přenesená",J108,0)</f>
        <v>0</v>
      </c>
      <c r="BH108" s="227">
        <f>IF(N108="sníž. přenesená",J108,0)</f>
        <v>0</v>
      </c>
      <c r="BI108" s="227">
        <f>IF(N108="nulová",J108,0)</f>
        <v>0</v>
      </c>
      <c r="BJ108" s="19" t="s">
        <v>82</v>
      </c>
      <c r="BK108" s="227">
        <f>ROUND(I108*H108,2)</f>
        <v>0</v>
      </c>
      <c r="BL108" s="19" t="s">
        <v>234</v>
      </c>
      <c r="BM108" s="226" t="s">
        <v>246</v>
      </c>
    </row>
    <row r="109" s="13" customFormat="1">
      <c r="A109" s="13"/>
      <c r="B109" s="233"/>
      <c r="C109" s="234"/>
      <c r="D109" s="235" t="s">
        <v>238</v>
      </c>
      <c r="E109" s="234"/>
      <c r="F109" s="237" t="s">
        <v>247</v>
      </c>
      <c r="G109" s="234"/>
      <c r="H109" s="238">
        <v>9.7200000000000006</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4</v>
      </c>
      <c r="AX109" s="13" t="s">
        <v>82</v>
      </c>
      <c r="AY109" s="244" t="s">
        <v>227</v>
      </c>
    </row>
    <row r="110" s="12" customFormat="1" ht="22.8" customHeight="1">
      <c r="A110" s="12"/>
      <c r="B110" s="199"/>
      <c r="C110" s="200"/>
      <c r="D110" s="201" t="s">
        <v>74</v>
      </c>
      <c r="E110" s="213" t="s">
        <v>248</v>
      </c>
      <c r="F110" s="213" t="s">
        <v>249</v>
      </c>
      <c r="G110" s="200"/>
      <c r="H110" s="200"/>
      <c r="I110" s="203"/>
      <c r="J110" s="214">
        <f>BK110</f>
        <v>0</v>
      </c>
      <c r="K110" s="200"/>
      <c r="L110" s="205"/>
      <c r="M110" s="206"/>
      <c r="N110" s="207"/>
      <c r="O110" s="207"/>
      <c r="P110" s="208">
        <f>SUM(P111:P114)</f>
        <v>0</v>
      </c>
      <c r="Q110" s="207"/>
      <c r="R110" s="208">
        <f>SUM(R111:R114)</f>
        <v>2.0709179999999998</v>
      </c>
      <c r="S110" s="207"/>
      <c r="T110" s="208">
        <f>SUM(T111:T114)</f>
        <v>0</v>
      </c>
      <c r="U110" s="209"/>
      <c r="V110" s="12"/>
      <c r="W110" s="12"/>
      <c r="X110" s="12"/>
      <c r="Y110" s="12"/>
      <c r="Z110" s="12"/>
      <c r="AA110" s="12"/>
      <c r="AB110" s="12"/>
      <c r="AC110" s="12"/>
      <c r="AD110" s="12"/>
      <c r="AE110" s="12"/>
      <c r="AR110" s="210" t="s">
        <v>82</v>
      </c>
      <c r="AT110" s="211" t="s">
        <v>74</v>
      </c>
      <c r="AU110" s="211" t="s">
        <v>82</v>
      </c>
      <c r="AY110" s="210" t="s">
        <v>227</v>
      </c>
      <c r="BK110" s="212">
        <f>SUM(BK111:BK114)</f>
        <v>0</v>
      </c>
    </row>
    <row r="111" s="2" customFormat="1" ht="24.15" customHeight="1">
      <c r="A111" s="40"/>
      <c r="B111" s="41"/>
      <c r="C111" s="215" t="s">
        <v>91</v>
      </c>
      <c r="D111" s="215" t="s">
        <v>229</v>
      </c>
      <c r="E111" s="216" t="s">
        <v>250</v>
      </c>
      <c r="F111" s="217" t="s">
        <v>251</v>
      </c>
      <c r="G111" s="218" t="s">
        <v>232</v>
      </c>
      <c r="H111" s="219">
        <v>0.90000000000000002</v>
      </c>
      <c r="I111" s="220"/>
      <c r="J111" s="221">
        <f>ROUND(I111*H111,2)</f>
        <v>0</v>
      </c>
      <c r="K111" s="217" t="s">
        <v>233</v>
      </c>
      <c r="L111" s="46"/>
      <c r="M111" s="222" t="s">
        <v>19</v>
      </c>
      <c r="N111" s="223" t="s">
        <v>46</v>
      </c>
      <c r="O111" s="86"/>
      <c r="P111" s="224">
        <f>O111*H111</f>
        <v>0</v>
      </c>
      <c r="Q111" s="224">
        <v>2.3010199999999998</v>
      </c>
      <c r="R111" s="224">
        <f>Q111*H111</f>
        <v>2.0709179999999998</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252</v>
      </c>
    </row>
    <row r="112" s="2" customFormat="1">
      <c r="A112" s="40"/>
      <c r="B112" s="41"/>
      <c r="C112" s="42"/>
      <c r="D112" s="228" t="s">
        <v>236</v>
      </c>
      <c r="E112" s="42"/>
      <c r="F112" s="229" t="s">
        <v>253</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236</v>
      </c>
      <c r="AU112" s="19" t="s">
        <v>84</v>
      </c>
    </row>
    <row r="113" s="13" customFormat="1">
      <c r="A113" s="13"/>
      <c r="B113" s="233"/>
      <c r="C113" s="234"/>
      <c r="D113" s="235" t="s">
        <v>238</v>
      </c>
      <c r="E113" s="236" t="s">
        <v>19</v>
      </c>
      <c r="F113" s="237" t="s">
        <v>254</v>
      </c>
      <c r="G113" s="234"/>
      <c r="H113" s="238">
        <v>0.90000000000000002</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84</v>
      </c>
      <c r="AV113" s="13" t="s">
        <v>84</v>
      </c>
      <c r="AW113" s="13" t="s">
        <v>37</v>
      </c>
      <c r="AX113" s="13" t="s">
        <v>75</v>
      </c>
      <c r="AY113" s="244" t="s">
        <v>227</v>
      </c>
    </row>
    <row r="114" s="14" customFormat="1">
      <c r="A114" s="14"/>
      <c r="B114" s="245"/>
      <c r="C114" s="246"/>
      <c r="D114" s="235" t="s">
        <v>238</v>
      </c>
      <c r="E114" s="247" t="s">
        <v>19</v>
      </c>
      <c r="F114" s="248" t="s">
        <v>240</v>
      </c>
      <c r="G114" s="246"/>
      <c r="H114" s="249">
        <v>0.90000000000000002</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84</v>
      </c>
      <c r="AV114" s="14" t="s">
        <v>234</v>
      </c>
      <c r="AW114" s="14" t="s">
        <v>37</v>
      </c>
      <c r="AX114" s="14" t="s">
        <v>82</v>
      </c>
      <c r="AY114" s="255" t="s">
        <v>227</v>
      </c>
    </row>
    <row r="115" s="12" customFormat="1" ht="22.8" customHeight="1">
      <c r="A115" s="12"/>
      <c r="B115" s="199"/>
      <c r="C115" s="200"/>
      <c r="D115" s="201" t="s">
        <v>74</v>
      </c>
      <c r="E115" s="213" t="s">
        <v>255</v>
      </c>
      <c r="F115" s="213" t="s">
        <v>256</v>
      </c>
      <c r="G115" s="200"/>
      <c r="H115" s="200"/>
      <c r="I115" s="203"/>
      <c r="J115" s="214">
        <f>BK115</f>
        <v>0</v>
      </c>
      <c r="K115" s="200"/>
      <c r="L115" s="205"/>
      <c r="M115" s="206"/>
      <c r="N115" s="207"/>
      <c r="O115" s="207"/>
      <c r="P115" s="208">
        <f>SUM(P116:P164)</f>
        <v>0</v>
      </c>
      <c r="Q115" s="207"/>
      <c r="R115" s="208">
        <f>SUM(R116:R164)</f>
        <v>0</v>
      </c>
      <c r="S115" s="207"/>
      <c r="T115" s="208">
        <f>SUM(T116:T164)</f>
        <v>11.541469999999999</v>
      </c>
      <c r="U115" s="209"/>
      <c r="V115" s="12"/>
      <c r="W115" s="12"/>
      <c r="X115" s="12"/>
      <c r="Y115" s="12"/>
      <c r="Z115" s="12"/>
      <c r="AA115" s="12"/>
      <c r="AB115" s="12"/>
      <c r="AC115" s="12"/>
      <c r="AD115" s="12"/>
      <c r="AE115" s="12"/>
      <c r="AR115" s="210" t="s">
        <v>82</v>
      </c>
      <c r="AT115" s="211" t="s">
        <v>74</v>
      </c>
      <c r="AU115" s="211" t="s">
        <v>82</v>
      </c>
      <c r="AY115" s="210" t="s">
        <v>227</v>
      </c>
      <c r="BK115" s="212">
        <f>SUM(BK116:BK164)</f>
        <v>0</v>
      </c>
    </row>
    <row r="116" s="2" customFormat="1" ht="24.15" customHeight="1">
      <c r="A116" s="40"/>
      <c r="B116" s="41"/>
      <c r="C116" s="215" t="s">
        <v>234</v>
      </c>
      <c r="D116" s="215" t="s">
        <v>229</v>
      </c>
      <c r="E116" s="216" t="s">
        <v>257</v>
      </c>
      <c r="F116" s="217" t="s">
        <v>258</v>
      </c>
      <c r="G116" s="218" t="s">
        <v>259</v>
      </c>
      <c r="H116" s="219">
        <v>4.2750000000000004</v>
      </c>
      <c r="I116" s="220"/>
      <c r="J116" s="221">
        <f>ROUND(I116*H116,2)</f>
        <v>0</v>
      </c>
      <c r="K116" s="217" t="s">
        <v>233</v>
      </c>
      <c r="L116" s="46"/>
      <c r="M116" s="222" t="s">
        <v>19</v>
      </c>
      <c r="N116" s="223" t="s">
        <v>46</v>
      </c>
      <c r="O116" s="86"/>
      <c r="P116" s="224">
        <f>O116*H116</f>
        <v>0</v>
      </c>
      <c r="Q116" s="224">
        <v>0</v>
      </c>
      <c r="R116" s="224">
        <f>Q116*H116</f>
        <v>0</v>
      </c>
      <c r="S116" s="224">
        <v>0.13100000000000001</v>
      </c>
      <c r="T116" s="224">
        <f>S116*H116</f>
        <v>0.56002500000000011</v>
      </c>
      <c r="U116" s="225" t="s">
        <v>19</v>
      </c>
      <c r="V116" s="40"/>
      <c r="W116" s="40"/>
      <c r="X116" s="40"/>
      <c r="Y116" s="40"/>
      <c r="Z116" s="40"/>
      <c r="AA116" s="40"/>
      <c r="AB116" s="40"/>
      <c r="AC116" s="40"/>
      <c r="AD116" s="40"/>
      <c r="AE116" s="40"/>
      <c r="AR116" s="226" t="s">
        <v>234</v>
      </c>
      <c r="AT116" s="226" t="s">
        <v>229</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234</v>
      </c>
      <c r="BM116" s="226" t="s">
        <v>260</v>
      </c>
    </row>
    <row r="117" s="2" customFormat="1">
      <c r="A117" s="40"/>
      <c r="B117" s="41"/>
      <c r="C117" s="42"/>
      <c r="D117" s="228" t="s">
        <v>236</v>
      </c>
      <c r="E117" s="42"/>
      <c r="F117" s="229" t="s">
        <v>261</v>
      </c>
      <c r="G117" s="42"/>
      <c r="H117" s="42"/>
      <c r="I117" s="230"/>
      <c r="J117" s="42"/>
      <c r="K117" s="42"/>
      <c r="L117" s="46"/>
      <c r="M117" s="231"/>
      <c r="N117" s="232"/>
      <c r="O117" s="86"/>
      <c r="P117" s="86"/>
      <c r="Q117" s="86"/>
      <c r="R117" s="86"/>
      <c r="S117" s="86"/>
      <c r="T117" s="86"/>
      <c r="U117" s="87"/>
      <c r="V117" s="40"/>
      <c r="W117" s="40"/>
      <c r="X117" s="40"/>
      <c r="Y117" s="40"/>
      <c r="Z117" s="40"/>
      <c r="AA117" s="40"/>
      <c r="AB117" s="40"/>
      <c r="AC117" s="40"/>
      <c r="AD117" s="40"/>
      <c r="AE117" s="40"/>
      <c r="AT117" s="19" t="s">
        <v>236</v>
      </c>
      <c r="AU117" s="19" t="s">
        <v>84</v>
      </c>
    </row>
    <row r="118" s="15" customFormat="1">
      <c r="A118" s="15"/>
      <c r="B118" s="266"/>
      <c r="C118" s="267"/>
      <c r="D118" s="235" t="s">
        <v>238</v>
      </c>
      <c r="E118" s="268" t="s">
        <v>19</v>
      </c>
      <c r="F118" s="269" t="s">
        <v>262</v>
      </c>
      <c r="G118" s="267"/>
      <c r="H118" s="268" t="s">
        <v>19</v>
      </c>
      <c r="I118" s="270"/>
      <c r="J118" s="267"/>
      <c r="K118" s="267"/>
      <c r="L118" s="271"/>
      <c r="M118" s="272"/>
      <c r="N118" s="273"/>
      <c r="O118" s="273"/>
      <c r="P118" s="273"/>
      <c r="Q118" s="273"/>
      <c r="R118" s="273"/>
      <c r="S118" s="273"/>
      <c r="T118" s="273"/>
      <c r="U118" s="274"/>
      <c r="V118" s="15"/>
      <c r="W118" s="15"/>
      <c r="X118" s="15"/>
      <c r="Y118" s="15"/>
      <c r="Z118" s="15"/>
      <c r="AA118" s="15"/>
      <c r="AB118" s="15"/>
      <c r="AC118" s="15"/>
      <c r="AD118" s="15"/>
      <c r="AE118" s="15"/>
      <c r="AT118" s="275" t="s">
        <v>238</v>
      </c>
      <c r="AU118" s="275" t="s">
        <v>84</v>
      </c>
      <c r="AV118" s="15" t="s">
        <v>82</v>
      </c>
      <c r="AW118" s="15" t="s">
        <v>37</v>
      </c>
      <c r="AX118" s="15" t="s">
        <v>75</v>
      </c>
      <c r="AY118" s="275" t="s">
        <v>227</v>
      </c>
    </row>
    <row r="119" s="15" customFormat="1">
      <c r="A119" s="15"/>
      <c r="B119" s="266"/>
      <c r="C119" s="267"/>
      <c r="D119" s="235" t="s">
        <v>238</v>
      </c>
      <c r="E119" s="268" t="s">
        <v>19</v>
      </c>
      <c r="F119" s="269" t="s">
        <v>263</v>
      </c>
      <c r="G119" s="267"/>
      <c r="H119" s="268" t="s">
        <v>19</v>
      </c>
      <c r="I119" s="270"/>
      <c r="J119" s="267"/>
      <c r="K119" s="267"/>
      <c r="L119" s="271"/>
      <c r="M119" s="272"/>
      <c r="N119" s="273"/>
      <c r="O119" s="273"/>
      <c r="P119" s="273"/>
      <c r="Q119" s="273"/>
      <c r="R119" s="273"/>
      <c r="S119" s="273"/>
      <c r="T119" s="273"/>
      <c r="U119" s="274"/>
      <c r="V119" s="15"/>
      <c r="W119" s="15"/>
      <c r="X119" s="15"/>
      <c r="Y119" s="15"/>
      <c r="Z119" s="15"/>
      <c r="AA119" s="15"/>
      <c r="AB119" s="15"/>
      <c r="AC119" s="15"/>
      <c r="AD119" s="15"/>
      <c r="AE119" s="15"/>
      <c r="AT119" s="275" t="s">
        <v>238</v>
      </c>
      <c r="AU119" s="275" t="s">
        <v>84</v>
      </c>
      <c r="AV119" s="15" t="s">
        <v>82</v>
      </c>
      <c r="AW119" s="15" t="s">
        <v>37</v>
      </c>
      <c r="AX119" s="15" t="s">
        <v>75</v>
      </c>
      <c r="AY119" s="275" t="s">
        <v>227</v>
      </c>
    </row>
    <row r="120" s="13" customFormat="1">
      <c r="A120" s="13"/>
      <c r="B120" s="233"/>
      <c r="C120" s="234"/>
      <c r="D120" s="235" t="s">
        <v>238</v>
      </c>
      <c r="E120" s="236" t="s">
        <v>19</v>
      </c>
      <c r="F120" s="237" t="s">
        <v>264</v>
      </c>
      <c r="G120" s="234"/>
      <c r="H120" s="238">
        <v>2.5649999999999999</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5" customFormat="1">
      <c r="A121" s="15"/>
      <c r="B121" s="266"/>
      <c r="C121" s="267"/>
      <c r="D121" s="235" t="s">
        <v>238</v>
      </c>
      <c r="E121" s="268" t="s">
        <v>19</v>
      </c>
      <c r="F121" s="269" t="s">
        <v>265</v>
      </c>
      <c r="G121" s="267"/>
      <c r="H121" s="268" t="s">
        <v>19</v>
      </c>
      <c r="I121" s="270"/>
      <c r="J121" s="267"/>
      <c r="K121" s="267"/>
      <c r="L121" s="271"/>
      <c r="M121" s="272"/>
      <c r="N121" s="273"/>
      <c r="O121" s="273"/>
      <c r="P121" s="273"/>
      <c r="Q121" s="273"/>
      <c r="R121" s="273"/>
      <c r="S121" s="273"/>
      <c r="T121" s="273"/>
      <c r="U121" s="274"/>
      <c r="V121" s="15"/>
      <c r="W121" s="15"/>
      <c r="X121" s="15"/>
      <c r="Y121" s="15"/>
      <c r="Z121" s="15"/>
      <c r="AA121" s="15"/>
      <c r="AB121" s="15"/>
      <c r="AC121" s="15"/>
      <c r="AD121" s="15"/>
      <c r="AE121" s="15"/>
      <c r="AT121" s="275" t="s">
        <v>238</v>
      </c>
      <c r="AU121" s="275" t="s">
        <v>84</v>
      </c>
      <c r="AV121" s="15" t="s">
        <v>82</v>
      </c>
      <c r="AW121" s="15" t="s">
        <v>37</v>
      </c>
      <c r="AX121" s="15" t="s">
        <v>75</v>
      </c>
      <c r="AY121" s="275" t="s">
        <v>227</v>
      </c>
    </row>
    <row r="122" s="13" customFormat="1">
      <c r="A122" s="13"/>
      <c r="B122" s="233"/>
      <c r="C122" s="234"/>
      <c r="D122" s="235" t="s">
        <v>238</v>
      </c>
      <c r="E122" s="236" t="s">
        <v>19</v>
      </c>
      <c r="F122" s="237" t="s">
        <v>266</v>
      </c>
      <c r="G122" s="234"/>
      <c r="H122" s="238">
        <v>1.71</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4.2750000000000004</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24.15" customHeight="1">
      <c r="A124" s="40"/>
      <c r="B124" s="41"/>
      <c r="C124" s="215" t="s">
        <v>267</v>
      </c>
      <c r="D124" s="215" t="s">
        <v>229</v>
      </c>
      <c r="E124" s="216" t="s">
        <v>268</v>
      </c>
      <c r="F124" s="217" t="s">
        <v>269</v>
      </c>
      <c r="G124" s="218" t="s">
        <v>259</v>
      </c>
      <c r="H124" s="219">
        <v>19.454999999999998</v>
      </c>
      <c r="I124" s="220"/>
      <c r="J124" s="221">
        <f>ROUND(I124*H124,2)</f>
        <v>0</v>
      </c>
      <c r="K124" s="217" t="s">
        <v>233</v>
      </c>
      <c r="L124" s="46"/>
      <c r="M124" s="222" t="s">
        <v>19</v>
      </c>
      <c r="N124" s="223" t="s">
        <v>46</v>
      </c>
      <c r="O124" s="86"/>
      <c r="P124" s="224">
        <f>O124*H124</f>
        <v>0</v>
      </c>
      <c r="Q124" s="224">
        <v>0</v>
      </c>
      <c r="R124" s="224">
        <f>Q124*H124</f>
        <v>0</v>
      </c>
      <c r="S124" s="224">
        <v>0.26100000000000001</v>
      </c>
      <c r="T124" s="224">
        <f>S124*H124</f>
        <v>5.0777549999999998</v>
      </c>
      <c r="U124" s="225" t="s">
        <v>19</v>
      </c>
      <c r="V124" s="40"/>
      <c r="W124" s="40"/>
      <c r="X124" s="40"/>
      <c r="Y124" s="40"/>
      <c r="Z124" s="40"/>
      <c r="AA124" s="40"/>
      <c r="AB124" s="40"/>
      <c r="AC124" s="40"/>
      <c r="AD124" s="40"/>
      <c r="AE124" s="40"/>
      <c r="AR124" s="226" t="s">
        <v>234</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270</v>
      </c>
    </row>
    <row r="125" s="2" customFormat="1">
      <c r="A125" s="40"/>
      <c r="B125" s="41"/>
      <c r="C125" s="42"/>
      <c r="D125" s="228" t="s">
        <v>236</v>
      </c>
      <c r="E125" s="42"/>
      <c r="F125" s="229" t="s">
        <v>271</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5" customFormat="1">
      <c r="A126" s="15"/>
      <c r="B126" s="266"/>
      <c r="C126" s="267"/>
      <c r="D126" s="235" t="s">
        <v>238</v>
      </c>
      <c r="E126" s="268" t="s">
        <v>19</v>
      </c>
      <c r="F126" s="269" t="s">
        <v>262</v>
      </c>
      <c r="G126" s="267"/>
      <c r="H126" s="268" t="s">
        <v>19</v>
      </c>
      <c r="I126" s="270"/>
      <c r="J126" s="267"/>
      <c r="K126" s="267"/>
      <c r="L126" s="271"/>
      <c r="M126" s="272"/>
      <c r="N126" s="273"/>
      <c r="O126" s="273"/>
      <c r="P126" s="273"/>
      <c r="Q126" s="273"/>
      <c r="R126" s="273"/>
      <c r="S126" s="273"/>
      <c r="T126" s="273"/>
      <c r="U126" s="274"/>
      <c r="V126" s="15"/>
      <c r="W126" s="15"/>
      <c r="X126" s="15"/>
      <c r="Y126" s="15"/>
      <c r="Z126" s="15"/>
      <c r="AA126" s="15"/>
      <c r="AB126" s="15"/>
      <c r="AC126" s="15"/>
      <c r="AD126" s="15"/>
      <c r="AE126" s="15"/>
      <c r="AT126" s="275" t="s">
        <v>238</v>
      </c>
      <c r="AU126" s="275" t="s">
        <v>84</v>
      </c>
      <c r="AV126" s="15" t="s">
        <v>82</v>
      </c>
      <c r="AW126" s="15" t="s">
        <v>37</v>
      </c>
      <c r="AX126" s="15" t="s">
        <v>75</v>
      </c>
      <c r="AY126" s="275" t="s">
        <v>227</v>
      </c>
    </row>
    <row r="127" s="15" customFormat="1">
      <c r="A127" s="15"/>
      <c r="B127" s="266"/>
      <c r="C127" s="267"/>
      <c r="D127" s="235" t="s">
        <v>238</v>
      </c>
      <c r="E127" s="268" t="s">
        <v>19</v>
      </c>
      <c r="F127" s="269" t="s">
        <v>263</v>
      </c>
      <c r="G127" s="267"/>
      <c r="H127" s="268" t="s">
        <v>19</v>
      </c>
      <c r="I127" s="270"/>
      <c r="J127" s="267"/>
      <c r="K127" s="267"/>
      <c r="L127" s="271"/>
      <c r="M127" s="272"/>
      <c r="N127" s="273"/>
      <c r="O127" s="273"/>
      <c r="P127" s="273"/>
      <c r="Q127" s="273"/>
      <c r="R127" s="273"/>
      <c r="S127" s="273"/>
      <c r="T127" s="273"/>
      <c r="U127" s="274"/>
      <c r="V127" s="15"/>
      <c r="W127" s="15"/>
      <c r="X127" s="15"/>
      <c r="Y127" s="15"/>
      <c r="Z127" s="15"/>
      <c r="AA127" s="15"/>
      <c r="AB127" s="15"/>
      <c r="AC127" s="15"/>
      <c r="AD127" s="15"/>
      <c r="AE127" s="15"/>
      <c r="AT127" s="275" t="s">
        <v>238</v>
      </c>
      <c r="AU127" s="275" t="s">
        <v>84</v>
      </c>
      <c r="AV127" s="15" t="s">
        <v>82</v>
      </c>
      <c r="AW127" s="15" t="s">
        <v>37</v>
      </c>
      <c r="AX127" s="15" t="s">
        <v>75</v>
      </c>
      <c r="AY127" s="275" t="s">
        <v>227</v>
      </c>
    </row>
    <row r="128" s="13" customFormat="1">
      <c r="A128" s="13"/>
      <c r="B128" s="233"/>
      <c r="C128" s="234"/>
      <c r="D128" s="235" t="s">
        <v>238</v>
      </c>
      <c r="E128" s="236" t="s">
        <v>19</v>
      </c>
      <c r="F128" s="237" t="s">
        <v>272</v>
      </c>
      <c r="G128" s="234"/>
      <c r="H128" s="238">
        <v>9.1199999999999992</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84</v>
      </c>
      <c r="AV128" s="13" t="s">
        <v>84</v>
      </c>
      <c r="AW128" s="13" t="s">
        <v>37</v>
      </c>
      <c r="AX128" s="13" t="s">
        <v>75</v>
      </c>
      <c r="AY128" s="244" t="s">
        <v>227</v>
      </c>
    </row>
    <row r="129" s="13" customFormat="1">
      <c r="A129" s="13"/>
      <c r="B129" s="233"/>
      <c r="C129" s="234"/>
      <c r="D129" s="235" t="s">
        <v>238</v>
      </c>
      <c r="E129" s="236" t="s">
        <v>19</v>
      </c>
      <c r="F129" s="237" t="s">
        <v>273</v>
      </c>
      <c r="G129" s="234"/>
      <c r="H129" s="238">
        <v>-1.3999999999999999</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3" customFormat="1">
      <c r="A130" s="13"/>
      <c r="B130" s="233"/>
      <c r="C130" s="234"/>
      <c r="D130" s="235" t="s">
        <v>238</v>
      </c>
      <c r="E130" s="236" t="s">
        <v>19</v>
      </c>
      <c r="F130" s="237" t="s">
        <v>274</v>
      </c>
      <c r="G130" s="234"/>
      <c r="H130" s="238">
        <v>0.214</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3" customFormat="1">
      <c r="A131" s="13"/>
      <c r="B131" s="233"/>
      <c r="C131" s="234"/>
      <c r="D131" s="235" t="s">
        <v>238</v>
      </c>
      <c r="E131" s="236" t="s">
        <v>19</v>
      </c>
      <c r="F131" s="237" t="s">
        <v>275</v>
      </c>
      <c r="G131" s="234"/>
      <c r="H131" s="238">
        <v>0.64100000000000001</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5" customFormat="1">
      <c r="A132" s="15"/>
      <c r="B132" s="266"/>
      <c r="C132" s="267"/>
      <c r="D132" s="235" t="s">
        <v>238</v>
      </c>
      <c r="E132" s="268" t="s">
        <v>19</v>
      </c>
      <c r="F132" s="269" t="s">
        <v>265</v>
      </c>
      <c r="G132" s="267"/>
      <c r="H132" s="268" t="s">
        <v>19</v>
      </c>
      <c r="I132" s="270"/>
      <c r="J132" s="267"/>
      <c r="K132" s="267"/>
      <c r="L132" s="271"/>
      <c r="M132" s="272"/>
      <c r="N132" s="273"/>
      <c r="O132" s="273"/>
      <c r="P132" s="273"/>
      <c r="Q132" s="273"/>
      <c r="R132" s="273"/>
      <c r="S132" s="273"/>
      <c r="T132" s="273"/>
      <c r="U132" s="274"/>
      <c r="V132" s="15"/>
      <c r="W132" s="15"/>
      <c r="X132" s="15"/>
      <c r="Y132" s="15"/>
      <c r="Z132" s="15"/>
      <c r="AA132" s="15"/>
      <c r="AB132" s="15"/>
      <c r="AC132" s="15"/>
      <c r="AD132" s="15"/>
      <c r="AE132" s="15"/>
      <c r="AT132" s="275" t="s">
        <v>238</v>
      </c>
      <c r="AU132" s="275" t="s">
        <v>84</v>
      </c>
      <c r="AV132" s="15" t="s">
        <v>82</v>
      </c>
      <c r="AW132" s="15" t="s">
        <v>37</v>
      </c>
      <c r="AX132" s="15" t="s">
        <v>75</v>
      </c>
      <c r="AY132" s="275" t="s">
        <v>227</v>
      </c>
    </row>
    <row r="133" s="13" customFormat="1">
      <c r="A133" s="13"/>
      <c r="B133" s="233"/>
      <c r="C133" s="234"/>
      <c r="D133" s="235" t="s">
        <v>238</v>
      </c>
      <c r="E133" s="236" t="s">
        <v>19</v>
      </c>
      <c r="F133" s="237" t="s">
        <v>276</v>
      </c>
      <c r="G133" s="234"/>
      <c r="H133" s="238">
        <v>10.26</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84</v>
      </c>
      <c r="AV133" s="13" t="s">
        <v>84</v>
      </c>
      <c r="AW133" s="13" t="s">
        <v>37</v>
      </c>
      <c r="AX133" s="13" t="s">
        <v>75</v>
      </c>
      <c r="AY133" s="244" t="s">
        <v>227</v>
      </c>
    </row>
    <row r="134" s="13" customFormat="1">
      <c r="A134" s="13"/>
      <c r="B134" s="233"/>
      <c r="C134" s="234"/>
      <c r="D134" s="235" t="s">
        <v>238</v>
      </c>
      <c r="E134" s="236" t="s">
        <v>19</v>
      </c>
      <c r="F134" s="237" t="s">
        <v>273</v>
      </c>
      <c r="G134" s="234"/>
      <c r="H134" s="238">
        <v>-1.3999999999999999</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84</v>
      </c>
      <c r="AV134" s="13" t="s">
        <v>84</v>
      </c>
      <c r="AW134" s="13" t="s">
        <v>37</v>
      </c>
      <c r="AX134" s="13" t="s">
        <v>75</v>
      </c>
      <c r="AY134" s="244" t="s">
        <v>227</v>
      </c>
    </row>
    <row r="135" s="15" customFormat="1">
      <c r="A135" s="15"/>
      <c r="B135" s="266"/>
      <c r="C135" s="267"/>
      <c r="D135" s="235" t="s">
        <v>238</v>
      </c>
      <c r="E135" s="268" t="s">
        <v>19</v>
      </c>
      <c r="F135" s="269" t="s">
        <v>277</v>
      </c>
      <c r="G135" s="267"/>
      <c r="H135" s="268" t="s">
        <v>19</v>
      </c>
      <c r="I135" s="270"/>
      <c r="J135" s="267"/>
      <c r="K135" s="267"/>
      <c r="L135" s="271"/>
      <c r="M135" s="272"/>
      <c r="N135" s="273"/>
      <c r="O135" s="273"/>
      <c r="P135" s="273"/>
      <c r="Q135" s="273"/>
      <c r="R135" s="273"/>
      <c r="S135" s="273"/>
      <c r="T135" s="273"/>
      <c r="U135" s="274"/>
      <c r="V135" s="15"/>
      <c r="W135" s="15"/>
      <c r="X135" s="15"/>
      <c r="Y135" s="15"/>
      <c r="Z135" s="15"/>
      <c r="AA135" s="15"/>
      <c r="AB135" s="15"/>
      <c r="AC135" s="15"/>
      <c r="AD135" s="15"/>
      <c r="AE135" s="15"/>
      <c r="AT135" s="275" t="s">
        <v>238</v>
      </c>
      <c r="AU135" s="275" t="s">
        <v>84</v>
      </c>
      <c r="AV135" s="15" t="s">
        <v>82</v>
      </c>
      <c r="AW135" s="15" t="s">
        <v>37</v>
      </c>
      <c r="AX135" s="15" t="s">
        <v>75</v>
      </c>
      <c r="AY135" s="275" t="s">
        <v>227</v>
      </c>
    </row>
    <row r="136" s="13" customFormat="1">
      <c r="A136" s="13"/>
      <c r="B136" s="233"/>
      <c r="C136" s="234"/>
      <c r="D136" s="235" t="s">
        <v>238</v>
      </c>
      <c r="E136" s="236" t="s">
        <v>19</v>
      </c>
      <c r="F136" s="237" t="s">
        <v>278</v>
      </c>
      <c r="G136" s="234"/>
      <c r="H136" s="238">
        <v>2.02</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19.455000000000002</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16.5" customHeight="1">
      <c r="A138" s="40"/>
      <c r="B138" s="41"/>
      <c r="C138" s="215" t="s">
        <v>248</v>
      </c>
      <c r="D138" s="215" t="s">
        <v>229</v>
      </c>
      <c r="E138" s="216" t="s">
        <v>279</v>
      </c>
      <c r="F138" s="217" t="s">
        <v>280</v>
      </c>
      <c r="G138" s="218" t="s">
        <v>232</v>
      </c>
      <c r="H138" s="219">
        <v>2.5</v>
      </c>
      <c r="I138" s="220"/>
      <c r="J138" s="221">
        <f>ROUND(I138*H138,2)</f>
        <v>0</v>
      </c>
      <c r="K138" s="217" t="s">
        <v>233</v>
      </c>
      <c r="L138" s="46"/>
      <c r="M138" s="222" t="s">
        <v>19</v>
      </c>
      <c r="N138" s="223" t="s">
        <v>46</v>
      </c>
      <c r="O138" s="86"/>
      <c r="P138" s="224">
        <f>O138*H138</f>
        <v>0</v>
      </c>
      <c r="Q138" s="224">
        <v>0</v>
      </c>
      <c r="R138" s="224">
        <f>Q138*H138</f>
        <v>0</v>
      </c>
      <c r="S138" s="224">
        <v>2.2000000000000002</v>
      </c>
      <c r="T138" s="224">
        <f>S138*H138</f>
        <v>5.5</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281</v>
      </c>
    </row>
    <row r="139" s="2" customFormat="1">
      <c r="A139" s="40"/>
      <c r="B139" s="41"/>
      <c r="C139" s="42"/>
      <c r="D139" s="228" t="s">
        <v>236</v>
      </c>
      <c r="E139" s="42"/>
      <c r="F139" s="229" t="s">
        <v>282</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283</v>
      </c>
      <c r="G140" s="234"/>
      <c r="H140" s="238">
        <v>1.6000000000000001</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3" customFormat="1">
      <c r="A141" s="13"/>
      <c r="B141" s="233"/>
      <c r="C141" s="234"/>
      <c r="D141" s="235" t="s">
        <v>238</v>
      </c>
      <c r="E141" s="236" t="s">
        <v>19</v>
      </c>
      <c r="F141" s="237" t="s">
        <v>284</v>
      </c>
      <c r="G141" s="234"/>
      <c r="H141" s="238">
        <v>0.90000000000000002</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4" customFormat="1">
      <c r="A142" s="14"/>
      <c r="B142" s="245"/>
      <c r="C142" s="246"/>
      <c r="D142" s="235" t="s">
        <v>238</v>
      </c>
      <c r="E142" s="247" t="s">
        <v>19</v>
      </c>
      <c r="F142" s="248" t="s">
        <v>240</v>
      </c>
      <c r="G142" s="246"/>
      <c r="H142" s="249">
        <v>2.5</v>
      </c>
      <c r="I142" s="250"/>
      <c r="J142" s="246"/>
      <c r="K142" s="246"/>
      <c r="L142" s="251"/>
      <c r="M142" s="252"/>
      <c r="N142" s="253"/>
      <c r="O142" s="253"/>
      <c r="P142" s="253"/>
      <c r="Q142" s="253"/>
      <c r="R142" s="253"/>
      <c r="S142" s="253"/>
      <c r="T142" s="253"/>
      <c r="U142" s="254"/>
      <c r="V142" s="14"/>
      <c r="W142" s="14"/>
      <c r="X142" s="14"/>
      <c r="Y142" s="14"/>
      <c r="Z142" s="14"/>
      <c r="AA142" s="14"/>
      <c r="AB142" s="14"/>
      <c r="AC142" s="14"/>
      <c r="AD142" s="14"/>
      <c r="AE142" s="14"/>
      <c r="AT142" s="255" t="s">
        <v>238</v>
      </c>
      <c r="AU142" s="255" t="s">
        <v>84</v>
      </c>
      <c r="AV142" s="14" t="s">
        <v>234</v>
      </c>
      <c r="AW142" s="14" t="s">
        <v>37</v>
      </c>
      <c r="AX142" s="14" t="s">
        <v>82</v>
      </c>
      <c r="AY142" s="255" t="s">
        <v>227</v>
      </c>
    </row>
    <row r="143" s="2" customFormat="1" ht="16.5" customHeight="1">
      <c r="A143" s="40"/>
      <c r="B143" s="41"/>
      <c r="C143" s="215" t="s">
        <v>285</v>
      </c>
      <c r="D143" s="215" t="s">
        <v>229</v>
      </c>
      <c r="E143" s="216" t="s">
        <v>286</v>
      </c>
      <c r="F143" s="217" t="s">
        <v>287</v>
      </c>
      <c r="G143" s="218" t="s">
        <v>259</v>
      </c>
      <c r="H143" s="219">
        <v>29.350000000000001</v>
      </c>
      <c r="I143" s="220"/>
      <c r="J143" s="221">
        <f>ROUND(I143*H143,2)</f>
        <v>0</v>
      </c>
      <c r="K143" s="217" t="s">
        <v>233</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288</v>
      </c>
    </row>
    <row r="144" s="2" customFormat="1">
      <c r="A144" s="40"/>
      <c r="B144" s="41"/>
      <c r="C144" s="42"/>
      <c r="D144" s="228" t="s">
        <v>236</v>
      </c>
      <c r="E144" s="42"/>
      <c r="F144" s="229" t="s">
        <v>289</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5" customFormat="1">
      <c r="A145" s="15"/>
      <c r="B145" s="266"/>
      <c r="C145" s="267"/>
      <c r="D145" s="235" t="s">
        <v>238</v>
      </c>
      <c r="E145" s="268" t="s">
        <v>19</v>
      </c>
      <c r="F145" s="269" t="s">
        <v>262</v>
      </c>
      <c r="G145" s="267"/>
      <c r="H145" s="268" t="s">
        <v>19</v>
      </c>
      <c r="I145" s="270"/>
      <c r="J145" s="267"/>
      <c r="K145" s="267"/>
      <c r="L145" s="271"/>
      <c r="M145" s="272"/>
      <c r="N145" s="273"/>
      <c r="O145" s="273"/>
      <c r="P145" s="273"/>
      <c r="Q145" s="273"/>
      <c r="R145" s="273"/>
      <c r="S145" s="273"/>
      <c r="T145" s="273"/>
      <c r="U145" s="274"/>
      <c r="V145" s="15"/>
      <c r="W145" s="15"/>
      <c r="X145" s="15"/>
      <c r="Y145" s="15"/>
      <c r="Z145" s="15"/>
      <c r="AA145" s="15"/>
      <c r="AB145" s="15"/>
      <c r="AC145" s="15"/>
      <c r="AD145" s="15"/>
      <c r="AE145" s="15"/>
      <c r="AT145" s="275" t="s">
        <v>238</v>
      </c>
      <c r="AU145" s="275" t="s">
        <v>84</v>
      </c>
      <c r="AV145" s="15" t="s">
        <v>82</v>
      </c>
      <c r="AW145" s="15" t="s">
        <v>37</v>
      </c>
      <c r="AX145" s="15" t="s">
        <v>75</v>
      </c>
      <c r="AY145" s="275" t="s">
        <v>227</v>
      </c>
    </row>
    <row r="146" s="15" customFormat="1">
      <c r="A146" s="15"/>
      <c r="B146" s="266"/>
      <c r="C146" s="267"/>
      <c r="D146" s="235" t="s">
        <v>238</v>
      </c>
      <c r="E146" s="268" t="s">
        <v>19</v>
      </c>
      <c r="F146" s="269" t="s">
        <v>290</v>
      </c>
      <c r="G146" s="267"/>
      <c r="H146" s="268" t="s">
        <v>19</v>
      </c>
      <c r="I146" s="270"/>
      <c r="J146" s="267"/>
      <c r="K146" s="267"/>
      <c r="L146" s="271"/>
      <c r="M146" s="272"/>
      <c r="N146" s="273"/>
      <c r="O146" s="273"/>
      <c r="P146" s="273"/>
      <c r="Q146" s="273"/>
      <c r="R146" s="273"/>
      <c r="S146" s="273"/>
      <c r="T146" s="273"/>
      <c r="U146" s="274"/>
      <c r="V146" s="15"/>
      <c r="W146" s="15"/>
      <c r="X146" s="15"/>
      <c r="Y146" s="15"/>
      <c r="Z146" s="15"/>
      <c r="AA146" s="15"/>
      <c r="AB146" s="15"/>
      <c r="AC146" s="15"/>
      <c r="AD146" s="15"/>
      <c r="AE146" s="15"/>
      <c r="AT146" s="275" t="s">
        <v>238</v>
      </c>
      <c r="AU146" s="275" t="s">
        <v>84</v>
      </c>
      <c r="AV146" s="15" t="s">
        <v>82</v>
      </c>
      <c r="AW146" s="15" t="s">
        <v>37</v>
      </c>
      <c r="AX146" s="15" t="s">
        <v>75</v>
      </c>
      <c r="AY146" s="275" t="s">
        <v>227</v>
      </c>
    </row>
    <row r="147" s="13" customFormat="1">
      <c r="A147" s="13"/>
      <c r="B147" s="233"/>
      <c r="C147" s="234"/>
      <c r="D147" s="235" t="s">
        <v>238</v>
      </c>
      <c r="E147" s="236" t="s">
        <v>19</v>
      </c>
      <c r="F147" s="237" t="s">
        <v>291</v>
      </c>
      <c r="G147" s="234"/>
      <c r="H147" s="238">
        <v>29.350000000000001</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84</v>
      </c>
      <c r="AV147" s="13" t="s">
        <v>84</v>
      </c>
      <c r="AW147" s="13" t="s">
        <v>37</v>
      </c>
      <c r="AX147" s="13" t="s">
        <v>75</v>
      </c>
      <c r="AY147" s="244" t="s">
        <v>227</v>
      </c>
    </row>
    <row r="148" s="14" customFormat="1">
      <c r="A148" s="14"/>
      <c r="B148" s="245"/>
      <c r="C148" s="246"/>
      <c r="D148" s="235" t="s">
        <v>238</v>
      </c>
      <c r="E148" s="247" t="s">
        <v>19</v>
      </c>
      <c r="F148" s="248" t="s">
        <v>240</v>
      </c>
      <c r="G148" s="246"/>
      <c r="H148" s="249">
        <v>29.350000000000001</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84</v>
      </c>
      <c r="AV148" s="14" t="s">
        <v>234</v>
      </c>
      <c r="AW148" s="14" t="s">
        <v>37</v>
      </c>
      <c r="AX148" s="14" t="s">
        <v>82</v>
      </c>
      <c r="AY148" s="255" t="s">
        <v>227</v>
      </c>
    </row>
    <row r="149" s="2" customFormat="1" ht="16.5" customHeight="1">
      <c r="A149" s="40"/>
      <c r="B149" s="41"/>
      <c r="C149" s="215" t="s">
        <v>245</v>
      </c>
      <c r="D149" s="215" t="s">
        <v>229</v>
      </c>
      <c r="E149" s="216" t="s">
        <v>292</v>
      </c>
      <c r="F149" s="217" t="s">
        <v>293</v>
      </c>
      <c r="G149" s="218" t="s">
        <v>259</v>
      </c>
      <c r="H149" s="219">
        <v>29.350000000000001</v>
      </c>
      <c r="I149" s="220"/>
      <c r="J149" s="221">
        <f>ROUND(I149*H149,2)</f>
        <v>0</v>
      </c>
      <c r="K149" s="217" t="s">
        <v>233</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294</v>
      </c>
    </row>
    <row r="150" s="2" customFormat="1">
      <c r="A150" s="40"/>
      <c r="B150" s="41"/>
      <c r="C150" s="42"/>
      <c r="D150" s="228" t="s">
        <v>236</v>
      </c>
      <c r="E150" s="42"/>
      <c r="F150" s="229" t="s">
        <v>295</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13" customFormat="1">
      <c r="A151" s="13"/>
      <c r="B151" s="233"/>
      <c r="C151" s="234"/>
      <c r="D151" s="235" t="s">
        <v>238</v>
      </c>
      <c r="E151" s="236" t="s">
        <v>19</v>
      </c>
      <c r="F151" s="237" t="s">
        <v>296</v>
      </c>
      <c r="G151" s="234"/>
      <c r="H151" s="238">
        <v>29.350000000000001</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29.350000000000001</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2" customFormat="1" ht="24.15" customHeight="1">
      <c r="A153" s="40"/>
      <c r="B153" s="41"/>
      <c r="C153" s="215" t="s">
        <v>255</v>
      </c>
      <c r="D153" s="215" t="s">
        <v>229</v>
      </c>
      <c r="E153" s="216" t="s">
        <v>297</v>
      </c>
      <c r="F153" s="217" t="s">
        <v>298</v>
      </c>
      <c r="G153" s="218" t="s">
        <v>259</v>
      </c>
      <c r="H153" s="219">
        <v>2.7999999999999998</v>
      </c>
      <c r="I153" s="220"/>
      <c r="J153" s="221">
        <f>ROUND(I153*H153,2)</f>
        <v>0</v>
      </c>
      <c r="K153" s="217" t="s">
        <v>233</v>
      </c>
      <c r="L153" s="46"/>
      <c r="M153" s="222" t="s">
        <v>19</v>
      </c>
      <c r="N153" s="223" t="s">
        <v>46</v>
      </c>
      <c r="O153" s="86"/>
      <c r="P153" s="224">
        <f>O153*H153</f>
        <v>0</v>
      </c>
      <c r="Q153" s="224">
        <v>0</v>
      </c>
      <c r="R153" s="224">
        <f>Q153*H153</f>
        <v>0</v>
      </c>
      <c r="S153" s="224">
        <v>0.075999999999999998</v>
      </c>
      <c r="T153" s="224">
        <f>S153*H153</f>
        <v>0.21279999999999999</v>
      </c>
      <c r="U153" s="225" t="s">
        <v>19</v>
      </c>
      <c r="V153" s="40"/>
      <c r="W153" s="40"/>
      <c r="X153" s="40"/>
      <c r="Y153" s="40"/>
      <c r="Z153" s="40"/>
      <c r="AA153" s="40"/>
      <c r="AB153" s="40"/>
      <c r="AC153" s="40"/>
      <c r="AD153" s="40"/>
      <c r="AE153" s="40"/>
      <c r="AR153" s="226" t="s">
        <v>234</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234</v>
      </c>
      <c r="BM153" s="226" t="s">
        <v>299</v>
      </c>
    </row>
    <row r="154" s="2" customFormat="1">
      <c r="A154" s="40"/>
      <c r="B154" s="41"/>
      <c r="C154" s="42"/>
      <c r="D154" s="228" t="s">
        <v>236</v>
      </c>
      <c r="E154" s="42"/>
      <c r="F154" s="229" t="s">
        <v>300</v>
      </c>
      <c r="G154" s="42"/>
      <c r="H154" s="42"/>
      <c r="I154" s="230"/>
      <c r="J154" s="42"/>
      <c r="K154" s="42"/>
      <c r="L154" s="46"/>
      <c r="M154" s="231"/>
      <c r="N154" s="232"/>
      <c r="O154" s="86"/>
      <c r="P154" s="86"/>
      <c r="Q154" s="86"/>
      <c r="R154" s="86"/>
      <c r="S154" s="86"/>
      <c r="T154" s="86"/>
      <c r="U154" s="87"/>
      <c r="V154" s="40"/>
      <c r="W154" s="40"/>
      <c r="X154" s="40"/>
      <c r="Y154" s="40"/>
      <c r="Z154" s="40"/>
      <c r="AA154" s="40"/>
      <c r="AB154" s="40"/>
      <c r="AC154" s="40"/>
      <c r="AD154" s="40"/>
      <c r="AE154" s="40"/>
      <c r="AT154" s="19" t="s">
        <v>236</v>
      </c>
      <c r="AU154" s="19" t="s">
        <v>84</v>
      </c>
    </row>
    <row r="155" s="13" customFormat="1">
      <c r="A155" s="13"/>
      <c r="B155" s="233"/>
      <c r="C155" s="234"/>
      <c r="D155" s="235" t="s">
        <v>238</v>
      </c>
      <c r="E155" s="236" t="s">
        <v>19</v>
      </c>
      <c r="F155" s="237" t="s">
        <v>301</v>
      </c>
      <c r="G155" s="234"/>
      <c r="H155" s="238">
        <v>2.7999999999999998</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84</v>
      </c>
      <c r="AV155" s="13" t="s">
        <v>84</v>
      </c>
      <c r="AW155" s="13" t="s">
        <v>37</v>
      </c>
      <c r="AX155" s="13" t="s">
        <v>75</v>
      </c>
      <c r="AY155" s="244" t="s">
        <v>227</v>
      </c>
    </row>
    <row r="156" s="14" customFormat="1">
      <c r="A156" s="14"/>
      <c r="B156" s="245"/>
      <c r="C156" s="246"/>
      <c r="D156" s="235" t="s">
        <v>238</v>
      </c>
      <c r="E156" s="247" t="s">
        <v>19</v>
      </c>
      <c r="F156" s="248" t="s">
        <v>240</v>
      </c>
      <c r="G156" s="246"/>
      <c r="H156" s="249">
        <v>2.7999999999999998</v>
      </c>
      <c r="I156" s="250"/>
      <c r="J156" s="246"/>
      <c r="K156" s="246"/>
      <c r="L156" s="251"/>
      <c r="M156" s="252"/>
      <c r="N156" s="253"/>
      <c r="O156" s="253"/>
      <c r="P156" s="253"/>
      <c r="Q156" s="253"/>
      <c r="R156" s="253"/>
      <c r="S156" s="253"/>
      <c r="T156" s="253"/>
      <c r="U156" s="254"/>
      <c r="V156" s="14"/>
      <c r="W156" s="14"/>
      <c r="X156" s="14"/>
      <c r="Y156" s="14"/>
      <c r="Z156" s="14"/>
      <c r="AA156" s="14"/>
      <c r="AB156" s="14"/>
      <c r="AC156" s="14"/>
      <c r="AD156" s="14"/>
      <c r="AE156" s="14"/>
      <c r="AT156" s="255" t="s">
        <v>238</v>
      </c>
      <c r="AU156" s="255" t="s">
        <v>84</v>
      </c>
      <c r="AV156" s="14" t="s">
        <v>234</v>
      </c>
      <c r="AW156" s="14" t="s">
        <v>37</v>
      </c>
      <c r="AX156" s="14" t="s">
        <v>82</v>
      </c>
      <c r="AY156" s="255" t="s">
        <v>227</v>
      </c>
    </row>
    <row r="157" s="2" customFormat="1" ht="24.15" customHeight="1">
      <c r="A157" s="40"/>
      <c r="B157" s="41"/>
      <c r="C157" s="215" t="s">
        <v>117</v>
      </c>
      <c r="D157" s="215" t="s">
        <v>229</v>
      </c>
      <c r="E157" s="216" t="s">
        <v>302</v>
      </c>
      <c r="F157" s="217" t="s">
        <v>303</v>
      </c>
      <c r="G157" s="218" t="s">
        <v>259</v>
      </c>
      <c r="H157" s="219">
        <v>3.0299999999999998</v>
      </c>
      <c r="I157" s="220"/>
      <c r="J157" s="221">
        <f>ROUND(I157*H157,2)</f>
        <v>0</v>
      </c>
      <c r="K157" s="217" t="s">
        <v>233</v>
      </c>
      <c r="L157" s="46"/>
      <c r="M157" s="222" t="s">
        <v>19</v>
      </c>
      <c r="N157" s="223" t="s">
        <v>46</v>
      </c>
      <c r="O157" s="86"/>
      <c r="P157" s="224">
        <f>O157*H157</f>
        <v>0</v>
      </c>
      <c r="Q157" s="224">
        <v>0</v>
      </c>
      <c r="R157" s="224">
        <f>Q157*H157</f>
        <v>0</v>
      </c>
      <c r="S157" s="224">
        <v>0.063</v>
      </c>
      <c r="T157" s="224">
        <f>S157*H157</f>
        <v>0.19088999999999998</v>
      </c>
      <c r="U157" s="225" t="s">
        <v>19</v>
      </c>
      <c r="V157" s="40"/>
      <c r="W157" s="40"/>
      <c r="X157" s="40"/>
      <c r="Y157" s="40"/>
      <c r="Z157" s="40"/>
      <c r="AA157" s="40"/>
      <c r="AB157" s="40"/>
      <c r="AC157" s="40"/>
      <c r="AD157" s="40"/>
      <c r="AE157" s="40"/>
      <c r="AR157" s="226" t="s">
        <v>234</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234</v>
      </c>
      <c r="BM157" s="226" t="s">
        <v>304</v>
      </c>
    </row>
    <row r="158" s="2" customFormat="1">
      <c r="A158" s="40"/>
      <c r="B158" s="41"/>
      <c r="C158" s="42"/>
      <c r="D158" s="228" t="s">
        <v>236</v>
      </c>
      <c r="E158" s="42"/>
      <c r="F158" s="229" t="s">
        <v>305</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84</v>
      </c>
    </row>
    <row r="159" s="13" customFormat="1">
      <c r="A159" s="13"/>
      <c r="B159" s="233"/>
      <c r="C159" s="234"/>
      <c r="D159" s="235" t="s">
        <v>238</v>
      </c>
      <c r="E159" s="236" t="s">
        <v>19</v>
      </c>
      <c r="F159" s="237" t="s">
        <v>306</v>
      </c>
      <c r="G159" s="234"/>
      <c r="H159" s="238">
        <v>3.0299999999999998</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37</v>
      </c>
      <c r="AX159" s="13" t="s">
        <v>75</v>
      </c>
      <c r="AY159" s="244" t="s">
        <v>227</v>
      </c>
    </row>
    <row r="160" s="14" customFormat="1">
      <c r="A160" s="14"/>
      <c r="B160" s="245"/>
      <c r="C160" s="246"/>
      <c r="D160" s="235" t="s">
        <v>238</v>
      </c>
      <c r="E160" s="247" t="s">
        <v>19</v>
      </c>
      <c r="F160" s="248" t="s">
        <v>240</v>
      </c>
      <c r="G160" s="246"/>
      <c r="H160" s="249">
        <v>3.0299999999999998</v>
      </c>
      <c r="I160" s="250"/>
      <c r="J160" s="246"/>
      <c r="K160" s="246"/>
      <c r="L160" s="251"/>
      <c r="M160" s="252"/>
      <c r="N160" s="253"/>
      <c r="O160" s="253"/>
      <c r="P160" s="253"/>
      <c r="Q160" s="253"/>
      <c r="R160" s="253"/>
      <c r="S160" s="253"/>
      <c r="T160" s="253"/>
      <c r="U160" s="254"/>
      <c r="V160" s="14"/>
      <c r="W160" s="14"/>
      <c r="X160" s="14"/>
      <c r="Y160" s="14"/>
      <c r="Z160" s="14"/>
      <c r="AA160" s="14"/>
      <c r="AB160" s="14"/>
      <c r="AC160" s="14"/>
      <c r="AD160" s="14"/>
      <c r="AE160" s="14"/>
      <c r="AT160" s="255" t="s">
        <v>238</v>
      </c>
      <c r="AU160" s="255" t="s">
        <v>84</v>
      </c>
      <c r="AV160" s="14" t="s">
        <v>234</v>
      </c>
      <c r="AW160" s="14" t="s">
        <v>37</v>
      </c>
      <c r="AX160" s="14" t="s">
        <v>82</v>
      </c>
      <c r="AY160" s="255" t="s">
        <v>227</v>
      </c>
    </row>
    <row r="161" s="2" customFormat="1" ht="16.5" customHeight="1">
      <c r="A161" s="40"/>
      <c r="B161" s="41"/>
      <c r="C161" s="215" t="s">
        <v>120</v>
      </c>
      <c r="D161" s="215" t="s">
        <v>229</v>
      </c>
      <c r="E161" s="216" t="s">
        <v>307</v>
      </c>
      <c r="F161" s="217" t="s">
        <v>308</v>
      </c>
      <c r="G161" s="218" t="s">
        <v>309</v>
      </c>
      <c r="H161" s="219">
        <v>24</v>
      </c>
      <c r="I161" s="220"/>
      <c r="J161" s="221">
        <f>ROUND(I161*H161,2)</f>
        <v>0</v>
      </c>
      <c r="K161" s="217" t="s">
        <v>233</v>
      </c>
      <c r="L161" s="46"/>
      <c r="M161" s="222" t="s">
        <v>19</v>
      </c>
      <c r="N161" s="223" t="s">
        <v>46</v>
      </c>
      <c r="O161" s="86"/>
      <c r="P161" s="224">
        <f>O161*H161</f>
        <v>0</v>
      </c>
      <c r="Q161" s="224">
        <v>0</v>
      </c>
      <c r="R161" s="224">
        <f>Q161*H161</f>
        <v>0</v>
      </c>
      <c r="S161" s="224">
        <v>0</v>
      </c>
      <c r="T161" s="224">
        <f>S161*H161</f>
        <v>0</v>
      </c>
      <c r="U161" s="225" t="s">
        <v>19</v>
      </c>
      <c r="V161" s="40"/>
      <c r="W161" s="40"/>
      <c r="X161" s="40"/>
      <c r="Y161" s="40"/>
      <c r="Z161" s="40"/>
      <c r="AA161" s="40"/>
      <c r="AB161" s="40"/>
      <c r="AC161" s="40"/>
      <c r="AD161" s="40"/>
      <c r="AE161" s="40"/>
      <c r="AR161" s="226" t="s">
        <v>234</v>
      </c>
      <c r="AT161" s="226" t="s">
        <v>229</v>
      </c>
      <c r="AU161" s="226" t="s">
        <v>84</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234</v>
      </c>
      <c r="BM161" s="226" t="s">
        <v>310</v>
      </c>
    </row>
    <row r="162" s="2" customFormat="1">
      <c r="A162" s="40"/>
      <c r="B162" s="41"/>
      <c r="C162" s="42"/>
      <c r="D162" s="228" t="s">
        <v>236</v>
      </c>
      <c r="E162" s="42"/>
      <c r="F162" s="229" t="s">
        <v>311</v>
      </c>
      <c r="G162" s="42"/>
      <c r="H162" s="42"/>
      <c r="I162" s="230"/>
      <c r="J162" s="42"/>
      <c r="K162" s="42"/>
      <c r="L162" s="46"/>
      <c r="M162" s="231"/>
      <c r="N162" s="232"/>
      <c r="O162" s="86"/>
      <c r="P162" s="86"/>
      <c r="Q162" s="86"/>
      <c r="R162" s="86"/>
      <c r="S162" s="86"/>
      <c r="T162" s="86"/>
      <c r="U162" s="87"/>
      <c r="V162" s="40"/>
      <c r="W162" s="40"/>
      <c r="X162" s="40"/>
      <c r="Y162" s="40"/>
      <c r="Z162" s="40"/>
      <c r="AA162" s="40"/>
      <c r="AB162" s="40"/>
      <c r="AC162" s="40"/>
      <c r="AD162" s="40"/>
      <c r="AE162" s="40"/>
      <c r="AT162" s="19" t="s">
        <v>236</v>
      </c>
      <c r="AU162" s="19" t="s">
        <v>84</v>
      </c>
    </row>
    <row r="163" s="13" customFormat="1">
      <c r="A163" s="13"/>
      <c r="B163" s="233"/>
      <c r="C163" s="234"/>
      <c r="D163" s="235" t="s">
        <v>238</v>
      </c>
      <c r="E163" s="236" t="s">
        <v>19</v>
      </c>
      <c r="F163" s="237" t="s">
        <v>312</v>
      </c>
      <c r="G163" s="234"/>
      <c r="H163" s="238">
        <v>24</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24</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12" customFormat="1" ht="22.8" customHeight="1">
      <c r="A165" s="12"/>
      <c r="B165" s="199"/>
      <c r="C165" s="200"/>
      <c r="D165" s="201" t="s">
        <v>74</v>
      </c>
      <c r="E165" s="213" t="s">
        <v>313</v>
      </c>
      <c r="F165" s="213" t="s">
        <v>314</v>
      </c>
      <c r="G165" s="200"/>
      <c r="H165" s="200"/>
      <c r="I165" s="203"/>
      <c r="J165" s="214">
        <f>BK165</f>
        <v>0</v>
      </c>
      <c r="K165" s="200"/>
      <c r="L165" s="205"/>
      <c r="M165" s="206"/>
      <c r="N165" s="207"/>
      <c r="O165" s="207"/>
      <c r="P165" s="208">
        <f>SUM(P166:P175)</f>
        <v>0</v>
      </c>
      <c r="Q165" s="207"/>
      <c r="R165" s="208">
        <f>SUM(R166:R175)</f>
        <v>0</v>
      </c>
      <c r="S165" s="207"/>
      <c r="T165" s="208">
        <f>SUM(T166:T175)</f>
        <v>0</v>
      </c>
      <c r="U165" s="209"/>
      <c r="V165" s="12"/>
      <c r="W165" s="12"/>
      <c r="X165" s="12"/>
      <c r="Y165" s="12"/>
      <c r="Z165" s="12"/>
      <c r="AA165" s="12"/>
      <c r="AB165" s="12"/>
      <c r="AC165" s="12"/>
      <c r="AD165" s="12"/>
      <c r="AE165" s="12"/>
      <c r="AR165" s="210" t="s">
        <v>82</v>
      </c>
      <c r="AT165" s="211" t="s">
        <v>74</v>
      </c>
      <c r="AU165" s="211" t="s">
        <v>82</v>
      </c>
      <c r="AY165" s="210" t="s">
        <v>227</v>
      </c>
      <c r="BK165" s="212">
        <f>SUM(BK166:BK175)</f>
        <v>0</v>
      </c>
    </row>
    <row r="166" s="2" customFormat="1" ht="24.15" customHeight="1">
      <c r="A166" s="40"/>
      <c r="B166" s="41"/>
      <c r="C166" s="215" t="s">
        <v>8</v>
      </c>
      <c r="D166" s="215" t="s">
        <v>229</v>
      </c>
      <c r="E166" s="216" t="s">
        <v>315</v>
      </c>
      <c r="F166" s="217" t="s">
        <v>316</v>
      </c>
      <c r="G166" s="218" t="s">
        <v>244</v>
      </c>
      <c r="H166" s="219">
        <v>11.657</v>
      </c>
      <c r="I166" s="220"/>
      <c r="J166" s="221">
        <f>ROUND(I166*H166,2)</f>
        <v>0</v>
      </c>
      <c r="K166" s="217" t="s">
        <v>233</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234</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234</v>
      </c>
      <c r="BM166" s="226" t="s">
        <v>317</v>
      </c>
    </row>
    <row r="167" s="2" customFormat="1">
      <c r="A167" s="40"/>
      <c r="B167" s="41"/>
      <c r="C167" s="42"/>
      <c r="D167" s="228" t="s">
        <v>236</v>
      </c>
      <c r="E167" s="42"/>
      <c r="F167" s="229" t="s">
        <v>318</v>
      </c>
      <c r="G167" s="42"/>
      <c r="H167" s="42"/>
      <c r="I167" s="230"/>
      <c r="J167" s="42"/>
      <c r="K167" s="42"/>
      <c r="L167" s="46"/>
      <c r="M167" s="231"/>
      <c r="N167" s="232"/>
      <c r="O167" s="86"/>
      <c r="P167" s="86"/>
      <c r="Q167" s="86"/>
      <c r="R167" s="86"/>
      <c r="S167" s="86"/>
      <c r="T167" s="86"/>
      <c r="U167" s="87"/>
      <c r="V167" s="40"/>
      <c r="W167" s="40"/>
      <c r="X167" s="40"/>
      <c r="Y167" s="40"/>
      <c r="Z167" s="40"/>
      <c r="AA167" s="40"/>
      <c r="AB167" s="40"/>
      <c r="AC167" s="40"/>
      <c r="AD167" s="40"/>
      <c r="AE167" s="40"/>
      <c r="AT167" s="19" t="s">
        <v>236</v>
      </c>
      <c r="AU167" s="19" t="s">
        <v>84</v>
      </c>
    </row>
    <row r="168" s="2" customFormat="1" ht="21.75" customHeight="1">
      <c r="A168" s="40"/>
      <c r="B168" s="41"/>
      <c r="C168" s="215" t="s">
        <v>125</v>
      </c>
      <c r="D168" s="215" t="s">
        <v>229</v>
      </c>
      <c r="E168" s="216" t="s">
        <v>319</v>
      </c>
      <c r="F168" s="217" t="s">
        <v>320</v>
      </c>
      <c r="G168" s="218" t="s">
        <v>244</v>
      </c>
      <c r="H168" s="219">
        <v>11.657</v>
      </c>
      <c r="I168" s="220"/>
      <c r="J168" s="221">
        <f>ROUND(I168*H168,2)</f>
        <v>0</v>
      </c>
      <c r="K168" s="217" t="s">
        <v>233</v>
      </c>
      <c r="L168" s="46"/>
      <c r="M168" s="222" t="s">
        <v>19</v>
      </c>
      <c r="N168" s="223" t="s">
        <v>46</v>
      </c>
      <c r="O168" s="86"/>
      <c r="P168" s="224">
        <f>O168*H168</f>
        <v>0</v>
      </c>
      <c r="Q168" s="224">
        <v>0</v>
      </c>
      <c r="R168" s="224">
        <f>Q168*H168</f>
        <v>0</v>
      </c>
      <c r="S168" s="224">
        <v>0</v>
      </c>
      <c r="T168" s="224">
        <f>S168*H168</f>
        <v>0</v>
      </c>
      <c r="U168" s="225" t="s">
        <v>19</v>
      </c>
      <c r="V168" s="40"/>
      <c r="W168" s="40"/>
      <c r="X168" s="40"/>
      <c r="Y168" s="40"/>
      <c r="Z168" s="40"/>
      <c r="AA168" s="40"/>
      <c r="AB168" s="40"/>
      <c r="AC168" s="40"/>
      <c r="AD168" s="40"/>
      <c r="AE168" s="40"/>
      <c r="AR168" s="226" t="s">
        <v>234</v>
      </c>
      <c r="AT168" s="226" t="s">
        <v>229</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321</v>
      </c>
    </row>
    <row r="169" s="2" customFormat="1">
      <c r="A169" s="40"/>
      <c r="B169" s="41"/>
      <c r="C169" s="42"/>
      <c r="D169" s="228" t="s">
        <v>236</v>
      </c>
      <c r="E169" s="42"/>
      <c r="F169" s="229" t="s">
        <v>322</v>
      </c>
      <c r="G169" s="42"/>
      <c r="H169" s="42"/>
      <c r="I169" s="230"/>
      <c r="J169" s="42"/>
      <c r="K169" s="42"/>
      <c r="L169" s="46"/>
      <c r="M169" s="231"/>
      <c r="N169" s="232"/>
      <c r="O169" s="86"/>
      <c r="P169" s="86"/>
      <c r="Q169" s="86"/>
      <c r="R169" s="86"/>
      <c r="S169" s="86"/>
      <c r="T169" s="86"/>
      <c r="U169" s="87"/>
      <c r="V169" s="40"/>
      <c r="W169" s="40"/>
      <c r="X169" s="40"/>
      <c r="Y169" s="40"/>
      <c r="Z169" s="40"/>
      <c r="AA169" s="40"/>
      <c r="AB169" s="40"/>
      <c r="AC169" s="40"/>
      <c r="AD169" s="40"/>
      <c r="AE169" s="40"/>
      <c r="AT169" s="19" t="s">
        <v>236</v>
      </c>
      <c r="AU169" s="19" t="s">
        <v>84</v>
      </c>
    </row>
    <row r="170" s="2" customFormat="1" ht="24.15" customHeight="1">
      <c r="A170" s="40"/>
      <c r="B170" s="41"/>
      <c r="C170" s="215" t="s">
        <v>323</v>
      </c>
      <c r="D170" s="215" t="s">
        <v>229</v>
      </c>
      <c r="E170" s="216" t="s">
        <v>324</v>
      </c>
      <c r="F170" s="217" t="s">
        <v>325</v>
      </c>
      <c r="G170" s="218" t="s">
        <v>244</v>
      </c>
      <c r="H170" s="219">
        <v>24.628</v>
      </c>
      <c r="I170" s="220"/>
      <c r="J170" s="221">
        <f>ROUND(I170*H170,2)</f>
        <v>0</v>
      </c>
      <c r="K170" s="217" t="s">
        <v>233</v>
      </c>
      <c r="L170" s="46"/>
      <c r="M170" s="222" t="s">
        <v>19</v>
      </c>
      <c r="N170" s="223" t="s">
        <v>46</v>
      </c>
      <c r="O170" s="86"/>
      <c r="P170" s="224">
        <f>O170*H170</f>
        <v>0</v>
      </c>
      <c r="Q170" s="224">
        <v>0</v>
      </c>
      <c r="R170" s="224">
        <f>Q170*H170</f>
        <v>0</v>
      </c>
      <c r="S170" s="224">
        <v>0</v>
      </c>
      <c r="T170" s="224">
        <f>S170*H170</f>
        <v>0</v>
      </c>
      <c r="U170" s="225" t="s">
        <v>19</v>
      </c>
      <c r="V170" s="40"/>
      <c r="W170" s="40"/>
      <c r="X170" s="40"/>
      <c r="Y170" s="40"/>
      <c r="Z170" s="40"/>
      <c r="AA170" s="40"/>
      <c r="AB170" s="40"/>
      <c r="AC170" s="40"/>
      <c r="AD170" s="40"/>
      <c r="AE170" s="40"/>
      <c r="AR170" s="226" t="s">
        <v>234</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234</v>
      </c>
      <c r="BM170" s="226" t="s">
        <v>326</v>
      </c>
    </row>
    <row r="171" s="2" customFormat="1">
      <c r="A171" s="40"/>
      <c r="B171" s="41"/>
      <c r="C171" s="42"/>
      <c r="D171" s="228" t="s">
        <v>236</v>
      </c>
      <c r="E171" s="42"/>
      <c r="F171" s="229" t="s">
        <v>327</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236</v>
      </c>
      <c r="AU171" s="19" t="s">
        <v>84</v>
      </c>
    </row>
    <row r="172" s="13" customFormat="1">
      <c r="A172" s="13"/>
      <c r="B172" s="233"/>
      <c r="C172" s="234"/>
      <c r="D172" s="235" t="s">
        <v>238</v>
      </c>
      <c r="E172" s="236" t="s">
        <v>19</v>
      </c>
      <c r="F172" s="237" t="s">
        <v>328</v>
      </c>
      <c r="G172" s="234"/>
      <c r="H172" s="238">
        <v>24.628</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24.628</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24.15" customHeight="1">
      <c r="A174" s="40"/>
      <c r="B174" s="41"/>
      <c r="C174" s="215" t="s">
        <v>329</v>
      </c>
      <c r="D174" s="215" t="s">
        <v>229</v>
      </c>
      <c r="E174" s="216" t="s">
        <v>330</v>
      </c>
      <c r="F174" s="217" t="s">
        <v>331</v>
      </c>
      <c r="G174" s="218" t="s">
        <v>244</v>
      </c>
      <c r="H174" s="219">
        <v>6.157</v>
      </c>
      <c r="I174" s="220"/>
      <c r="J174" s="221">
        <f>ROUND(I174*H174,2)</f>
        <v>0</v>
      </c>
      <c r="K174" s="217" t="s">
        <v>233</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234</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234</v>
      </c>
      <c r="BM174" s="226" t="s">
        <v>332</v>
      </c>
    </row>
    <row r="175" s="2" customFormat="1">
      <c r="A175" s="40"/>
      <c r="B175" s="41"/>
      <c r="C175" s="42"/>
      <c r="D175" s="228" t="s">
        <v>236</v>
      </c>
      <c r="E175" s="42"/>
      <c r="F175" s="229" t="s">
        <v>333</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2" customFormat="1" ht="22.8" customHeight="1">
      <c r="A176" s="12"/>
      <c r="B176" s="199"/>
      <c r="C176" s="200"/>
      <c r="D176" s="201" t="s">
        <v>74</v>
      </c>
      <c r="E176" s="213" t="s">
        <v>334</v>
      </c>
      <c r="F176" s="213" t="s">
        <v>335</v>
      </c>
      <c r="G176" s="200"/>
      <c r="H176" s="200"/>
      <c r="I176" s="203"/>
      <c r="J176" s="214">
        <f>BK176</f>
        <v>0</v>
      </c>
      <c r="K176" s="200"/>
      <c r="L176" s="205"/>
      <c r="M176" s="206"/>
      <c r="N176" s="207"/>
      <c r="O176" s="207"/>
      <c r="P176" s="208">
        <f>SUM(P177:P178)</f>
        <v>0</v>
      </c>
      <c r="Q176" s="207"/>
      <c r="R176" s="208">
        <f>SUM(R177:R178)</f>
        <v>0</v>
      </c>
      <c r="S176" s="207"/>
      <c r="T176" s="208">
        <f>SUM(T177:T178)</f>
        <v>0</v>
      </c>
      <c r="U176" s="209"/>
      <c r="V176" s="12"/>
      <c r="W176" s="12"/>
      <c r="X176" s="12"/>
      <c r="Y176" s="12"/>
      <c r="Z176" s="12"/>
      <c r="AA176" s="12"/>
      <c r="AB176" s="12"/>
      <c r="AC176" s="12"/>
      <c r="AD176" s="12"/>
      <c r="AE176" s="12"/>
      <c r="AR176" s="210" t="s">
        <v>82</v>
      </c>
      <c r="AT176" s="211" t="s">
        <v>74</v>
      </c>
      <c r="AU176" s="211" t="s">
        <v>82</v>
      </c>
      <c r="AY176" s="210" t="s">
        <v>227</v>
      </c>
      <c r="BK176" s="212">
        <f>SUM(BK177:BK178)</f>
        <v>0</v>
      </c>
    </row>
    <row r="177" s="2" customFormat="1" ht="33" customHeight="1">
      <c r="A177" s="40"/>
      <c r="B177" s="41"/>
      <c r="C177" s="215" t="s">
        <v>336</v>
      </c>
      <c r="D177" s="215" t="s">
        <v>229</v>
      </c>
      <c r="E177" s="216" t="s">
        <v>337</v>
      </c>
      <c r="F177" s="217" t="s">
        <v>338</v>
      </c>
      <c r="G177" s="218" t="s">
        <v>244</v>
      </c>
      <c r="H177" s="219">
        <v>11.791</v>
      </c>
      <c r="I177" s="220"/>
      <c r="J177" s="221">
        <f>ROUND(I177*H177,2)</f>
        <v>0</v>
      </c>
      <c r="K177" s="217" t="s">
        <v>233</v>
      </c>
      <c r="L177" s="46"/>
      <c r="M177" s="222" t="s">
        <v>19</v>
      </c>
      <c r="N177" s="223" t="s">
        <v>46</v>
      </c>
      <c r="O177" s="86"/>
      <c r="P177" s="224">
        <f>O177*H177</f>
        <v>0</v>
      </c>
      <c r="Q177" s="224">
        <v>0</v>
      </c>
      <c r="R177" s="224">
        <f>Q177*H177</f>
        <v>0</v>
      </c>
      <c r="S177" s="224">
        <v>0</v>
      </c>
      <c r="T177" s="224">
        <f>S177*H177</f>
        <v>0</v>
      </c>
      <c r="U177" s="225" t="s">
        <v>19</v>
      </c>
      <c r="V177" s="40"/>
      <c r="W177" s="40"/>
      <c r="X177" s="40"/>
      <c r="Y177" s="40"/>
      <c r="Z177" s="40"/>
      <c r="AA177" s="40"/>
      <c r="AB177" s="40"/>
      <c r="AC177" s="40"/>
      <c r="AD177" s="40"/>
      <c r="AE177" s="40"/>
      <c r="AR177" s="226" t="s">
        <v>234</v>
      </c>
      <c r="AT177" s="226" t="s">
        <v>229</v>
      </c>
      <c r="AU177" s="226" t="s">
        <v>84</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234</v>
      </c>
      <c r="BM177" s="226" t="s">
        <v>339</v>
      </c>
    </row>
    <row r="178" s="2" customFormat="1">
      <c r="A178" s="40"/>
      <c r="B178" s="41"/>
      <c r="C178" s="42"/>
      <c r="D178" s="228" t="s">
        <v>236</v>
      </c>
      <c r="E178" s="42"/>
      <c r="F178" s="229" t="s">
        <v>340</v>
      </c>
      <c r="G178" s="42"/>
      <c r="H178" s="42"/>
      <c r="I178" s="230"/>
      <c r="J178" s="42"/>
      <c r="K178" s="42"/>
      <c r="L178" s="46"/>
      <c r="M178" s="231"/>
      <c r="N178" s="232"/>
      <c r="O178" s="86"/>
      <c r="P178" s="86"/>
      <c r="Q178" s="86"/>
      <c r="R178" s="86"/>
      <c r="S178" s="86"/>
      <c r="T178" s="86"/>
      <c r="U178" s="87"/>
      <c r="V178" s="40"/>
      <c r="W178" s="40"/>
      <c r="X178" s="40"/>
      <c r="Y178" s="40"/>
      <c r="Z178" s="40"/>
      <c r="AA178" s="40"/>
      <c r="AB178" s="40"/>
      <c r="AC178" s="40"/>
      <c r="AD178" s="40"/>
      <c r="AE178" s="40"/>
      <c r="AT178" s="19" t="s">
        <v>236</v>
      </c>
      <c r="AU178" s="19" t="s">
        <v>84</v>
      </c>
    </row>
    <row r="179" s="12" customFormat="1" ht="25.92" customHeight="1">
      <c r="A179" s="12"/>
      <c r="B179" s="199"/>
      <c r="C179" s="200"/>
      <c r="D179" s="201" t="s">
        <v>74</v>
      </c>
      <c r="E179" s="202" t="s">
        <v>341</v>
      </c>
      <c r="F179" s="202" t="s">
        <v>342</v>
      </c>
      <c r="G179" s="200"/>
      <c r="H179" s="200"/>
      <c r="I179" s="203"/>
      <c r="J179" s="204">
        <f>BK179</f>
        <v>0</v>
      </c>
      <c r="K179" s="200"/>
      <c r="L179" s="205"/>
      <c r="M179" s="206"/>
      <c r="N179" s="207"/>
      <c r="O179" s="207"/>
      <c r="P179" s="208">
        <f>P180+P190</f>
        <v>0</v>
      </c>
      <c r="Q179" s="207"/>
      <c r="R179" s="208">
        <f>R180+R190</f>
        <v>0.035625000000000004</v>
      </c>
      <c r="S179" s="207"/>
      <c r="T179" s="208">
        <f>T180+T190</f>
        <v>0.11504375000000001</v>
      </c>
      <c r="U179" s="209"/>
      <c r="V179" s="12"/>
      <c r="W179" s="12"/>
      <c r="X179" s="12"/>
      <c r="Y179" s="12"/>
      <c r="Z179" s="12"/>
      <c r="AA179" s="12"/>
      <c r="AB179" s="12"/>
      <c r="AC179" s="12"/>
      <c r="AD179" s="12"/>
      <c r="AE179" s="12"/>
      <c r="AR179" s="210" t="s">
        <v>84</v>
      </c>
      <c r="AT179" s="211" t="s">
        <v>74</v>
      </c>
      <c r="AU179" s="211" t="s">
        <v>75</v>
      </c>
      <c r="AY179" s="210" t="s">
        <v>227</v>
      </c>
      <c r="BK179" s="212">
        <f>BK180+BK190</f>
        <v>0</v>
      </c>
    </row>
    <row r="180" s="12" customFormat="1" ht="22.8" customHeight="1">
      <c r="A180" s="12"/>
      <c r="B180" s="199"/>
      <c r="C180" s="200"/>
      <c r="D180" s="201" t="s">
        <v>74</v>
      </c>
      <c r="E180" s="213" t="s">
        <v>343</v>
      </c>
      <c r="F180" s="213" t="s">
        <v>344</v>
      </c>
      <c r="G180" s="200"/>
      <c r="H180" s="200"/>
      <c r="I180" s="203"/>
      <c r="J180" s="214">
        <f>BK180</f>
        <v>0</v>
      </c>
      <c r="K180" s="200"/>
      <c r="L180" s="205"/>
      <c r="M180" s="206"/>
      <c r="N180" s="207"/>
      <c r="O180" s="207"/>
      <c r="P180" s="208">
        <f>SUM(P181:P189)</f>
        <v>0</v>
      </c>
      <c r="Q180" s="207"/>
      <c r="R180" s="208">
        <f>SUM(R181:R189)</f>
        <v>0</v>
      </c>
      <c r="S180" s="207"/>
      <c r="T180" s="208">
        <f>SUM(T181:T189)</f>
        <v>0.10400000000000001</v>
      </c>
      <c r="U180" s="209"/>
      <c r="V180" s="12"/>
      <c r="W180" s="12"/>
      <c r="X180" s="12"/>
      <c r="Y180" s="12"/>
      <c r="Z180" s="12"/>
      <c r="AA180" s="12"/>
      <c r="AB180" s="12"/>
      <c r="AC180" s="12"/>
      <c r="AD180" s="12"/>
      <c r="AE180" s="12"/>
      <c r="AR180" s="210" t="s">
        <v>84</v>
      </c>
      <c r="AT180" s="211" t="s">
        <v>74</v>
      </c>
      <c r="AU180" s="211" t="s">
        <v>82</v>
      </c>
      <c r="AY180" s="210" t="s">
        <v>227</v>
      </c>
      <c r="BK180" s="212">
        <f>SUM(BK181:BK189)</f>
        <v>0</v>
      </c>
    </row>
    <row r="181" s="2" customFormat="1" ht="16.5" customHeight="1">
      <c r="A181" s="40"/>
      <c r="B181" s="41"/>
      <c r="C181" s="215" t="s">
        <v>345</v>
      </c>
      <c r="D181" s="215" t="s">
        <v>229</v>
      </c>
      <c r="E181" s="216" t="s">
        <v>346</v>
      </c>
      <c r="F181" s="217" t="s">
        <v>347</v>
      </c>
      <c r="G181" s="218" t="s">
        <v>348</v>
      </c>
      <c r="H181" s="219">
        <v>2</v>
      </c>
      <c r="I181" s="220"/>
      <c r="J181" s="221">
        <f>ROUND(I181*H181,2)</f>
        <v>0</v>
      </c>
      <c r="K181" s="217" t="s">
        <v>233</v>
      </c>
      <c r="L181" s="46"/>
      <c r="M181" s="222" t="s">
        <v>19</v>
      </c>
      <c r="N181" s="223" t="s">
        <v>46</v>
      </c>
      <c r="O181" s="86"/>
      <c r="P181" s="224">
        <f>O181*H181</f>
        <v>0</v>
      </c>
      <c r="Q181" s="224">
        <v>0</v>
      </c>
      <c r="R181" s="224">
        <f>Q181*H181</f>
        <v>0</v>
      </c>
      <c r="S181" s="224">
        <v>0.024</v>
      </c>
      <c r="T181" s="224">
        <f>S181*H181</f>
        <v>0.048000000000000001</v>
      </c>
      <c r="U181" s="225" t="s">
        <v>19</v>
      </c>
      <c r="V181" s="40"/>
      <c r="W181" s="40"/>
      <c r="X181" s="40"/>
      <c r="Y181" s="40"/>
      <c r="Z181" s="40"/>
      <c r="AA181" s="40"/>
      <c r="AB181" s="40"/>
      <c r="AC181" s="40"/>
      <c r="AD181" s="40"/>
      <c r="AE181" s="40"/>
      <c r="AR181" s="226" t="s">
        <v>336</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336</v>
      </c>
      <c r="BM181" s="226" t="s">
        <v>349</v>
      </c>
    </row>
    <row r="182" s="2" customFormat="1">
      <c r="A182" s="40"/>
      <c r="B182" s="41"/>
      <c r="C182" s="42"/>
      <c r="D182" s="228" t="s">
        <v>236</v>
      </c>
      <c r="E182" s="42"/>
      <c r="F182" s="229" t="s">
        <v>350</v>
      </c>
      <c r="G182" s="42"/>
      <c r="H182" s="42"/>
      <c r="I182" s="230"/>
      <c r="J182" s="42"/>
      <c r="K182" s="42"/>
      <c r="L182" s="46"/>
      <c r="M182" s="231"/>
      <c r="N182" s="232"/>
      <c r="O182" s="86"/>
      <c r="P182" s="86"/>
      <c r="Q182" s="86"/>
      <c r="R182" s="86"/>
      <c r="S182" s="86"/>
      <c r="T182" s="86"/>
      <c r="U182" s="87"/>
      <c r="V182" s="40"/>
      <c r="W182" s="40"/>
      <c r="X182" s="40"/>
      <c r="Y182" s="40"/>
      <c r="Z182" s="40"/>
      <c r="AA182" s="40"/>
      <c r="AB182" s="40"/>
      <c r="AC182" s="40"/>
      <c r="AD182" s="40"/>
      <c r="AE182" s="40"/>
      <c r="AT182" s="19" t="s">
        <v>236</v>
      </c>
      <c r="AU182" s="19" t="s">
        <v>84</v>
      </c>
    </row>
    <row r="183" s="13" customFormat="1">
      <c r="A183" s="13"/>
      <c r="B183" s="233"/>
      <c r="C183" s="234"/>
      <c r="D183" s="235" t="s">
        <v>238</v>
      </c>
      <c r="E183" s="236" t="s">
        <v>19</v>
      </c>
      <c r="F183" s="237" t="s">
        <v>351</v>
      </c>
      <c r="G183" s="234"/>
      <c r="H183" s="238">
        <v>2</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4" customFormat="1">
      <c r="A184" s="14"/>
      <c r="B184" s="245"/>
      <c r="C184" s="246"/>
      <c r="D184" s="235" t="s">
        <v>238</v>
      </c>
      <c r="E184" s="247" t="s">
        <v>19</v>
      </c>
      <c r="F184" s="248" t="s">
        <v>240</v>
      </c>
      <c r="G184" s="246"/>
      <c r="H184" s="249">
        <v>2</v>
      </c>
      <c r="I184" s="250"/>
      <c r="J184" s="246"/>
      <c r="K184" s="246"/>
      <c r="L184" s="251"/>
      <c r="M184" s="252"/>
      <c r="N184" s="253"/>
      <c r="O184" s="253"/>
      <c r="P184" s="253"/>
      <c r="Q184" s="253"/>
      <c r="R184" s="253"/>
      <c r="S184" s="253"/>
      <c r="T184" s="253"/>
      <c r="U184" s="254"/>
      <c r="V184" s="14"/>
      <c r="W184" s="14"/>
      <c r="X184" s="14"/>
      <c r="Y184" s="14"/>
      <c r="Z184" s="14"/>
      <c r="AA184" s="14"/>
      <c r="AB184" s="14"/>
      <c r="AC184" s="14"/>
      <c r="AD184" s="14"/>
      <c r="AE184" s="14"/>
      <c r="AT184" s="255" t="s">
        <v>238</v>
      </c>
      <c r="AU184" s="255" t="s">
        <v>84</v>
      </c>
      <c r="AV184" s="14" t="s">
        <v>234</v>
      </c>
      <c r="AW184" s="14" t="s">
        <v>37</v>
      </c>
      <c r="AX184" s="14" t="s">
        <v>82</v>
      </c>
      <c r="AY184" s="255" t="s">
        <v>227</v>
      </c>
    </row>
    <row r="185" s="2" customFormat="1" ht="16.5" customHeight="1">
      <c r="A185" s="40"/>
      <c r="B185" s="41"/>
      <c r="C185" s="215" t="s">
        <v>352</v>
      </c>
      <c r="D185" s="215" t="s">
        <v>229</v>
      </c>
      <c r="E185" s="216" t="s">
        <v>353</v>
      </c>
      <c r="F185" s="217" t="s">
        <v>354</v>
      </c>
      <c r="G185" s="218" t="s">
        <v>348</v>
      </c>
      <c r="H185" s="219">
        <v>2</v>
      </c>
      <c r="I185" s="220"/>
      <c r="J185" s="221">
        <f>ROUND(I185*H185,2)</f>
        <v>0</v>
      </c>
      <c r="K185" s="217" t="s">
        <v>233</v>
      </c>
      <c r="L185" s="46"/>
      <c r="M185" s="222" t="s">
        <v>19</v>
      </c>
      <c r="N185" s="223" t="s">
        <v>46</v>
      </c>
      <c r="O185" s="86"/>
      <c r="P185" s="224">
        <f>O185*H185</f>
        <v>0</v>
      </c>
      <c r="Q185" s="224">
        <v>0</v>
      </c>
      <c r="R185" s="224">
        <f>Q185*H185</f>
        <v>0</v>
      </c>
      <c r="S185" s="224">
        <v>0.028000000000000001</v>
      </c>
      <c r="T185" s="224">
        <f>S185*H185</f>
        <v>0.056000000000000001</v>
      </c>
      <c r="U185" s="225" t="s">
        <v>19</v>
      </c>
      <c r="V185" s="40"/>
      <c r="W185" s="40"/>
      <c r="X185" s="40"/>
      <c r="Y185" s="40"/>
      <c r="Z185" s="40"/>
      <c r="AA185" s="40"/>
      <c r="AB185" s="40"/>
      <c r="AC185" s="40"/>
      <c r="AD185" s="40"/>
      <c r="AE185" s="40"/>
      <c r="AR185" s="226" t="s">
        <v>336</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336</v>
      </c>
      <c r="BM185" s="226" t="s">
        <v>355</v>
      </c>
    </row>
    <row r="186" s="2" customFormat="1">
      <c r="A186" s="40"/>
      <c r="B186" s="41"/>
      <c r="C186" s="42"/>
      <c r="D186" s="228" t="s">
        <v>236</v>
      </c>
      <c r="E186" s="42"/>
      <c r="F186" s="229" t="s">
        <v>356</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5" customFormat="1">
      <c r="A187" s="15"/>
      <c r="B187" s="266"/>
      <c r="C187" s="267"/>
      <c r="D187" s="235" t="s">
        <v>238</v>
      </c>
      <c r="E187" s="268" t="s">
        <v>19</v>
      </c>
      <c r="F187" s="269" t="s">
        <v>277</v>
      </c>
      <c r="G187" s="267"/>
      <c r="H187" s="268" t="s">
        <v>19</v>
      </c>
      <c r="I187" s="270"/>
      <c r="J187" s="267"/>
      <c r="K187" s="267"/>
      <c r="L187" s="271"/>
      <c r="M187" s="272"/>
      <c r="N187" s="273"/>
      <c r="O187" s="273"/>
      <c r="P187" s="273"/>
      <c r="Q187" s="273"/>
      <c r="R187" s="273"/>
      <c r="S187" s="273"/>
      <c r="T187" s="273"/>
      <c r="U187" s="274"/>
      <c r="V187" s="15"/>
      <c r="W187" s="15"/>
      <c r="X187" s="15"/>
      <c r="Y187" s="15"/>
      <c r="Z187" s="15"/>
      <c r="AA187" s="15"/>
      <c r="AB187" s="15"/>
      <c r="AC187" s="15"/>
      <c r="AD187" s="15"/>
      <c r="AE187" s="15"/>
      <c r="AT187" s="275" t="s">
        <v>238</v>
      </c>
      <c r="AU187" s="275" t="s">
        <v>84</v>
      </c>
      <c r="AV187" s="15" t="s">
        <v>82</v>
      </c>
      <c r="AW187" s="15" t="s">
        <v>37</v>
      </c>
      <c r="AX187" s="15" t="s">
        <v>75</v>
      </c>
      <c r="AY187" s="275" t="s">
        <v>227</v>
      </c>
    </row>
    <row r="188" s="13" customFormat="1">
      <c r="A188" s="13"/>
      <c r="B188" s="233"/>
      <c r="C188" s="234"/>
      <c r="D188" s="235" t="s">
        <v>238</v>
      </c>
      <c r="E188" s="236" t="s">
        <v>19</v>
      </c>
      <c r="F188" s="237" t="s">
        <v>84</v>
      </c>
      <c r="G188" s="234"/>
      <c r="H188" s="238">
        <v>2</v>
      </c>
      <c r="I188" s="239"/>
      <c r="J188" s="234"/>
      <c r="K188" s="234"/>
      <c r="L188" s="240"/>
      <c r="M188" s="241"/>
      <c r="N188" s="242"/>
      <c r="O188" s="242"/>
      <c r="P188" s="242"/>
      <c r="Q188" s="242"/>
      <c r="R188" s="242"/>
      <c r="S188" s="242"/>
      <c r="T188" s="242"/>
      <c r="U188" s="243"/>
      <c r="V188" s="13"/>
      <c r="W188" s="13"/>
      <c r="X188" s="13"/>
      <c r="Y188" s="13"/>
      <c r="Z188" s="13"/>
      <c r="AA188" s="13"/>
      <c r="AB188" s="13"/>
      <c r="AC188" s="13"/>
      <c r="AD188" s="13"/>
      <c r="AE188" s="13"/>
      <c r="AT188" s="244" t="s">
        <v>238</v>
      </c>
      <c r="AU188" s="244" t="s">
        <v>84</v>
      </c>
      <c r="AV188" s="13" t="s">
        <v>84</v>
      </c>
      <c r="AW188" s="13" t="s">
        <v>37</v>
      </c>
      <c r="AX188" s="13" t="s">
        <v>75</v>
      </c>
      <c r="AY188" s="244" t="s">
        <v>227</v>
      </c>
    </row>
    <row r="189" s="14" customFormat="1">
      <c r="A189" s="14"/>
      <c r="B189" s="245"/>
      <c r="C189" s="246"/>
      <c r="D189" s="235" t="s">
        <v>238</v>
      </c>
      <c r="E189" s="247" t="s">
        <v>19</v>
      </c>
      <c r="F189" s="248" t="s">
        <v>240</v>
      </c>
      <c r="G189" s="246"/>
      <c r="H189" s="249">
        <v>2</v>
      </c>
      <c r="I189" s="250"/>
      <c r="J189" s="246"/>
      <c r="K189" s="246"/>
      <c r="L189" s="251"/>
      <c r="M189" s="252"/>
      <c r="N189" s="253"/>
      <c r="O189" s="253"/>
      <c r="P189" s="253"/>
      <c r="Q189" s="253"/>
      <c r="R189" s="253"/>
      <c r="S189" s="253"/>
      <c r="T189" s="253"/>
      <c r="U189" s="254"/>
      <c r="V189" s="14"/>
      <c r="W189" s="14"/>
      <c r="X189" s="14"/>
      <c r="Y189" s="14"/>
      <c r="Z189" s="14"/>
      <c r="AA189" s="14"/>
      <c r="AB189" s="14"/>
      <c r="AC189" s="14"/>
      <c r="AD189" s="14"/>
      <c r="AE189" s="14"/>
      <c r="AT189" s="255" t="s">
        <v>238</v>
      </c>
      <c r="AU189" s="255" t="s">
        <v>84</v>
      </c>
      <c r="AV189" s="14" t="s">
        <v>234</v>
      </c>
      <c r="AW189" s="14" t="s">
        <v>37</v>
      </c>
      <c r="AX189" s="14" t="s">
        <v>82</v>
      </c>
      <c r="AY189" s="255" t="s">
        <v>227</v>
      </c>
    </row>
    <row r="190" s="12" customFormat="1" ht="22.8" customHeight="1">
      <c r="A190" s="12"/>
      <c r="B190" s="199"/>
      <c r="C190" s="200"/>
      <c r="D190" s="201" t="s">
        <v>74</v>
      </c>
      <c r="E190" s="213" t="s">
        <v>357</v>
      </c>
      <c r="F190" s="213" t="s">
        <v>358</v>
      </c>
      <c r="G190" s="200"/>
      <c r="H190" s="200"/>
      <c r="I190" s="203"/>
      <c r="J190" s="214">
        <f>BK190</f>
        <v>0</v>
      </c>
      <c r="K190" s="200"/>
      <c r="L190" s="205"/>
      <c r="M190" s="206"/>
      <c r="N190" s="207"/>
      <c r="O190" s="207"/>
      <c r="P190" s="208">
        <f>SUM(P191:P194)</f>
        <v>0</v>
      </c>
      <c r="Q190" s="207"/>
      <c r="R190" s="208">
        <f>SUM(R191:R194)</f>
        <v>0.035625000000000004</v>
      </c>
      <c r="S190" s="207"/>
      <c r="T190" s="208">
        <f>SUM(T191:T194)</f>
        <v>0.01104375</v>
      </c>
      <c r="U190" s="209"/>
      <c r="V190" s="12"/>
      <c r="W190" s="12"/>
      <c r="X190" s="12"/>
      <c r="Y190" s="12"/>
      <c r="Z190" s="12"/>
      <c r="AA190" s="12"/>
      <c r="AB190" s="12"/>
      <c r="AC190" s="12"/>
      <c r="AD190" s="12"/>
      <c r="AE190" s="12"/>
      <c r="AR190" s="210" t="s">
        <v>84</v>
      </c>
      <c r="AT190" s="211" t="s">
        <v>74</v>
      </c>
      <c r="AU190" s="211" t="s">
        <v>82</v>
      </c>
      <c r="AY190" s="210" t="s">
        <v>227</v>
      </c>
      <c r="BK190" s="212">
        <f>SUM(BK191:BK194)</f>
        <v>0</v>
      </c>
    </row>
    <row r="191" s="2" customFormat="1" ht="16.5" customHeight="1">
      <c r="A191" s="40"/>
      <c r="B191" s="41"/>
      <c r="C191" s="215" t="s">
        <v>359</v>
      </c>
      <c r="D191" s="215" t="s">
        <v>229</v>
      </c>
      <c r="E191" s="216" t="s">
        <v>360</v>
      </c>
      <c r="F191" s="217" t="s">
        <v>361</v>
      </c>
      <c r="G191" s="218" t="s">
        <v>259</v>
      </c>
      <c r="H191" s="219">
        <v>35.625</v>
      </c>
      <c r="I191" s="220"/>
      <c r="J191" s="221">
        <f>ROUND(I191*H191,2)</f>
        <v>0</v>
      </c>
      <c r="K191" s="217" t="s">
        <v>233</v>
      </c>
      <c r="L191" s="46"/>
      <c r="M191" s="222" t="s">
        <v>19</v>
      </c>
      <c r="N191" s="223" t="s">
        <v>46</v>
      </c>
      <c r="O191" s="86"/>
      <c r="P191" s="224">
        <f>O191*H191</f>
        <v>0</v>
      </c>
      <c r="Q191" s="224">
        <v>0.001</v>
      </c>
      <c r="R191" s="224">
        <f>Q191*H191</f>
        <v>0.035625000000000004</v>
      </c>
      <c r="S191" s="224">
        <v>0.00031</v>
      </c>
      <c r="T191" s="224">
        <f>S191*H191</f>
        <v>0.01104375</v>
      </c>
      <c r="U191" s="225" t="s">
        <v>19</v>
      </c>
      <c r="V191" s="40"/>
      <c r="W191" s="40"/>
      <c r="X191" s="40"/>
      <c r="Y191" s="40"/>
      <c r="Z191" s="40"/>
      <c r="AA191" s="40"/>
      <c r="AB191" s="40"/>
      <c r="AC191" s="40"/>
      <c r="AD191" s="40"/>
      <c r="AE191" s="40"/>
      <c r="AR191" s="226" t="s">
        <v>336</v>
      </c>
      <c r="AT191" s="226" t="s">
        <v>229</v>
      </c>
      <c r="AU191" s="226" t="s">
        <v>84</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336</v>
      </c>
      <c r="BM191" s="226" t="s">
        <v>362</v>
      </c>
    </row>
    <row r="192" s="2" customFormat="1">
      <c r="A192" s="40"/>
      <c r="B192" s="41"/>
      <c r="C192" s="42"/>
      <c r="D192" s="228" t="s">
        <v>236</v>
      </c>
      <c r="E192" s="42"/>
      <c r="F192" s="229" t="s">
        <v>363</v>
      </c>
      <c r="G192" s="42"/>
      <c r="H192" s="42"/>
      <c r="I192" s="230"/>
      <c r="J192" s="42"/>
      <c r="K192" s="42"/>
      <c r="L192" s="46"/>
      <c r="M192" s="231"/>
      <c r="N192" s="232"/>
      <c r="O192" s="86"/>
      <c r="P192" s="86"/>
      <c r="Q192" s="86"/>
      <c r="R192" s="86"/>
      <c r="S192" s="86"/>
      <c r="T192" s="86"/>
      <c r="U192" s="87"/>
      <c r="V192" s="40"/>
      <c r="W192" s="40"/>
      <c r="X192" s="40"/>
      <c r="Y192" s="40"/>
      <c r="Z192" s="40"/>
      <c r="AA192" s="40"/>
      <c r="AB192" s="40"/>
      <c r="AC192" s="40"/>
      <c r="AD192" s="40"/>
      <c r="AE192" s="40"/>
      <c r="AT192" s="19" t="s">
        <v>236</v>
      </c>
      <c r="AU192" s="19" t="s">
        <v>84</v>
      </c>
    </row>
    <row r="193" s="13" customFormat="1">
      <c r="A193" s="13"/>
      <c r="B193" s="233"/>
      <c r="C193" s="234"/>
      <c r="D193" s="235" t="s">
        <v>238</v>
      </c>
      <c r="E193" s="236" t="s">
        <v>19</v>
      </c>
      <c r="F193" s="237" t="s">
        <v>364</v>
      </c>
      <c r="G193" s="234"/>
      <c r="H193" s="238">
        <v>35.625</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84</v>
      </c>
      <c r="AV193" s="13" t="s">
        <v>84</v>
      </c>
      <c r="AW193" s="13" t="s">
        <v>37</v>
      </c>
      <c r="AX193" s="13" t="s">
        <v>75</v>
      </c>
      <c r="AY193" s="244" t="s">
        <v>227</v>
      </c>
    </row>
    <row r="194" s="14" customFormat="1">
      <c r="A194" s="14"/>
      <c r="B194" s="245"/>
      <c r="C194" s="246"/>
      <c r="D194" s="235" t="s">
        <v>238</v>
      </c>
      <c r="E194" s="247" t="s">
        <v>19</v>
      </c>
      <c r="F194" s="248" t="s">
        <v>240</v>
      </c>
      <c r="G194" s="246"/>
      <c r="H194" s="249">
        <v>35.625</v>
      </c>
      <c r="I194" s="250"/>
      <c r="J194" s="246"/>
      <c r="K194" s="246"/>
      <c r="L194" s="251"/>
      <c r="M194" s="252"/>
      <c r="N194" s="253"/>
      <c r="O194" s="253"/>
      <c r="P194" s="253"/>
      <c r="Q194" s="253"/>
      <c r="R194" s="253"/>
      <c r="S194" s="253"/>
      <c r="T194" s="253"/>
      <c r="U194" s="254"/>
      <c r="V194" s="14"/>
      <c r="W194" s="14"/>
      <c r="X194" s="14"/>
      <c r="Y194" s="14"/>
      <c r="Z194" s="14"/>
      <c r="AA194" s="14"/>
      <c r="AB194" s="14"/>
      <c r="AC194" s="14"/>
      <c r="AD194" s="14"/>
      <c r="AE194" s="14"/>
      <c r="AT194" s="255" t="s">
        <v>238</v>
      </c>
      <c r="AU194" s="255" t="s">
        <v>84</v>
      </c>
      <c r="AV194" s="14" t="s">
        <v>234</v>
      </c>
      <c r="AW194" s="14" t="s">
        <v>37</v>
      </c>
      <c r="AX194" s="14" t="s">
        <v>82</v>
      </c>
      <c r="AY194" s="255" t="s">
        <v>227</v>
      </c>
    </row>
    <row r="195" s="12" customFormat="1" ht="25.92" customHeight="1">
      <c r="A195" s="12"/>
      <c r="B195" s="199"/>
      <c r="C195" s="200"/>
      <c r="D195" s="201" t="s">
        <v>74</v>
      </c>
      <c r="E195" s="202" t="s">
        <v>365</v>
      </c>
      <c r="F195" s="202" t="s">
        <v>366</v>
      </c>
      <c r="G195" s="200"/>
      <c r="H195" s="200"/>
      <c r="I195" s="203"/>
      <c r="J195" s="204">
        <f>BK195</f>
        <v>0</v>
      </c>
      <c r="K195" s="200"/>
      <c r="L195" s="205"/>
      <c r="M195" s="206"/>
      <c r="N195" s="207"/>
      <c r="O195" s="207"/>
      <c r="P195" s="208">
        <f>SUM(P196:P200)</f>
        <v>0</v>
      </c>
      <c r="Q195" s="207"/>
      <c r="R195" s="208">
        <f>SUM(R196:R200)</f>
        <v>0</v>
      </c>
      <c r="S195" s="207"/>
      <c r="T195" s="208">
        <f>SUM(T196:T200)</f>
        <v>0</v>
      </c>
      <c r="U195" s="209"/>
      <c r="V195" s="12"/>
      <c r="W195" s="12"/>
      <c r="X195" s="12"/>
      <c r="Y195" s="12"/>
      <c r="Z195" s="12"/>
      <c r="AA195" s="12"/>
      <c r="AB195" s="12"/>
      <c r="AC195" s="12"/>
      <c r="AD195" s="12"/>
      <c r="AE195" s="12"/>
      <c r="AR195" s="210" t="s">
        <v>234</v>
      </c>
      <c r="AT195" s="211" t="s">
        <v>74</v>
      </c>
      <c r="AU195" s="211" t="s">
        <v>75</v>
      </c>
      <c r="AY195" s="210" t="s">
        <v>227</v>
      </c>
      <c r="BK195" s="212">
        <f>SUM(BK196:BK200)</f>
        <v>0</v>
      </c>
    </row>
    <row r="196" s="2" customFormat="1" ht="16.5" customHeight="1">
      <c r="A196" s="40"/>
      <c r="B196" s="41"/>
      <c r="C196" s="215" t="s">
        <v>367</v>
      </c>
      <c r="D196" s="215" t="s">
        <v>229</v>
      </c>
      <c r="E196" s="216" t="s">
        <v>368</v>
      </c>
      <c r="F196" s="217" t="s">
        <v>369</v>
      </c>
      <c r="G196" s="218" t="s">
        <v>370</v>
      </c>
      <c r="H196" s="219">
        <v>8</v>
      </c>
      <c r="I196" s="220"/>
      <c r="J196" s="221">
        <f>ROUND(I196*H196,2)</f>
        <v>0</v>
      </c>
      <c r="K196" s="217" t="s">
        <v>233</v>
      </c>
      <c r="L196" s="46"/>
      <c r="M196" s="222" t="s">
        <v>19</v>
      </c>
      <c r="N196" s="223" t="s">
        <v>46</v>
      </c>
      <c r="O196" s="86"/>
      <c r="P196" s="224">
        <f>O196*H196</f>
        <v>0</v>
      </c>
      <c r="Q196" s="224">
        <v>0</v>
      </c>
      <c r="R196" s="224">
        <f>Q196*H196</f>
        <v>0</v>
      </c>
      <c r="S196" s="224">
        <v>0</v>
      </c>
      <c r="T196" s="224">
        <f>S196*H196</f>
        <v>0</v>
      </c>
      <c r="U196" s="225" t="s">
        <v>19</v>
      </c>
      <c r="V196" s="40"/>
      <c r="W196" s="40"/>
      <c r="X196" s="40"/>
      <c r="Y196" s="40"/>
      <c r="Z196" s="40"/>
      <c r="AA196" s="40"/>
      <c r="AB196" s="40"/>
      <c r="AC196" s="40"/>
      <c r="AD196" s="40"/>
      <c r="AE196" s="40"/>
      <c r="AR196" s="226" t="s">
        <v>371</v>
      </c>
      <c r="AT196" s="226" t="s">
        <v>229</v>
      </c>
      <c r="AU196" s="226" t="s">
        <v>82</v>
      </c>
      <c r="AY196" s="19" t="s">
        <v>227</v>
      </c>
      <c r="BE196" s="227">
        <f>IF(N196="základní",J196,0)</f>
        <v>0</v>
      </c>
      <c r="BF196" s="227">
        <f>IF(N196="snížená",J196,0)</f>
        <v>0</v>
      </c>
      <c r="BG196" s="227">
        <f>IF(N196="zákl. přenesená",J196,0)</f>
        <v>0</v>
      </c>
      <c r="BH196" s="227">
        <f>IF(N196="sníž. přenesená",J196,0)</f>
        <v>0</v>
      </c>
      <c r="BI196" s="227">
        <f>IF(N196="nulová",J196,0)</f>
        <v>0</v>
      </c>
      <c r="BJ196" s="19" t="s">
        <v>82</v>
      </c>
      <c r="BK196" s="227">
        <f>ROUND(I196*H196,2)</f>
        <v>0</v>
      </c>
      <c r="BL196" s="19" t="s">
        <v>371</v>
      </c>
      <c r="BM196" s="226" t="s">
        <v>372</v>
      </c>
    </row>
    <row r="197" s="2" customFormat="1">
      <c r="A197" s="40"/>
      <c r="B197" s="41"/>
      <c r="C197" s="42"/>
      <c r="D197" s="228" t="s">
        <v>236</v>
      </c>
      <c r="E197" s="42"/>
      <c r="F197" s="229" t="s">
        <v>373</v>
      </c>
      <c r="G197" s="42"/>
      <c r="H197" s="42"/>
      <c r="I197" s="230"/>
      <c r="J197" s="42"/>
      <c r="K197" s="42"/>
      <c r="L197" s="46"/>
      <c r="M197" s="231"/>
      <c r="N197" s="232"/>
      <c r="O197" s="86"/>
      <c r="P197" s="86"/>
      <c r="Q197" s="86"/>
      <c r="R197" s="86"/>
      <c r="S197" s="86"/>
      <c r="T197" s="86"/>
      <c r="U197" s="87"/>
      <c r="V197" s="40"/>
      <c r="W197" s="40"/>
      <c r="X197" s="40"/>
      <c r="Y197" s="40"/>
      <c r="Z197" s="40"/>
      <c r="AA197" s="40"/>
      <c r="AB197" s="40"/>
      <c r="AC197" s="40"/>
      <c r="AD197" s="40"/>
      <c r="AE197" s="40"/>
      <c r="AT197" s="19" t="s">
        <v>236</v>
      </c>
      <c r="AU197" s="19" t="s">
        <v>82</v>
      </c>
    </row>
    <row r="198" s="15" customFormat="1">
      <c r="A198" s="15"/>
      <c r="B198" s="266"/>
      <c r="C198" s="267"/>
      <c r="D198" s="235" t="s">
        <v>238</v>
      </c>
      <c r="E198" s="268" t="s">
        <v>19</v>
      </c>
      <c r="F198" s="269" t="s">
        <v>374</v>
      </c>
      <c r="G198" s="267"/>
      <c r="H198" s="268" t="s">
        <v>19</v>
      </c>
      <c r="I198" s="270"/>
      <c r="J198" s="267"/>
      <c r="K198" s="267"/>
      <c r="L198" s="271"/>
      <c r="M198" s="272"/>
      <c r="N198" s="273"/>
      <c r="O198" s="273"/>
      <c r="P198" s="273"/>
      <c r="Q198" s="273"/>
      <c r="R198" s="273"/>
      <c r="S198" s="273"/>
      <c r="T198" s="273"/>
      <c r="U198" s="274"/>
      <c r="V198" s="15"/>
      <c r="W198" s="15"/>
      <c r="X198" s="15"/>
      <c r="Y198" s="15"/>
      <c r="Z198" s="15"/>
      <c r="AA198" s="15"/>
      <c r="AB198" s="15"/>
      <c r="AC198" s="15"/>
      <c r="AD198" s="15"/>
      <c r="AE198" s="15"/>
      <c r="AT198" s="275" t="s">
        <v>238</v>
      </c>
      <c r="AU198" s="275" t="s">
        <v>82</v>
      </c>
      <c r="AV198" s="15" t="s">
        <v>82</v>
      </c>
      <c r="AW198" s="15" t="s">
        <v>37</v>
      </c>
      <c r="AX198" s="15" t="s">
        <v>75</v>
      </c>
      <c r="AY198" s="275" t="s">
        <v>227</v>
      </c>
    </row>
    <row r="199" s="13" customFormat="1">
      <c r="A199" s="13"/>
      <c r="B199" s="233"/>
      <c r="C199" s="234"/>
      <c r="D199" s="235" t="s">
        <v>238</v>
      </c>
      <c r="E199" s="236" t="s">
        <v>19</v>
      </c>
      <c r="F199" s="237" t="s">
        <v>245</v>
      </c>
      <c r="G199" s="234"/>
      <c r="H199" s="238">
        <v>8</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82</v>
      </c>
      <c r="AV199" s="13" t="s">
        <v>84</v>
      </c>
      <c r="AW199" s="13" t="s">
        <v>37</v>
      </c>
      <c r="AX199" s="13" t="s">
        <v>75</v>
      </c>
      <c r="AY199" s="244" t="s">
        <v>227</v>
      </c>
    </row>
    <row r="200" s="14" customFormat="1">
      <c r="A200" s="14"/>
      <c r="B200" s="245"/>
      <c r="C200" s="246"/>
      <c r="D200" s="235" t="s">
        <v>238</v>
      </c>
      <c r="E200" s="247" t="s">
        <v>19</v>
      </c>
      <c r="F200" s="248" t="s">
        <v>240</v>
      </c>
      <c r="G200" s="246"/>
      <c r="H200" s="249">
        <v>8</v>
      </c>
      <c r="I200" s="250"/>
      <c r="J200" s="246"/>
      <c r="K200" s="246"/>
      <c r="L200" s="251"/>
      <c r="M200" s="276"/>
      <c r="N200" s="277"/>
      <c r="O200" s="277"/>
      <c r="P200" s="277"/>
      <c r="Q200" s="277"/>
      <c r="R200" s="277"/>
      <c r="S200" s="277"/>
      <c r="T200" s="277"/>
      <c r="U200" s="278"/>
      <c r="V200" s="14"/>
      <c r="W200" s="14"/>
      <c r="X200" s="14"/>
      <c r="Y200" s="14"/>
      <c r="Z200" s="14"/>
      <c r="AA200" s="14"/>
      <c r="AB200" s="14"/>
      <c r="AC200" s="14"/>
      <c r="AD200" s="14"/>
      <c r="AE200" s="14"/>
      <c r="AT200" s="255" t="s">
        <v>238</v>
      </c>
      <c r="AU200" s="255" t="s">
        <v>82</v>
      </c>
      <c r="AV200" s="14" t="s">
        <v>234</v>
      </c>
      <c r="AW200" s="14" t="s">
        <v>37</v>
      </c>
      <c r="AX200" s="14" t="s">
        <v>82</v>
      </c>
      <c r="AY200" s="255" t="s">
        <v>227</v>
      </c>
    </row>
    <row r="201" s="2" customFormat="1" ht="6.96" customHeight="1">
      <c r="A201" s="40"/>
      <c r="B201" s="61"/>
      <c r="C201" s="62"/>
      <c r="D201" s="62"/>
      <c r="E201" s="62"/>
      <c r="F201" s="62"/>
      <c r="G201" s="62"/>
      <c r="H201" s="62"/>
      <c r="I201" s="62"/>
      <c r="J201" s="62"/>
      <c r="K201" s="62"/>
      <c r="L201" s="46"/>
      <c r="M201" s="40"/>
      <c r="O201" s="40"/>
      <c r="P201" s="40"/>
      <c r="Q201" s="40"/>
      <c r="R201" s="40"/>
      <c r="S201" s="40"/>
      <c r="T201" s="40"/>
      <c r="U201" s="40"/>
      <c r="V201" s="40"/>
      <c r="W201" s="40"/>
      <c r="X201" s="40"/>
      <c r="Y201" s="40"/>
      <c r="Z201" s="40"/>
      <c r="AA201" s="40"/>
      <c r="AB201" s="40"/>
      <c r="AC201" s="40"/>
      <c r="AD201" s="40"/>
      <c r="AE201" s="40"/>
    </row>
  </sheetData>
  <sheetProtection sheet="1" autoFilter="0" formatColumns="0" formatRows="0" objects="1" scenarios="1" spinCount="100000" saltValue="eo3QAhGXyvWIS5Rtih0dspMpt1UDqbSBS5iljU96xj780RPtI+JK60GG2A6iWbZ09naO5Dgfdtbq82fEvchqwQ==" hashValue="6mg7EGuHNpYYqZqHsTXoqWyoi4AxGpc3XQAi6HdiaoyiXFLFZhOs21Zj5M9pknH382OXaWxeVxIzmP/isODcXg==" algorithmName="SHA-512" password="CC35"/>
  <autoFilter ref="C100:K200"/>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hyperlinks>
    <hyperlink ref="F105" r:id="rId1" display="https://podminky.urs.cz/item/CS_URS_2023_02/174111102"/>
    <hyperlink ref="F112" r:id="rId2" display="https://podminky.urs.cz/item/CS_URS_2023_02/631312141"/>
    <hyperlink ref="F117" r:id="rId3" display="https://podminky.urs.cz/item/CS_URS_2023_02/962031132"/>
    <hyperlink ref="F125" r:id="rId4" display="https://podminky.urs.cz/item/CS_URS_2023_02/962031133"/>
    <hyperlink ref="F139" r:id="rId5" display="https://podminky.urs.cz/item/CS_URS_2023_02/965042141"/>
    <hyperlink ref="F144" r:id="rId6" display="https://podminky.urs.cz/item/CS_URS_2023_02/965046111"/>
    <hyperlink ref="F150" r:id="rId7" display="https://podminky.urs.cz/item/CS_URS_2023_02/965046119"/>
    <hyperlink ref="F154" r:id="rId8" display="https://podminky.urs.cz/item/CS_URS_2023_02/968072455"/>
    <hyperlink ref="F158" r:id="rId9" display="https://podminky.urs.cz/item/CS_URS_2023_02/968072456"/>
    <hyperlink ref="F162" r:id="rId10" display="https://podminky.urs.cz/item/CS_URS_2023_02/977312113"/>
    <hyperlink ref="F167" r:id="rId11" display="https://podminky.urs.cz/item/CS_URS_2023_02/997013151"/>
    <hyperlink ref="F169" r:id="rId12" display="https://podminky.urs.cz/item/CS_URS_2023_02/997013501"/>
    <hyperlink ref="F171" r:id="rId13" display="https://podminky.urs.cz/item/CS_URS_2023_02/997013509"/>
    <hyperlink ref="F175" r:id="rId14" display="https://podminky.urs.cz/item/CS_URS_2023_02/997013631"/>
    <hyperlink ref="F178" r:id="rId15" display="https://podminky.urs.cz/item/CS_URS_2023_02/998018001"/>
    <hyperlink ref="F182" r:id="rId16" display="https://podminky.urs.cz/item/CS_URS_2023_02/766691914"/>
    <hyperlink ref="F186" r:id="rId17" display="https://podminky.urs.cz/item/CS_URS_2023_02/766691915"/>
    <hyperlink ref="F192" r:id="rId18" display="https://podminky.urs.cz/item/CS_URS_2023_02/784121001"/>
    <hyperlink ref="F197" r:id="rId19" display="https://podminky.urs.cz/item/CS_URS_2023_02/HZS1291"/>
  </hyperlinks>
  <pageMargins left="0.39375" right="0.39375" top="0.39375" bottom="0.39375" header="0" footer="0"/>
  <pageSetup paperSize="9" orientation="landscape" blackAndWhite="1" fitToHeight="100"/>
  <headerFooter>
    <oddFooter>&amp;CStrana &amp;P z &amp;N</oddFooter>
  </headerFooter>
  <drawing r:id="rId20"/>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145</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3207</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ROUND((SUM(BE92:BE171)),  2)</f>
        <v>0</v>
      </c>
      <c r="G37" s="40"/>
      <c r="H37" s="40"/>
      <c r="I37" s="160">
        <v>0.20999999999999999</v>
      </c>
      <c r="J37" s="159">
        <f>ROUND(((SUM(BE92:BE171))*I37),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ROUND((SUM(BF92:BF171)),  2)</f>
        <v>0</v>
      </c>
      <c r="G38" s="40"/>
      <c r="H38" s="40"/>
      <c r="I38" s="160">
        <v>0.12</v>
      </c>
      <c r="J38" s="159">
        <f>ROUND(((SUM(BF92:BF171))*I38),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ROUND((SUM(BG92:BG171)),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ROUND((SUM(BH92:BH171)),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ROUND((SUM(BI92:BI171)),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03 - PZTS - Poplachový zabezpečovací a tísňový systém</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3208</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192</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03 - PZTS - Poplachový zabezpečovací a tísňový systém</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3209</v>
      </c>
      <c r="F93" s="202" t="s">
        <v>144</v>
      </c>
      <c r="G93" s="200"/>
      <c r="H93" s="200"/>
      <c r="I93" s="203"/>
      <c r="J93" s="204">
        <f>BK93</f>
        <v>0</v>
      </c>
      <c r="K93" s="200"/>
      <c r="L93" s="205"/>
      <c r="M93" s="206"/>
      <c r="N93" s="207"/>
      <c r="O93" s="207"/>
      <c r="P93" s="208">
        <f>SUM(P94:P171)</f>
        <v>0</v>
      </c>
      <c r="Q93" s="207"/>
      <c r="R93" s="208">
        <f>SUM(R94:R171)</f>
        <v>0</v>
      </c>
      <c r="S93" s="207"/>
      <c r="T93" s="208">
        <f>SUM(T94:T171)</f>
        <v>0</v>
      </c>
      <c r="U93" s="209"/>
      <c r="V93" s="12"/>
      <c r="W93" s="12"/>
      <c r="X93" s="12"/>
      <c r="Y93" s="12"/>
      <c r="Z93" s="12"/>
      <c r="AA93" s="12"/>
      <c r="AB93" s="12"/>
      <c r="AC93" s="12"/>
      <c r="AD93" s="12"/>
      <c r="AE93" s="12"/>
      <c r="AR93" s="210" t="s">
        <v>82</v>
      </c>
      <c r="AT93" s="211" t="s">
        <v>74</v>
      </c>
      <c r="AU93" s="211" t="s">
        <v>75</v>
      </c>
      <c r="AY93" s="210" t="s">
        <v>227</v>
      </c>
      <c r="BK93" s="212">
        <f>SUM(BK94:BK171)</f>
        <v>0</v>
      </c>
    </row>
    <row r="94" s="2" customFormat="1" ht="24.15" customHeight="1">
      <c r="A94" s="40"/>
      <c r="B94" s="41"/>
      <c r="C94" s="215" t="s">
        <v>82</v>
      </c>
      <c r="D94" s="215" t="s">
        <v>229</v>
      </c>
      <c r="E94" s="216" t="s">
        <v>3210</v>
      </c>
      <c r="F94" s="217" t="s">
        <v>3211</v>
      </c>
      <c r="G94" s="218" t="s">
        <v>2657</v>
      </c>
      <c r="H94" s="219">
        <v>1</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3212</v>
      </c>
    </row>
    <row r="95" s="2" customFormat="1" ht="33" customHeight="1">
      <c r="A95" s="40"/>
      <c r="B95" s="41"/>
      <c r="C95" s="256" t="s">
        <v>84</v>
      </c>
      <c r="D95" s="256" t="s">
        <v>241</v>
      </c>
      <c r="E95" s="257" t="s">
        <v>3213</v>
      </c>
      <c r="F95" s="258" t="s">
        <v>3214</v>
      </c>
      <c r="G95" s="259" t="s">
        <v>2657</v>
      </c>
      <c r="H95" s="260">
        <v>1</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3215</v>
      </c>
    </row>
    <row r="96" s="15" customFormat="1">
      <c r="A96" s="15"/>
      <c r="B96" s="266"/>
      <c r="C96" s="267"/>
      <c r="D96" s="235" t="s">
        <v>238</v>
      </c>
      <c r="E96" s="268" t="s">
        <v>19</v>
      </c>
      <c r="F96" s="269" t="s">
        <v>3216</v>
      </c>
      <c r="G96" s="267"/>
      <c r="H96" s="268" t="s">
        <v>19</v>
      </c>
      <c r="I96" s="270"/>
      <c r="J96" s="267"/>
      <c r="K96" s="267"/>
      <c r="L96" s="271"/>
      <c r="M96" s="272"/>
      <c r="N96" s="273"/>
      <c r="O96" s="273"/>
      <c r="P96" s="273"/>
      <c r="Q96" s="273"/>
      <c r="R96" s="273"/>
      <c r="S96" s="273"/>
      <c r="T96" s="273"/>
      <c r="U96" s="274"/>
      <c r="V96" s="15"/>
      <c r="W96" s="15"/>
      <c r="X96" s="15"/>
      <c r="Y96" s="15"/>
      <c r="Z96" s="15"/>
      <c r="AA96" s="15"/>
      <c r="AB96" s="15"/>
      <c r="AC96" s="15"/>
      <c r="AD96" s="15"/>
      <c r="AE96" s="15"/>
      <c r="AT96" s="275" t="s">
        <v>238</v>
      </c>
      <c r="AU96" s="275" t="s">
        <v>82</v>
      </c>
      <c r="AV96" s="15" t="s">
        <v>82</v>
      </c>
      <c r="AW96" s="15" t="s">
        <v>37</v>
      </c>
      <c r="AX96" s="15" t="s">
        <v>75</v>
      </c>
      <c r="AY96" s="275" t="s">
        <v>227</v>
      </c>
    </row>
    <row r="97" s="13" customFormat="1">
      <c r="A97" s="13"/>
      <c r="B97" s="233"/>
      <c r="C97" s="234"/>
      <c r="D97" s="235" t="s">
        <v>238</v>
      </c>
      <c r="E97" s="236" t="s">
        <v>19</v>
      </c>
      <c r="F97" s="237" t="s">
        <v>3217</v>
      </c>
      <c r="G97" s="234"/>
      <c r="H97" s="238">
        <v>1</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82</v>
      </c>
      <c r="AV97" s="13" t="s">
        <v>84</v>
      </c>
      <c r="AW97" s="13" t="s">
        <v>37</v>
      </c>
      <c r="AX97" s="13" t="s">
        <v>75</v>
      </c>
      <c r="AY97" s="244" t="s">
        <v>227</v>
      </c>
    </row>
    <row r="98" s="14" customFormat="1">
      <c r="A98" s="14"/>
      <c r="B98" s="245"/>
      <c r="C98" s="246"/>
      <c r="D98" s="235" t="s">
        <v>238</v>
      </c>
      <c r="E98" s="247" t="s">
        <v>19</v>
      </c>
      <c r="F98" s="248" t="s">
        <v>240</v>
      </c>
      <c r="G98" s="246"/>
      <c r="H98" s="249">
        <v>1</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82</v>
      </c>
      <c r="AV98" s="14" t="s">
        <v>234</v>
      </c>
      <c r="AW98" s="14" t="s">
        <v>37</v>
      </c>
      <c r="AX98" s="14" t="s">
        <v>82</v>
      </c>
      <c r="AY98" s="255" t="s">
        <v>227</v>
      </c>
    </row>
    <row r="99" s="2" customFormat="1" ht="16.5" customHeight="1">
      <c r="A99" s="40"/>
      <c r="B99" s="41"/>
      <c r="C99" s="215" t="s">
        <v>91</v>
      </c>
      <c r="D99" s="215" t="s">
        <v>229</v>
      </c>
      <c r="E99" s="216" t="s">
        <v>3218</v>
      </c>
      <c r="F99" s="217" t="s">
        <v>3219</v>
      </c>
      <c r="G99" s="218" t="s">
        <v>2657</v>
      </c>
      <c r="H99" s="219">
        <v>1</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82</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3220</v>
      </c>
    </row>
    <row r="100" s="2" customFormat="1" ht="16.5" customHeight="1">
      <c r="A100" s="40"/>
      <c r="B100" s="41"/>
      <c r="C100" s="256" t="s">
        <v>234</v>
      </c>
      <c r="D100" s="256" t="s">
        <v>241</v>
      </c>
      <c r="E100" s="257" t="s">
        <v>3221</v>
      </c>
      <c r="F100" s="258" t="s">
        <v>3222</v>
      </c>
      <c r="G100" s="259" t="s">
        <v>2657</v>
      </c>
      <c r="H100" s="260">
        <v>1</v>
      </c>
      <c r="I100" s="261"/>
      <c r="J100" s="262">
        <f>ROUND(I100*H100,2)</f>
        <v>0</v>
      </c>
      <c r="K100" s="258" t="s">
        <v>19</v>
      </c>
      <c r="L100" s="263"/>
      <c r="M100" s="264" t="s">
        <v>19</v>
      </c>
      <c r="N100" s="265"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245</v>
      </c>
      <c r="AT100" s="226" t="s">
        <v>241</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3223</v>
      </c>
    </row>
    <row r="101" s="15" customFormat="1">
      <c r="A101" s="15"/>
      <c r="B101" s="266"/>
      <c r="C101" s="267"/>
      <c r="D101" s="235" t="s">
        <v>238</v>
      </c>
      <c r="E101" s="268" t="s">
        <v>19</v>
      </c>
      <c r="F101" s="269" t="s">
        <v>3216</v>
      </c>
      <c r="G101" s="267"/>
      <c r="H101" s="268" t="s">
        <v>19</v>
      </c>
      <c r="I101" s="270"/>
      <c r="J101" s="267"/>
      <c r="K101" s="267"/>
      <c r="L101" s="271"/>
      <c r="M101" s="272"/>
      <c r="N101" s="273"/>
      <c r="O101" s="273"/>
      <c r="P101" s="273"/>
      <c r="Q101" s="273"/>
      <c r="R101" s="273"/>
      <c r="S101" s="273"/>
      <c r="T101" s="273"/>
      <c r="U101" s="274"/>
      <c r="V101" s="15"/>
      <c r="W101" s="15"/>
      <c r="X101" s="15"/>
      <c r="Y101" s="15"/>
      <c r="Z101" s="15"/>
      <c r="AA101" s="15"/>
      <c r="AB101" s="15"/>
      <c r="AC101" s="15"/>
      <c r="AD101" s="15"/>
      <c r="AE101" s="15"/>
      <c r="AT101" s="275" t="s">
        <v>238</v>
      </c>
      <c r="AU101" s="275" t="s">
        <v>82</v>
      </c>
      <c r="AV101" s="15" t="s">
        <v>82</v>
      </c>
      <c r="AW101" s="15" t="s">
        <v>37</v>
      </c>
      <c r="AX101" s="15" t="s">
        <v>75</v>
      </c>
      <c r="AY101" s="275" t="s">
        <v>227</v>
      </c>
    </row>
    <row r="102" s="13" customFormat="1">
      <c r="A102" s="13"/>
      <c r="B102" s="233"/>
      <c r="C102" s="234"/>
      <c r="D102" s="235" t="s">
        <v>238</v>
      </c>
      <c r="E102" s="236" t="s">
        <v>19</v>
      </c>
      <c r="F102" s="237" t="s">
        <v>3217</v>
      </c>
      <c r="G102" s="234"/>
      <c r="H102" s="238">
        <v>1</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82</v>
      </c>
      <c r="AV102" s="13" t="s">
        <v>84</v>
      </c>
      <c r="AW102" s="13" t="s">
        <v>37</v>
      </c>
      <c r="AX102" s="13" t="s">
        <v>75</v>
      </c>
      <c r="AY102" s="244" t="s">
        <v>227</v>
      </c>
    </row>
    <row r="103" s="14" customFormat="1">
      <c r="A103" s="14"/>
      <c r="B103" s="245"/>
      <c r="C103" s="246"/>
      <c r="D103" s="235" t="s">
        <v>238</v>
      </c>
      <c r="E103" s="247" t="s">
        <v>19</v>
      </c>
      <c r="F103" s="248" t="s">
        <v>240</v>
      </c>
      <c r="G103" s="246"/>
      <c r="H103" s="249">
        <v>1</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82</v>
      </c>
      <c r="AV103" s="14" t="s">
        <v>234</v>
      </c>
      <c r="AW103" s="14" t="s">
        <v>37</v>
      </c>
      <c r="AX103" s="14" t="s">
        <v>82</v>
      </c>
      <c r="AY103" s="255" t="s">
        <v>227</v>
      </c>
    </row>
    <row r="104" s="2" customFormat="1" ht="16.5" customHeight="1">
      <c r="A104" s="40"/>
      <c r="B104" s="41"/>
      <c r="C104" s="215" t="s">
        <v>267</v>
      </c>
      <c r="D104" s="215" t="s">
        <v>229</v>
      </c>
      <c r="E104" s="216" t="s">
        <v>3224</v>
      </c>
      <c r="F104" s="217" t="s">
        <v>3225</v>
      </c>
      <c r="G104" s="218" t="s">
        <v>2657</v>
      </c>
      <c r="H104" s="219">
        <v>5</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3226</v>
      </c>
    </row>
    <row r="105" s="2" customFormat="1" ht="16.5" customHeight="1">
      <c r="A105" s="40"/>
      <c r="B105" s="41"/>
      <c r="C105" s="256" t="s">
        <v>248</v>
      </c>
      <c r="D105" s="256" t="s">
        <v>241</v>
      </c>
      <c r="E105" s="257" t="s">
        <v>3227</v>
      </c>
      <c r="F105" s="258" t="s">
        <v>3228</v>
      </c>
      <c r="G105" s="259" t="s">
        <v>2657</v>
      </c>
      <c r="H105" s="260">
        <v>5</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3229</v>
      </c>
    </row>
    <row r="106" s="15" customFormat="1">
      <c r="A106" s="15"/>
      <c r="B106" s="266"/>
      <c r="C106" s="267"/>
      <c r="D106" s="235" t="s">
        <v>238</v>
      </c>
      <c r="E106" s="268" t="s">
        <v>19</v>
      </c>
      <c r="F106" s="269" t="s">
        <v>3216</v>
      </c>
      <c r="G106" s="267"/>
      <c r="H106" s="268" t="s">
        <v>19</v>
      </c>
      <c r="I106" s="270"/>
      <c r="J106" s="267"/>
      <c r="K106" s="267"/>
      <c r="L106" s="271"/>
      <c r="M106" s="272"/>
      <c r="N106" s="273"/>
      <c r="O106" s="273"/>
      <c r="P106" s="273"/>
      <c r="Q106" s="273"/>
      <c r="R106" s="273"/>
      <c r="S106" s="273"/>
      <c r="T106" s="273"/>
      <c r="U106" s="274"/>
      <c r="V106" s="15"/>
      <c r="W106" s="15"/>
      <c r="X106" s="15"/>
      <c r="Y106" s="15"/>
      <c r="Z106" s="15"/>
      <c r="AA106" s="15"/>
      <c r="AB106" s="15"/>
      <c r="AC106" s="15"/>
      <c r="AD106" s="15"/>
      <c r="AE106" s="15"/>
      <c r="AT106" s="275" t="s">
        <v>238</v>
      </c>
      <c r="AU106" s="275" t="s">
        <v>82</v>
      </c>
      <c r="AV106" s="15" t="s">
        <v>82</v>
      </c>
      <c r="AW106" s="15" t="s">
        <v>37</v>
      </c>
      <c r="AX106" s="15" t="s">
        <v>75</v>
      </c>
      <c r="AY106" s="275" t="s">
        <v>227</v>
      </c>
    </row>
    <row r="107" s="13" customFormat="1">
      <c r="A107" s="13"/>
      <c r="B107" s="233"/>
      <c r="C107" s="234"/>
      <c r="D107" s="235" t="s">
        <v>238</v>
      </c>
      <c r="E107" s="236" t="s">
        <v>19</v>
      </c>
      <c r="F107" s="237" t="s">
        <v>3230</v>
      </c>
      <c r="G107" s="234"/>
      <c r="H107" s="238">
        <v>5</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82</v>
      </c>
      <c r="AV107" s="13" t="s">
        <v>84</v>
      </c>
      <c r="AW107" s="13" t="s">
        <v>37</v>
      </c>
      <c r="AX107" s="13" t="s">
        <v>75</v>
      </c>
      <c r="AY107" s="244" t="s">
        <v>227</v>
      </c>
    </row>
    <row r="108" s="14" customFormat="1">
      <c r="A108" s="14"/>
      <c r="B108" s="245"/>
      <c r="C108" s="246"/>
      <c r="D108" s="235" t="s">
        <v>238</v>
      </c>
      <c r="E108" s="247" t="s">
        <v>19</v>
      </c>
      <c r="F108" s="248" t="s">
        <v>240</v>
      </c>
      <c r="G108" s="246"/>
      <c r="H108" s="249">
        <v>5</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82</v>
      </c>
      <c r="AV108" s="14" t="s">
        <v>234</v>
      </c>
      <c r="AW108" s="14" t="s">
        <v>37</v>
      </c>
      <c r="AX108" s="14" t="s">
        <v>82</v>
      </c>
      <c r="AY108" s="255" t="s">
        <v>227</v>
      </c>
    </row>
    <row r="109" s="2" customFormat="1" ht="16.5" customHeight="1">
      <c r="A109" s="40"/>
      <c r="B109" s="41"/>
      <c r="C109" s="215" t="s">
        <v>285</v>
      </c>
      <c r="D109" s="215" t="s">
        <v>229</v>
      </c>
      <c r="E109" s="216" t="s">
        <v>3231</v>
      </c>
      <c r="F109" s="217" t="s">
        <v>3232</v>
      </c>
      <c r="G109" s="218" t="s">
        <v>2657</v>
      </c>
      <c r="H109" s="219">
        <v>2</v>
      </c>
      <c r="I109" s="220"/>
      <c r="J109" s="221">
        <f>ROUND(I109*H109,2)</f>
        <v>0</v>
      </c>
      <c r="K109" s="217" t="s">
        <v>19</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82</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3233</v>
      </c>
    </row>
    <row r="110" s="2" customFormat="1" ht="16.5" customHeight="1">
      <c r="A110" s="40"/>
      <c r="B110" s="41"/>
      <c r="C110" s="256" t="s">
        <v>245</v>
      </c>
      <c r="D110" s="256" t="s">
        <v>241</v>
      </c>
      <c r="E110" s="257" t="s">
        <v>3234</v>
      </c>
      <c r="F110" s="258" t="s">
        <v>3235</v>
      </c>
      <c r="G110" s="259" t="s">
        <v>2657</v>
      </c>
      <c r="H110" s="260">
        <v>2</v>
      </c>
      <c r="I110" s="261"/>
      <c r="J110" s="262">
        <f>ROUND(I110*H110,2)</f>
        <v>0</v>
      </c>
      <c r="K110" s="258" t="s">
        <v>19</v>
      </c>
      <c r="L110" s="263"/>
      <c r="M110" s="264" t="s">
        <v>19</v>
      </c>
      <c r="N110" s="265"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245</v>
      </c>
      <c r="AT110" s="226" t="s">
        <v>241</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3236</v>
      </c>
    </row>
    <row r="111" s="15" customFormat="1">
      <c r="A111" s="15"/>
      <c r="B111" s="266"/>
      <c r="C111" s="267"/>
      <c r="D111" s="235" t="s">
        <v>238</v>
      </c>
      <c r="E111" s="268" t="s">
        <v>19</v>
      </c>
      <c r="F111" s="269" t="s">
        <v>3216</v>
      </c>
      <c r="G111" s="267"/>
      <c r="H111" s="268" t="s">
        <v>19</v>
      </c>
      <c r="I111" s="270"/>
      <c r="J111" s="267"/>
      <c r="K111" s="267"/>
      <c r="L111" s="271"/>
      <c r="M111" s="272"/>
      <c r="N111" s="273"/>
      <c r="O111" s="273"/>
      <c r="P111" s="273"/>
      <c r="Q111" s="273"/>
      <c r="R111" s="273"/>
      <c r="S111" s="273"/>
      <c r="T111" s="273"/>
      <c r="U111" s="274"/>
      <c r="V111" s="15"/>
      <c r="W111" s="15"/>
      <c r="X111" s="15"/>
      <c r="Y111" s="15"/>
      <c r="Z111" s="15"/>
      <c r="AA111" s="15"/>
      <c r="AB111" s="15"/>
      <c r="AC111" s="15"/>
      <c r="AD111" s="15"/>
      <c r="AE111" s="15"/>
      <c r="AT111" s="275" t="s">
        <v>238</v>
      </c>
      <c r="AU111" s="275" t="s">
        <v>82</v>
      </c>
      <c r="AV111" s="15" t="s">
        <v>82</v>
      </c>
      <c r="AW111" s="15" t="s">
        <v>37</v>
      </c>
      <c r="AX111" s="15" t="s">
        <v>75</v>
      </c>
      <c r="AY111" s="275" t="s">
        <v>227</v>
      </c>
    </row>
    <row r="112" s="13" customFormat="1">
      <c r="A112" s="13"/>
      <c r="B112" s="233"/>
      <c r="C112" s="234"/>
      <c r="D112" s="235" t="s">
        <v>238</v>
      </c>
      <c r="E112" s="236" t="s">
        <v>19</v>
      </c>
      <c r="F112" s="237" t="s">
        <v>3237</v>
      </c>
      <c r="G112" s="234"/>
      <c r="H112" s="238">
        <v>2</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82</v>
      </c>
      <c r="AV112" s="13" t="s">
        <v>84</v>
      </c>
      <c r="AW112" s="13" t="s">
        <v>37</v>
      </c>
      <c r="AX112" s="13" t="s">
        <v>75</v>
      </c>
      <c r="AY112" s="244" t="s">
        <v>227</v>
      </c>
    </row>
    <row r="113" s="14" customFormat="1">
      <c r="A113" s="14"/>
      <c r="B113" s="245"/>
      <c r="C113" s="246"/>
      <c r="D113" s="235" t="s">
        <v>238</v>
      </c>
      <c r="E113" s="247" t="s">
        <v>19</v>
      </c>
      <c r="F113" s="248" t="s">
        <v>240</v>
      </c>
      <c r="G113" s="246"/>
      <c r="H113" s="249">
        <v>2</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82</v>
      </c>
      <c r="AV113" s="14" t="s">
        <v>234</v>
      </c>
      <c r="AW113" s="14" t="s">
        <v>37</v>
      </c>
      <c r="AX113" s="14" t="s">
        <v>82</v>
      </c>
      <c r="AY113" s="255" t="s">
        <v>227</v>
      </c>
    </row>
    <row r="114" s="2" customFormat="1" ht="16.5" customHeight="1">
      <c r="A114" s="40"/>
      <c r="B114" s="41"/>
      <c r="C114" s="215" t="s">
        <v>255</v>
      </c>
      <c r="D114" s="215" t="s">
        <v>229</v>
      </c>
      <c r="E114" s="216" t="s">
        <v>3238</v>
      </c>
      <c r="F114" s="217" t="s">
        <v>3239</v>
      </c>
      <c r="G114" s="218" t="s">
        <v>2657</v>
      </c>
      <c r="H114" s="219">
        <v>6</v>
      </c>
      <c r="I114" s="220"/>
      <c r="J114" s="221">
        <f>ROUND(I114*H114,2)</f>
        <v>0</v>
      </c>
      <c r="K114" s="217" t="s">
        <v>19</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234</v>
      </c>
      <c r="AT114" s="226" t="s">
        <v>229</v>
      </c>
      <c r="AU114" s="226" t="s">
        <v>82</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3240</v>
      </c>
    </row>
    <row r="115" s="2" customFormat="1" ht="16.5" customHeight="1">
      <c r="A115" s="40"/>
      <c r="B115" s="41"/>
      <c r="C115" s="256" t="s">
        <v>117</v>
      </c>
      <c r="D115" s="256" t="s">
        <v>241</v>
      </c>
      <c r="E115" s="257" t="s">
        <v>3241</v>
      </c>
      <c r="F115" s="258" t="s">
        <v>3242</v>
      </c>
      <c r="G115" s="259" t="s">
        <v>2657</v>
      </c>
      <c r="H115" s="260">
        <v>6</v>
      </c>
      <c r="I115" s="261"/>
      <c r="J115" s="262">
        <f>ROUND(I115*H115,2)</f>
        <v>0</v>
      </c>
      <c r="K115" s="258" t="s">
        <v>19</v>
      </c>
      <c r="L115" s="263"/>
      <c r="M115" s="264" t="s">
        <v>19</v>
      </c>
      <c r="N115" s="265"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245</v>
      </c>
      <c r="AT115" s="226" t="s">
        <v>241</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3243</v>
      </c>
    </row>
    <row r="116" s="15" customFormat="1">
      <c r="A116" s="15"/>
      <c r="B116" s="266"/>
      <c r="C116" s="267"/>
      <c r="D116" s="235" t="s">
        <v>238</v>
      </c>
      <c r="E116" s="268" t="s">
        <v>19</v>
      </c>
      <c r="F116" s="269" t="s">
        <v>3216</v>
      </c>
      <c r="G116" s="267"/>
      <c r="H116" s="268" t="s">
        <v>19</v>
      </c>
      <c r="I116" s="270"/>
      <c r="J116" s="267"/>
      <c r="K116" s="267"/>
      <c r="L116" s="271"/>
      <c r="M116" s="272"/>
      <c r="N116" s="273"/>
      <c r="O116" s="273"/>
      <c r="P116" s="273"/>
      <c r="Q116" s="273"/>
      <c r="R116" s="273"/>
      <c r="S116" s="273"/>
      <c r="T116" s="273"/>
      <c r="U116" s="274"/>
      <c r="V116" s="15"/>
      <c r="W116" s="15"/>
      <c r="X116" s="15"/>
      <c r="Y116" s="15"/>
      <c r="Z116" s="15"/>
      <c r="AA116" s="15"/>
      <c r="AB116" s="15"/>
      <c r="AC116" s="15"/>
      <c r="AD116" s="15"/>
      <c r="AE116" s="15"/>
      <c r="AT116" s="275" t="s">
        <v>238</v>
      </c>
      <c r="AU116" s="275" t="s">
        <v>82</v>
      </c>
      <c r="AV116" s="15" t="s">
        <v>82</v>
      </c>
      <c r="AW116" s="15" t="s">
        <v>37</v>
      </c>
      <c r="AX116" s="15" t="s">
        <v>75</v>
      </c>
      <c r="AY116" s="275" t="s">
        <v>227</v>
      </c>
    </row>
    <row r="117" s="13" customFormat="1">
      <c r="A117" s="13"/>
      <c r="B117" s="233"/>
      <c r="C117" s="234"/>
      <c r="D117" s="235" t="s">
        <v>238</v>
      </c>
      <c r="E117" s="236" t="s">
        <v>19</v>
      </c>
      <c r="F117" s="237" t="s">
        <v>3244</v>
      </c>
      <c r="G117" s="234"/>
      <c r="H117" s="238">
        <v>6</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82</v>
      </c>
      <c r="AV117" s="13" t="s">
        <v>84</v>
      </c>
      <c r="AW117" s="13" t="s">
        <v>37</v>
      </c>
      <c r="AX117" s="13" t="s">
        <v>75</v>
      </c>
      <c r="AY117" s="244" t="s">
        <v>227</v>
      </c>
    </row>
    <row r="118" s="14" customFormat="1">
      <c r="A118" s="14"/>
      <c r="B118" s="245"/>
      <c r="C118" s="246"/>
      <c r="D118" s="235" t="s">
        <v>238</v>
      </c>
      <c r="E118" s="247" t="s">
        <v>19</v>
      </c>
      <c r="F118" s="248" t="s">
        <v>240</v>
      </c>
      <c r="G118" s="246"/>
      <c r="H118" s="249">
        <v>6</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82</v>
      </c>
      <c r="AV118" s="14" t="s">
        <v>234</v>
      </c>
      <c r="AW118" s="14" t="s">
        <v>37</v>
      </c>
      <c r="AX118" s="14" t="s">
        <v>82</v>
      </c>
      <c r="AY118" s="255" t="s">
        <v>227</v>
      </c>
    </row>
    <row r="119" s="2" customFormat="1" ht="16.5" customHeight="1">
      <c r="A119" s="40"/>
      <c r="B119" s="41"/>
      <c r="C119" s="215" t="s">
        <v>120</v>
      </c>
      <c r="D119" s="215" t="s">
        <v>229</v>
      </c>
      <c r="E119" s="216" t="s">
        <v>3245</v>
      </c>
      <c r="F119" s="217" t="s">
        <v>3246</v>
      </c>
      <c r="G119" s="218" t="s">
        <v>2657</v>
      </c>
      <c r="H119" s="219">
        <v>6</v>
      </c>
      <c r="I119" s="220"/>
      <c r="J119" s="221">
        <f>ROUND(I119*H119,2)</f>
        <v>0</v>
      </c>
      <c r="K119" s="217" t="s">
        <v>19</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82</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3247</v>
      </c>
    </row>
    <row r="120" s="2" customFormat="1" ht="16.5" customHeight="1">
      <c r="A120" s="40"/>
      <c r="B120" s="41"/>
      <c r="C120" s="256" t="s">
        <v>8</v>
      </c>
      <c r="D120" s="256" t="s">
        <v>241</v>
      </c>
      <c r="E120" s="257" t="s">
        <v>3248</v>
      </c>
      <c r="F120" s="258" t="s">
        <v>3249</v>
      </c>
      <c r="G120" s="259" t="s">
        <v>2657</v>
      </c>
      <c r="H120" s="260">
        <v>6</v>
      </c>
      <c r="I120" s="261"/>
      <c r="J120" s="262">
        <f>ROUND(I120*H120,2)</f>
        <v>0</v>
      </c>
      <c r="K120" s="258" t="s">
        <v>19</v>
      </c>
      <c r="L120" s="263"/>
      <c r="M120" s="264" t="s">
        <v>19</v>
      </c>
      <c r="N120" s="265"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245</v>
      </c>
      <c r="AT120" s="226" t="s">
        <v>241</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3250</v>
      </c>
    </row>
    <row r="121" s="15" customFormat="1">
      <c r="A121" s="15"/>
      <c r="B121" s="266"/>
      <c r="C121" s="267"/>
      <c r="D121" s="235" t="s">
        <v>238</v>
      </c>
      <c r="E121" s="268" t="s">
        <v>19</v>
      </c>
      <c r="F121" s="269" t="s">
        <v>3216</v>
      </c>
      <c r="G121" s="267"/>
      <c r="H121" s="268" t="s">
        <v>19</v>
      </c>
      <c r="I121" s="270"/>
      <c r="J121" s="267"/>
      <c r="K121" s="267"/>
      <c r="L121" s="271"/>
      <c r="M121" s="272"/>
      <c r="N121" s="273"/>
      <c r="O121" s="273"/>
      <c r="P121" s="273"/>
      <c r="Q121" s="273"/>
      <c r="R121" s="273"/>
      <c r="S121" s="273"/>
      <c r="T121" s="273"/>
      <c r="U121" s="274"/>
      <c r="V121" s="15"/>
      <c r="W121" s="15"/>
      <c r="X121" s="15"/>
      <c r="Y121" s="15"/>
      <c r="Z121" s="15"/>
      <c r="AA121" s="15"/>
      <c r="AB121" s="15"/>
      <c r="AC121" s="15"/>
      <c r="AD121" s="15"/>
      <c r="AE121" s="15"/>
      <c r="AT121" s="275" t="s">
        <v>238</v>
      </c>
      <c r="AU121" s="275" t="s">
        <v>82</v>
      </c>
      <c r="AV121" s="15" t="s">
        <v>82</v>
      </c>
      <c r="AW121" s="15" t="s">
        <v>37</v>
      </c>
      <c r="AX121" s="15" t="s">
        <v>75</v>
      </c>
      <c r="AY121" s="275" t="s">
        <v>227</v>
      </c>
    </row>
    <row r="122" s="13" customFormat="1">
      <c r="A122" s="13"/>
      <c r="B122" s="233"/>
      <c r="C122" s="234"/>
      <c r="D122" s="235" t="s">
        <v>238</v>
      </c>
      <c r="E122" s="236" t="s">
        <v>19</v>
      </c>
      <c r="F122" s="237" t="s">
        <v>3244</v>
      </c>
      <c r="G122" s="234"/>
      <c r="H122" s="238">
        <v>6</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82</v>
      </c>
      <c r="AV122" s="13" t="s">
        <v>84</v>
      </c>
      <c r="AW122" s="13" t="s">
        <v>37</v>
      </c>
      <c r="AX122" s="13" t="s">
        <v>75</v>
      </c>
      <c r="AY122" s="244" t="s">
        <v>227</v>
      </c>
    </row>
    <row r="123" s="14" customFormat="1">
      <c r="A123" s="14"/>
      <c r="B123" s="245"/>
      <c r="C123" s="246"/>
      <c r="D123" s="235" t="s">
        <v>238</v>
      </c>
      <c r="E123" s="247" t="s">
        <v>19</v>
      </c>
      <c r="F123" s="248" t="s">
        <v>240</v>
      </c>
      <c r="G123" s="246"/>
      <c r="H123" s="249">
        <v>6</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82</v>
      </c>
      <c r="AV123" s="14" t="s">
        <v>234</v>
      </c>
      <c r="AW123" s="14" t="s">
        <v>37</v>
      </c>
      <c r="AX123" s="14" t="s">
        <v>82</v>
      </c>
      <c r="AY123" s="255" t="s">
        <v>227</v>
      </c>
    </row>
    <row r="124" s="2" customFormat="1" ht="16.5" customHeight="1">
      <c r="A124" s="40"/>
      <c r="B124" s="41"/>
      <c r="C124" s="215" t="s">
        <v>125</v>
      </c>
      <c r="D124" s="215" t="s">
        <v>229</v>
      </c>
      <c r="E124" s="216" t="s">
        <v>3251</v>
      </c>
      <c r="F124" s="217" t="s">
        <v>3252</v>
      </c>
      <c r="G124" s="218" t="s">
        <v>309</v>
      </c>
      <c r="H124" s="219">
        <v>530</v>
      </c>
      <c r="I124" s="220"/>
      <c r="J124" s="221">
        <f>ROUND(I124*H124,2)</f>
        <v>0</v>
      </c>
      <c r="K124" s="217" t="s">
        <v>19</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234</v>
      </c>
      <c r="AT124" s="226" t="s">
        <v>229</v>
      </c>
      <c r="AU124" s="226" t="s">
        <v>82</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3253</v>
      </c>
    </row>
    <row r="125" s="2" customFormat="1" ht="16.5" customHeight="1">
      <c r="A125" s="40"/>
      <c r="B125" s="41"/>
      <c r="C125" s="256" t="s">
        <v>323</v>
      </c>
      <c r="D125" s="256" t="s">
        <v>241</v>
      </c>
      <c r="E125" s="257" t="s">
        <v>3254</v>
      </c>
      <c r="F125" s="258" t="s">
        <v>3255</v>
      </c>
      <c r="G125" s="259" t="s">
        <v>309</v>
      </c>
      <c r="H125" s="260">
        <v>530</v>
      </c>
      <c r="I125" s="261"/>
      <c r="J125" s="262">
        <f>ROUND(I125*H125,2)</f>
        <v>0</v>
      </c>
      <c r="K125" s="258" t="s">
        <v>19</v>
      </c>
      <c r="L125" s="263"/>
      <c r="M125" s="264" t="s">
        <v>19</v>
      </c>
      <c r="N125" s="265"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245</v>
      </c>
      <c r="AT125" s="226" t="s">
        <v>241</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3256</v>
      </c>
    </row>
    <row r="126" s="2" customFormat="1" ht="16.5" customHeight="1">
      <c r="A126" s="40"/>
      <c r="B126" s="41"/>
      <c r="C126" s="215" t="s">
        <v>329</v>
      </c>
      <c r="D126" s="215" t="s">
        <v>229</v>
      </c>
      <c r="E126" s="216" t="s">
        <v>3257</v>
      </c>
      <c r="F126" s="217" t="s">
        <v>3258</v>
      </c>
      <c r="G126" s="218" t="s">
        <v>309</v>
      </c>
      <c r="H126" s="219">
        <v>152</v>
      </c>
      <c r="I126" s="220"/>
      <c r="J126" s="221">
        <f>ROUND(I126*H126,2)</f>
        <v>0</v>
      </c>
      <c r="K126" s="217" t="s">
        <v>19</v>
      </c>
      <c r="L126" s="46"/>
      <c r="M126" s="222" t="s">
        <v>19</v>
      </c>
      <c r="N126" s="223" t="s">
        <v>46</v>
      </c>
      <c r="O126" s="86"/>
      <c r="P126" s="224">
        <f>O126*H126</f>
        <v>0</v>
      </c>
      <c r="Q126" s="224">
        <v>0</v>
      </c>
      <c r="R126" s="224">
        <f>Q126*H126</f>
        <v>0</v>
      </c>
      <c r="S126" s="224">
        <v>0</v>
      </c>
      <c r="T126" s="224">
        <f>S126*H126</f>
        <v>0</v>
      </c>
      <c r="U126" s="225" t="s">
        <v>19</v>
      </c>
      <c r="V126" s="40"/>
      <c r="W126" s="40"/>
      <c r="X126" s="40"/>
      <c r="Y126" s="40"/>
      <c r="Z126" s="40"/>
      <c r="AA126" s="40"/>
      <c r="AB126" s="40"/>
      <c r="AC126" s="40"/>
      <c r="AD126" s="40"/>
      <c r="AE126" s="40"/>
      <c r="AR126" s="226" t="s">
        <v>234</v>
      </c>
      <c r="AT126" s="226" t="s">
        <v>229</v>
      </c>
      <c r="AU126" s="226" t="s">
        <v>82</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234</v>
      </c>
      <c r="BM126" s="226" t="s">
        <v>3259</v>
      </c>
    </row>
    <row r="127" s="2" customFormat="1" ht="16.5" customHeight="1">
      <c r="A127" s="40"/>
      <c r="B127" s="41"/>
      <c r="C127" s="256" t="s">
        <v>336</v>
      </c>
      <c r="D127" s="256" t="s">
        <v>241</v>
      </c>
      <c r="E127" s="257" t="s">
        <v>3260</v>
      </c>
      <c r="F127" s="258" t="s">
        <v>3261</v>
      </c>
      <c r="G127" s="259" t="s">
        <v>309</v>
      </c>
      <c r="H127" s="260">
        <v>152</v>
      </c>
      <c r="I127" s="261"/>
      <c r="J127" s="262">
        <f>ROUND(I127*H127,2)</f>
        <v>0</v>
      </c>
      <c r="K127" s="258" t="s">
        <v>19</v>
      </c>
      <c r="L127" s="263"/>
      <c r="M127" s="264" t="s">
        <v>19</v>
      </c>
      <c r="N127" s="265" t="s">
        <v>46</v>
      </c>
      <c r="O127" s="86"/>
      <c r="P127" s="224">
        <f>O127*H127</f>
        <v>0</v>
      </c>
      <c r="Q127" s="224">
        <v>0</v>
      </c>
      <c r="R127" s="224">
        <f>Q127*H127</f>
        <v>0</v>
      </c>
      <c r="S127" s="224">
        <v>0</v>
      </c>
      <c r="T127" s="224">
        <f>S127*H127</f>
        <v>0</v>
      </c>
      <c r="U127" s="225" t="s">
        <v>19</v>
      </c>
      <c r="V127" s="40"/>
      <c r="W127" s="40"/>
      <c r="X127" s="40"/>
      <c r="Y127" s="40"/>
      <c r="Z127" s="40"/>
      <c r="AA127" s="40"/>
      <c r="AB127" s="40"/>
      <c r="AC127" s="40"/>
      <c r="AD127" s="40"/>
      <c r="AE127" s="40"/>
      <c r="AR127" s="226" t="s">
        <v>245</v>
      </c>
      <c r="AT127" s="226" t="s">
        <v>241</v>
      </c>
      <c r="AU127" s="226" t="s">
        <v>82</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3262</v>
      </c>
    </row>
    <row r="128" s="15" customFormat="1">
      <c r="A128" s="15"/>
      <c r="B128" s="266"/>
      <c r="C128" s="267"/>
      <c r="D128" s="235" t="s">
        <v>238</v>
      </c>
      <c r="E128" s="268" t="s">
        <v>19</v>
      </c>
      <c r="F128" s="269" t="s">
        <v>3216</v>
      </c>
      <c r="G128" s="267"/>
      <c r="H128" s="268" t="s">
        <v>19</v>
      </c>
      <c r="I128" s="270"/>
      <c r="J128" s="267"/>
      <c r="K128" s="267"/>
      <c r="L128" s="271"/>
      <c r="M128" s="272"/>
      <c r="N128" s="273"/>
      <c r="O128" s="273"/>
      <c r="P128" s="273"/>
      <c r="Q128" s="273"/>
      <c r="R128" s="273"/>
      <c r="S128" s="273"/>
      <c r="T128" s="273"/>
      <c r="U128" s="274"/>
      <c r="V128" s="15"/>
      <c r="W128" s="15"/>
      <c r="X128" s="15"/>
      <c r="Y128" s="15"/>
      <c r="Z128" s="15"/>
      <c r="AA128" s="15"/>
      <c r="AB128" s="15"/>
      <c r="AC128" s="15"/>
      <c r="AD128" s="15"/>
      <c r="AE128" s="15"/>
      <c r="AT128" s="275" t="s">
        <v>238</v>
      </c>
      <c r="AU128" s="275" t="s">
        <v>82</v>
      </c>
      <c r="AV128" s="15" t="s">
        <v>82</v>
      </c>
      <c r="AW128" s="15" t="s">
        <v>37</v>
      </c>
      <c r="AX128" s="15" t="s">
        <v>75</v>
      </c>
      <c r="AY128" s="275" t="s">
        <v>227</v>
      </c>
    </row>
    <row r="129" s="13" customFormat="1">
      <c r="A129" s="13"/>
      <c r="B129" s="233"/>
      <c r="C129" s="234"/>
      <c r="D129" s="235" t="s">
        <v>238</v>
      </c>
      <c r="E129" s="236" t="s">
        <v>19</v>
      </c>
      <c r="F129" s="237" t="s">
        <v>3263</v>
      </c>
      <c r="G129" s="234"/>
      <c r="H129" s="238">
        <v>152</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82</v>
      </c>
      <c r="AV129" s="13" t="s">
        <v>84</v>
      </c>
      <c r="AW129" s="13" t="s">
        <v>37</v>
      </c>
      <c r="AX129" s="13" t="s">
        <v>75</v>
      </c>
      <c r="AY129" s="244" t="s">
        <v>227</v>
      </c>
    </row>
    <row r="130" s="14" customFormat="1">
      <c r="A130" s="14"/>
      <c r="B130" s="245"/>
      <c r="C130" s="246"/>
      <c r="D130" s="235" t="s">
        <v>238</v>
      </c>
      <c r="E130" s="247" t="s">
        <v>19</v>
      </c>
      <c r="F130" s="248" t="s">
        <v>240</v>
      </c>
      <c r="G130" s="246"/>
      <c r="H130" s="249">
        <v>152</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82</v>
      </c>
      <c r="AV130" s="14" t="s">
        <v>234</v>
      </c>
      <c r="AW130" s="14" t="s">
        <v>37</v>
      </c>
      <c r="AX130" s="14" t="s">
        <v>82</v>
      </c>
      <c r="AY130" s="255" t="s">
        <v>227</v>
      </c>
    </row>
    <row r="131" s="2" customFormat="1" ht="16.5" customHeight="1">
      <c r="A131" s="40"/>
      <c r="B131" s="41"/>
      <c r="C131" s="215" t="s">
        <v>345</v>
      </c>
      <c r="D131" s="215" t="s">
        <v>229</v>
      </c>
      <c r="E131" s="216" t="s">
        <v>3264</v>
      </c>
      <c r="F131" s="217" t="s">
        <v>3265</v>
      </c>
      <c r="G131" s="218" t="s">
        <v>309</v>
      </c>
      <c r="H131" s="219">
        <v>76</v>
      </c>
      <c r="I131" s="220"/>
      <c r="J131" s="221">
        <f>ROUND(I131*H131,2)</f>
        <v>0</v>
      </c>
      <c r="K131" s="217" t="s">
        <v>19</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234</v>
      </c>
      <c r="AT131" s="226" t="s">
        <v>229</v>
      </c>
      <c r="AU131" s="226" t="s">
        <v>82</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3266</v>
      </c>
    </row>
    <row r="132" s="2" customFormat="1" ht="16.5" customHeight="1">
      <c r="A132" s="40"/>
      <c r="B132" s="41"/>
      <c r="C132" s="256" t="s">
        <v>352</v>
      </c>
      <c r="D132" s="256" t="s">
        <v>241</v>
      </c>
      <c r="E132" s="257" t="s">
        <v>3267</v>
      </c>
      <c r="F132" s="258" t="s">
        <v>3268</v>
      </c>
      <c r="G132" s="259" t="s">
        <v>309</v>
      </c>
      <c r="H132" s="260">
        <v>76</v>
      </c>
      <c r="I132" s="261"/>
      <c r="J132" s="262">
        <f>ROUND(I132*H132,2)</f>
        <v>0</v>
      </c>
      <c r="K132" s="258" t="s">
        <v>19</v>
      </c>
      <c r="L132" s="263"/>
      <c r="M132" s="264" t="s">
        <v>19</v>
      </c>
      <c r="N132" s="265" t="s">
        <v>46</v>
      </c>
      <c r="O132" s="86"/>
      <c r="P132" s="224">
        <f>O132*H132</f>
        <v>0</v>
      </c>
      <c r="Q132" s="224">
        <v>0</v>
      </c>
      <c r="R132" s="224">
        <f>Q132*H132</f>
        <v>0</v>
      </c>
      <c r="S132" s="224">
        <v>0</v>
      </c>
      <c r="T132" s="224">
        <f>S132*H132</f>
        <v>0</v>
      </c>
      <c r="U132" s="225" t="s">
        <v>19</v>
      </c>
      <c r="V132" s="40"/>
      <c r="W132" s="40"/>
      <c r="X132" s="40"/>
      <c r="Y132" s="40"/>
      <c r="Z132" s="40"/>
      <c r="AA132" s="40"/>
      <c r="AB132" s="40"/>
      <c r="AC132" s="40"/>
      <c r="AD132" s="40"/>
      <c r="AE132" s="40"/>
      <c r="AR132" s="226" t="s">
        <v>245</v>
      </c>
      <c r="AT132" s="226" t="s">
        <v>241</v>
      </c>
      <c r="AU132" s="226" t="s">
        <v>82</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3269</v>
      </c>
    </row>
    <row r="133" s="15" customFormat="1">
      <c r="A133" s="15"/>
      <c r="B133" s="266"/>
      <c r="C133" s="267"/>
      <c r="D133" s="235" t="s">
        <v>238</v>
      </c>
      <c r="E133" s="268" t="s">
        <v>19</v>
      </c>
      <c r="F133" s="269" t="s">
        <v>3216</v>
      </c>
      <c r="G133" s="267"/>
      <c r="H133" s="268" t="s">
        <v>19</v>
      </c>
      <c r="I133" s="270"/>
      <c r="J133" s="267"/>
      <c r="K133" s="267"/>
      <c r="L133" s="271"/>
      <c r="M133" s="272"/>
      <c r="N133" s="273"/>
      <c r="O133" s="273"/>
      <c r="P133" s="273"/>
      <c r="Q133" s="273"/>
      <c r="R133" s="273"/>
      <c r="S133" s="273"/>
      <c r="T133" s="273"/>
      <c r="U133" s="274"/>
      <c r="V133" s="15"/>
      <c r="W133" s="15"/>
      <c r="X133" s="15"/>
      <c r="Y133" s="15"/>
      <c r="Z133" s="15"/>
      <c r="AA133" s="15"/>
      <c r="AB133" s="15"/>
      <c r="AC133" s="15"/>
      <c r="AD133" s="15"/>
      <c r="AE133" s="15"/>
      <c r="AT133" s="275" t="s">
        <v>238</v>
      </c>
      <c r="AU133" s="275" t="s">
        <v>82</v>
      </c>
      <c r="AV133" s="15" t="s">
        <v>82</v>
      </c>
      <c r="AW133" s="15" t="s">
        <v>37</v>
      </c>
      <c r="AX133" s="15" t="s">
        <v>75</v>
      </c>
      <c r="AY133" s="275" t="s">
        <v>227</v>
      </c>
    </row>
    <row r="134" s="13" customFormat="1">
      <c r="A134" s="13"/>
      <c r="B134" s="233"/>
      <c r="C134" s="234"/>
      <c r="D134" s="235" t="s">
        <v>238</v>
      </c>
      <c r="E134" s="236" t="s">
        <v>19</v>
      </c>
      <c r="F134" s="237" t="s">
        <v>3270</v>
      </c>
      <c r="G134" s="234"/>
      <c r="H134" s="238">
        <v>76</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82</v>
      </c>
      <c r="AV134" s="13" t="s">
        <v>84</v>
      </c>
      <c r="AW134" s="13" t="s">
        <v>37</v>
      </c>
      <c r="AX134" s="13" t="s">
        <v>75</v>
      </c>
      <c r="AY134" s="244" t="s">
        <v>227</v>
      </c>
    </row>
    <row r="135" s="14" customFormat="1">
      <c r="A135" s="14"/>
      <c r="B135" s="245"/>
      <c r="C135" s="246"/>
      <c r="D135" s="235" t="s">
        <v>238</v>
      </c>
      <c r="E135" s="247" t="s">
        <v>19</v>
      </c>
      <c r="F135" s="248" t="s">
        <v>240</v>
      </c>
      <c r="G135" s="246"/>
      <c r="H135" s="249">
        <v>76</v>
      </c>
      <c r="I135" s="250"/>
      <c r="J135" s="246"/>
      <c r="K135" s="246"/>
      <c r="L135" s="251"/>
      <c r="M135" s="252"/>
      <c r="N135" s="253"/>
      <c r="O135" s="253"/>
      <c r="P135" s="253"/>
      <c r="Q135" s="253"/>
      <c r="R135" s="253"/>
      <c r="S135" s="253"/>
      <c r="T135" s="253"/>
      <c r="U135" s="254"/>
      <c r="V135" s="14"/>
      <c r="W135" s="14"/>
      <c r="X135" s="14"/>
      <c r="Y135" s="14"/>
      <c r="Z135" s="14"/>
      <c r="AA135" s="14"/>
      <c r="AB135" s="14"/>
      <c r="AC135" s="14"/>
      <c r="AD135" s="14"/>
      <c r="AE135" s="14"/>
      <c r="AT135" s="255" t="s">
        <v>238</v>
      </c>
      <c r="AU135" s="255" t="s">
        <v>82</v>
      </c>
      <c r="AV135" s="14" t="s">
        <v>234</v>
      </c>
      <c r="AW135" s="14" t="s">
        <v>37</v>
      </c>
      <c r="AX135" s="14" t="s">
        <v>82</v>
      </c>
      <c r="AY135" s="255" t="s">
        <v>227</v>
      </c>
    </row>
    <row r="136" s="2" customFormat="1" ht="16.5" customHeight="1">
      <c r="A136" s="40"/>
      <c r="B136" s="41"/>
      <c r="C136" s="215" t="s">
        <v>359</v>
      </c>
      <c r="D136" s="215" t="s">
        <v>229</v>
      </c>
      <c r="E136" s="216" t="s">
        <v>3271</v>
      </c>
      <c r="F136" s="217" t="s">
        <v>3139</v>
      </c>
      <c r="G136" s="218" t="s">
        <v>309</v>
      </c>
      <c r="H136" s="219">
        <v>4</v>
      </c>
      <c r="I136" s="220"/>
      <c r="J136" s="221">
        <f>ROUND(I136*H136,2)</f>
        <v>0</v>
      </c>
      <c r="K136" s="217" t="s">
        <v>19</v>
      </c>
      <c r="L136" s="46"/>
      <c r="M136" s="222" t="s">
        <v>19</v>
      </c>
      <c r="N136" s="223"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234</v>
      </c>
      <c r="AT136" s="226" t="s">
        <v>229</v>
      </c>
      <c r="AU136" s="226" t="s">
        <v>82</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3272</v>
      </c>
    </row>
    <row r="137" s="2" customFormat="1" ht="16.5" customHeight="1">
      <c r="A137" s="40"/>
      <c r="B137" s="41"/>
      <c r="C137" s="256" t="s">
        <v>367</v>
      </c>
      <c r="D137" s="256" t="s">
        <v>241</v>
      </c>
      <c r="E137" s="257" t="s">
        <v>3273</v>
      </c>
      <c r="F137" s="258" t="s">
        <v>3274</v>
      </c>
      <c r="G137" s="259" t="s">
        <v>309</v>
      </c>
      <c r="H137" s="260">
        <v>4</v>
      </c>
      <c r="I137" s="261"/>
      <c r="J137" s="262">
        <f>ROUND(I137*H137,2)</f>
        <v>0</v>
      </c>
      <c r="K137" s="258" t="s">
        <v>19</v>
      </c>
      <c r="L137" s="263"/>
      <c r="M137" s="264" t="s">
        <v>19</v>
      </c>
      <c r="N137" s="265" t="s">
        <v>46</v>
      </c>
      <c r="O137" s="86"/>
      <c r="P137" s="224">
        <f>O137*H137</f>
        <v>0</v>
      </c>
      <c r="Q137" s="224">
        <v>0</v>
      </c>
      <c r="R137" s="224">
        <f>Q137*H137</f>
        <v>0</v>
      </c>
      <c r="S137" s="224">
        <v>0</v>
      </c>
      <c r="T137" s="224">
        <f>S137*H137</f>
        <v>0</v>
      </c>
      <c r="U137" s="225" t="s">
        <v>19</v>
      </c>
      <c r="V137" s="40"/>
      <c r="W137" s="40"/>
      <c r="X137" s="40"/>
      <c r="Y137" s="40"/>
      <c r="Z137" s="40"/>
      <c r="AA137" s="40"/>
      <c r="AB137" s="40"/>
      <c r="AC137" s="40"/>
      <c r="AD137" s="40"/>
      <c r="AE137" s="40"/>
      <c r="AR137" s="226" t="s">
        <v>245</v>
      </c>
      <c r="AT137" s="226" t="s">
        <v>241</v>
      </c>
      <c r="AU137" s="226" t="s">
        <v>82</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234</v>
      </c>
      <c r="BM137" s="226" t="s">
        <v>3275</v>
      </c>
    </row>
    <row r="138" s="15" customFormat="1">
      <c r="A138" s="15"/>
      <c r="B138" s="266"/>
      <c r="C138" s="267"/>
      <c r="D138" s="235" t="s">
        <v>238</v>
      </c>
      <c r="E138" s="268" t="s">
        <v>19</v>
      </c>
      <c r="F138" s="269" t="s">
        <v>3216</v>
      </c>
      <c r="G138" s="267"/>
      <c r="H138" s="268" t="s">
        <v>19</v>
      </c>
      <c r="I138" s="270"/>
      <c r="J138" s="267"/>
      <c r="K138" s="267"/>
      <c r="L138" s="271"/>
      <c r="M138" s="272"/>
      <c r="N138" s="273"/>
      <c r="O138" s="273"/>
      <c r="P138" s="273"/>
      <c r="Q138" s="273"/>
      <c r="R138" s="273"/>
      <c r="S138" s="273"/>
      <c r="T138" s="273"/>
      <c r="U138" s="274"/>
      <c r="V138" s="15"/>
      <c r="W138" s="15"/>
      <c r="X138" s="15"/>
      <c r="Y138" s="15"/>
      <c r="Z138" s="15"/>
      <c r="AA138" s="15"/>
      <c r="AB138" s="15"/>
      <c r="AC138" s="15"/>
      <c r="AD138" s="15"/>
      <c r="AE138" s="15"/>
      <c r="AT138" s="275" t="s">
        <v>238</v>
      </c>
      <c r="AU138" s="275" t="s">
        <v>82</v>
      </c>
      <c r="AV138" s="15" t="s">
        <v>82</v>
      </c>
      <c r="AW138" s="15" t="s">
        <v>37</v>
      </c>
      <c r="AX138" s="15" t="s">
        <v>75</v>
      </c>
      <c r="AY138" s="275" t="s">
        <v>227</v>
      </c>
    </row>
    <row r="139" s="13" customFormat="1">
      <c r="A139" s="13"/>
      <c r="B139" s="233"/>
      <c r="C139" s="234"/>
      <c r="D139" s="235" t="s">
        <v>238</v>
      </c>
      <c r="E139" s="236" t="s">
        <v>19</v>
      </c>
      <c r="F139" s="237" t="s">
        <v>3021</v>
      </c>
      <c r="G139" s="234"/>
      <c r="H139" s="238">
        <v>4</v>
      </c>
      <c r="I139" s="239"/>
      <c r="J139" s="234"/>
      <c r="K139" s="234"/>
      <c r="L139" s="240"/>
      <c r="M139" s="241"/>
      <c r="N139" s="242"/>
      <c r="O139" s="242"/>
      <c r="P139" s="242"/>
      <c r="Q139" s="242"/>
      <c r="R139" s="242"/>
      <c r="S139" s="242"/>
      <c r="T139" s="242"/>
      <c r="U139" s="243"/>
      <c r="V139" s="13"/>
      <c r="W139" s="13"/>
      <c r="X139" s="13"/>
      <c r="Y139" s="13"/>
      <c r="Z139" s="13"/>
      <c r="AA139" s="13"/>
      <c r="AB139" s="13"/>
      <c r="AC139" s="13"/>
      <c r="AD139" s="13"/>
      <c r="AE139" s="13"/>
      <c r="AT139" s="244" t="s">
        <v>238</v>
      </c>
      <c r="AU139" s="244" t="s">
        <v>82</v>
      </c>
      <c r="AV139" s="13" t="s">
        <v>84</v>
      </c>
      <c r="AW139" s="13" t="s">
        <v>37</v>
      </c>
      <c r="AX139" s="13" t="s">
        <v>75</v>
      </c>
      <c r="AY139" s="244" t="s">
        <v>227</v>
      </c>
    </row>
    <row r="140" s="14" customFormat="1">
      <c r="A140" s="14"/>
      <c r="B140" s="245"/>
      <c r="C140" s="246"/>
      <c r="D140" s="235" t="s">
        <v>238</v>
      </c>
      <c r="E140" s="247" t="s">
        <v>19</v>
      </c>
      <c r="F140" s="248" t="s">
        <v>240</v>
      </c>
      <c r="G140" s="246"/>
      <c r="H140" s="249">
        <v>4</v>
      </c>
      <c r="I140" s="250"/>
      <c r="J140" s="246"/>
      <c r="K140" s="246"/>
      <c r="L140" s="251"/>
      <c r="M140" s="252"/>
      <c r="N140" s="253"/>
      <c r="O140" s="253"/>
      <c r="P140" s="253"/>
      <c r="Q140" s="253"/>
      <c r="R140" s="253"/>
      <c r="S140" s="253"/>
      <c r="T140" s="253"/>
      <c r="U140" s="254"/>
      <c r="V140" s="14"/>
      <c r="W140" s="14"/>
      <c r="X140" s="14"/>
      <c r="Y140" s="14"/>
      <c r="Z140" s="14"/>
      <c r="AA140" s="14"/>
      <c r="AB140" s="14"/>
      <c r="AC140" s="14"/>
      <c r="AD140" s="14"/>
      <c r="AE140" s="14"/>
      <c r="AT140" s="255" t="s">
        <v>238</v>
      </c>
      <c r="AU140" s="255" t="s">
        <v>82</v>
      </c>
      <c r="AV140" s="14" t="s">
        <v>234</v>
      </c>
      <c r="AW140" s="14" t="s">
        <v>37</v>
      </c>
      <c r="AX140" s="14" t="s">
        <v>82</v>
      </c>
      <c r="AY140" s="255" t="s">
        <v>227</v>
      </c>
    </row>
    <row r="141" s="2" customFormat="1" ht="16.5" customHeight="1">
      <c r="A141" s="40"/>
      <c r="B141" s="41"/>
      <c r="C141" s="215" t="s">
        <v>7</v>
      </c>
      <c r="D141" s="215" t="s">
        <v>229</v>
      </c>
      <c r="E141" s="216" t="s">
        <v>2789</v>
      </c>
      <c r="F141" s="217" t="s">
        <v>2790</v>
      </c>
      <c r="G141" s="218" t="s">
        <v>2657</v>
      </c>
      <c r="H141" s="219">
        <v>108</v>
      </c>
      <c r="I141" s="220"/>
      <c r="J141" s="221">
        <f>ROUND(I141*H141,2)</f>
        <v>0</v>
      </c>
      <c r="K141" s="217" t="s">
        <v>19</v>
      </c>
      <c r="L141" s="46"/>
      <c r="M141" s="222" t="s">
        <v>19</v>
      </c>
      <c r="N141" s="223"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234</v>
      </c>
      <c r="AT141" s="226" t="s">
        <v>229</v>
      </c>
      <c r="AU141" s="226" t="s">
        <v>82</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3276</v>
      </c>
    </row>
    <row r="142" s="2" customFormat="1" ht="16.5" customHeight="1">
      <c r="A142" s="40"/>
      <c r="B142" s="41"/>
      <c r="C142" s="256" t="s">
        <v>494</v>
      </c>
      <c r="D142" s="256" t="s">
        <v>241</v>
      </c>
      <c r="E142" s="257" t="s">
        <v>3099</v>
      </c>
      <c r="F142" s="258" t="s">
        <v>2793</v>
      </c>
      <c r="G142" s="259" t="s">
        <v>2657</v>
      </c>
      <c r="H142" s="260">
        <v>108</v>
      </c>
      <c r="I142" s="261"/>
      <c r="J142" s="262">
        <f>ROUND(I142*H142,2)</f>
        <v>0</v>
      </c>
      <c r="K142" s="258" t="s">
        <v>19</v>
      </c>
      <c r="L142" s="263"/>
      <c r="M142" s="264" t="s">
        <v>19</v>
      </c>
      <c r="N142" s="265"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245</v>
      </c>
      <c r="AT142" s="226" t="s">
        <v>241</v>
      </c>
      <c r="AU142" s="226" t="s">
        <v>82</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3277</v>
      </c>
    </row>
    <row r="143" s="2" customFormat="1" ht="16.5" customHeight="1">
      <c r="A143" s="40"/>
      <c r="B143" s="41"/>
      <c r="C143" s="215" t="s">
        <v>499</v>
      </c>
      <c r="D143" s="215" t="s">
        <v>229</v>
      </c>
      <c r="E143" s="216" t="s">
        <v>2837</v>
      </c>
      <c r="F143" s="217" t="s">
        <v>2838</v>
      </c>
      <c r="G143" s="218" t="s">
        <v>2657</v>
      </c>
      <c r="H143" s="219">
        <v>5</v>
      </c>
      <c r="I143" s="220"/>
      <c r="J143" s="221">
        <f>ROUND(I143*H143,2)</f>
        <v>0</v>
      </c>
      <c r="K143" s="217" t="s">
        <v>19</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234</v>
      </c>
      <c r="AT143" s="226" t="s">
        <v>229</v>
      </c>
      <c r="AU143" s="226" t="s">
        <v>82</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3278</v>
      </c>
    </row>
    <row r="144" s="15" customFormat="1">
      <c r="A144" s="15"/>
      <c r="B144" s="266"/>
      <c r="C144" s="267"/>
      <c r="D144" s="235" t="s">
        <v>238</v>
      </c>
      <c r="E144" s="268" t="s">
        <v>19</v>
      </c>
      <c r="F144" s="269" t="s">
        <v>3216</v>
      </c>
      <c r="G144" s="267"/>
      <c r="H144" s="268" t="s">
        <v>19</v>
      </c>
      <c r="I144" s="270"/>
      <c r="J144" s="267"/>
      <c r="K144" s="267"/>
      <c r="L144" s="271"/>
      <c r="M144" s="272"/>
      <c r="N144" s="273"/>
      <c r="O144" s="273"/>
      <c r="P144" s="273"/>
      <c r="Q144" s="273"/>
      <c r="R144" s="273"/>
      <c r="S144" s="273"/>
      <c r="T144" s="273"/>
      <c r="U144" s="274"/>
      <c r="V144" s="15"/>
      <c r="W144" s="15"/>
      <c r="X144" s="15"/>
      <c r="Y144" s="15"/>
      <c r="Z144" s="15"/>
      <c r="AA144" s="15"/>
      <c r="AB144" s="15"/>
      <c r="AC144" s="15"/>
      <c r="AD144" s="15"/>
      <c r="AE144" s="15"/>
      <c r="AT144" s="275" t="s">
        <v>238</v>
      </c>
      <c r="AU144" s="275" t="s">
        <v>82</v>
      </c>
      <c r="AV144" s="15" t="s">
        <v>82</v>
      </c>
      <c r="AW144" s="15" t="s">
        <v>37</v>
      </c>
      <c r="AX144" s="15" t="s">
        <v>75</v>
      </c>
      <c r="AY144" s="275" t="s">
        <v>227</v>
      </c>
    </row>
    <row r="145" s="13" customFormat="1">
      <c r="A145" s="13"/>
      <c r="B145" s="233"/>
      <c r="C145" s="234"/>
      <c r="D145" s="235" t="s">
        <v>238</v>
      </c>
      <c r="E145" s="236" t="s">
        <v>19</v>
      </c>
      <c r="F145" s="237" t="s">
        <v>3230</v>
      </c>
      <c r="G145" s="234"/>
      <c r="H145" s="238">
        <v>5</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82</v>
      </c>
      <c r="AV145" s="13" t="s">
        <v>84</v>
      </c>
      <c r="AW145" s="13" t="s">
        <v>37</v>
      </c>
      <c r="AX145" s="13" t="s">
        <v>75</v>
      </c>
      <c r="AY145" s="244" t="s">
        <v>227</v>
      </c>
    </row>
    <row r="146" s="14" customFormat="1">
      <c r="A146" s="14"/>
      <c r="B146" s="245"/>
      <c r="C146" s="246"/>
      <c r="D146" s="235" t="s">
        <v>238</v>
      </c>
      <c r="E146" s="247" t="s">
        <v>19</v>
      </c>
      <c r="F146" s="248" t="s">
        <v>240</v>
      </c>
      <c r="G146" s="246"/>
      <c r="H146" s="249">
        <v>5</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82</v>
      </c>
      <c r="AV146" s="14" t="s">
        <v>234</v>
      </c>
      <c r="AW146" s="14" t="s">
        <v>37</v>
      </c>
      <c r="AX146" s="14" t="s">
        <v>82</v>
      </c>
      <c r="AY146" s="255" t="s">
        <v>227</v>
      </c>
    </row>
    <row r="147" s="2" customFormat="1" ht="16.5" customHeight="1">
      <c r="A147" s="40"/>
      <c r="B147" s="41"/>
      <c r="C147" s="215" t="s">
        <v>312</v>
      </c>
      <c r="D147" s="215" t="s">
        <v>229</v>
      </c>
      <c r="E147" s="216" t="s">
        <v>3279</v>
      </c>
      <c r="F147" s="217" t="s">
        <v>2850</v>
      </c>
      <c r="G147" s="218" t="s">
        <v>2051</v>
      </c>
      <c r="H147" s="219">
        <v>1</v>
      </c>
      <c r="I147" s="220"/>
      <c r="J147" s="221">
        <f>ROUND(I147*H147,2)</f>
        <v>0</v>
      </c>
      <c r="K147" s="217" t="s">
        <v>19</v>
      </c>
      <c r="L147" s="46"/>
      <c r="M147" s="222" t="s">
        <v>19</v>
      </c>
      <c r="N147" s="223" t="s">
        <v>46</v>
      </c>
      <c r="O147" s="86"/>
      <c r="P147" s="224">
        <f>O147*H147</f>
        <v>0</v>
      </c>
      <c r="Q147" s="224">
        <v>0</v>
      </c>
      <c r="R147" s="224">
        <f>Q147*H147</f>
        <v>0</v>
      </c>
      <c r="S147" s="224">
        <v>0</v>
      </c>
      <c r="T147" s="224">
        <f>S147*H147</f>
        <v>0</v>
      </c>
      <c r="U147" s="225" t="s">
        <v>19</v>
      </c>
      <c r="V147" s="40"/>
      <c r="W147" s="40"/>
      <c r="X147" s="40"/>
      <c r="Y147" s="40"/>
      <c r="Z147" s="40"/>
      <c r="AA147" s="40"/>
      <c r="AB147" s="40"/>
      <c r="AC147" s="40"/>
      <c r="AD147" s="40"/>
      <c r="AE147" s="40"/>
      <c r="AR147" s="226" t="s">
        <v>234</v>
      </c>
      <c r="AT147" s="226" t="s">
        <v>229</v>
      </c>
      <c r="AU147" s="226" t="s">
        <v>82</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3280</v>
      </c>
    </row>
    <row r="148" s="2" customFormat="1" ht="16.5" customHeight="1">
      <c r="A148" s="40"/>
      <c r="B148" s="41"/>
      <c r="C148" s="256" t="s">
        <v>508</v>
      </c>
      <c r="D148" s="256" t="s">
        <v>241</v>
      </c>
      <c r="E148" s="257" t="s">
        <v>3281</v>
      </c>
      <c r="F148" s="258" t="s">
        <v>2853</v>
      </c>
      <c r="G148" s="259" t="s">
        <v>2051</v>
      </c>
      <c r="H148" s="260">
        <v>1</v>
      </c>
      <c r="I148" s="261"/>
      <c r="J148" s="262">
        <f>ROUND(I148*H148,2)</f>
        <v>0</v>
      </c>
      <c r="K148" s="258" t="s">
        <v>19</v>
      </c>
      <c r="L148" s="263"/>
      <c r="M148" s="264" t="s">
        <v>19</v>
      </c>
      <c r="N148" s="265" t="s">
        <v>46</v>
      </c>
      <c r="O148" s="86"/>
      <c r="P148" s="224">
        <f>O148*H148</f>
        <v>0</v>
      </c>
      <c r="Q148" s="224">
        <v>0</v>
      </c>
      <c r="R148" s="224">
        <f>Q148*H148</f>
        <v>0</v>
      </c>
      <c r="S148" s="224">
        <v>0</v>
      </c>
      <c r="T148" s="224">
        <f>S148*H148</f>
        <v>0</v>
      </c>
      <c r="U148" s="225" t="s">
        <v>19</v>
      </c>
      <c r="V148" s="40"/>
      <c r="W148" s="40"/>
      <c r="X148" s="40"/>
      <c r="Y148" s="40"/>
      <c r="Z148" s="40"/>
      <c r="AA148" s="40"/>
      <c r="AB148" s="40"/>
      <c r="AC148" s="40"/>
      <c r="AD148" s="40"/>
      <c r="AE148" s="40"/>
      <c r="AR148" s="226" t="s">
        <v>245</v>
      </c>
      <c r="AT148" s="226" t="s">
        <v>241</v>
      </c>
      <c r="AU148" s="226" t="s">
        <v>82</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234</v>
      </c>
      <c r="BM148" s="226" t="s">
        <v>3282</v>
      </c>
    </row>
    <row r="149" s="15" customFormat="1">
      <c r="A149" s="15"/>
      <c r="B149" s="266"/>
      <c r="C149" s="267"/>
      <c r="D149" s="235" t="s">
        <v>238</v>
      </c>
      <c r="E149" s="268" t="s">
        <v>19</v>
      </c>
      <c r="F149" s="269" t="s">
        <v>3216</v>
      </c>
      <c r="G149" s="267"/>
      <c r="H149" s="268" t="s">
        <v>19</v>
      </c>
      <c r="I149" s="270"/>
      <c r="J149" s="267"/>
      <c r="K149" s="267"/>
      <c r="L149" s="271"/>
      <c r="M149" s="272"/>
      <c r="N149" s="273"/>
      <c r="O149" s="273"/>
      <c r="P149" s="273"/>
      <c r="Q149" s="273"/>
      <c r="R149" s="273"/>
      <c r="S149" s="273"/>
      <c r="T149" s="273"/>
      <c r="U149" s="274"/>
      <c r="V149" s="15"/>
      <c r="W149" s="15"/>
      <c r="X149" s="15"/>
      <c r="Y149" s="15"/>
      <c r="Z149" s="15"/>
      <c r="AA149" s="15"/>
      <c r="AB149" s="15"/>
      <c r="AC149" s="15"/>
      <c r="AD149" s="15"/>
      <c r="AE149" s="15"/>
      <c r="AT149" s="275" t="s">
        <v>238</v>
      </c>
      <c r="AU149" s="275" t="s">
        <v>82</v>
      </c>
      <c r="AV149" s="15" t="s">
        <v>82</v>
      </c>
      <c r="AW149" s="15" t="s">
        <v>37</v>
      </c>
      <c r="AX149" s="15" t="s">
        <v>75</v>
      </c>
      <c r="AY149" s="275" t="s">
        <v>227</v>
      </c>
    </row>
    <row r="150" s="13" customFormat="1">
      <c r="A150" s="13"/>
      <c r="B150" s="233"/>
      <c r="C150" s="234"/>
      <c r="D150" s="235" t="s">
        <v>238</v>
      </c>
      <c r="E150" s="236" t="s">
        <v>19</v>
      </c>
      <c r="F150" s="237" t="s">
        <v>82</v>
      </c>
      <c r="G150" s="234"/>
      <c r="H150" s="238">
        <v>1</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82</v>
      </c>
      <c r="AV150" s="13" t="s">
        <v>84</v>
      </c>
      <c r="AW150" s="13" t="s">
        <v>37</v>
      </c>
      <c r="AX150" s="13" t="s">
        <v>75</v>
      </c>
      <c r="AY150" s="244" t="s">
        <v>227</v>
      </c>
    </row>
    <row r="151" s="14" customFormat="1">
      <c r="A151" s="14"/>
      <c r="B151" s="245"/>
      <c r="C151" s="246"/>
      <c r="D151" s="235" t="s">
        <v>238</v>
      </c>
      <c r="E151" s="247" t="s">
        <v>19</v>
      </c>
      <c r="F151" s="248" t="s">
        <v>240</v>
      </c>
      <c r="G151" s="246"/>
      <c r="H151" s="249">
        <v>1</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82</v>
      </c>
      <c r="AV151" s="14" t="s">
        <v>234</v>
      </c>
      <c r="AW151" s="14" t="s">
        <v>37</v>
      </c>
      <c r="AX151" s="14" t="s">
        <v>82</v>
      </c>
      <c r="AY151" s="255" t="s">
        <v>227</v>
      </c>
    </row>
    <row r="152" s="2" customFormat="1" ht="21.75" customHeight="1">
      <c r="A152" s="40"/>
      <c r="B152" s="41"/>
      <c r="C152" s="256" t="s">
        <v>514</v>
      </c>
      <c r="D152" s="256" t="s">
        <v>241</v>
      </c>
      <c r="E152" s="257" t="s">
        <v>3283</v>
      </c>
      <c r="F152" s="258" t="s">
        <v>2856</v>
      </c>
      <c r="G152" s="259" t="s">
        <v>2051</v>
      </c>
      <c r="H152" s="260">
        <v>1</v>
      </c>
      <c r="I152" s="261"/>
      <c r="J152" s="262">
        <f>ROUND(I152*H152,2)</f>
        <v>0</v>
      </c>
      <c r="K152" s="258" t="s">
        <v>19</v>
      </c>
      <c r="L152" s="263"/>
      <c r="M152" s="264" t="s">
        <v>19</v>
      </c>
      <c r="N152" s="265" t="s">
        <v>46</v>
      </c>
      <c r="O152" s="86"/>
      <c r="P152" s="224">
        <f>O152*H152</f>
        <v>0</v>
      </c>
      <c r="Q152" s="224">
        <v>0</v>
      </c>
      <c r="R152" s="224">
        <f>Q152*H152</f>
        <v>0</v>
      </c>
      <c r="S152" s="224">
        <v>0</v>
      </c>
      <c r="T152" s="224">
        <f>S152*H152</f>
        <v>0</v>
      </c>
      <c r="U152" s="225" t="s">
        <v>19</v>
      </c>
      <c r="V152" s="40"/>
      <c r="W152" s="40"/>
      <c r="X152" s="40"/>
      <c r="Y152" s="40"/>
      <c r="Z152" s="40"/>
      <c r="AA152" s="40"/>
      <c r="AB152" s="40"/>
      <c r="AC152" s="40"/>
      <c r="AD152" s="40"/>
      <c r="AE152" s="40"/>
      <c r="AR152" s="226" t="s">
        <v>245</v>
      </c>
      <c r="AT152" s="226" t="s">
        <v>241</v>
      </c>
      <c r="AU152" s="226" t="s">
        <v>82</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234</v>
      </c>
      <c r="BM152" s="226" t="s">
        <v>3284</v>
      </c>
    </row>
    <row r="153" s="15" customFormat="1">
      <c r="A153" s="15"/>
      <c r="B153" s="266"/>
      <c r="C153" s="267"/>
      <c r="D153" s="235" t="s">
        <v>238</v>
      </c>
      <c r="E153" s="268" t="s">
        <v>19</v>
      </c>
      <c r="F153" s="269" t="s">
        <v>3216</v>
      </c>
      <c r="G153" s="267"/>
      <c r="H153" s="268" t="s">
        <v>19</v>
      </c>
      <c r="I153" s="270"/>
      <c r="J153" s="267"/>
      <c r="K153" s="267"/>
      <c r="L153" s="271"/>
      <c r="M153" s="272"/>
      <c r="N153" s="273"/>
      <c r="O153" s="273"/>
      <c r="P153" s="273"/>
      <c r="Q153" s="273"/>
      <c r="R153" s="273"/>
      <c r="S153" s="273"/>
      <c r="T153" s="273"/>
      <c r="U153" s="274"/>
      <c r="V153" s="15"/>
      <c r="W153" s="15"/>
      <c r="X153" s="15"/>
      <c r="Y153" s="15"/>
      <c r="Z153" s="15"/>
      <c r="AA153" s="15"/>
      <c r="AB153" s="15"/>
      <c r="AC153" s="15"/>
      <c r="AD153" s="15"/>
      <c r="AE153" s="15"/>
      <c r="AT153" s="275" t="s">
        <v>238</v>
      </c>
      <c r="AU153" s="275" t="s">
        <v>82</v>
      </c>
      <c r="AV153" s="15" t="s">
        <v>82</v>
      </c>
      <c r="AW153" s="15" t="s">
        <v>37</v>
      </c>
      <c r="AX153" s="15" t="s">
        <v>75</v>
      </c>
      <c r="AY153" s="275" t="s">
        <v>227</v>
      </c>
    </row>
    <row r="154" s="13" customFormat="1">
      <c r="A154" s="13"/>
      <c r="B154" s="233"/>
      <c r="C154" s="234"/>
      <c r="D154" s="235" t="s">
        <v>238</v>
      </c>
      <c r="E154" s="236" t="s">
        <v>19</v>
      </c>
      <c r="F154" s="237" t="s">
        <v>82</v>
      </c>
      <c r="G154" s="234"/>
      <c r="H154" s="238">
        <v>1</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82</v>
      </c>
      <c r="AV154" s="13" t="s">
        <v>84</v>
      </c>
      <c r="AW154" s="13" t="s">
        <v>37</v>
      </c>
      <c r="AX154" s="13" t="s">
        <v>75</v>
      </c>
      <c r="AY154" s="244" t="s">
        <v>227</v>
      </c>
    </row>
    <row r="155" s="14" customFormat="1">
      <c r="A155" s="14"/>
      <c r="B155" s="245"/>
      <c r="C155" s="246"/>
      <c r="D155" s="235" t="s">
        <v>238</v>
      </c>
      <c r="E155" s="247" t="s">
        <v>19</v>
      </c>
      <c r="F155" s="248" t="s">
        <v>240</v>
      </c>
      <c r="G155" s="246"/>
      <c r="H155" s="249">
        <v>1</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82</v>
      </c>
      <c r="AV155" s="14" t="s">
        <v>234</v>
      </c>
      <c r="AW155" s="14" t="s">
        <v>37</v>
      </c>
      <c r="AX155" s="14" t="s">
        <v>82</v>
      </c>
      <c r="AY155" s="255" t="s">
        <v>227</v>
      </c>
    </row>
    <row r="156" s="2" customFormat="1" ht="16.5" customHeight="1">
      <c r="A156" s="40"/>
      <c r="B156" s="41"/>
      <c r="C156" s="215" t="s">
        <v>521</v>
      </c>
      <c r="D156" s="215" t="s">
        <v>229</v>
      </c>
      <c r="E156" s="216" t="s">
        <v>2861</v>
      </c>
      <c r="F156" s="217" t="s">
        <v>2862</v>
      </c>
      <c r="G156" s="218" t="s">
        <v>370</v>
      </c>
      <c r="H156" s="219">
        <v>6</v>
      </c>
      <c r="I156" s="220"/>
      <c r="J156" s="221">
        <f>ROUND(I156*H156,2)</f>
        <v>0</v>
      </c>
      <c r="K156" s="217" t="s">
        <v>19</v>
      </c>
      <c r="L156" s="46"/>
      <c r="M156" s="222" t="s">
        <v>19</v>
      </c>
      <c r="N156" s="223" t="s">
        <v>46</v>
      </c>
      <c r="O156" s="86"/>
      <c r="P156" s="224">
        <f>O156*H156</f>
        <v>0</v>
      </c>
      <c r="Q156" s="224">
        <v>0</v>
      </c>
      <c r="R156" s="224">
        <f>Q156*H156</f>
        <v>0</v>
      </c>
      <c r="S156" s="224">
        <v>0</v>
      </c>
      <c r="T156" s="224">
        <f>S156*H156</f>
        <v>0</v>
      </c>
      <c r="U156" s="225" t="s">
        <v>19</v>
      </c>
      <c r="V156" s="40"/>
      <c r="W156" s="40"/>
      <c r="X156" s="40"/>
      <c r="Y156" s="40"/>
      <c r="Z156" s="40"/>
      <c r="AA156" s="40"/>
      <c r="AB156" s="40"/>
      <c r="AC156" s="40"/>
      <c r="AD156" s="40"/>
      <c r="AE156" s="40"/>
      <c r="AR156" s="226" t="s">
        <v>234</v>
      </c>
      <c r="AT156" s="226" t="s">
        <v>229</v>
      </c>
      <c r="AU156" s="226" t="s">
        <v>82</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234</v>
      </c>
      <c r="BM156" s="226" t="s">
        <v>3285</v>
      </c>
    </row>
    <row r="157" s="15" customFormat="1">
      <c r="A157" s="15"/>
      <c r="B157" s="266"/>
      <c r="C157" s="267"/>
      <c r="D157" s="235" t="s">
        <v>238</v>
      </c>
      <c r="E157" s="268" t="s">
        <v>19</v>
      </c>
      <c r="F157" s="269" t="s">
        <v>3216</v>
      </c>
      <c r="G157" s="267"/>
      <c r="H157" s="268" t="s">
        <v>19</v>
      </c>
      <c r="I157" s="270"/>
      <c r="J157" s="267"/>
      <c r="K157" s="267"/>
      <c r="L157" s="271"/>
      <c r="M157" s="272"/>
      <c r="N157" s="273"/>
      <c r="O157" s="273"/>
      <c r="P157" s="273"/>
      <c r="Q157" s="273"/>
      <c r="R157" s="273"/>
      <c r="S157" s="273"/>
      <c r="T157" s="273"/>
      <c r="U157" s="274"/>
      <c r="V157" s="15"/>
      <c r="W157" s="15"/>
      <c r="X157" s="15"/>
      <c r="Y157" s="15"/>
      <c r="Z157" s="15"/>
      <c r="AA157" s="15"/>
      <c r="AB157" s="15"/>
      <c r="AC157" s="15"/>
      <c r="AD157" s="15"/>
      <c r="AE157" s="15"/>
      <c r="AT157" s="275" t="s">
        <v>238</v>
      </c>
      <c r="AU157" s="275" t="s">
        <v>82</v>
      </c>
      <c r="AV157" s="15" t="s">
        <v>82</v>
      </c>
      <c r="AW157" s="15" t="s">
        <v>37</v>
      </c>
      <c r="AX157" s="15" t="s">
        <v>75</v>
      </c>
      <c r="AY157" s="275" t="s">
        <v>227</v>
      </c>
    </row>
    <row r="158" s="13" customFormat="1">
      <c r="A158" s="13"/>
      <c r="B158" s="233"/>
      <c r="C158" s="234"/>
      <c r="D158" s="235" t="s">
        <v>238</v>
      </c>
      <c r="E158" s="236" t="s">
        <v>19</v>
      </c>
      <c r="F158" s="237" t="s">
        <v>248</v>
      </c>
      <c r="G158" s="234"/>
      <c r="H158" s="238">
        <v>6</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82</v>
      </c>
      <c r="AV158" s="13" t="s">
        <v>84</v>
      </c>
      <c r="AW158" s="13" t="s">
        <v>37</v>
      </c>
      <c r="AX158" s="13" t="s">
        <v>75</v>
      </c>
      <c r="AY158" s="244" t="s">
        <v>227</v>
      </c>
    </row>
    <row r="159" s="14" customFormat="1">
      <c r="A159" s="14"/>
      <c r="B159" s="245"/>
      <c r="C159" s="246"/>
      <c r="D159" s="235" t="s">
        <v>238</v>
      </c>
      <c r="E159" s="247" t="s">
        <v>19</v>
      </c>
      <c r="F159" s="248" t="s">
        <v>240</v>
      </c>
      <c r="G159" s="246"/>
      <c r="H159" s="249">
        <v>6</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82</v>
      </c>
      <c r="AV159" s="14" t="s">
        <v>234</v>
      </c>
      <c r="AW159" s="14" t="s">
        <v>37</v>
      </c>
      <c r="AX159" s="14" t="s">
        <v>82</v>
      </c>
      <c r="AY159" s="255" t="s">
        <v>227</v>
      </c>
    </row>
    <row r="160" s="2" customFormat="1" ht="16.5" customHeight="1">
      <c r="A160" s="40"/>
      <c r="B160" s="41"/>
      <c r="C160" s="215" t="s">
        <v>526</v>
      </c>
      <c r="D160" s="215" t="s">
        <v>229</v>
      </c>
      <c r="E160" s="216" t="s">
        <v>3286</v>
      </c>
      <c r="F160" s="217" t="s">
        <v>3287</v>
      </c>
      <c r="G160" s="218" t="s">
        <v>370</v>
      </c>
      <c r="H160" s="219">
        <v>6</v>
      </c>
      <c r="I160" s="220"/>
      <c r="J160" s="221">
        <f>ROUND(I160*H160,2)</f>
        <v>0</v>
      </c>
      <c r="K160" s="217" t="s">
        <v>19</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234</v>
      </c>
      <c r="AT160" s="226" t="s">
        <v>229</v>
      </c>
      <c r="AU160" s="226" t="s">
        <v>82</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3288</v>
      </c>
    </row>
    <row r="161" s="15" customFormat="1">
      <c r="A161" s="15"/>
      <c r="B161" s="266"/>
      <c r="C161" s="267"/>
      <c r="D161" s="235" t="s">
        <v>238</v>
      </c>
      <c r="E161" s="268" t="s">
        <v>19</v>
      </c>
      <c r="F161" s="269" t="s">
        <v>3216</v>
      </c>
      <c r="G161" s="267"/>
      <c r="H161" s="268" t="s">
        <v>19</v>
      </c>
      <c r="I161" s="270"/>
      <c r="J161" s="267"/>
      <c r="K161" s="267"/>
      <c r="L161" s="271"/>
      <c r="M161" s="272"/>
      <c r="N161" s="273"/>
      <c r="O161" s="273"/>
      <c r="P161" s="273"/>
      <c r="Q161" s="273"/>
      <c r="R161" s="273"/>
      <c r="S161" s="273"/>
      <c r="T161" s="273"/>
      <c r="U161" s="274"/>
      <c r="V161" s="15"/>
      <c r="W161" s="15"/>
      <c r="X161" s="15"/>
      <c r="Y161" s="15"/>
      <c r="Z161" s="15"/>
      <c r="AA161" s="15"/>
      <c r="AB161" s="15"/>
      <c r="AC161" s="15"/>
      <c r="AD161" s="15"/>
      <c r="AE161" s="15"/>
      <c r="AT161" s="275" t="s">
        <v>238</v>
      </c>
      <c r="AU161" s="275" t="s">
        <v>82</v>
      </c>
      <c r="AV161" s="15" t="s">
        <v>82</v>
      </c>
      <c r="AW161" s="15" t="s">
        <v>37</v>
      </c>
      <c r="AX161" s="15" t="s">
        <v>75</v>
      </c>
      <c r="AY161" s="275" t="s">
        <v>227</v>
      </c>
    </row>
    <row r="162" s="13" customFormat="1">
      <c r="A162" s="13"/>
      <c r="B162" s="233"/>
      <c r="C162" s="234"/>
      <c r="D162" s="235" t="s">
        <v>238</v>
      </c>
      <c r="E162" s="236" t="s">
        <v>19</v>
      </c>
      <c r="F162" s="237" t="s">
        <v>248</v>
      </c>
      <c r="G162" s="234"/>
      <c r="H162" s="238">
        <v>6</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82</v>
      </c>
      <c r="AV162" s="13" t="s">
        <v>84</v>
      </c>
      <c r="AW162" s="13" t="s">
        <v>37</v>
      </c>
      <c r="AX162" s="13" t="s">
        <v>75</v>
      </c>
      <c r="AY162" s="244" t="s">
        <v>227</v>
      </c>
    </row>
    <row r="163" s="14" customFormat="1">
      <c r="A163" s="14"/>
      <c r="B163" s="245"/>
      <c r="C163" s="246"/>
      <c r="D163" s="235" t="s">
        <v>238</v>
      </c>
      <c r="E163" s="247" t="s">
        <v>19</v>
      </c>
      <c r="F163" s="248" t="s">
        <v>240</v>
      </c>
      <c r="G163" s="246"/>
      <c r="H163" s="249">
        <v>6</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82</v>
      </c>
      <c r="AV163" s="14" t="s">
        <v>234</v>
      </c>
      <c r="AW163" s="14" t="s">
        <v>37</v>
      </c>
      <c r="AX163" s="14" t="s">
        <v>82</v>
      </c>
      <c r="AY163" s="255" t="s">
        <v>227</v>
      </c>
    </row>
    <row r="164" s="2" customFormat="1" ht="16.5" customHeight="1">
      <c r="A164" s="40"/>
      <c r="B164" s="41"/>
      <c r="C164" s="215" t="s">
        <v>531</v>
      </c>
      <c r="D164" s="215" t="s">
        <v>229</v>
      </c>
      <c r="E164" s="216" t="s">
        <v>2877</v>
      </c>
      <c r="F164" s="217" t="s">
        <v>2878</v>
      </c>
      <c r="G164" s="218" t="s">
        <v>370</v>
      </c>
      <c r="H164" s="219">
        <v>3</v>
      </c>
      <c r="I164" s="220"/>
      <c r="J164" s="221">
        <f>ROUND(I164*H164,2)</f>
        <v>0</v>
      </c>
      <c r="K164" s="217" t="s">
        <v>19</v>
      </c>
      <c r="L164" s="46"/>
      <c r="M164" s="222" t="s">
        <v>19</v>
      </c>
      <c r="N164" s="223" t="s">
        <v>46</v>
      </c>
      <c r="O164" s="86"/>
      <c r="P164" s="224">
        <f>O164*H164</f>
        <v>0</v>
      </c>
      <c r="Q164" s="224">
        <v>0</v>
      </c>
      <c r="R164" s="224">
        <f>Q164*H164</f>
        <v>0</v>
      </c>
      <c r="S164" s="224">
        <v>0</v>
      </c>
      <c r="T164" s="224">
        <f>S164*H164</f>
        <v>0</v>
      </c>
      <c r="U164" s="225" t="s">
        <v>19</v>
      </c>
      <c r="V164" s="40"/>
      <c r="W164" s="40"/>
      <c r="X164" s="40"/>
      <c r="Y164" s="40"/>
      <c r="Z164" s="40"/>
      <c r="AA164" s="40"/>
      <c r="AB164" s="40"/>
      <c r="AC164" s="40"/>
      <c r="AD164" s="40"/>
      <c r="AE164" s="40"/>
      <c r="AR164" s="226" t="s">
        <v>234</v>
      </c>
      <c r="AT164" s="226" t="s">
        <v>229</v>
      </c>
      <c r="AU164" s="226" t="s">
        <v>82</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234</v>
      </c>
      <c r="BM164" s="226" t="s">
        <v>3289</v>
      </c>
    </row>
    <row r="165" s="15" customFormat="1">
      <c r="A165" s="15"/>
      <c r="B165" s="266"/>
      <c r="C165" s="267"/>
      <c r="D165" s="235" t="s">
        <v>238</v>
      </c>
      <c r="E165" s="268" t="s">
        <v>19</v>
      </c>
      <c r="F165" s="269" t="s">
        <v>3216</v>
      </c>
      <c r="G165" s="267"/>
      <c r="H165" s="268" t="s">
        <v>19</v>
      </c>
      <c r="I165" s="270"/>
      <c r="J165" s="267"/>
      <c r="K165" s="267"/>
      <c r="L165" s="271"/>
      <c r="M165" s="272"/>
      <c r="N165" s="273"/>
      <c r="O165" s="273"/>
      <c r="P165" s="273"/>
      <c r="Q165" s="273"/>
      <c r="R165" s="273"/>
      <c r="S165" s="273"/>
      <c r="T165" s="273"/>
      <c r="U165" s="274"/>
      <c r="V165" s="15"/>
      <c r="W165" s="15"/>
      <c r="X165" s="15"/>
      <c r="Y165" s="15"/>
      <c r="Z165" s="15"/>
      <c r="AA165" s="15"/>
      <c r="AB165" s="15"/>
      <c r="AC165" s="15"/>
      <c r="AD165" s="15"/>
      <c r="AE165" s="15"/>
      <c r="AT165" s="275" t="s">
        <v>238</v>
      </c>
      <c r="AU165" s="275" t="s">
        <v>82</v>
      </c>
      <c r="AV165" s="15" t="s">
        <v>82</v>
      </c>
      <c r="AW165" s="15" t="s">
        <v>37</v>
      </c>
      <c r="AX165" s="15" t="s">
        <v>75</v>
      </c>
      <c r="AY165" s="275" t="s">
        <v>227</v>
      </c>
    </row>
    <row r="166" s="13" customFormat="1">
      <c r="A166" s="13"/>
      <c r="B166" s="233"/>
      <c r="C166" s="234"/>
      <c r="D166" s="235" t="s">
        <v>238</v>
      </c>
      <c r="E166" s="236" t="s">
        <v>19</v>
      </c>
      <c r="F166" s="237" t="s">
        <v>91</v>
      </c>
      <c r="G166" s="234"/>
      <c r="H166" s="238">
        <v>3</v>
      </c>
      <c r="I166" s="239"/>
      <c r="J166" s="234"/>
      <c r="K166" s="234"/>
      <c r="L166" s="240"/>
      <c r="M166" s="241"/>
      <c r="N166" s="242"/>
      <c r="O166" s="242"/>
      <c r="P166" s="242"/>
      <c r="Q166" s="242"/>
      <c r="R166" s="242"/>
      <c r="S166" s="242"/>
      <c r="T166" s="242"/>
      <c r="U166" s="243"/>
      <c r="V166" s="13"/>
      <c r="W166" s="13"/>
      <c r="X166" s="13"/>
      <c r="Y166" s="13"/>
      <c r="Z166" s="13"/>
      <c r="AA166" s="13"/>
      <c r="AB166" s="13"/>
      <c r="AC166" s="13"/>
      <c r="AD166" s="13"/>
      <c r="AE166" s="13"/>
      <c r="AT166" s="244" t="s">
        <v>238</v>
      </c>
      <c r="AU166" s="244" t="s">
        <v>82</v>
      </c>
      <c r="AV166" s="13" t="s">
        <v>84</v>
      </c>
      <c r="AW166" s="13" t="s">
        <v>37</v>
      </c>
      <c r="AX166" s="13" t="s">
        <v>75</v>
      </c>
      <c r="AY166" s="244" t="s">
        <v>227</v>
      </c>
    </row>
    <row r="167" s="14" customFormat="1">
      <c r="A167" s="14"/>
      <c r="B167" s="245"/>
      <c r="C167" s="246"/>
      <c r="D167" s="235" t="s">
        <v>238</v>
      </c>
      <c r="E167" s="247" t="s">
        <v>19</v>
      </c>
      <c r="F167" s="248" t="s">
        <v>240</v>
      </c>
      <c r="G167" s="246"/>
      <c r="H167" s="249">
        <v>3</v>
      </c>
      <c r="I167" s="250"/>
      <c r="J167" s="246"/>
      <c r="K167" s="246"/>
      <c r="L167" s="251"/>
      <c r="M167" s="252"/>
      <c r="N167" s="253"/>
      <c r="O167" s="253"/>
      <c r="P167" s="253"/>
      <c r="Q167" s="253"/>
      <c r="R167" s="253"/>
      <c r="S167" s="253"/>
      <c r="T167" s="253"/>
      <c r="U167" s="254"/>
      <c r="V167" s="14"/>
      <c r="W167" s="14"/>
      <c r="X167" s="14"/>
      <c r="Y167" s="14"/>
      <c r="Z167" s="14"/>
      <c r="AA167" s="14"/>
      <c r="AB167" s="14"/>
      <c r="AC167" s="14"/>
      <c r="AD167" s="14"/>
      <c r="AE167" s="14"/>
      <c r="AT167" s="255" t="s">
        <v>238</v>
      </c>
      <c r="AU167" s="255" t="s">
        <v>82</v>
      </c>
      <c r="AV167" s="14" t="s">
        <v>234</v>
      </c>
      <c r="AW167" s="14" t="s">
        <v>37</v>
      </c>
      <c r="AX167" s="14" t="s">
        <v>82</v>
      </c>
      <c r="AY167" s="255" t="s">
        <v>227</v>
      </c>
    </row>
    <row r="168" s="2" customFormat="1" ht="16.5" customHeight="1">
      <c r="A168" s="40"/>
      <c r="B168" s="41"/>
      <c r="C168" s="215" t="s">
        <v>538</v>
      </c>
      <c r="D168" s="215" t="s">
        <v>229</v>
      </c>
      <c r="E168" s="216" t="s">
        <v>3290</v>
      </c>
      <c r="F168" s="217" t="s">
        <v>2881</v>
      </c>
      <c r="G168" s="218" t="s">
        <v>2051</v>
      </c>
      <c r="H168" s="219">
        <v>1</v>
      </c>
      <c r="I168" s="220"/>
      <c r="J168" s="221">
        <f>ROUND(I168*H168,2)</f>
        <v>0</v>
      </c>
      <c r="K168" s="217" t="s">
        <v>19</v>
      </c>
      <c r="L168" s="46"/>
      <c r="M168" s="222" t="s">
        <v>19</v>
      </c>
      <c r="N168" s="223" t="s">
        <v>46</v>
      </c>
      <c r="O168" s="86"/>
      <c r="P168" s="224">
        <f>O168*H168</f>
        <v>0</v>
      </c>
      <c r="Q168" s="224">
        <v>0</v>
      </c>
      <c r="R168" s="224">
        <f>Q168*H168</f>
        <v>0</v>
      </c>
      <c r="S168" s="224">
        <v>0</v>
      </c>
      <c r="T168" s="224">
        <f>S168*H168</f>
        <v>0</v>
      </c>
      <c r="U168" s="225" t="s">
        <v>19</v>
      </c>
      <c r="V168" s="40"/>
      <c r="W168" s="40"/>
      <c r="X168" s="40"/>
      <c r="Y168" s="40"/>
      <c r="Z168" s="40"/>
      <c r="AA168" s="40"/>
      <c r="AB168" s="40"/>
      <c r="AC168" s="40"/>
      <c r="AD168" s="40"/>
      <c r="AE168" s="40"/>
      <c r="AR168" s="226" t="s">
        <v>234</v>
      </c>
      <c r="AT168" s="226" t="s">
        <v>229</v>
      </c>
      <c r="AU168" s="226" t="s">
        <v>82</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3291</v>
      </c>
    </row>
    <row r="169" s="15" customFormat="1">
      <c r="A169" s="15"/>
      <c r="B169" s="266"/>
      <c r="C169" s="267"/>
      <c r="D169" s="235" t="s">
        <v>238</v>
      </c>
      <c r="E169" s="268" t="s">
        <v>19</v>
      </c>
      <c r="F169" s="269" t="s">
        <v>3216</v>
      </c>
      <c r="G169" s="267"/>
      <c r="H169" s="268" t="s">
        <v>19</v>
      </c>
      <c r="I169" s="270"/>
      <c r="J169" s="267"/>
      <c r="K169" s="267"/>
      <c r="L169" s="271"/>
      <c r="M169" s="272"/>
      <c r="N169" s="273"/>
      <c r="O169" s="273"/>
      <c r="P169" s="273"/>
      <c r="Q169" s="273"/>
      <c r="R169" s="273"/>
      <c r="S169" s="273"/>
      <c r="T169" s="273"/>
      <c r="U169" s="274"/>
      <c r="V169" s="15"/>
      <c r="W169" s="15"/>
      <c r="X169" s="15"/>
      <c r="Y169" s="15"/>
      <c r="Z169" s="15"/>
      <c r="AA169" s="15"/>
      <c r="AB169" s="15"/>
      <c r="AC169" s="15"/>
      <c r="AD169" s="15"/>
      <c r="AE169" s="15"/>
      <c r="AT169" s="275" t="s">
        <v>238</v>
      </c>
      <c r="AU169" s="275" t="s">
        <v>82</v>
      </c>
      <c r="AV169" s="15" t="s">
        <v>82</v>
      </c>
      <c r="AW169" s="15" t="s">
        <v>37</v>
      </c>
      <c r="AX169" s="15" t="s">
        <v>75</v>
      </c>
      <c r="AY169" s="275" t="s">
        <v>227</v>
      </c>
    </row>
    <row r="170" s="13" customFormat="1">
      <c r="A170" s="13"/>
      <c r="B170" s="233"/>
      <c r="C170" s="234"/>
      <c r="D170" s="235" t="s">
        <v>238</v>
      </c>
      <c r="E170" s="236" t="s">
        <v>19</v>
      </c>
      <c r="F170" s="237" t="s">
        <v>82</v>
      </c>
      <c r="G170" s="234"/>
      <c r="H170" s="238">
        <v>1</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82</v>
      </c>
      <c r="AV170" s="13" t="s">
        <v>84</v>
      </c>
      <c r="AW170" s="13" t="s">
        <v>37</v>
      </c>
      <c r="AX170" s="13" t="s">
        <v>75</v>
      </c>
      <c r="AY170" s="244" t="s">
        <v>227</v>
      </c>
    </row>
    <row r="171" s="14" customFormat="1">
      <c r="A171" s="14"/>
      <c r="B171" s="245"/>
      <c r="C171" s="246"/>
      <c r="D171" s="235" t="s">
        <v>238</v>
      </c>
      <c r="E171" s="247" t="s">
        <v>19</v>
      </c>
      <c r="F171" s="248" t="s">
        <v>240</v>
      </c>
      <c r="G171" s="246"/>
      <c r="H171" s="249">
        <v>1</v>
      </c>
      <c r="I171" s="250"/>
      <c r="J171" s="246"/>
      <c r="K171" s="246"/>
      <c r="L171" s="251"/>
      <c r="M171" s="276"/>
      <c r="N171" s="277"/>
      <c r="O171" s="277"/>
      <c r="P171" s="277"/>
      <c r="Q171" s="277"/>
      <c r="R171" s="277"/>
      <c r="S171" s="277"/>
      <c r="T171" s="277"/>
      <c r="U171" s="278"/>
      <c r="V171" s="14"/>
      <c r="W171" s="14"/>
      <c r="X171" s="14"/>
      <c r="Y171" s="14"/>
      <c r="Z171" s="14"/>
      <c r="AA171" s="14"/>
      <c r="AB171" s="14"/>
      <c r="AC171" s="14"/>
      <c r="AD171" s="14"/>
      <c r="AE171" s="14"/>
      <c r="AT171" s="255" t="s">
        <v>238</v>
      </c>
      <c r="AU171" s="255" t="s">
        <v>82</v>
      </c>
      <c r="AV171" s="14" t="s">
        <v>234</v>
      </c>
      <c r="AW171" s="14" t="s">
        <v>37</v>
      </c>
      <c r="AX171" s="14" t="s">
        <v>82</v>
      </c>
      <c r="AY171" s="255" t="s">
        <v>227</v>
      </c>
    </row>
    <row r="172" s="2" customFormat="1" ht="6.96" customHeight="1">
      <c r="A172" s="40"/>
      <c r="B172" s="61"/>
      <c r="C172" s="62"/>
      <c r="D172" s="62"/>
      <c r="E172" s="62"/>
      <c r="F172" s="62"/>
      <c r="G172" s="62"/>
      <c r="H172" s="62"/>
      <c r="I172" s="62"/>
      <c r="J172" s="62"/>
      <c r="K172" s="62"/>
      <c r="L172" s="46"/>
      <c r="M172" s="40"/>
      <c r="O172" s="40"/>
      <c r="P172" s="40"/>
      <c r="Q172" s="40"/>
      <c r="R172" s="40"/>
      <c r="S172" s="40"/>
      <c r="T172" s="40"/>
      <c r="U172" s="40"/>
      <c r="V172" s="40"/>
      <c r="W172" s="40"/>
      <c r="X172" s="40"/>
      <c r="Y172" s="40"/>
      <c r="Z172" s="40"/>
      <c r="AA172" s="40"/>
      <c r="AB172" s="40"/>
      <c r="AC172" s="40"/>
      <c r="AD172" s="40"/>
      <c r="AE172" s="40"/>
    </row>
  </sheetData>
  <sheetProtection sheet="1" autoFilter="0" formatColumns="0" formatRows="0" objects="1" scenarios="1" spinCount="100000" saltValue="MLqcj0vemXojKrN1MLgZ5csLdPuvcfYZPu/7CNCM14L/l6KUkDT1Pcu3BoDT4AOXqDLiTVR6X4q3dYSZW8sOPg==" hashValue="jiG0Q7+yziQxX+DNyU7vhOrEd5vStFNTKziUvZwYfeBDBEaRYL/EIJM8HQZuZuIEuYLvLO6L87OHo9MeAk+owg==" algorithmName="SHA-512" password="CC35"/>
  <autoFilter ref="C91:K171"/>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147</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3292</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ROUND((SUM(BE92:BE153)),  2)</f>
        <v>0</v>
      </c>
      <c r="G37" s="40"/>
      <c r="H37" s="40"/>
      <c r="I37" s="160">
        <v>0.20999999999999999</v>
      </c>
      <c r="J37" s="159">
        <f>ROUND(((SUM(BE92:BE153))*I37),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ROUND((SUM(BF92:BF153)),  2)</f>
        <v>0</v>
      </c>
      <c r="G38" s="40"/>
      <c r="H38" s="40"/>
      <c r="I38" s="160">
        <v>0.12</v>
      </c>
      <c r="J38" s="159">
        <f>ROUND(((SUM(BF92:BF153))*I38),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ROUND((SUM(BG92:BG153)),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ROUND((SUM(BH92:BH153)),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ROUND((SUM(BI92:BI153)),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04 - CCTV - Kamerový systém</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3293</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192</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04 - CCTV - Kamerový systém</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3294</v>
      </c>
      <c r="F93" s="202" t="s">
        <v>3295</v>
      </c>
      <c r="G93" s="200"/>
      <c r="H93" s="200"/>
      <c r="I93" s="203"/>
      <c r="J93" s="204">
        <f>BK93</f>
        <v>0</v>
      </c>
      <c r="K93" s="200"/>
      <c r="L93" s="205"/>
      <c r="M93" s="206"/>
      <c r="N93" s="207"/>
      <c r="O93" s="207"/>
      <c r="P93" s="208">
        <f>SUM(P94:P153)</f>
        <v>0</v>
      </c>
      <c r="Q93" s="207"/>
      <c r="R93" s="208">
        <f>SUM(R94:R153)</f>
        <v>0</v>
      </c>
      <c r="S93" s="207"/>
      <c r="T93" s="208">
        <f>SUM(T94:T153)</f>
        <v>0</v>
      </c>
      <c r="U93" s="209"/>
      <c r="V93" s="12"/>
      <c r="W93" s="12"/>
      <c r="X93" s="12"/>
      <c r="Y93" s="12"/>
      <c r="Z93" s="12"/>
      <c r="AA93" s="12"/>
      <c r="AB93" s="12"/>
      <c r="AC93" s="12"/>
      <c r="AD93" s="12"/>
      <c r="AE93" s="12"/>
      <c r="AR93" s="210" t="s">
        <v>82</v>
      </c>
      <c r="AT93" s="211" t="s">
        <v>74</v>
      </c>
      <c r="AU93" s="211" t="s">
        <v>75</v>
      </c>
      <c r="AY93" s="210" t="s">
        <v>227</v>
      </c>
      <c r="BK93" s="212">
        <f>SUM(BK94:BK153)</f>
        <v>0</v>
      </c>
    </row>
    <row r="94" s="2" customFormat="1" ht="16.5" customHeight="1">
      <c r="A94" s="40"/>
      <c r="B94" s="41"/>
      <c r="C94" s="215" t="s">
        <v>82</v>
      </c>
      <c r="D94" s="215" t="s">
        <v>229</v>
      </c>
      <c r="E94" s="216" t="s">
        <v>3296</v>
      </c>
      <c r="F94" s="217" t="s">
        <v>3297</v>
      </c>
      <c r="G94" s="218" t="s">
        <v>2657</v>
      </c>
      <c r="H94" s="219">
        <v>8</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3298</v>
      </c>
    </row>
    <row r="95" s="2" customFormat="1" ht="16.5" customHeight="1">
      <c r="A95" s="40"/>
      <c r="B95" s="41"/>
      <c r="C95" s="256" t="s">
        <v>84</v>
      </c>
      <c r="D95" s="256" t="s">
        <v>241</v>
      </c>
      <c r="E95" s="257" t="s">
        <v>3299</v>
      </c>
      <c r="F95" s="258" t="s">
        <v>3300</v>
      </c>
      <c r="G95" s="259" t="s">
        <v>2657</v>
      </c>
      <c r="H95" s="260">
        <v>8</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3301</v>
      </c>
    </row>
    <row r="96" s="15" customFormat="1">
      <c r="A96" s="15"/>
      <c r="B96" s="266"/>
      <c r="C96" s="267"/>
      <c r="D96" s="235" t="s">
        <v>238</v>
      </c>
      <c r="E96" s="268" t="s">
        <v>19</v>
      </c>
      <c r="F96" s="269" t="s">
        <v>2896</v>
      </c>
      <c r="G96" s="267"/>
      <c r="H96" s="268" t="s">
        <v>19</v>
      </c>
      <c r="I96" s="270"/>
      <c r="J96" s="267"/>
      <c r="K96" s="267"/>
      <c r="L96" s="271"/>
      <c r="M96" s="272"/>
      <c r="N96" s="273"/>
      <c r="O96" s="273"/>
      <c r="P96" s="273"/>
      <c r="Q96" s="273"/>
      <c r="R96" s="273"/>
      <c r="S96" s="273"/>
      <c r="T96" s="273"/>
      <c r="U96" s="274"/>
      <c r="V96" s="15"/>
      <c r="W96" s="15"/>
      <c r="X96" s="15"/>
      <c r="Y96" s="15"/>
      <c r="Z96" s="15"/>
      <c r="AA96" s="15"/>
      <c r="AB96" s="15"/>
      <c r="AC96" s="15"/>
      <c r="AD96" s="15"/>
      <c r="AE96" s="15"/>
      <c r="AT96" s="275" t="s">
        <v>238</v>
      </c>
      <c r="AU96" s="275" t="s">
        <v>82</v>
      </c>
      <c r="AV96" s="15" t="s">
        <v>82</v>
      </c>
      <c r="AW96" s="15" t="s">
        <v>37</v>
      </c>
      <c r="AX96" s="15" t="s">
        <v>75</v>
      </c>
      <c r="AY96" s="275" t="s">
        <v>227</v>
      </c>
    </row>
    <row r="97" s="13" customFormat="1">
      <c r="A97" s="13"/>
      <c r="B97" s="233"/>
      <c r="C97" s="234"/>
      <c r="D97" s="235" t="s">
        <v>238</v>
      </c>
      <c r="E97" s="236" t="s">
        <v>19</v>
      </c>
      <c r="F97" s="237" t="s">
        <v>3302</v>
      </c>
      <c r="G97" s="234"/>
      <c r="H97" s="238">
        <v>8</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82</v>
      </c>
      <c r="AV97" s="13" t="s">
        <v>84</v>
      </c>
      <c r="AW97" s="13" t="s">
        <v>37</v>
      </c>
      <c r="AX97" s="13" t="s">
        <v>75</v>
      </c>
      <c r="AY97" s="244" t="s">
        <v>227</v>
      </c>
    </row>
    <row r="98" s="14" customFormat="1">
      <c r="A98" s="14"/>
      <c r="B98" s="245"/>
      <c r="C98" s="246"/>
      <c r="D98" s="235" t="s">
        <v>238</v>
      </c>
      <c r="E98" s="247" t="s">
        <v>19</v>
      </c>
      <c r="F98" s="248" t="s">
        <v>240</v>
      </c>
      <c r="G98" s="246"/>
      <c r="H98" s="249">
        <v>8</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82</v>
      </c>
      <c r="AV98" s="14" t="s">
        <v>234</v>
      </c>
      <c r="AW98" s="14" t="s">
        <v>37</v>
      </c>
      <c r="AX98" s="14" t="s">
        <v>82</v>
      </c>
      <c r="AY98" s="255" t="s">
        <v>227</v>
      </c>
    </row>
    <row r="99" s="2" customFormat="1" ht="16.5" customHeight="1">
      <c r="A99" s="40"/>
      <c r="B99" s="41"/>
      <c r="C99" s="215" t="s">
        <v>91</v>
      </c>
      <c r="D99" s="215" t="s">
        <v>229</v>
      </c>
      <c r="E99" s="216" t="s">
        <v>3303</v>
      </c>
      <c r="F99" s="217" t="s">
        <v>3304</v>
      </c>
      <c r="G99" s="218" t="s">
        <v>2657</v>
      </c>
      <c r="H99" s="219">
        <v>8</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82</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3305</v>
      </c>
    </row>
    <row r="100" s="2" customFormat="1" ht="16.5" customHeight="1">
      <c r="A100" s="40"/>
      <c r="B100" s="41"/>
      <c r="C100" s="256" t="s">
        <v>234</v>
      </c>
      <c r="D100" s="256" t="s">
        <v>241</v>
      </c>
      <c r="E100" s="257" t="s">
        <v>3306</v>
      </c>
      <c r="F100" s="258" t="s">
        <v>3307</v>
      </c>
      <c r="G100" s="259" t="s">
        <v>2657</v>
      </c>
      <c r="H100" s="260">
        <v>8</v>
      </c>
      <c r="I100" s="261"/>
      <c r="J100" s="262">
        <f>ROUND(I100*H100,2)</f>
        <v>0</v>
      </c>
      <c r="K100" s="258" t="s">
        <v>19</v>
      </c>
      <c r="L100" s="263"/>
      <c r="M100" s="264" t="s">
        <v>19</v>
      </c>
      <c r="N100" s="265"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245</v>
      </c>
      <c r="AT100" s="226" t="s">
        <v>241</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3308</v>
      </c>
    </row>
    <row r="101" s="15" customFormat="1">
      <c r="A101" s="15"/>
      <c r="B101" s="266"/>
      <c r="C101" s="267"/>
      <c r="D101" s="235" t="s">
        <v>238</v>
      </c>
      <c r="E101" s="268" t="s">
        <v>19</v>
      </c>
      <c r="F101" s="269" t="s">
        <v>2896</v>
      </c>
      <c r="G101" s="267"/>
      <c r="H101" s="268" t="s">
        <v>19</v>
      </c>
      <c r="I101" s="270"/>
      <c r="J101" s="267"/>
      <c r="K101" s="267"/>
      <c r="L101" s="271"/>
      <c r="M101" s="272"/>
      <c r="N101" s="273"/>
      <c r="O101" s="273"/>
      <c r="P101" s="273"/>
      <c r="Q101" s="273"/>
      <c r="R101" s="273"/>
      <c r="S101" s="273"/>
      <c r="T101" s="273"/>
      <c r="U101" s="274"/>
      <c r="V101" s="15"/>
      <c r="W101" s="15"/>
      <c r="X101" s="15"/>
      <c r="Y101" s="15"/>
      <c r="Z101" s="15"/>
      <c r="AA101" s="15"/>
      <c r="AB101" s="15"/>
      <c r="AC101" s="15"/>
      <c r="AD101" s="15"/>
      <c r="AE101" s="15"/>
      <c r="AT101" s="275" t="s">
        <v>238</v>
      </c>
      <c r="AU101" s="275" t="s">
        <v>82</v>
      </c>
      <c r="AV101" s="15" t="s">
        <v>82</v>
      </c>
      <c r="AW101" s="15" t="s">
        <v>37</v>
      </c>
      <c r="AX101" s="15" t="s">
        <v>75</v>
      </c>
      <c r="AY101" s="275" t="s">
        <v>227</v>
      </c>
    </row>
    <row r="102" s="13" customFormat="1">
      <c r="A102" s="13"/>
      <c r="B102" s="233"/>
      <c r="C102" s="234"/>
      <c r="D102" s="235" t="s">
        <v>238</v>
      </c>
      <c r="E102" s="236" t="s">
        <v>19</v>
      </c>
      <c r="F102" s="237" t="s">
        <v>3302</v>
      </c>
      <c r="G102" s="234"/>
      <c r="H102" s="238">
        <v>8</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82</v>
      </c>
      <c r="AV102" s="13" t="s">
        <v>84</v>
      </c>
      <c r="AW102" s="13" t="s">
        <v>37</v>
      </c>
      <c r="AX102" s="13" t="s">
        <v>75</v>
      </c>
      <c r="AY102" s="244" t="s">
        <v>227</v>
      </c>
    </row>
    <row r="103" s="14" customFormat="1">
      <c r="A103" s="14"/>
      <c r="B103" s="245"/>
      <c r="C103" s="246"/>
      <c r="D103" s="235" t="s">
        <v>238</v>
      </c>
      <c r="E103" s="247" t="s">
        <v>19</v>
      </c>
      <c r="F103" s="248" t="s">
        <v>240</v>
      </c>
      <c r="G103" s="246"/>
      <c r="H103" s="249">
        <v>8</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82</v>
      </c>
      <c r="AV103" s="14" t="s">
        <v>234</v>
      </c>
      <c r="AW103" s="14" t="s">
        <v>37</v>
      </c>
      <c r="AX103" s="14" t="s">
        <v>82</v>
      </c>
      <c r="AY103" s="255" t="s">
        <v>227</v>
      </c>
    </row>
    <row r="104" s="2" customFormat="1" ht="16.5" customHeight="1">
      <c r="A104" s="40"/>
      <c r="B104" s="41"/>
      <c r="C104" s="215" t="s">
        <v>267</v>
      </c>
      <c r="D104" s="215" t="s">
        <v>229</v>
      </c>
      <c r="E104" s="216" t="s">
        <v>3309</v>
      </c>
      <c r="F104" s="217" t="s">
        <v>3310</v>
      </c>
      <c r="G104" s="218" t="s">
        <v>2657</v>
      </c>
      <c r="H104" s="219">
        <v>3</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3311</v>
      </c>
    </row>
    <row r="105" s="2" customFormat="1" ht="16.5" customHeight="1">
      <c r="A105" s="40"/>
      <c r="B105" s="41"/>
      <c r="C105" s="256" t="s">
        <v>248</v>
      </c>
      <c r="D105" s="256" t="s">
        <v>241</v>
      </c>
      <c r="E105" s="257" t="s">
        <v>3312</v>
      </c>
      <c r="F105" s="258" t="s">
        <v>3313</v>
      </c>
      <c r="G105" s="259" t="s">
        <v>2657</v>
      </c>
      <c r="H105" s="260">
        <v>3</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3314</v>
      </c>
    </row>
    <row r="106" s="15" customFormat="1">
      <c r="A106" s="15"/>
      <c r="B106" s="266"/>
      <c r="C106" s="267"/>
      <c r="D106" s="235" t="s">
        <v>238</v>
      </c>
      <c r="E106" s="268" t="s">
        <v>19</v>
      </c>
      <c r="F106" s="269" t="s">
        <v>2896</v>
      </c>
      <c r="G106" s="267"/>
      <c r="H106" s="268" t="s">
        <v>19</v>
      </c>
      <c r="I106" s="270"/>
      <c r="J106" s="267"/>
      <c r="K106" s="267"/>
      <c r="L106" s="271"/>
      <c r="M106" s="272"/>
      <c r="N106" s="273"/>
      <c r="O106" s="273"/>
      <c r="P106" s="273"/>
      <c r="Q106" s="273"/>
      <c r="R106" s="273"/>
      <c r="S106" s="273"/>
      <c r="T106" s="273"/>
      <c r="U106" s="274"/>
      <c r="V106" s="15"/>
      <c r="W106" s="15"/>
      <c r="X106" s="15"/>
      <c r="Y106" s="15"/>
      <c r="Z106" s="15"/>
      <c r="AA106" s="15"/>
      <c r="AB106" s="15"/>
      <c r="AC106" s="15"/>
      <c r="AD106" s="15"/>
      <c r="AE106" s="15"/>
      <c r="AT106" s="275" t="s">
        <v>238</v>
      </c>
      <c r="AU106" s="275" t="s">
        <v>82</v>
      </c>
      <c r="AV106" s="15" t="s">
        <v>82</v>
      </c>
      <c r="AW106" s="15" t="s">
        <v>37</v>
      </c>
      <c r="AX106" s="15" t="s">
        <v>75</v>
      </c>
      <c r="AY106" s="275" t="s">
        <v>227</v>
      </c>
    </row>
    <row r="107" s="13" customFormat="1">
      <c r="A107" s="13"/>
      <c r="B107" s="233"/>
      <c r="C107" s="234"/>
      <c r="D107" s="235" t="s">
        <v>238</v>
      </c>
      <c r="E107" s="236" t="s">
        <v>19</v>
      </c>
      <c r="F107" s="237" t="s">
        <v>3315</v>
      </c>
      <c r="G107" s="234"/>
      <c r="H107" s="238">
        <v>3</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82</v>
      </c>
      <c r="AV107" s="13" t="s">
        <v>84</v>
      </c>
      <c r="AW107" s="13" t="s">
        <v>37</v>
      </c>
      <c r="AX107" s="13" t="s">
        <v>75</v>
      </c>
      <c r="AY107" s="244" t="s">
        <v>227</v>
      </c>
    </row>
    <row r="108" s="14" customFormat="1">
      <c r="A108" s="14"/>
      <c r="B108" s="245"/>
      <c r="C108" s="246"/>
      <c r="D108" s="235" t="s">
        <v>238</v>
      </c>
      <c r="E108" s="247" t="s">
        <v>19</v>
      </c>
      <c r="F108" s="248" t="s">
        <v>240</v>
      </c>
      <c r="G108" s="246"/>
      <c r="H108" s="249">
        <v>3</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82</v>
      </c>
      <c r="AV108" s="14" t="s">
        <v>234</v>
      </c>
      <c r="AW108" s="14" t="s">
        <v>37</v>
      </c>
      <c r="AX108" s="14" t="s">
        <v>82</v>
      </c>
      <c r="AY108" s="255" t="s">
        <v>227</v>
      </c>
    </row>
    <row r="109" s="2" customFormat="1" ht="16.5" customHeight="1">
      <c r="A109" s="40"/>
      <c r="B109" s="41"/>
      <c r="C109" s="215" t="s">
        <v>285</v>
      </c>
      <c r="D109" s="215" t="s">
        <v>229</v>
      </c>
      <c r="E109" s="216" t="s">
        <v>3316</v>
      </c>
      <c r="F109" s="217" t="s">
        <v>3317</v>
      </c>
      <c r="G109" s="218" t="s">
        <v>2657</v>
      </c>
      <c r="H109" s="219">
        <v>3</v>
      </c>
      <c r="I109" s="220"/>
      <c r="J109" s="221">
        <f>ROUND(I109*H109,2)</f>
        <v>0</v>
      </c>
      <c r="K109" s="217" t="s">
        <v>19</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82</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3318</v>
      </c>
    </row>
    <row r="110" s="2" customFormat="1" ht="16.5" customHeight="1">
      <c r="A110" s="40"/>
      <c r="B110" s="41"/>
      <c r="C110" s="256" t="s">
        <v>245</v>
      </c>
      <c r="D110" s="256" t="s">
        <v>241</v>
      </c>
      <c r="E110" s="257" t="s">
        <v>3319</v>
      </c>
      <c r="F110" s="258" t="s">
        <v>3320</v>
      </c>
      <c r="G110" s="259" t="s">
        <v>2657</v>
      </c>
      <c r="H110" s="260">
        <v>3</v>
      </c>
      <c r="I110" s="261"/>
      <c r="J110" s="262">
        <f>ROUND(I110*H110,2)</f>
        <v>0</v>
      </c>
      <c r="K110" s="258" t="s">
        <v>19</v>
      </c>
      <c r="L110" s="263"/>
      <c r="M110" s="264" t="s">
        <v>19</v>
      </c>
      <c r="N110" s="265"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245</v>
      </c>
      <c r="AT110" s="226" t="s">
        <v>241</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3321</v>
      </c>
    </row>
    <row r="111" s="15" customFormat="1">
      <c r="A111" s="15"/>
      <c r="B111" s="266"/>
      <c r="C111" s="267"/>
      <c r="D111" s="235" t="s">
        <v>238</v>
      </c>
      <c r="E111" s="268" t="s">
        <v>19</v>
      </c>
      <c r="F111" s="269" t="s">
        <v>2896</v>
      </c>
      <c r="G111" s="267"/>
      <c r="H111" s="268" t="s">
        <v>19</v>
      </c>
      <c r="I111" s="270"/>
      <c r="J111" s="267"/>
      <c r="K111" s="267"/>
      <c r="L111" s="271"/>
      <c r="M111" s="272"/>
      <c r="N111" s="273"/>
      <c r="O111" s="273"/>
      <c r="P111" s="273"/>
      <c r="Q111" s="273"/>
      <c r="R111" s="273"/>
      <c r="S111" s="273"/>
      <c r="T111" s="273"/>
      <c r="U111" s="274"/>
      <c r="V111" s="15"/>
      <c r="W111" s="15"/>
      <c r="X111" s="15"/>
      <c r="Y111" s="15"/>
      <c r="Z111" s="15"/>
      <c r="AA111" s="15"/>
      <c r="AB111" s="15"/>
      <c r="AC111" s="15"/>
      <c r="AD111" s="15"/>
      <c r="AE111" s="15"/>
      <c r="AT111" s="275" t="s">
        <v>238</v>
      </c>
      <c r="AU111" s="275" t="s">
        <v>82</v>
      </c>
      <c r="AV111" s="15" t="s">
        <v>82</v>
      </c>
      <c r="AW111" s="15" t="s">
        <v>37</v>
      </c>
      <c r="AX111" s="15" t="s">
        <v>75</v>
      </c>
      <c r="AY111" s="275" t="s">
        <v>227</v>
      </c>
    </row>
    <row r="112" s="13" customFormat="1">
      <c r="A112" s="13"/>
      <c r="B112" s="233"/>
      <c r="C112" s="234"/>
      <c r="D112" s="235" t="s">
        <v>238</v>
      </c>
      <c r="E112" s="236" t="s">
        <v>19</v>
      </c>
      <c r="F112" s="237" t="s">
        <v>3315</v>
      </c>
      <c r="G112" s="234"/>
      <c r="H112" s="238">
        <v>3</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82</v>
      </c>
      <c r="AV112" s="13" t="s">
        <v>84</v>
      </c>
      <c r="AW112" s="13" t="s">
        <v>37</v>
      </c>
      <c r="AX112" s="13" t="s">
        <v>75</v>
      </c>
      <c r="AY112" s="244" t="s">
        <v>227</v>
      </c>
    </row>
    <row r="113" s="14" customFormat="1">
      <c r="A113" s="14"/>
      <c r="B113" s="245"/>
      <c r="C113" s="246"/>
      <c r="D113" s="235" t="s">
        <v>238</v>
      </c>
      <c r="E113" s="247" t="s">
        <v>19</v>
      </c>
      <c r="F113" s="248" t="s">
        <v>240</v>
      </c>
      <c r="G113" s="246"/>
      <c r="H113" s="249">
        <v>3</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82</v>
      </c>
      <c r="AV113" s="14" t="s">
        <v>234</v>
      </c>
      <c r="AW113" s="14" t="s">
        <v>37</v>
      </c>
      <c r="AX113" s="14" t="s">
        <v>82</v>
      </c>
      <c r="AY113" s="255" t="s">
        <v>227</v>
      </c>
    </row>
    <row r="114" s="2" customFormat="1" ht="16.5" customHeight="1">
      <c r="A114" s="40"/>
      <c r="B114" s="41"/>
      <c r="C114" s="215" t="s">
        <v>255</v>
      </c>
      <c r="D114" s="215" t="s">
        <v>229</v>
      </c>
      <c r="E114" s="216" t="s">
        <v>3322</v>
      </c>
      <c r="F114" s="217" t="s">
        <v>3323</v>
      </c>
      <c r="G114" s="218" t="s">
        <v>2657</v>
      </c>
      <c r="H114" s="219">
        <v>11</v>
      </c>
      <c r="I114" s="220"/>
      <c r="J114" s="221">
        <f>ROUND(I114*H114,2)</f>
        <v>0</v>
      </c>
      <c r="K114" s="217" t="s">
        <v>19</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234</v>
      </c>
      <c r="AT114" s="226" t="s">
        <v>229</v>
      </c>
      <c r="AU114" s="226" t="s">
        <v>82</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3324</v>
      </c>
    </row>
    <row r="115" s="2" customFormat="1" ht="16.5" customHeight="1">
      <c r="A115" s="40"/>
      <c r="B115" s="41"/>
      <c r="C115" s="256" t="s">
        <v>117</v>
      </c>
      <c r="D115" s="256" t="s">
        <v>241</v>
      </c>
      <c r="E115" s="257" t="s">
        <v>3325</v>
      </c>
      <c r="F115" s="258" t="s">
        <v>3326</v>
      </c>
      <c r="G115" s="259" t="s">
        <v>2657</v>
      </c>
      <c r="H115" s="260">
        <v>11</v>
      </c>
      <c r="I115" s="261"/>
      <c r="J115" s="262">
        <f>ROUND(I115*H115,2)</f>
        <v>0</v>
      </c>
      <c r="K115" s="258" t="s">
        <v>19</v>
      </c>
      <c r="L115" s="263"/>
      <c r="M115" s="264" t="s">
        <v>19</v>
      </c>
      <c r="N115" s="265"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245</v>
      </c>
      <c r="AT115" s="226" t="s">
        <v>241</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3327</v>
      </c>
    </row>
    <row r="116" s="15" customFormat="1">
      <c r="A116" s="15"/>
      <c r="B116" s="266"/>
      <c r="C116" s="267"/>
      <c r="D116" s="235" t="s">
        <v>238</v>
      </c>
      <c r="E116" s="268" t="s">
        <v>19</v>
      </c>
      <c r="F116" s="269" t="s">
        <v>2896</v>
      </c>
      <c r="G116" s="267"/>
      <c r="H116" s="268" t="s">
        <v>19</v>
      </c>
      <c r="I116" s="270"/>
      <c r="J116" s="267"/>
      <c r="K116" s="267"/>
      <c r="L116" s="271"/>
      <c r="M116" s="272"/>
      <c r="N116" s="273"/>
      <c r="O116" s="273"/>
      <c r="P116" s="273"/>
      <c r="Q116" s="273"/>
      <c r="R116" s="273"/>
      <c r="S116" s="273"/>
      <c r="T116" s="273"/>
      <c r="U116" s="274"/>
      <c r="V116" s="15"/>
      <c r="W116" s="15"/>
      <c r="X116" s="15"/>
      <c r="Y116" s="15"/>
      <c r="Z116" s="15"/>
      <c r="AA116" s="15"/>
      <c r="AB116" s="15"/>
      <c r="AC116" s="15"/>
      <c r="AD116" s="15"/>
      <c r="AE116" s="15"/>
      <c r="AT116" s="275" t="s">
        <v>238</v>
      </c>
      <c r="AU116" s="275" t="s">
        <v>82</v>
      </c>
      <c r="AV116" s="15" t="s">
        <v>82</v>
      </c>
      <c r="AW116" s="15" t="s">
        <v>37</v>
      </c>
      <c r="AX116" s="15" t="s">
        <v>75</v>
      </c>
      <c r="AY116" s="275" t="s">
        <v>227</v>
      </c>
    </row>
    <row r="117" s="13" customFormat="1">
      <c r="A117" s="13"/>
      <c r="B117" s="233"/>
      <c r="C117" s="234"/>
      <c r="D117" s="235" t="s">
        <v>238</v>
      </c>
      <c r="E117" s="236" t="s">
        <v>19</v>
      </c>
      <c r="F117" s="237" t="s">
        <v>120</v>
      </c>
      <c r="G117" s="234"/>
      <c r="H117" s="238">
        <v>11</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82</v>
      </c>
      <c r="AV117" s="13" t="s">
        <v>84</v>
      </c>
      <c r="AW117" s="13" t="s">
        <v>37</v>
      </c>
      <c r="AX117" s="13" t="s">
        <v>75</v>
      </c>
      <c r="AY117" s="244" t="s">
        <v>227</v>
      </c>
    </row>
    <row r="118" s="14" customFormat="1">
      <c r="A118" s="14"/>
      <c r="B118" s="245"/>
      <c r="C118" s="246"/>
      <c r="D118" s="235" t="s">
        <v>238</v>
      </c>
      <c r="E118" s="247" t="s">
        <v>19</v>
      </c>
      <c r="F118" s="248" t="s">
        <v>240</v>
      </c>
      <c r="G118" s="246"/>
      <c r="H118" s="249">
        <v>11</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82</v>
      </c>
      <c r="AV118" s="14" t="s">
        <v>234</v>
      </c>
      <c r="AW118" s="14" t="s">
        <v>37</v>
      </c>
      <c r="AX118" s="14" t="s">
        <v>82</v>
      </c>
      <c r="AY118" s="255" t="s">
        <v>227</v>
      </c>
    </row>
    <row r="119" s="2" customFormat="1" ht="21.75" customHeight="1">
      <c r="A119" s="40"/>
      <c r="B119" s="41"/>
      <c r="C119" s="215" t="s">
        <v>120</v>
      </c>
      <c r="D119" s="215" t="s">
        <v>229</v>
      </c>
      <c r="E119" s="216" t="s">
        <v>3328</v>
      </c>
      <c r="F119" s="217" t="s">
        <v>3329</v>
      </c>
      <c r="G119" s="218" t="s">
        <v>2657</v>
      </c>
      <c r="H119" s="219">
        <v>1</v>
      </c>
      <c r="I119" s="220"/>
      <c r="J119" s="221">
        <f>ROUND(I119*H119,2)</f>
        <v>0</v>
      </c>
      <c r="K119" s="217" t="s">
        <v>19</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82</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3330</v>
      </c>
    </row>
    <row r="120" s="2" customFormat="1" ht="21.75" customHeight="1">
      <c r="A120" s="40"/>
      <c r="B120" s="41"/>
      <c r="C120" s="256" t="s">
        <v>8</v>
      </c>
      <c r="D120" s="256" t="s">
        <v>241</v>
      </c>
      <c r="E120" s="257" t="s">
        <v>3331</v>
      </c>
      <c r="F120" s="258" t="s">
        <v>3332</v>
      </c>
      <c r="G120" s="259" t="s">
        <v>2657</v>
      </c>
      <c r="H120" s="260">
        <v>1</v>
      </c>
      <c r="I120" s="261"/>
      <c r="J120" s="262">
        <f>ROUND(I120*H120,2)</f>
        <v>0</v>
      </c>
      <c r="K120" s="258" t="s">
        <v>19</v>
      </c>
      <c r="L120" s="263"/>
      <c r="M120" s="264" t="s">
        <v>19</v>
      </c>
      <c r="N120" s="265"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245</v>
      </c>
      <c r="AT120" s="226" t="s">
        <v>241</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3333</v>
      </c>
    </row>
    <row r="121" s="15" customFormat="1">
      <c r="A121" s="15"/>
      <c r="B121" s="266"/>
      <c r="C121" s="267"/>
      <c r="D121" s="235" t="s">
        <v>238</v>
      </c>
      <c r="E121" s="268" t="s">
        <v>19</v>
      </c>
      <c r="F121" s="269" t="s">
        <v>2896</v>
      </c>
      <c r="G121" s="267"/>
      <c r="H121" s="268" t="s">
        <v>19</v>
      </c>
      <c r="I121" s="270"/>
      <c r="J121" s="267"/>
      <c r="K121" s="267"/>
      <c r="L121" s="271"/>
      <c r="M121" s="272"/>
      <c r="N121" s="273"/>
      <c r="O121" s="273"/>
      <c r="P121" s="273"/>
      <c r="Q121" s="273"/>
      <c r="R121" s="273"/>
      <c r="S121" s="273"/>
      <c r="T121" s="273"/>
      <c r="U121" s="274"/>
      <c r="V121" s="15"/>
      <c r="W121" s="15"/>
      <c r="X121" s="15"/>
      <c r="Y121" s="15"/>
      <c r="Z121" s="15"/>
      <c r="AA121" s="15"/>
      <c r="AB121" s="15"/>
      <c r="AC121" s="15"/>
      <c r="AD121" s="15"/>
      <c r="AE121" s="15"/>
      <c r="AT121" s="275" t="s">
        <v>238</v>
      </c>
      <c r="AU121" s="275" t="s">
        <v>82</v>
      </c>
      <c r="AV121" s="15" t="s">
        <v>82</v>
      </c>
      <c r="AW121" s="15" t="s">
        <v>37</v>
      </c>
      <c r="AX121" s="15" t="s">
        <v>75</v>
      </c>
      <c r="AY121" s="275" t="s">
        <v>227</v>
      </c>
    </row>
    <row r="122" s="13" customFormat="1">
      <c r="A122" s="13"/>
      <c r="B122" s="233"/>
      <c r="C122" s="234"/>
      <c r="D122" s="235" t="s">
        <v>238</v>
      </c>
      <c r="E122" s="236" t="s">
        <v>19</v>
      </c>
      <c r="F122" s="237" t="s">
        <v>2654</v>
      </c>
      <c r="G122" s="234"/>
      <c r="H122" s="238">
        <v>1</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82</v>
      </c>
      <c r="AV122" s="13" t="s">
        <v>84</v>
      </c>
      <c r="AW122" s="13" t="s">
        <v>37</v>
      </c>
      <c r="AX122" s="13" t="s">
        <v>75</v>
      </c>
      <c r="AY122" s="244" t="s">
        <v>227</v>
      </c>
    </row>
    <row r="123" s="14" customFormat="1">
      <c r="A123" s="14"/>
      <c r="B123" s="245"/>
      <c r="C123" s="246"/>
      <c r="D123" s="235" t="s">
        <v>238</v>
      </c>
      <c r="E123" s="247" t="s">
        <v>19</v>
      </c>
      <c r="F123" s="248" t="s">
        <v>240</v>
      </c>
      <c r="G123" s="246"/>
      <c r="H123" s="249">
        <v>1</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82</v>
      </c>
      <c r="AV123" s="14" t="s">
        <v>234</v>
      </c>
      <c r="AW123" s="14" t="s">
        <v>37</v>
      </c>
      <c r="AX123" s="14" t="s">
        <v>82</v>
      </c>
      <c r="AY123" s="255" t="s">
        <v>227</v>
      </c>
    </row>
    <row r="124" s="2" customFormat="1" ht="16.5" customHeight="1">
      <c r="A124" s="40"/>
      <c r="B124" s="41"/>
      <c r="C124" s="215" t="s">
        <v>125</v>
      </c>
      <c r="D124" s="215" t="s">
        <v>229</v>
      </c>
      <c r="E124" s="216" t="s">
        <v>3334</v>
      </c>
      <c r="F124" s="217" t="s">
        <v>3335</v>
      </c>
      <c r="G124" s="218" t="s">
        <v>2657</v>
      </c>
      <c r="H124" s="219">
        <v>1</v>
      </c>
      <c r="I124" s="220"/>
      <c r="J124" s="221">
        <f>ROUND(I124*H124,2)</f>
        <v>0</v>
      </c>
      <c r="K124" s="217" t="s">
        <v>19</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234</v>
      </c>
      <c r="AT124" s="226" t="s">
        <v>229</v>
      </c>
      <c r="AU124" s="226" t="s">
        <v>82</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3336</v>
      </c>
    </row>
    <row r="125" s="2" customFormat="1" ht="16.5" customHeight="1">
      <c r="A125" s="40"/>
      <c r="B125" s="41"/>
      <c r="C125" s="256" t="s">
        <v>323</v>
      </c>
      <c r="D125" s="256" t="s">
        <v>241</v>
      </c>
      <c r="E125" s="257" t="s">
        <v>3337</v>
      </c>
      <c r="F125" s="258" t="s">
        <v>3338</v>
      </c>
      <c r="G125" s="259" t="s">
        <v>2657</v>
      </c>
      <c r="H125" s="260">
        <v>1</v>
      </c>
      <c r="I125" s="261"/>
      <c r="J125" s="262">
        <f>ROUND(I125*H125,2)</f>
        <v>0</v>
      </c>
      <c r="K125" s="258" t="s">
        <v>19</v>
      </c>
      <c r="L125" s="263"/>
      <c r="M125" s="264" t="s">
        <v>19</v>
      </c>
      <c r="N125" s="265"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245</v>
      </c>
      <c r="AT125" s="226" t="s">
        <v>241</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3339</v>
      </c>
    </row>
    <row r="126" s="2" customFormat="1">
      <c r="A126" s="40"/>
      <c r="B126" s="41"/>
      <c r="C126" s="42"/>
      <c r="D126" s="235" t="s">
        <v>519</v>
      </c>
      <c r="E126" s="42"/>
      <c r="F126" s="279" t="s">
        <v>3340</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519</v>
      </c>
      <c r="AU126" s="19" t="s">
        <v>82</v>
      </c>
    </row>
    <row r="127" s="15" customFormat="1">
      <c r="A127" s="15"/>
      <c r="B127" s="266"/>
      <c r="C127" s="267"/>
      <c r="D127" s="235" t="s">
        <v>238</v>
      </c>
      <c r="E127" s="268" t="s">
        <v>19</v>
      </c>
      <c r="F127" s="269" t="s">
        <v>2896</v>
      </c>
      <c r="G127" s="267"/>
      <c r="H127" s="268" t="s">
        <v>19</v>
      </c>
      <c r="I127" s="270"/>
      <c r="J127" s="267"/>
      <c r="K127" s="267"/>
      <c r="L127" s="271"/>
      <c r="M127" s="272"/>
      <c r="N127" s="273"/>
      <c r="O127" s="273"/>
      <c r="P127" s="273"/>
      <c r="Q127" s="273"/>
      <c r="R127" s="273"/>
      <c r="S127" s="273"/>
      <c r="T127" s="273"/>
      <c r="U127" s="274"/>
      <c r="V127" s="15"/>
      <c r="W127" s="15"/>
      <c r="X127" s="15"/>
      <c r="Y127" s="15"/>
      <c r="Z127" s="15"/>
      <c r="AA127" s="15"/>
      <c r="AB127" s="15"/>
      <c r="AC127" s="15"/>
      <c r="AD127" s="15"/>
      <c r="AE127" s="15"/>
      <c r="AT127" s="275" t="s">
        <v>238</v>
      </c>
      <c r="AU127" s="275" t="s">
        <v>82</v>
      </c>
      <c r="AV127" s="15" t="s">
        <v>82</v>
      </c>
      <c r="AW127" s="15" t="s">
        <v>37</v>
      </c>
      <c r="AX127" s="15" t="s">
        <v>75</v>
      </c>
      <c r="AY127" s="275" t="s">
        <v>227</v>
      </c>
    </row>
    <row r="128" s="13" customFormat="1">
      <c r="A128" s="13"/>
      <c r="B128" s="233"/>
      <c r="C128" s="234"/>
      <c r="D128" s="235" t="s">
        <v>238</v>
      </c>
      <c r="E128" s="236" t="s">
        <v>19</v>
      </c>
      <c r="F128" s="237" t="s">
        <v>2654</v>
      </c>
      <c r="G128" s="234"/>
      <c r="H128" s="238">
        <v>1</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82</v>
      </c>
      <c r="AV128" s="13" t="s">
        <v>84</v>
      </c>
      <c r="AW128" s="13" t="s">
        <v>37</v>
      </c>
      <c r="AX128" s="13" t="s">
        <v>75</v>
      </c>
      <c r="AY128" s="244" t="s">
        <v>227</v>
      </c>
    </row>
    <row r="129" s="14" customFormat="1">
      <c r="A129" s="14"/>
      <c r="B129" s="245"/>
      <c r="C129" s="246"/>
      <c r="D129" s="235" t="s">
        <v>238</v>
      </c>
      <c r="E129" s="247" t="s">
        <v>19</v>
      </c>
      <c r="F129" s="248" t="s">
        <v>240</v>
      </c>
      <c r="G129" s="246"/>
      <c r="H129" s="249">
        <v>1</v>
      </c>
      <c r="I129" s="250"/>
      <c r="J129" s="246"/>
      <c r="K129" s="246"/>
      <c r="L129" s="251"/>
      <c r="M129" s="252"/>
      <c r="N129" s="253"/>
      <c r="O129" s="253"/>
      <c r="P129" s="253"/>
      <c r="Q129" s="253"/>
      <c r="R129" s="253"/>
      <c r="S129" s="253"/>
      <c r="T129" s="253"/>
      <c r="U129" s="254"/>
      <c r="V129" s="14"/>
      <c r="W129" s="14"/>
      <c r="X129" s="14"/>
      <c r="Y129" s="14"/>
      <c r="Z129" s="14"/>
      <c r="AA129" s="14"/>
      <c r="AB129" s="14"/>
      <c r="AC129" s="14"/>
      <c r="AD129" s="14"/>
      <c r="AE129" s="14"/>
      <c r="AT129" s="255" t="s">
        <v>238</v>
      </c>
      <c r="AU129" s="255" t="s">
        <v>82</v>
      </c>
      <c r="AV129" s="14" t="s">
        <v>234</v>
      </c>
      <c r="AW129" s="14" t="s">
        <v>37</v>
      </c>
      <c r="AX129" s="14" t="s">
        <v>82</v>
      </c>
      <c r="AY129" s="255" t="s">
        <v>227</v>
      </c>
    </row>
    <row r="130" s="2" customFormat="1" ht="21.75" customHeight="1">
      <c r="A130" s="40"/>
      <c r="B130" s="41"/>
      <c r="C130" s="256" t="s">
        <v>329</v>
      </c>
      <c r="D130" s="256" t="s">
        <v>241</v>
      </c>
      <c r="E130" s="257" t="s">
        <v>3341</v>
      </c>
      <c r="F130" s="258" t="s">
        <v>2856</v>
      </c>
      <c r="G130" s="259" t="s">
        <v>2051</v>
      </c>
      <c r="H130" s="260">
        <v>1</v>
      </c>
      <c r="I130" s="261"/>
      <c r="J130" s="262">
        <f>ROUND(I130*H130,2)</f>
        <v>0</v>
      </c>
      <c r="K130" s="258" t="s">
        <v>19</v>
      </c>
      <c r="L130" s="263"/>
      <c r="M130" s="264" t="s">
        <v>19</v>
      </c>
      <c r="N130" s="265"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245</v>
      </c>
      <c r="AT130" s="226" t="s">
        <v>241</v>
      </c>
      <c r="AU130" s="226" t="s">
        <v>82</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3342</v>
      </c>
    </row>
    <row r="131" s="15" customFormat="1">
      <c r="A131" s="15"/>
      <c r="B131" s="266"/>
      <c r="C131" s="267"/>
      <c r="D131" s="235" t="s">
        <v>238</v>
      </c>
      <c r="E131" s="268" t="s">
        <v>19</v>
      </c>
      <c r="F131" s="269" t="s">
        <v>2896</v>
      </c>
      <c r="G131" s="267"/>
      <c r="H131" s="268" t="s">
        <v>19</v>
      </c>
      <c r="I131" s="270"/>
      <c r="J131" s="267"/>
      <c r="K131" s="267"/>
      <c r="L131" s="271"/>
      <c r="M131" s="272"/>
      <c r="N131" s="273"/>
      <c r="O131" s="273"/>
      <c r="P131" s="273"/>
      <c r="Q131" s="273"/>
      <c r="R131" s="273"/>
      <c r="S131" s="273"/>
      <c r="T131" s="273"/>
      <c r="U131" s="274"/>
      <c r="V131" s="15"/>
      <c r="W131" s="15"/>
      <c r="X131" s="15"/>
      <c r="Y131" s="15"/>
      <c r="Z131" s="15"/>
      <c r="AA131" s="15"/>
      <c r="AB131" s="15"/>
      <c r="AC131" s="15"/>
      <c r="AD131" s="15"/>
      <c r="AE131" s="15"/>
      <c r="AT131" s="275" t="s">
        <v>238</v>
      </c>
      <c r="AU131" s="275" t="s">
        <v>82</v>
      </c>
      <c r="AV131" s="15" t="s">
        <v>82</v>
      </c>
      <c r="AW131" s="15" t="s">
        <v>37</v>
      </c>
      <c r="AX131" s="15" t="s">
        <v>75</v>
      </c>
      <c r="AY131" s="275" t="s">
        <v>227</v>
      </c>
    </row>
    <row r="132" s="13" customFormat="1">
      <c r="A132" s="13"/>
      <c r="B132" s="233"/>
      <c r="C132" s="234"/>
      <c r="D132" s="235" t="s">
        <v>238</v>
      </c>
      <c r="E132" s="236" t="s">
        <v>19</v>
      </c>
      <c r="F132" s="237" t="s">
        <v>82</v>
      </c>
      <c r="G132" s="234"/>
      <c r="H132" s="238">
        <v>1</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82</v>
      </c>
      <c r="AV132" s="13" t="s">
        <v>84</v>
      </c>
      <c r="AW132" s="13" t="s">
        <v>37</v>
      </c>
      <c r="AX132" s="13" t="s">
        <v>75</v>
      </c>
      <c r="AY132" s="244" t="s">
        <v>227</v>
      </c>
    </row>
    <row r="133" s="14" customFormat="1">
      <c r="A133" s="14"/>
      <c r="B133" s="245"/>
      <c r="C133" s="246"/>
      <c r="D133" s="235" t="s">
        <v>238</v>
      </c>
      <c r="E133" s="247" t="s">
        <v>19</v>
      </c>
      <c r="F133" s="248" t="s">
        <v>240</v>
      </c>
      <c r="G133" s="246"/>
      <c r="H133" s="249">
        <v>1</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82</v>
      </c>
      <c r="AV133" s="14" t="s">
        <v>234</v>
      </c>
      <c r="AW133" s="14" t="s">
        <v>37</v>
      </c>
      <c r="AX133" s="14" t="s">
        <v>82</v>
      </c>
      <c r="AY133" s="255" t="s">
        <v>227</v>
      </c>
    </row>
    <row r="134" s="2" customFormat="1" ht="16.5" customHeight="1">
      <c r="A134" s="40"/>
      <c r="B134" s="41"/>
      <c r="C134" s="215" t="s">
        <v>336</v>
      </c>
      <c r="D134" s="215" t="s">
        <v>229</v>
      </c>
      <c r="E134" s="216" t="s">
        <v>3343</v>
      </c>
      <c r="F134" s="217" t="s">
        <v>3344</v>
      </c>
      <c r="G134" s="218" t="s">
        <v>3345</v>
      </c>
      <c r="H134" s="219">
        <v>1</v>
      </c>
      <c r="I134" s="220"/>
      <c r="J134" s="221">
        <f>ROUND(I134*H134,2)</f>
        <v>0</v>
      </c>
      <c r="K134" s="217" t="s">
        <v>19</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234</v>
      </c>
      <c r="AT134" s="226" t="s">
        <v>229</v>
      </c>
      <c r="AU134" s="226" t="s">
        <v>82</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3346</v>
      </c>
    </row>
    <row r="135" s="15" customFormat="1">
      <c r="A135" s="15"/>
      <c r="B135" s="266"/>
      <c r="C135" s="267"/>
      <c r="D135" s="235" t="s">
        <v>238</v>
      </c>
      <c r="E135" s="268" t="s">
        <v>19</v>
      </c>
      <c r="F135" s="269" t="s">
        <v>2896</v>
      </c>
      <c r="G135" s="267"/>
      <c r="H135" s="268" t="s">
        <v>19</v>
      </c>
      <c r="I135" s="270"/>
      <c r="J135" s="267"/>
      <c r="K135" s="267"/>
      <c r="L135" s="271"/>
      <c r="M135" s="272"/>
      <c r="N135" s="273"/>
      <c r="O135" s="273"/>
      <c r="P135" s="273"/>
      <c r="Q135" s="273"/>
      <c r="R135" s="273"/>
      <c r="S135" s="273"/>
      <c r="T135" s="273"/>
      <c r="U135" s="274"/>
      <c r="V135" s="15"/>
      <c r="W135" s="15"/>
      <c r="X135" s="15"/>
      <c r="Y135" s="15"/>
      <c r="Z135" s="15"/>
      <c r="AA135" s="15"/>
      <c r="AB135" s="15"/>
      <c r="AC135" s="15"/>
      <c r="AD135" s="15"/>
      <c r="AE135" s="15"/>
      <c r="AT135" s="275" t="s">
        <v>238</v>
      </c>
      <c r="AU135" s="275" t="s">
        <v>82</v>
      </c>
      <c r="AV135" s="15" t="s">
        <v>82</v>
      </c>
      <c r="AW135" s="15" t="s">
        <v>37</v>
      </c>
      <c r="AX135" s="15" t="s">
        <v>75</v>
      </c>
      <c r="AY135" s="275" t="s">
        <v>227</v>
      </c>
    </row>
    <row r="136" s="13" customFormat="1">
      <c r="A136" s="13"/>
      <c r="B136" s="233"/>
      <c r="C136" s="234"/>
      <c r="D136" s="235" t="s">
        <v>238</v>
      </c>
      <c r="E136" s="236" t="s">
        <v>19</v>
      </c>
      <c r="F136" s="237" t="s">
        <v>82</v>
      </c>
      <c r="G136" s="234"/>
      <c r="H136" s="238">
        <v>1</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82</v>
      </c>
      <c r="AV136" s="13" t="s">
        <v>84</v>
      </c>
      <c r="AW136" s="13" t="s">
        <v>37</v>
      </c>
      <c r="AX136" s="13" t="s">
        <v>75</v>
      </c>
      <c r="AY136" s="244" t="s">
        <v>227</v>
      </c>
    </row>
    <row r="137" s="14" customFormat="1">
      <c r="A137" s="14"/>
      <c r="B137" s="245"/>
      <c r="C137" s="246"/>
      <c r="D137" s="235" t="s">
        <v>238</v>
      </c>
      <c r="E137" s="247" t="s">
        <v>19</v>
      </c>
      <c r="F137" s="248" t="s">
        <v>240</v>
      </c>
      <c r="G137" s="246"/>
      <c r="H137" s="249">
        <v>1</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82</v>
      </c>
      <c r="AV137" s="14" t="s">
        <v>234</v>
      </c>
      <c r="AW137" s="14" t="s">
        <v>37</v>
      </c>
      <c r="AX137" s="14" t="s">
        <v>82</v>
      </c>
      <c r="AY137" s="255" t="s">
        <v>227</v>
      </c>
    </row>
    <row r="138" s="2" customFormat="1" ht="16.5" customHeight="1">
      <c r="A138" s="40"/>
      <c r="B138" s="41"/>
      <c r="C138" s="215" t="s">
        <v>345</v>
      </c>
      <c r="D138" s="215" t="s">
        <v>229</v>
      </c>
      <c r="E138" s="216" t="s">
        <v>3347</v>
      </c>
      <c r="F138" s="217" t="s">
        <v>3348</v>
      </c>
      <c r="G138" s="218" t="s">
        <v>370</v>
      </c>
      <c r="H138" s="219">
        <v>4</v>
      </c>
      <c r="I138" s="220"/>
      <c r="J138" s="221">
        <f>ROUND(I138*H138,2)</f>
        <v>0</v>
      </c>
      <c r="K138" s="217" t="s">
        <v>19</v>
      </c>
      <c r="L138" s="46"/>
      <c r="M138" s="222" t="s">
        <v>19</v>
      </c>
      <c r="N138" s="223"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234</v>
      </c>
      <c r="AT138" s="226" t="s">
        <v>229</v>
      </c>
      <c r="AU138" s="226" t="s">
        <v>82</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3349</v>
      </c>
    </row>
    <row r="139" s="15" customFormat="1">
      <c r="A139" s="15"/>
      <c r="B139" s="266"/>
      <c r="C139" s="267"/>
      <c r="D139" s="235" t="s">
        <v>238</v>
      </c>
      <c r="E139" s="268" t="s">
        <v>19</v>
      </c>
      <c r="F139" s="269" t="s">
        <v>2896</v>
      </c>
      <c r="G139" s="267"/>
      <c r="H139" s="268" t="s">
        <v>19</v>
      </c>
      <c r="I139" s="270"/>
      <c r="J139" s="267"/>
      <c r="K139" s="267"/>
      <c r="L139" s="271"/>
      <c r="M139" s="272"/>
      <c r="N139" s="273"/>
      <c r="O139" s="273"/>
      <c r="P139" s="273"/>
      <c r="Q139" s="273"/>
      <c r="R139" s="273"/>
      <c r="S139" s="273"/>
      <c r="T139" s="273"/>
      <c r="U139" s="274"/>
      <c r="V139" s="15"/>
      <c r="W139" s="15"/>
      <c r="X139" s="15"/>
      <c r="Y139" s="15"/>
      <c r="Z139" s="15"/>
      <c r="AA139" s="15"/>
      <c r="AB139" s="15"/>
      <c r="AC139" s="15"/>
      <c r="AD139" s="15"/>
      <c r="AE139" s="15"/>
      <c r="AT139" s="275" t="s">
        <v>238</v>
      </c>
      <c r="AU139" s="275" t="s">
        <v>82</v>
      </c>
      <c r="AV139" s="15" t="s">
        <v>82</v>
      </c>
      <c r="AW139" s="15" t="s">
        <v>37</v>
      </c>
      <c r="AX139" s="15" t="s">
        <v>75</v>
      </c>
      <c r="AY139" s="275" t="s">
        <v>227</v>
      </c>
    </row>
    <row r="140" s="13" customFormat="1">
      <c r="A140" s="13"/>
      <c r="B140" s="233"/>
      <c r="C140" s="234"/>
      <c r="D140" s="235" t="s">
        <v>238</v>
      </c>
      <c r="E140" s="236" t="s">
        <v>19</v>
      </c>
      <c r="F140" s="237" t="s">
        <v>234</v>
      </c>
      <c r="G140" s="234"/>
      <c r="H140" s="238">
        <v>4</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82</v>
      </c>
      <c r="AV140" s="13" t="s">
        <v>84</v>
      </c>
      <c r="AW140" s="13" t="s">
        <v>37</v>
      </c>
      <c r="AX140" s="13" t="s">
        <v>75</v>
      </c>
      <c r="AY140" s="244" t="s">
        <v>227</v>
      </c>
    </row>
    <row r="141" s="14" customFormat="1">
      <c r="A141" s="14"/>
      <c r="B141" s="245"/>
      <c r="C141" s="246"/>
      <c r="D141" s="235" t="s">
        <v>238</v>
      </c>
      <c r="E141" s="247" t="s">
        <v>19</v>
      </c>
      <c r="F141" s="248" t="s">
        <v>240</v>
      </c>
      <c r="G141" s="246"/>
      <c r="H141" s="249">
        <v>4</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82</v>
      </c>
      <c r="AV141" s="14" t="s">
        <v>234</v>
      </c>
      <c r="AW141" s="14" t="s">
        <v>37</v>
      </c>
      <c r="AX141" s="14" t="s">
        <v>82</v>
      </c>
      <c r="AY141" s="255" t="s">
        <v>227</v>
      </c>
    </row>
    <row r="142" s="2" customFormat="1" ht="16.5" customHeight="1">
      <c r="A142" s="40"/>
      <c r="B142" s="41"/>
      <c r="C142" s="215" t="s">
        <v>352</v>
      </c>
      <c r="D142" s="215" t="s">
        <v>229</v>
      </c>
      <c r="E142" s="216" t="s">
        <v>3350</v>
      </c>
      <c r="F142" s="217" t="s">
        <v>3351</v>
      </c>
      <c r="G142" s="218" t="s">
        <v>370</v>
      </c>
      <c r="H142" s="219">
        <v>4</v>
      </c>
      <c r="I142" s="220"/>
      <c r="J142" s="221">
        <f>ROUND(I142*H142,2)</f>
        <v>0</v>
      </c>
      <c r="K142" s="217" t="s">
        <v>19</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234</v>
      </c>
      <c r="AT142" s="226" t="s">
        <v>229</v>
      </c>
      <c r="AU142" s="226" t="s">
        <v>82</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3352</v>
      </c>
    </row>
    <row r="143" s="15" customFormat="1">
      <c r="A143" s="15"/>
      <c r="B143" s="266"/>
      <c r="C143" s="267"/>
      <c r="D143" s="235" t="s">
        <v>238</v>
      </c>
      <c r="E143" s="268" t="s">
        <v>19</v>
      </c>
      <c r="F143" s="269" t="s">
        <v>2896</v>
      </c>
      <c r="G143" s="267"/>
      <c r="H143" s="268" t="s">
        <v>19</v>
      </c>
      <c r="I143" s="270"/>
      <c r="J143" s="267"/>
      <c r="K143" s="267"/>
      <c r="L143" s="271"/>
      <c r="M143" s="272"/>
      <c r="N143" s="273"/>
      <c r="O143" s="273"/>
      <c r="P143" s="273"/>
      <c r="Q143" s="273"/>
      <c r="R143" s="273"/>
      <c r="S143" s="273"/>
      <c r="T143" s="273"/>
      <c r="U143" s="274"/>
      <c r="V143" s="15"/>
      <c r="W143" s="15"/>
      <c r="X143" s="15"/>
      <c r="Y143" s="15"/>
      <c r="Z143" s="15"/>
      <c r="AA143" s="15"/>
      <c r="AB143" s="15"/>
      <c r="AC143" s="15"/>
      <c r="AD143" s="15"/>
      <c r="AE143" s="15"/>
      <c r="AT143" s="275" t="s">
        <v>238</v>
      </c>
      <c r="AU143" s="275" t="s">
        <v>82</v>
      </c>
      <c r="AV143" s="15" t="s">
        <v>82</v>
      </c>
      <c r="AW143" s="15" t="s">
        <v>37</v>
      </c>
      <c r="AX143" s="15" t="s">
        <v>75</v>
      </c>
      <c r="AY143" s="275" t="s">
        <v>227</v>
      </c>
    </row>
    <row r="144" s="13" customFormat="1">
      <c r="A144" s="13"/>
      <c r="B144" s="233"/>
      <c r="C144" s="234"/>
      <c r="D144" s="235" t="s">
        <v>238</v>
      </c>
      <c r="E144" s="236" t="s">
        <v>19</v>
      </c>
      <c r="F144" s="237" t="s">
        <v>234</v>
      </c>
      <c r="G144" s="234"/>
      <c r="H144" s="238">
        <v>4</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82</v>
      </c>
      <c r="AV144" s="13" t="s">
        <v>84</v>
      </c>
      <c r="AW144" s="13" t="s">
        <v>37</v>
      </c>
      <c r="AX144" s="13" t="s">
        <v>75</v>
      </c>
      <c r="AY144" s="244" t="s">
        <v>227</v>
      </c>
    </row>
    <row r="145" s="14" customFormat="1">
      <c r="A145" s="14"/>
      <c r="B145" s="245"/>
      <c r="C145" s="246"/>
      <c r="D145" s="235" t="s">
        <v>238</v>
      </c>
      <c r="E145" s="247" t="s">
        <v>19</v>
      </c>
      <c r="F145" s="248" t="s">
        <v>240</v>
      </c>
      <c r="G145" s="246"/>
      <c r="H145" s="249">
        <v>4</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82</v>
      </c>
      <c r="AV145" s="14" t="s">
        <v>234</v>
      </c>
      <c r="AW145" s="14" t="s">
        <v>37</v>
      </c>
      <c r="AX145" s="14" t="s">
        <v>82</v>
      </c>
      <c r="AY145" s="255" t="s">
        <v>227</v>
      </c>
    </row>
    <row r="146" s="2" customFormat="1" ht="16.5" customHeight="1">
      <c r="A146" s="40"/>
      <c r="B146" s="41"/>
      <c r="C146" s="215" t="s">
        <v>359</v>
      </c>
      <c r="D146" s="215" t="s">
        <v>229</v>
      </c>
      <c r="E146" s="216" t="s">
        <v>2871</v>
      </c>
      <c r="F146" s="217" t="s">
        <v>2872</v>
      </c>
      <c r="G146" s="218" t="s">
        <v>370</v>
      </c>
      <c r="H146" s="219">
        <v>2</v>
      </c>
      <c r="I146" s="220"/>
      <c r="J146" s="221">
        <f>ROUND(I146*H146,2)</f>
        <v>0</v>
      </c>
      <c r="K146" s="217" t="s">
        <v>19</v>
      </c>
      <c r="L146" s="46"/>
      <c r="M146" s="222" t="s">
        <v>19</v>
      </c>
      <c r="N146" s="223" t="s">
        <v>46</v>
      </c>
      <c r="O146" s="86"/>
      <c r="P146" s="224">
        <f>O146*H146</f>
        <v>0</v>
      </c>
      <c r="Q146" s="224">
        <v>0</v>
      </c>
      <c r="R146" s="224">
        <f>Q146*H146</f>
        <v>0</v>
      </c>
      <c r="S146" s="224">
        <v>0</v>
      </c>
      <c r="T146" s="224">
        <f>S146*H146</f>
        <v>0</v>
      </c>
      <c r="U146" s="225" t="s">
        <v>19</v>
      </c>
      <c r="V146" s="40"/>
      <c r="W146" s="40"/>
      <c r="X146" s="40"/>
      <c r="Y146" s="40"/>
      <c r="Z146" s="40"/>
      <c r="AA146" s="40"/>
      <c r="AB146" s="40"/>
      <c r="AC146" s="40"/>
      <c r="AD146" s="40"/>
      <c r="AE146" s="40"/>
      <c r="AR146" s="226" t="s">
        <v>234</v>
      </c>
      <c r="AT146" s="226" t="s">
        <v>229</v>
      </c>
      <c r="AU146" s="226" t="s">
        <v>82</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3353</v>
      </c>
    </row>
    <row r="147" s="15" customFormat="1">
      <c r="A147" s="15"/>
      <c r="B147" s="266"/>
      <c r="C147" s="267"/>
      <c r="D147" s="235" t="s">
        <v>238</v>
      </c>
      <c r="E147" s="268" t="s">
        <v>19</v>
      </c>
      <c r="F147" s="269" t="s">
        <v>2896</v>
      </c>
      <c r="G147" s="267"/>
      <c r="H147" s="268" t="s">
        <v>19</v>
      </c>
      <c r="I147" s="270"/>
      <c r="J147" s="267"/>
      <c r="K147" s="267"/>
      <c r="L147" s="271"/>
      <c r="M147" s="272"/>
      <c r="N147" s="273"/>
      <c r="O147" s="273"/>
      <c r="P147" s="273"/>
      <c r="Q147" s="273"/>
      <c r="R147" s="273"/>
      <c r="S147" s="273"/>
      <c r="T147" s="273"/>
      <c r="U147" s="274"/>
      <c r="V147" s="15"/>
      <c r="W147" s="15"/>
      <c r="X147" s="15"/>
      <c r="Y147" s="15"/>
      <c r="Z147" s="15"/>
      <c r="AA147" s="15"/>
      <c r="AB147" s="15"/>
      <c r="AC147" s="15"/>
      <c r="AD147" s="15"/>
      <c r="AE147" s="15"/>
      <c r="AT147" s="275" t="s">
        <v>238</v>
      </c>
      <c r="AU147" s="275" t="s">
        <v>82</v>
      </c>
      <c r="AV147" s="15" t="s">
        <v>82</v>
      </c>
      <c r="AW147" s="15" t="s">
        <v>37</v>
      </c>
      <c r="AX147" s="15" t="s">
        <v>75</v>
      </c>
      <c r="AY147" s="275" t="s">
        <v>227</v>
      </c>
    </row>
    <row r="148" s="13" customFormat="1">
      <c r="A148" s="13"/>
      <c r="B148" s="233"/>
      <c r="C148" s="234"/>
      <c r="D148" s="235" t="s">
        <v>238</v>
      </c>
      <c r="E148" s="236" t="s">
        <v>19</v>
      </c>
      <c r="F148" s="237" t="s">
        <v>84</v>
      </c>
      <c r="G148" s="234"/>
      <c r="H148" s="238">
        <v>2</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82</v>
      </c>
      <c r="AV148" s="13" t="s">
        <v>84</v>
      </c>
      <c r="AW148" s="13" t="s">
        <v>37</v>
      </c>
      <c r="AX148" s="13" t="s">
        <v>75</v>
      </c>
      <c r="AY148" s="244" t="s">
        <v>227</v>
      </c>
    </row>
    <row r="149" s="14" customFormat="1">
      <c r="A149" s="14"/>
      <c r="B149" s="245"/>
      <c r="C149" s="246"/>
      <c r="D149" s="235" t="s">
        <v>238</v>
      </c>
      <c r="E149" s="247" t="s">
        <v>19</v>
      </c>
      <c r="F149" s="248" t="s">
        <v>240</v>
      </c>
      <c r="G149" s="246"/>
      <c r="H149" s="249">
        <v>2</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82</v>
      </c>
      <c r="AV149" s="14" t="s">
        <v>234</v>
      </c>
      <c r="AW149" s="14" t="s">
        <v>37</v>
      </c>
      <c r="AX149" s="14" t="s">
        <v>82</v>
      </c>
      <c r="AY149" s="255" t="s">
        <v>227</v>
      </c>
    </row>
    <row r="150" s="2" customFormat="1" ht="16.5" customHeight="1">
      <c r="A150" s="40"/>
      <c r="B150" s="41"/>
      <c r="C150" s="215" t="s">
        <v>367</v>
      </c>
      <c r="D150" s="215" t="s">
        <v>229</v>
      </c>
      <c r="E150" s="216" t="s">
        <v>3354</v>
      </c>
      <c r="F150" s="217" t="s">
        <v>2881</v>
      </c>
      <c r="G150" s="218" t="s">
        <v>2051</v>
      </c>
      <c r="H150" s="219">
        <v>1</v>
      </c>
      <c r="I150" s="220"/>
      <c r="J150" s="221">
        <f>ROUND(I150*H150,2)</f>
        <v>0</v>
      </c>
      <c r="K150" s="217" t="s">
        <v>19</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234</v>
      </c>
      <c r="AT150" s="226" t="s">
        <v>229</v>
      </c>
      <c r="AU150" s="226" t="s">
        <v>82</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3355</v>
      </c>
    </row>
    <row r="151" s="15" customFormat="1">
      <c r="A151" s="15"/>
      <c r="B151" s="266"/>
      <c r="C151" s="267"/>
      <c r="D151" s="235" t="s">
        <v>238</v>
      </c>
      <c r="E151" s="268" t="s">
        <v>19</v>
      </c>
      <c r="F151" s="269" t="s">
        <v>2896</v>
      </c>
      <c r="G151" s="267"/>
      <c r="H151" s="268" t="s">
        <v>19</v>
      </c>
      <c r="I151" s="270"/>
      <c r="J151" s="267"/>
      <c r="K151" s="267"/>
      <c r="L151" s="271"/>
      <c r="M151" s="272"/>
      <c r="N151" s="273"/>
      <c r="O151" s="273"/>
      <c r="P151" s="273"/>
      <c r="Q151" s="273"/>
      <c r="R151" s="273"/>
      <c r="S151" s="273"/>
      <c r="T151" s="273"/>
      <c r="U151" s="274"/>
      <c r="V151" s="15"/>
      <c r="W151" s="15"/>
      <c r="X151" s="15"/>
      <c r="Y151" s="15"/>
      <c r="Z151" s="15"/>
      <c r="AA151" s="15"/>
      <c r="AB151" s="15"/>
      <c r="AC151" s="15"/>
      <c r="AD151" s="15"/>
      <c r="AE151" s="15"/>
      <c r="AT151" s="275" t="s">
        <v>238</v>
      </c>
      <c r="AU151" s="275" t="s">
        <v>82</v>
      </c>
      <c r="AV151" s="15" t="s">
        <v>82</v>
      </c>
      <c r="AW151" s="15" t="s">
        <v>37</v>
      </c>
      <c r="AX151" s="15" t="s">
        <v>75</v>
      </c>
      <c r="AY151" s="275" t="s">
        <v>227</v>
      </c>
    </row>
    <row r="152" s="13" customFormat="1">
      <c r="A152" s="13"/>
      <c r="B152" s="233"/>
      <c r="C152" s="234"/>
      <c r="D152" s="235" t="s">
        <v>238</v>
      </c>
      <c r="E152" s="236" t="s">
        <v>19</v>
      </c>
      <c r="F152" s="237" t="s">
        <v>82</v>
      </c>
      <c r="G152" s="234"/>
      <c r="H152" s="238">
        <v>1</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82</v>
      </c>
      <c r="AV152" s="13" t="s">
        <v>84</v>
      </c>
      <c r="AW152" s="13" t="s">
        <v>37</v>
      </c>
      <c r="AX152" s="13" t="s">
        <v>75</v>
      </c>
      <c r="AY152" s="244" t="s">
        <v>227</v>
      </c>
    </row>
    <row r="153" s="14" customFormat="1">
      <c r="A153" s="14"/>
      <c r="B153" s="245"/>
      <c r="C153" s="246"/>
      <c r="D153" s="235" t="s">
        <v>238</v>
      </c>
      <c r="E153" s="247" t="s">
        <v>19</v>
      </c>
      <c r="F153" s="248" t="s">
        <v>240</v>
      </c>
      <c r="G153" s="246"/>
      <c r="H153" s="249">
        <v>1</v>
      </c>
      <c r="I153" s="250"/>
      <c r="J153" s="246"/>
      <c r="K153" s="246"/>
      <c r="L153" s="251"/>
      <c r="M153" s="276"/>
      <c r="N153" s="277"/>
      <c r="O153" s="277"/>
      <c r="P153" s="277"/>
      <c r="Q153" s="277"/>
      <c r="R153" s="277"/>
      <c r="S153" s="277"/>
      <c r="T153" s="277"/>
      <c r="U153" s="278"/>
      <c r="V153" s="14"/>
      <c r="W153" s="14"/>
      <c r="X153" s="14"/>
      <c r="Y153" s="14"/>
      <c r="Z153" s="14"/>
      <c r="AA153" s="14"/>
      <c r="AB153" s="14"/>
      <c r="AC153" s="14"/>
      <c r="AD153" s="14"/>
      <c r="AE153" s="14"/>
      <c r="AT153" s="255" t="s">
        <v>238</v>
      </c>
      <c r="AU153" s="255" t="s">
        <v>82</v>
      </c>
      <c r="AV153" s="14" t="s">
        <v>234</v>
      </c>
      <c r="AW153" s="14" t="s">
        <v>37</v>
      </c>
      <c r="AX153" s="14" t="s">
        <v>82</v>
      </c>
      <c r="AY153" s="255" t="s">
        <v>227</v>
      </c>
    </row>
    <row r="154" s="2" customFormat="1" ht="6.96" customHeight="1">
      <c r="A154" s="40"/>
      <c r="B154" s="61"/>
      <c r="C154" s="62"/>
      <c r="D154" s="62"/>
      <c r="E154" s="62"/>
      <c r="F154" s="62"/>
      <c r="G154" s="62"/>
      <c r="H154" s="62"/>
      <c r="I154" s="62"/>
      <c r="J154" s="62"/>
      <c r="K154" s="62"/>
      <c r="L154" s="46"/>
      <c r="M154" s="40"/>
      <c r="O154" s="40"/>
      <c r="P154" s="40"/>
      <c r="Q154" s="40"/>
      <c r="R154" s="40"/>
      <c r="S154" s="40"/>
      <c r="T154" s="40"/>
      <c r="U154" s="40"/>
      <c r="V154" s="40"/>
      <c r="W154" s="40"/>
      <c r="X154" s="40"/>
      <c r="Y154" s="40"/>
      <c r="Z154" s="40"/>
      <c r="AA154" s="40"/>
      <c r="AB154" s="40"/>
      <c r="AC154" s="40"/>
      <c r="AD154" s="40"/>
      <c r="AE154" s="40"/>
    </row>
  </sheetData>
  <sheetProtection sheet="1" autoFilter="0" formatColumns="0" formatRows="0" objects="1" scenarios="1" spinCount="100000" saltValue="JA7N4Gh4T1NPeaEQt2ZiQ9Bof2QMqCqGTxkpCjmW4WXkwfPnTr7pk6dtXK7cSNMo41x6RHc9VPJamWv27ale1w==" hashValue="rgpeYajsNpj6ebjA2co5fedUn2kVj2bDSI0aBT5Dp/XXTLpRMRACLfOavbsmZ1aKiIalgjvEVGZv29VGCcpoFA==" algorithmName="SHA-512" password="CC35"/>
  <autoFilter ref="C91:K153"/>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149</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3356</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ROUND((SUM(BE92:BE186)),  2)</f>
        <v>0</v>
      </c>
      <c r="G37" s="40"/>
      <c r="H37" s="40"/>
      <c r="I37" s="160">
        <v>0.20999999999999999</v>
      </c>
      <c r="J37" s="159">
        <f>ROUND(((SUM(BE92:BE186))*I37),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ROUND((SUM(BF92:BF186)),  2)</f>
        <v>0</v>
      </c>
      <c r="G38" s="40"/>
      <c r="H38" s="40"/>
      <c r="I38" s="160">
        <v>0.12</v>
      </c>
      <c r="J38" s="159">
        <f>ROUND(((SUM(BF92:BF186))*I38),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ROUND((SUM(BG92:BG186)),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ROUND((SUM(BH92:BH186)),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ROUND((SUM(BI92:BI186)),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05 - STA - Společná televizní anténa</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3357</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192</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05 - STA - Společná televizní anténa</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3358</v>
      </c>
      <c r="F93" s="202" t="s">
        <v>148</v>
      </c>
      <c r="G93" s="200"/>
      <c r="H93" s="200"/>
      <c r="I93" s="203"/>
      <c r="J93" s="204">
        <f>BK93</f>
        <v>0</v>
      </c>
      <c r="K93" s="200"/>
      <c r="L93" s="205"/>
      <c r="M93" s="206"/>
      <c r="N93" s="207"/>
      <c r="O93" s="207"/>
      <c r="P93" s="208">
        <f>SUM(P94:P186)</f>
        <v>0</v>
      </c>
      <c r="Q93" s="207"/>
      <c r="R93" s="208">
        <f>SUM(R94:R186)</f>
        <v>0</v>
      </c>
      <c r="S93" s="207"/>
      <c r="T93" s="208">
        <f>SUM(T94:T186)</f>
        <v>0</v>
      </c>
      <c r="U93" s="209"/>
      <c r="V93" s="12"/>
      <c r="W93" s="12"/>
      <c r="X93" s="12"/>
      <c r="Y93" s="12"/>
      <c r="Z93" s="12"/>
      <c r="AA93" s="12"/>
      <c r="AB93" s="12"/>
      <c r="AC93" s="12"/>
      <c r="AD93" s="12"/>
      <c r="AE93" s="12"/>
      <c r="AR93" s="210" t="s">
        <v>82</v>
      </c>
      <c r="AT93" s="211" t="s">
        <v>74</v>
      </c>
      <c r="AU93" s="211" t="s">
        <v>75</v>
      </c>
      <c r="AY93" s="210" t="s">
        <v>227</v>
      </c>
      <c r="BK93" s="212">
        <f>SUM(BK94:BK186)</f>
        <v>0</v>
      </c>
    </row>
    <row r="94" s="2" customFormat="1" ht="24.15" customHeight="1">
      <c r="A94" s="40"/>
      <c r="B94" s="41"/>
      <c r="C94" s="215" t="s">
        <v>82</v>
      </c>
      <c r="D94" s="215" t="s">
        <v>229</v>
      </c>
      <c r="E94" s="216" t="s">
        <v>3359</v>
      </c>
      <c r="F94" s="217" t="s">
        <v>3360</v>
      </c>
      <c r="G94" s="218" t="s">
        <v>2657</v>
      </c>
      <c r="H94" s="219">
        <v>1</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3361</v>
      </c>
    </row>
    <row r="95" s="2" customFormat="1" ht="24.15" customHeight="1">
      <c r="A95" s="40"/>
      <c r="B95" s="41"/>
      <c r="C95" s="256" t="s">
        <v>84</v>
      </c>
      <c r="D95" s="256" t="s">
        <v>241</v>
      </c>
      <c r="E95" s="257" t="s">
        <v>3362</v>
      </c>
      <c r="F95" s="258" t="s">
        <v>3363</v>
      </c>
      <c r="G95" s="259" t="s">
        <v>2657</v>
      </c>
      <c r="H95" s="260">
        <v>1</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3364</v>
      </c>
    </row>
    <row r="96" s="15" customFormat="1">
      <c r="A96" s="15"/>
      <c r="B96" s="266"/>
      <c r="C96" s="267"/>
      <c r="D96" s="235" t="s">
        <v>238</v>
      </c>
      <c r="E96" s="268" t="s">
        <v>19</v>
      </c>
      <c r="F96" s="269" t="s">
        <v>3365</v>
      </c>
      <c r="G96" s="267"/>
      <c r="H96" s="268" t="s">
        <v>19</v>
      </c>
      <c r="I96" s="270"/>
      <c r="J96" s="267"/>
      <c r="K96" s="267"/>
      <c r="L96" s="271"/>
      <c r="M96" s="272"/>
      <c r="N96" s="273"/>
      <c r="O96" s="273"/>
      <c r="P96" s="273"/>
      <c r="Q96" s="273"/>
      <c r="R96" s="273"/>
      <c r="S96" s="273"/>
      <c r="T96" s="273"/>
      <c r="U96" s="274"/>
      <c r="V96" s="15"/>
      <c r="W96" s="15"/>
      <c r="X96" s="15"/>
      <c r="Y96" s="15"/>
      <c r="Z96" s="15"/>
      <c r="AA96" s="15"/>
      <c r="AB96" s="15"/>
      <c r="AC96" s="15"/>
      <c r="AD96" s="15"/>
      <c r="AE96" s="15"/>
      <c r="AT96" s="275" t="s">
        <v>238</v>
      </c>
      <c r="AU96" s="275" t="s">
        <v>82</v>
      </c>
      <c r="AV96" s="15" t="s">
        <v>82</v>
      </c>
      <c r="AW96" s="15" t="s">
        <v>37</v>
      </c>
      <c r="AX96" s="15" t="s">
        <v>75</v>
      </c>
      <c r="AY96" s="275" t="s">
        <v>227</v>
      </c>
    </row>
    <row r="97" s="13" customFormat="1">
      <c r="A97" s="13"/>
      <c r="B97" s="233"/>
      <c r="C97" s="234"/>
      <c r="D97" s="235" t="s">
        <v>238</v>
      </c>
      <c r="E97" s="236" t="s">
        <v>19</v>
      </c>
      <c r="F97" s="237" t="s">
        <v>3366</v>
      </c>
      <c r="G97" s="234"/>
      <c r="H97" s="238">
        <v>1</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82</v>
      </c>
      <c r="AV97" s="13" t="s">
        <v>84</v>
      </c>
      <c r="AW97" s="13" t="s">
        <v>37</v>
      </c>
      <c r="AX97" s="13" t="s">
        <v>75</v>
      </c>
      <c r="AY97" s="244" t="s">
        <v>227</v>
      </c>
    </row>
    <row r="98" s="14" customFormat="1">
      <c r="A98" s="14"/>
      <c r="B98" s="245"/>
      <c r="C98" s="246"/>
      <c r="D98" s="235" t="s">
        <v>238</v>
      </c>
      <c r="E98" s="247" t="s">
        <v>19</v>
      </c>
      <c r="F98" s="248" t="s">
        <v>240</v>
      </c>
      <c r="G98" s="246"/>
      <c r="H98" s="249">
        <v>1</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82</v>
      </c>
      <c r="AV98" s="14" t="s">
        <v>234</v>
      </c>
      <c r="AW98" s="14" t="s">
        <v>37</v>
      </c>
      <c r="AX98" s="14" t="s">
        <v>82</v>
      </c>
      <c r="AY98" s="255" t="s">
        <v>227</v>
      </c>
    </row>
    <row r="99" s="2" customFormat="1" ht="16.5" customHeight="1">
      <c r="A99" s="40"/>
      <c r="B99" s="41"/>
      <c r="C99" s="215" t="s">
        <v>91</v>
      </c>
      <c r="D99" s="215" t="s">
        <v>229</v>
      </c>
      <c r="E99" s="216" t="s">
        <v>3367</v>
      </c>
      <c r="F99" s="217" t="s">
        <v>3368</v>
      </c>
      <c r="G99" s="218" t="s">
        <v>2657</v>
      </c>
      <c r="H99" s="219">
        <v>3</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82</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3369</v>
      </c>
    </row>
    <row r="100" s="2" customFormat="1" ht="16.5" customHeight="1">
      <c r="A100" s="40"/>
      <c r="B100" s="41"/>
      <c r="C100" s="256" t="s">
        <v>234</v>
      </c>
      <c r="D100" s="256" t="s">
        <v>241</v>
      </c>
      <c r="E100" s="257" t="s">
        <v>3370</v>
      </c>
      <c r="F100" s="258" t="s">
        <v>3371</v>
      </c>
      <c r="G100" s="259" t="s">
        <v>2657</v>
      </c>
      <c r="H100" s="260">
        <v>3</v>
      </c>
      <c r="I100" s="261"/>
      <c r="J100" s="262">
        <f>ROUND(I100*H100,2)</f>
        <v>0</v>
      </c>
      <c r="K100" s="258" t="s">
        <v>19</v>
      </c>
      <c r="L100" s="263"/>
      <c r="M100" s="264" t="s">
        <v>19</v>
      </c>
      <c r="N100" s="265"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245</v>
      </c>
      <c r="AT100" s="226" t="s">
        <v>241</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3372</v>
      </c>
    </row>
    <row r="101" s="15" customFormat="1">
      <c r="A101" s="15"/>
      <c r="B101" s="266"/>
      <c r="C101" s="267"/>
      <c r="D101" s="235" t="s">
        <v>238</v>
      </c>
      <c r="E101" s="268" t="s">
        <v>19</v>
      </c>
      <c r="F101" s="269" t="s">
        <v>3365</v>
      </c>
      <c r="G101" s="267"/>
      <c r="H101" s="268" t="s">
        <v>19</v>
      </c>
      <c r="I101" s="270"/>
      <c r="J101" s="267"/>
      <c r="K101" s="267"/>
      <c r="L101" s="271"/>
      <c r="M101" s="272"/>
      <c r="N101" s="273"/>
      <c r="O101" s="273"/>
      <c r="P101" s="273"/>
      <c r="Q101" s="273"/>
      <c r="R101" s="273"/>
      <c r="S101" s="273"/>
      <c r="T101" s="273"/>
      <c r="U101" s="274"/>
      <c r="V101" s="15"/>
      <c r="W101" s="15"/>
      <c r="X101" s="15"/>
      <c r="Y101" s="15"/>
      <c r="Z101" s="15"/>
      <c r="AA101" s="15"/>
      <c r="AB101" s="15"/>
      <c r="AC101" s="15"/>
      <c r="AD101" s="15"/>
      <c r="AE101" s="15"/>
      <c r="AT101" s="275" t="s">
        <v>238</v>
      </c>
      <c r="AU101" s="275" t="s">
        <v>82</v>
      </c>
      <c r="AV101" s="15" t="s">
        <v>82</v>
      </c>
      <c r="AW101" s="15" t="s">
        <v>37</v>
      </c>
      <c r="AX101" s="15" t="s">
        <v>75</v>
      </c>
      <c r="AY101" s="275" t="s">
        <v>227</v>
      </c>
    </row>
    <row r="102" s="13" customFormat="1">
      <c r="A102" s="13"/>
      <c r="B102" s="233"/>
      <c r="C102" s="234"/>
      <c r="D102" s="235" t="s">
        <v>238</v>
      </c>
      <c r="E102" s="236" t="s">
        <v>19</v>
      </c>
      <c r="F102" s="237" t="s">
        <v>3373</v>
      </c>
      <c r="G102" s="234"/>
      <c r="H102" s="238">
        <v>3</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82</v>
      </c>
      <c r="AV102" s="13" t="s">
        <v>84</v>
      </c>
      <c r="AW102" s="13" t="s">
        <v>37</v>
      </c>
      <c r="AX102" s="13" t="s">
        <v>75</v>
      </c>
      <c r="AY102" s="244" t="s">
        <v>227</v>
      </c>
    </row>
    <row r="103" s="14" customFormat="1">
      <c r="A103" s="14"/>
      <c r="B103" s="245"/>
      <c r="C103" s="246"/>
      <c r="D103" s="235" t="s">
        <v>238</v>
      </c>
      <c r="E103" s="247" t="s">
        <v>19</v>
      </c>
      <c r="F103" s="248" t="s">
        <v>240</v>
      </c>
      <c r="G103" s="246"/>
      <c r="H103" s="249">
        <v>3</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82</v>
      </c>
      <c r="AV103" s="14" t="s">
        <v>234</v>
      </c>
      <c r="AW103" s="14" t="s">
        <v>37</v>
      </c>
      <c r="AX103" s="14" t="s">
        <v>82</v>
      </c>
      <c r="AY103" s="255" t="s">
        <v>227</v>
      </c>
    </row>
    <row r="104" s="2" customFormat="1" ht="16.5" customHeight="1">
      <c r="A104" s="40"/>
      <c r="B104" s="41"/>
      <c r="C104" s="215" t="s">
        <v>267</v>
      </c>
      <c r="D104" s="215" t="s">
        <v>229</v>
      </c>
      <c r="E104" s="216" t="s">
        <v>3374</v>
      </c>
      <c r="F104" s="217" t="s">
        <v>3375</v>
      </c>
      <c r="G104" s="218" t="s">
        <v>2657</v>
      </c>
      <c r="H104" s="219">
        <v>1</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3376</v>
      </c>
    </row>
    <row r="105" s="2" customFormat="1" ht="16.5" customHeight="1">
      <c r="A105" s="40"/>
      <c r="B105" s="41"/>
      <c r="C105" s="256" t="s">
        <v>248</v>
      </c>
      <c r="D105" s="256" t="s">
        <v>241</v>
      </c>
      <c r="E105" s="257" t="s">
        <v>3377</v>
      </c>
      <c r="F105" s="258" t="s">
        <v>3378</v>
      </c>
      <c r="G105" s="259" t="s">
        <v>2657</v>
      </c>
      <c r="H105" s="260">
        <v>1</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3379</v>
      </c>
    </row>
    <row r="106" s="15" customFormat="1">
      <c r="A106" s="15"/>
      <c r="B106" s="266"/>
      <c r="C106" s="267"/>
      <c r="D106" s="235" t="s">
        <v>238</v>
      </c>
      <c r="E106" s="268" t="s">
        <v>19</v>
      </c>
      <c r="F106" s="269" t="s">
        <v>3365</v>
      </c>
      <c r="G106" s="267"/>
      <c r="H106" s="268" t="s">
        <v>19</v>
      </c>
      <c r="I106" s="270"/>
      <c r="J106" s="267"/>
      <c r="K106" s="267"/>
      <c r="L106" s="271"/>
      <c r="M106" s="272"/>
      <c r="N106" s="273"/>
      <c r="O106" s="273"/>
      <c r="P106" s="273"/>
      <c r="Q106" s="273"/>
      <c r="R106" s="273"/>
      <c r="S106" s="273"/>
      <c r="T106" s="273"/>
      <c r="U106" s="274"/>
      <c r="V106" s="15"/>
      <c r="W106" s="15"/>
      <c r="X106" s="15"/>
      <c r="Y106" s="15"/>
      <c r="Z106" s="15"/>
      <c r="AA106" s="15"/>
      <c r="AB106" s="15"/>
      <c r="AC106" s="15"/>
      <c r="AD106" s="15"/>
      <c r="AE106" s="15"/>
      <c r="AT106" s="275" t="s">
        <v>238</v>
      </c>
      <c r="AU106" s="275" t="s">
        <v>82</v>
      </c>
      <c r="AV106" s="15" t="s">
        <v>82</v>
      </c>
      <c r="AW106" s="15" t="s">
        <v>37</v>
      </c>
      <c r="AX106" s="15" t="s">
        <v>75</v>
      </c>
      <c r="AY106" s="275" t="s">
        <v>227</v>
      </c>
    </row>
    <row r="107" s="13" customFormat="1">
      <c r="A107" s="13"/>
      <c r="B107" s="233"/>
      <c r="C107" s="234"/>
      <c r="D107" s="235" t="s">
        <v>238</v>
      </c>
      <c r="E107" s="236" t="s">
        <v>19</v>
      </c>
      <c r="F107" s="237" t="s">
        <v>2654</v>
      </c>
      <c r="G107" s="234"/>
      <c r="H107" s="238">
        <v>1</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82</v>
      </c>
      <c r="AV107" s="13" t="s">
        <v>84</v>
      </c>
      <c r="AW107" s="13" t="s">
        <v>37</v>
      </c>
      <c r="AX107" s="13" t="s">
        <v>75</v>
      </c>
      <c r="AY107" s="244" t="s">
        <v>227</v>
      </c>
    </row>
    <row r="108" s="14" customFormat="1">
      <c r="A108" s="14"/>
      <c r="B108" s="245"/>
      <c r="C108" s="246"/>
      <c r="D108" s="235" t="s">
        <v>238</v>
      </c>
      <c r="E108" s="247" t="s">
        <v>19</v>
      </c>
      <c r="F108" s="248" t="s">
        <v>240</v>
      </c>
      <c r="G108" s="246"/>
      <c r="H108" s="249">
        <v>1</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82</v>
      </c>
      <c r="AV108" s="14" t="s">
        <v>234</v>
      </c>
      <c r="AW108" s="14" t="s">
        <v>37</v>
      </c>
      <c r="AX108" s="14" t="s">
        <v>82</v>
      </c>
      <c r="AY108" s="255" t="s">
        <v>227</v>
      </c>
    </row>
    <row r="109" s="2" customFormat="1" ht="16.5" customHeight="1">
      <c r="A109" s="40"/>
      <c r="B109" s="41"/>
      <c r="C109" s="215" t="s">
        <v>285</v>
      </c>
      <c r="D109" s="215" t="s">
        <v>229</v>
      </c>
      <c r="E109" s="216" t="s">
        <v>3380</v>
      </c>
      <c r="F109" s="217" t="s">
        <v>3381</v>
      </c>
      <c r="G109" s="218" t="s">
        <v>2657</v>
      </c>
      <c r="H109" s="219">
        <v>1</v>
      </c>
      <c r="I109" s="220"/>
      <c r="J109" s="221">
        <f>ROUND(I109*H109,2)</f>
        <v>0</v>
      </c>
      <c r="K109" s="217" t="s">
        <v>19</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82</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3382</v>
      </c>
    </row>
    <row r="110" s="2" customFormat="1" ht="16.5" customHeight="1">
      <c r="A110" s="40"/>
      <c r="B110" s="41"/>
      <c r="C110" s="256" t="s">
        <v>245</v>
      </c>
      <c r="D110" s="256" t="s">
        <v>241</v>
      </c>
      <c r="E110" s="257" t="s">
        <v>3383</v>
      </c>
      <c r="F110" s="258" t="s">
        <v>3384</v>
      </c>
      <c r="G110" s="259" t="s">
        <v>2657</v>
      </c>
      <c r="H110" s="260">
        <v>1</v>
      </c>
      <c r="I110" s="261"/>
      <c r="J110" s="262">
        <f>ROUND(I110*H110,2)</f>
        <v>0</v>
      </c>
      <c r="K110" s="258" t="s">
        <v>19</v>
      </c>
      <c r="L110" s="263"/>
      <c r="M110" s="264" t="s">
        <v>19</v>
      </c>
      <c r="N110" s="265"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245</v>
      </c>
      <c r="AT110" s="226" t="s">
        <v>241</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3385</v>
      </c>
    </row>
    <row r="111" s="15" customFormat="1">
      <c r="A111" s="15"/>
      <c r="B111" s="266"/>
      <c r="C111" s="267"/>
      <c r="D111" s="235" t="s">
        <v>238</v>
      </c>
      <c r="E111" s="268" t="s">
        <v>19</v>
      </c>
      <c r="F111" s="269" t="s">
        <v>3365</v>
      </c>
      <c r="G111" s="267"/>
      <c r="H111" s="268" t="s">
        <v>19</v>
      </c>
      <c r="I111" s="270"/>
      <c r="J111" s="267"/>
      <c r="K111" s="267"/>
      <c r="L111" s="271"/>
      <c r="M111" s="272"/>
      <c r="N111" s="273"/>
      <c r="O111" s="273"/>
      <c r="P111" s="273"/>
      <c r="Q111" s="273"/>
      <c r="R111" s="273"/>
      <c r="S111" s="273"/>
      <c r="T111" s="273"/>
      <c r="U111" s="274"/>
      <c r="V111" s="15"/>
      <c r="W111" s="15"/>
      <c r="X111" s="15"/>
      <c r="Y111" s="15"/>
      <c r="Z111" s="15"/>
      <c r="AA111" s="15"/>
      <c r="AB111" s="15"/>
      <c r="AC111" s="15"/>
      <c r="AD111" s="15"/>
      <c r="AE111" s="15"/>
      <c r="AT111" s="275" t="s">
        <v>238</v>
      </c>
      <c r="AU111" s="275" t="s">
        <v>82</v>
      </c>
      <c r="AV111" s="15" t="s">
        <v>82</v>
      </c>
      <c r="AW111" s="15" t="s">
        <v>37</v>
      </c>
      <c r="AX111" s="15" t="s">
        <v>75</v>
      </c>
      <c r="AY111" s="275" t="s">
        <v>227</v>
      </c>
    </row>
    <row r="112" s="13" customFormat="1">
      <c r="A112" s="13"/>
      <c r="B112" s="233"/>
      <c r="C112" s="234"/>
      <c r="D112" s="235" t="s">
        <v>238</v>
      </c>
      <c r="E112" s="236" t="s">
        <v>19</v>
      </c>
      <c r="F112" s="237" t="s">
        <v>2654</v>
      </c>
      <c r="G112" s="234"/>
      <c r="H112" s="238">
        <v>1</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82</v>
      </c>
      <c r="AV112" s="13" t="s">
        <v>84</v>
      </c>
      <c r="AW112" s="13" t="s">
        <v>37</v>
      </c>
      <c r="AX112" s="13" t="s">
        <v>75</v>
      </c>
      <c r="AY112" s="244" t="s">
        <v>227</v>
      </c>
    </row>
    <row r="113" s="14" customFormat="1">
      <c r="A113" s="14"/>
      <c r="B113" s="245"/>
      <c r="C113" s="246"/>
      <c r="D113" s="235" t="s">
        <v>238</v>
      </c>
      <c r="E113" s="247" t="s">
        <v>19</v>
      </c>
      <c r="F113" s="248" t="s">
        <v>240</v>
      </c>
      <c r="G113" s="246"/>
      <c r="H113" s="249">
        <v>1</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82</v>
      </c>
      <c r="AV113" s="14" t="s">
        <v>234</v>
      </c>
      <c r="AW113" s="14" t="s">
        <v>37</v>
      </c>
      <c r="AX113" s="14" t="s">
        <v>82</v>
      </c>
      <c r="AY113" s="255" t="s">
        <v>227</v>
      </c>
    </row>
    <row r="114" s="2" customFormat="1" ht="16.5" customHeight="1">
      <c r="A114" s="40"/>
      <c r="B114" s="41"/>
      <c r="C114" s="215" t="s">
        <v>255</v>
      </c>
      <c r="D114" s="215" t="s">
        <v>229</v>
      </c>
      <c r="E114" s="216" t="s">
        <v>3386</v>
      </c>
      <c r="F114" s="217" t="s">
        <v>3387</v>
      </c>
      <c r="G114" s="218" t="s">
        <v>2657</v>
      </c>
      <c r="H114" s="219">
        <v>3</v>
      </c>
      <c r="I114" s="220"/>
      <c r="J114" s="221">
        <f>ROUND(I114*H114,2)</f>
        <v>0</v>
      </c>
      <c r="K114" s="217" t="s">
        <v>19</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234</v>
      </c>
      <c r="AT114" s="226" t="s">
        <v>229</v>
      </c>
      <c r="AU114" s="226" t="s">
        <v>82</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3388</v>
      </c>
    </row>
    <row r="115" s="2" customFormat="1" ht="16.5" customHeight="1">
      <c r="A115" s="40"/>
      <c r="B115" s="41"/>
      <c r="C115" s="256" t="s">
        <v>117</v>
      </c>
      <c r="D115" s="256" t="s">
        <v>241</v>
      </c>
      <c r="E115" s="257" t="s">
        <v>3389</v>
      </c>
      <c r="F115" s="258" t="s">
        <v>3390</v>
      </c>
      <c r="G115" s="259" t="s">
        <v>2657</v>
      </c>
      <c r="H115" s="260">
        <v>3</v>
      </c>
      <c r="I115" s="261"/>
      <c r="J115" s="262">
        <f>ROUND(I115*H115,2)</f>
        <v>0</v>
      </c>
      <c r="K115" s="258" t="s">
        <v>19</v>
      </c>
      <c r="L115" s="263"/>
      <c r="M115" s="264" t="s">
        <v>19</v>
      </c>
      <c r="N115" s="265"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245</v>
      </c>
      <c r="AT115" s="226" t="s">
        <v>241</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3391</v>
      </c>
    </row>
    <row r="116" s="15" customFormat="1">
      <c r="A116" s="15"/>
      <c r="B116" s="266"/>
      <c r="C116" s="267"/>
      <c r="D116" s="235" t="s">
        <v>238</v>
      </c>
      <c r="E116" s="268" t="s">
        <v>19</v>
      </c>
      <c r="F116" s="269" t="s">
        <v>3365</v>
      </c>
      <c r="G116" s="267"/>
      <c r="H116" s="268" t="s">
        <v>19</v>
      </c>
      <c r="I116" s="270"/>
      <c r="J116" s="267"/>
      <c r="K116" s="267"/>
      <c r="L116" s="271"/>
      <c r="M116" s="272"/>
      <c r="N116" s="273"/>
      <c r="O116" s="273"/>
      <c r="P116" s="273"/>
      <c r="Q116" s="273"/>
      <c r="R116" s="273"/>
      <c r="S116" s="273"/>
      <c r="T116" s="273"/>
      <c r="U116" s="274"/>
      <c r="V116" s="15"/>
      <c r="W116" s="15"/>
      <c r="X116" s="15"/>
      <c r="Y116" s="15"/>
      <c r="Z116" s="15"/>
      <c r="AA116" s="15"/>
      <c r="AB116" s="15"/>
      <c r="AC116" s="15"/>
      <c r="AD116" s="15"/>
      <c r="AE116" s="15"/>
      <c r="AT116" s="275" t="s">
        <v>238</v>
      </c>
      <c r="AU116" s="275" t="s">
        <v>82</v>
      </c>
      <c r="AV116" s="15" t="s">
        <v>82</v>
      </c>
      <c r="AW116" s="15" t="s">
        <v>37</v>
      </c>
      <c r="AX116" s="15" t="s">
        <v>75</v>
      </c>
      <c r="AY116" s="275" t="s">
        <v>227</v>
      </c>
    </row>
    <row r="117" s="13" customFormat="1">
      <c r="A117" s="13"/>
      <c r="B117" s="233"/>
      <c r="C117" s="234"/>
      <c r="D117" s="235" t="s">
        <v>238</v>
      </c>
      <c r="E117" s="236" t="s">
        <v>19</v>
      </c>
      <c r="F117" s="237" t="s">
        <v>3392</v>
      </c>
      <c r="G117" s="234"/>
      <c r="H117" s="238">
        <v>3</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82</v>
      </c>
      <c r="AV117" s="13" t="s">
        <v>84</v>
      </c>
      <c r="AW117" s="13" t="s">
        <v>37</v>
      </c>
      <c r="AX117" s="13" t="s">
        <v>75</v>
      </c>
      <c r="AY117" s="244" t="s">
        <v>227</v>
      </c>
    </row>
    <row r="118" s="14" customFormat="1">
      <c r="A118" s="14"/>
      <c r="B118" s="245"/>
      <c r="C118" s="246"/>
      <c r="D118" s="235" t="s">
        <v>238</v>
      </c>
      <c r="E118" s="247" t="s">
        <v>19</v>
      </c>
      <c r="F118" s="248" t="s">
        <v>240</v>
      </c>
      <c r="G118" s="246"/>
      <c r="H118" s="249">
        <v>3</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82</v>
      </c>
      <c r="AV118" s="14" t="s">
        <v>234</v>
      </c>
      <c r="AW118" s="14" t="s">
        <v>37</v>
      </c>
      <c r="AX118" s="14" t="s">
        <v>82</v>
      </c>
      <c r="AY118" s="255" t="s">
        <v>227</v>
      </c>
    </row>
    <row r="119" s="2" customFormat="1" ht="24.15" customHeight="1">
      <c r="A119" s="40"/>
      <c r="B119" s="41"/>
      <c r="C119" s="215" t="s">
        <v>120</v>
      </c>
      <c r="D119" s="215" t="s">
        <v>229</v>
      </c>
      <c r="E119" s="216" t="s">
        <v>3393</v>
      </c>
      <c r="F119" s="217" t="s">
        <v>3394</v>
      </c>
      <c r="G119" s="218" t="s">
        <v>2657</v>
      </c>
      <c r="H119" s="219">
        <v>3</v>
      </c>
      <c r="I119" s="220"/>
      <c r="J119" s="221">
        <f>ROUND(I119*H119,2)</f>
        <v>0</v>
      </c>
      <c r="K119" s="217" t="s">
        <v>19</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82</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3395</v>
      </c>
    </row>
    <row r="120" s="2" customFormat="1" ht="24.15" customHeight="1">
      <c r="A120" s="40"/>
      <c r="B120" s="41"/>
      <c r="C120" s="256" t="s">
        <v>8</v>
      </c>
      <c r="D120" s="256" t="s">
        <v>241</v>
      </c>
      <c r="E120" s="257" t="s">
        <v>3396</v>
      </c>
      <c r="F120" s="258" t="s">
        <v>3397</v>
      </c>
      <c r="G120" s="259" t="s">
        <v>2657</v>
      </c>
      <c r="H120" s="260">
        <v>3</v>
      </c>
      <c r="I120" s="261"/>
      <c r="J120" s="262">
        <f>ROUND(I120*H120,2)</f>
        <v>0</v>
      </c>
      <c r="K120" s="258" t="s">
        <v>19</v>
      </c>
      <c r="L120" s="263"/>
      <c r="M120" s="264" t="s">
        <v>19</v>
      </c>
      <c r="N120" s="265"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245</v>
      </c>
      <c r="AT120" s="226" t="s">
        <v>241</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3398</v>
      </c>
    </row>
    <row r="121" s="15" customFormat="1">
      <c r="A121" s="15"/>
      <c r="B121" s="266"/>
      <c r="C121" s="267"/>
      <c r="D121" s="235" t="s">
        <v>238</v>
      </c>
      <c r="E121" s="268" t="s">
        <v>19</v>
      </c>
      <c r="F121" s="269" t="s">
        <v>3365</v>
      </c>
      <c r="G121" s="267"/>
      <c r="H121" s="268" t="s">
        <v>19</v>
      </c>
      <c r="I121" s="270"/>
      <c r="J121" s="267"/>
      <c r="K121" s="267"/>
      <c r="L121" s="271"/>
      <c r="M121" s="272"/>
      <c r="N121" s="273"/>
      <c r="O121" s="273"/>
      <c r="P121" s="273"/>
      <c r="Q121" s="273"/>
      <c r="R121" s="273"/>
      <c r="S121" s="273"/>
      <c r="T121" s="273"/>
      <c r="U121" s="274"/>
      <c r="V121" s="15"/>
      <c r="W121" s="15"/>
      <c r="X121" s="15"/>
      <c r="Y121" s="15"/>
      <c r="Z121" s="15"/>
      <c r="AA121" s="15"/>
      <c r="AB121" s="15"/>
      <c r="AC121" s="15"/>
      <c r="AD121" s="15"/>
      <c r="AE121" s="15"/>
      <c r="AT121" s="275" t="s">
        <v>238</v>
      </c>
      <c r="AU121" s="275" t="s">
        <v>82</v>
      </c>
      <c r="AV121" s="15" t="s">
        <v>82</v>
      </c>
      <c r="AW121" s="15" t="s">
        <v>37</v>
      </c>
      <c r="AX121" s="15" t="s">
        <v>75</v>
      </c>
      <c r="AY121" s="275" t="s">
        <v>227</v>
      </c>
    </row>
    <row r="122" s="13" customFormat="1">
      <c r="A122" s="13"/>
      <c r="B122" s="233"/>
      <c r="C122" s="234"/>
      <c r="D122" s="235" t="s">
        <v>238</v>
      </c>
      <c r="E122" s="236" t="s">
        <v>19</v>
      </c>
      <c r="F122" s="237" t="s">
        <v>2928</v>
      </c>
      <c r="G122" s="234"/>
      <c r="H122" s="238">
        <v>3</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82</v>
      </c>
      <c r="AV122" s="13" t="s">
        <v>84</v>
      </c>
      <c r="AW122" s="13" t="s">
        <v>37</v>
      </c>
      <c r="AX122" s="13" t="s">
        <v>75</v>
      </c>
      <c r="AY122" s="244" t="s">
        <v>227</v>
      </c>
    </row>
    <row r="123" s="14" customFormat="1">
      <c r="A123" s="14"/>
      <c r="B123" s="245"/>
      <c r="C123" s="246"/>
      <c r="D123" s="235" t="s">
        <v>238</v>
      </c>
      <c r="E123" s="247" t="s">
        <v>19</v>
      </c>
      <c r="F123" s="248" t="s">
        <v>240</v>
      </c>
      <c r="G123" s="246"/>
      <c r="H123" s="249">
        <v>3</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82</v>
      </c>
      <c r="AV123" s="14" t="s">
        <v>234</v>
      </c>
      <c r="AW123" s="14" t="s">
        <v>37</v>
      </c>
      <c r="AX123" s="14" t="s">
        <v>82</v>
      </c>
      <c r="AY123" s="255" t="s">
        <v>227</v>
      </c>
    </row>
    <row r="124" s="2" customFormat="1" ht="16.5" customHeight="1">
      <c r="A124" s="40"/>
      <c r="B124" s="41"/>
      <c r="C124" s="215" t="s">
        <v>125</v>
      </c>
      <c r="D124" s="215" t="s">
        <v>229</v>
      </c>
      <c r="E124" s="216" t="s">
        <v>3399</v>
      </c>
      <c r="F124" s="217" t="s">
        <v>3400</v>
      </c>
      <c r="G124" s="218" t="s">
        <v>309</v>
      </c>
      <c r="H124" s="219">
        <v>118</v>
      </c>
      <c r="I124" s="220"/>
      <c r="J124" s="221">
        <f>ROUND(I124*H124,2)</f>
        <v>0</v>
      </c>
      <c r="K124" s="217" t="s">
        <v>19</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234</v>
      </c>
      <c r="AT124" s="226" t="s">
        <v>229</v>
      </c>
      <c r="AU124" s="226" t="s">
        <v>82</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3401</v>
      </c>
    </row>
    <row r="125" s="2" customFormat="1" ht="16.5" customHeight="1">
      <c r="A125" s="40"/>
      <c r="B125" s="41"/>
      <c r="C125" s="256" t="s">
        <v>323</v>
      </c>
      <c r="D125" s="256" t="s">
        <v>241</v>
      </c>
      <c r="E125" s="257" t="s">
        <v>3402</v>
      </c>
      <c r="F125" s="258" t="s">
        <v>3403</v>
      </c>
      <c r="G125" s="259" t="s">
        <v>309</v>
      </c>
      <c r="H125" s="260">
        <v>118</v>
      </c>
      <c r="I125" s="261"/>
      <c r="J125" s="262">
        <f>ROUND(I125*H125,2)</f>
        <v>0</v>
      </c>
      <c r="K125" s="258" t="s">
        <v>19</v>
      </c>
      <c r="L125" s="263"/>
      <c r="M125" s="264" t="s">
        <v>19</v>
      </c>
      <c r="N125" s="265"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245</v>
      </c>
      <c r="AT125" s="226" t="s">
        <v>241</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3404</v>
      </c>
    </row>
    <row r="126" s="15" customFormat="1">
      <c r="A126" s="15"/>
      <c r="B126" s="266"/>
      <c r="C126" s="267"/>
      <c r="D126" s="235" t="s">
        <v>238</v>
      </c>
      <c r="E126" s="268" t="s">
        <v>19</v>
      </c>
      <c r="F126" s="269" t="s">
        <v>3365</v>
      </c>
      <c r="G126" s="267"/>
      <c r="H126" s="268" t="s">
        <v>19</v>
      </c>
      <c r="I126" s="270"/>
      <c r="J126" s="267"/>
      <c r="K126" s="267"/>
      <c r="L126" s="271"/>
      <c r="M126" s="272"/>
      <c r="N126" s="273"/>
      <c r="O126" s="273"/>
      <c r="P126" s="273"/>
      <c r="Q126" s="273"/>
      <c r="R126" s="273"/>
      <c r="S126" s="273"/>
      <c r="T126" s="273"/>
      <c r="U126" s="274"/>
      <c r="V126" s="15"/>
      <c r="W126" s="15"/>
      <c r="X126" s="15"/>
      <c r="Y126" s="15"/>
      <c r="Z126" s="15"/>
      <c r="AA126" s="15"/>
      <c r="AB126" s="15"/>
      <c r="AC126" s="15"/>
      <c r="AD126" s="15"/>
      <c r="AE126" s="15"/>
      <c r="AT126" s="275" t="s">
        <v>238</v>
      </c>
      <c r="AU126" s="275" t="s">
        <v>82</v>
      </c>
      <c r="AV126" s="15" t="s">
        <v>82</v>
      </c>
      <c r="AW126" s="15" t="s">
        <v>37</v>
      </c>
      <c r="AX126" s="15" t="s">
        <v>75</v>
      </c>
      <c r="AY126" s="275" t="s">
        <v>227</v>
      </c>
    </row>
    <row r="127" s="13" customFormat="1">
      <c r="A127" s="13"/>
      <c r="B127" s="233"/>
      <c r="C127" s="234"/>
      <c r="D127" s="235" t="s">
        <v>238</v>
      </c>
      <c r="E127" s="236" t="s">
        <v>19</v>
      </c>
      <c r="F127" s="237" t="s">
        <v>3405</v>
      </c>
      <c r="G127" s="234"/>
      <c r="H127" s="238">
        <v>118</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82</v>
      </c>
      <c r="AV127" s="13" t="s">
        <v>84</v>
      </c>
      <c r="AW127" s="13" t="s">
        <v>37</v>
      </c>
      <c r="AX127" s="13" t="s">
        <v>75</v>
      </c>
      <c r="AY127" s="244" t="s">
        <v>227</v>
      </c>
    </row>
    <row r="128" s="14" customFormat="1">
      <c r="A128" s="14"/>
      <c r="B128" s="245"/>
      <c r="C128" s="246"/>
      <c r="D128" s="235" t="s">
        <v>238</v>
      </c>
      <c r="E128" s="247" t="s">
        <v>19</v>
      </c>
      <c r="F128" s="248" t="s">
        <v>240</v>
      </c>
      <c r="G128" s="246"/>
      <c r="H128" s="249">
        <v>118</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82</v>
      </c>
      <c r="AV128" s="14" t="s">
        <v>234</v>
      </c>
      <c r="AW128" s="14" t="s">
        <v>37</v>
      </c>
      <c r="AX128" s="14" t="s">
        <v>82</v>
      </c>
      <c r="AY128" s="255" t="s">
        <v>227</v>
      </c>
    </row>
    <row r="129" s="2" customFormat="1" ht="16.5" customHeight="1">
      <c r="A129" s="40"/>
      <c r="B129" s="41"/>
      <c r="C129" s="215" t="s">
        <v>329</v>
      </c>
      <c r="D129" s="215" t="s">
        <v>229</v>
      </c>
      <c r="E129" s="216" t="s">
        <v>3406</v>
      </c>
      <c r="F129" s="217" t="s">
        <v>3407</v>
      </c>
      <c r="G129" s="218" t="s">
        <v>309</v>
      </c>
      <c r="H129" s="219">
        <v>189</v>
      </c>
      <c r="I129" s="220"/>
      <c r="J129" s="221">
        <f>ROUND(I129*H129,2)</f>
        <v>0</v>
      </c>
      <c r="K129" s="217" t="s">
        <v>19</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82</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3408</v>
      </c>
    </row>
    <row r="130" s="2" customFormat="1" ht="16.5" customHeight="1">
      <c r="A130" s="40"/>
      <c r="B130" s="41"/>
      <c r="C130" s="256" t="s">
        <v>336</v>
      </c>
      <c r="D130" s="256" t="s">
        <v>241</v>
      </c>
      <c r="E130" s="257" t="s">
        <v>3409</v>
      </c>
      <c r="F130" s="258" t="s">
        <v>3410</v>
      </c>
      <c r="G130" s="259" t="s">
        <v>309</v>
      </c>
      <c r="H130" s="260">
        <v>189</v>
      </c>
      <c r="I130" s="261"/>
      <c r="J130" s="262">
        <f>ROUND(I130*H130,2)</f>
        <v>0</v>
      </c>
      <c r="K130" s="258" t="s">
        <v>19</v>
      </c>
      <c r="L130" s="263"/>
      <c r="M130" s="264" t="s">
        <v>19</v>
      </c>
      <c r="N130" s="265"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245</v>
      </c>
      <c r="AT130" s="226" t="s">
        <v>241</v>
      </c>
      <c r="AU130" s="226" t="s">
        <v>82</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3411</v>
      </c>
    </row>
    <row r="131" s="15" customFormat="1">
      <c r="A131" s="15"/>
      <c r="B131" s="266"/>
      <c r="C131" s="267"/>
      <c r="D131" s="235" t="s">
        <v>238</v>
      </c>
      <c r="E131" s="268" t="s">
        <v>19</v>
      </c>
      <c r="F131" s="269" t="s">
        <v>3365</v>
      </c>
      <c r="G131" s="267"/>
      <c r="H131" s="268" t="s">
        <v>19</v>
      </c>
      <c r="I131" s="270"/>
      <c r="J131" s="267"/>
      <c r="K131" s="267"/>
      <c r="L131" s="271"/>
      <c r="M131" s="272"/>
      <c r="N131" s="273"/>
      <c r="O131" s="273"/>
      <c r="P131" s="273"/>
      <c r="Q131" s="273"/>
      <c r="R131" s="273"/>
      <c r="S131" s="273"/>
      <c r="T131" s="273"/>
      <c r="U131" s="274"/>
      <c r="V131" s="15"/>
      <c r="W131" s="15"/>
      <c r="X131" s="15"/>
      <c r="Y131" s="15"/>
      <c r="Z131" s="15"/>
      <c r="AA131" s="15"/>
      <c r="AB131" s="15"/>
      <c r="AC131" s="15"/>
      <c r="AD131" s="15"/>
      <c r="AE131" s="15"/>
      <c r="AT131" s="275" t="s">
        <v>238</v>
      </c>
      <c r="AU131" s="275" t="s">
        <v>82</v>
      </c>
      <c r="AV131" s="15" t="s">
        <v>82</v>
      </c>
      <c r="AW131" s="15" t="s">
        <v>37</v>
      </c>
      <c r="AX131" s="15" t="s">
        <v>75</v>
      </c>
      <c r="AY131" s="275" t="s">
        <v>227</v>
      </c>
    </row>
    <row r="132" s="13" customFormat="1">
      <c r="A132" s="13"/>
      <c r="B132" s="233"/>
      <c r="C132" s="234"/>
      <c r="D132" s="235" t="s">
        <v>238</v>
      </c>
      <c r="E132" s="236" t="s">
        <v>19</v>
      </c>
      <c r="F132" s="237" t="s">
        <v>3412</v>
      </c>
      <c r="G132" s="234"/>
      <c r="H132" s="238">
        <v>189</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82</v>
      </c>
      <c r="AV132" s="13" t="s">
        <v>84</v>
      </c>
      <c r="AW132" s="13" t="s">
        <v>37</v>
      </c>
      <c r="AX132" s="13" t="s">
        <v>75</v>
      </c>
      <c r="AY132" s="244" t="s">
        <v>227</v>
      </c>
    </row>
    <row r="133" s="14" customFormat="1">
      <c r="A133" s="14"/>
      <c r="B133" s="245"/>
      <c r="C133" s="246"/>
      <c r="D133" s="235" t="s">
        <v>238</v>
      </c>
      <c r="E133" s="247" t="s">
        <v>19</v>
      </c>
      <c r="F133" s="248" t="s">
        <v>240</v>
      </c>
      <c r="G133" s="246"/>
      <c r="H133" s="249">
        <v>189</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82</v>
      </c>
      <c r="AV133" s="14" t="s">
        <v>234</v>
      </c>
      <c r="AW133" s="14" t="s">
        <v>37</v>
      </c>
      <c r="AX133" s="14" t="s">
        <v>82</v>
      </c>
      <c r="AY133" s="255" t="s">
        <v>227</v>
      </c>
    </row>
    <row r="134" s="2" customFormat="1" ht="16.5" customHeight="1">
      <c r="A134" s="40"/>
      <c r="B134" s="41"/>
      <c r="C134" s="215" t="s">
        <v>345</v>
      </c>
      <c r="D134" s="215" t="s">
        <v>229</v>
      </c>
      <c r="E134" s="216" t="s">
        <v>2789</v>
      </c>
      <c r="F134" s="217" t="s">
        <v>2790</v>
      </c>
      <c r="G134" s="218" t="s">
        <v>2657</v>
      </c>
      <c r="H134" s="219">
        <v>40</v>
      </c>
      <c r="I134" s="220"/>
      <c r="J134" s="221">
        <f>ROUND(I134*H134,2)</f>
        <v>0</v>
      </c>
      <c r="K134" s="217" t="s">
        <v>19</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234</v>
      </c>
      <c r="AT134" s="226" t="s">
        <v>229</v>
      </c>
      <c r="AU134" s="226" t="s">
        <v>82</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3413</v>
      </c>
    </row>
    <row r="135" s="2" customFormat="1" ht="16.5" customHeight="1">
      <c r="A135" s="40"/>
      <c r="B135" s="41"/>
      <c r="C135" s="256" t="s">
        <v>352</v>
      </c>
      <c r="D135" s="256" t="s">
        <v>241</v>
      </c>
      <c r="E135" s="257" t="s">
        <v>2792</v>
      </c>
      <c r="F135" s="258" t="s">
        <v>2793</v>
      </c>
      <c r="G135" s="259" t="s">
        <v>2657</v>
      </c>
      <c r="H135" s="260">
        <v>40</v>
      </c>
      <c r="I135" s="261"/>
      <c r="J135" s="262">
        <f>ROUND(I135*H135,2)</f>
        <v>0</v>
      </c>
      <c r="K135" s="258" t="s">
        <v>19</v>
      </c>
      <c r="L135" s="263"/>
      <c r="M135" s="264" t="s">
        <v>19</v>
      </c>
      <c r="N135" s="265"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245</v>
      </c>
      <c r="AT135" s="226" t="s">
        <v>241</v>
      </c>
      <c r="AU135" s="226" t="s">
        <v>82</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3414</v>
      </c>
    </row>
    <row r="136" s="15" customFormat="1">
      <c r="A136" s="15"/>
      <c r="B136" s="266"/>
      <c r="C136" s="267"/>
      <c r="D136" s="235" t="s">
        <v>238</v>
      </c>
      <c r="E136" s="268" t="s">
        <v>19</v>
      </c>
      <c r="F136" s="269" t="s">
        <v>3365</v>
      </c>
      <c r="G136" s="267"/>
      <c r="H136" s="268" t="s">
        <v>19</v>
      </c>
      <c r="I136" s="270"/>
      <c r="J136" s="267"/>
      <c r="K136" s="267"/>
      <c r="L136" s="271"/>
      <c r="M136" s="272"/>
      <c r="N136" s="273"/>
      <c r="O136" s="273"/>
      <c r="P136" s="273"/>
      <c r="Q136" s="273"/>
      <c r="R136" s="273"/>
      <c r="S136" s="273"/>
      <c r="T136" s="273"/>
      <c r="U136" s="274"/>
      <c r="V136" s="15"/>
      <c r="W136" s="15"/>
      <c r="X136" s="15"/>
      <c r="Y136" s="15"/>
      <c r="Z136" s="15"/>
      <c r="AA136" s="15"/>
      <c r="AB136" s="15"/>
      <c r="AC136" s="15"/>
      <c r="AD136" s="15"/>
      <c r="AE136" s="15"/>
      <c r="AT136" s="275" t="s">
        <v>238</v>
      </c>
      <c r="AU136" s="275" t="s">
        <v>82</v>
      </c>
      <c r="AV136" s="15" t="s">
        <v>82</v>
      </c>
      <c r="AW136" s="15" t="s">
        <v>37</v>
      </c>
      <c r="AX136" s="15" t="s">
        <v>75</v>
      </c>
      <c r="AY136" s="275" t="s">
        <v>227</v>
      </c>
    </row>
    <row r="137" s="13" customFormat="1">
      <c r="A137" s="13"/>
      <c r="B137" s="233"/>
      <c r="C137" s="234"/>
      <c r="D137" s="235" t="s">
        <v>238</v>
      </c>
      <c r="E137" s="236" t="s">
        <v>19</v>
      </c>
      <c r="F137" s="237" t="s">
        <v>3415</v>
      </c>
      <c r="G137" s="234"/>
      <c r="H137" s="238">
        <v>40</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82</v>
      </c>
      <c r="AV137" s="13" t="s">
        <v>84</v>
      </c>
      <c r="AW137" s="13" t="s">
        <v>37</v>
      </c>
      <c r="AX137" s="13" t="s">
        <v>75</v>
      </c>
      <c r="AY137" s="244" t="s">
        <v>227</v>
      </c>
    </row>
    <row r="138" s="14" customFormat="1">
      <c r="A138" s="14"/>
      <c r="B138" s="245"/>
      <c r="C138" s="246"/>
      <c r="D138" s="235" t="s">
        <v>238</v>
      </c>
      <c r="E138" s="247" t="s">
        <v>19</v>
      </c>
      <c r="F138" s="248" t="s">
        <v>240</v>
      </c>
      <c r="G138" s="246"/>
      <c r="H138" s="249">
        <v>40</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82</v>
      </c>
      <c r="AV138" s="14" t="s">
        <v>234</v>
      </c>
      <c r="AW138" s="14" t="s">
        <v>37</v>
      </c>
      <c r="AX138" s="14" t="s">
        <v>82</v>
      </c>
      <c r="AY138" s="255" t="s">
        <v>227</v>
      </c>
    </row>
    <row r="139" s="2" customFormat="1" ht="16.5" customHeight="1">
      <c r="A139" s="40"/>
      <c r="B139" s="41"/>
      <c r="C139" s="215" t="s">
        <v>359</v>
      </c>
      <c r="D139" s="215" t="s">
        <v>229</v>
      </c>
      <c r="E139" s="216" t="s">
        <v>3115</v>
      </c>
      <c r="F139" s="217" t="s">
        <v>3116</v>
      </c>
      <c r="G139" s="218" t="s">
        <v>2657</v>
      </c>
      <c r="H139" s="219">
        <v>3</v>
      </c>
      <c r="I139" s="220"/>
      <c r="J139" s="221">
        <f>ROUND(I139*H139,2)</f>
        <v>0</v>
      </c>
      <c r="K139" s="217" t="s">
        <v>19</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234</v>
      </c>
      <c r="AT139" s="226" t="s">
        <v>229</v>
      </c>
      <c r="AU139" s="226" t="s">
        <v>82</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3416</v>
      </c>
    </row>
    <row r="140" s="2" customFormat="1" ht="16.5" customHeight="1">
      <c r="A140" s="40"/>
      <c r="B140" s="41"/>
      <c r="C140" s="256" t="s">
        <v>367</v>
      </c>
      <c r="D140" s="256" t="s">
        <v>241</v>
      </c>
      <c r="E140" s="257" t="s">
        <v>3118</v>
      </c>
      <c r="F140" s="258" t="s">
        <v>3119</v>
      </c>
      <c r="G140" s="259" t="s">
        <v>2657</v>
      </c>
      <c r="H140" s="260">
        <v>3</v>
      </c>
      <c r="I140" s="261"/>
      <c r="J140" s="262">
        <f>ROUND(I140*H140,2)</f>
        <v>0</v>
      </c>
      <c r="K140" s="258" t="s">
        <v>19</v>
      </c>
      <c r="L140" s="263"/>
      <c r="M140" s="264" t="s">
        <v>19</v>
      </c>
      <c r="N140" s="265" t="s">
        <v>46</v>
      </c>
      <c r="O140" s="86"/>
      <c r="P140" s="224">
        <f>O140*H140</f>
        <v>0</v>
      </c>
      <c r="Q140" s="224">
        <v>0</v>
      </c>
      <c r="R140" s="224">
        <f>Q140*H140</f>
        <v>0</v>
      </c>
      <c r="S140" s="224">
        <v>0</v>
      </c>
      <c r="T140" s="224">
        <f>S140*H140</f>
        <v>0</v>
      </c>
      <c r="U140" s="225" t="s">
        <v>19</v>
      </c>
      <c r="V140" s="40"/>
      <c r="W140" s="40"/>
      <c r="X140" s="40"/>
      <c r="Y140" s="40"/>
      <c r="Z140" s="40"/>
      <c r="AA140" s="40"/>
      <c r="AB140" s="40"/>
      <c r="AC140" s="40"/>
      <c r="AD140" s="40"/>
      <c r="AE140" s="40"/>
      <c r="AR140" s="226" t="s">
        <v>245</v>
      </c>
      <c r="AT140" s="226" t="s">
        <v>241</v>
      </c>
      <c r="AU140" s="226" t="s">
        <v>82</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3417</v>
      </c>
    </row>
    <row r="141" s="15" customFormat="1">
      <c r="A141" s="15"/>
      <c r="B141" s="266"/>
      <c r="C141" s="267"/>
      <c r="D141" s="235" t="s">
        <v>238</v>
      </c>
      <c r="E141" s="268" t="s">
        <v>19</v>
      </c>
      <c r="F141" s="269" t="s">
        <v>3365</v>
      </c>
      <c r="G141" s="267"/>
      <c r="H141" s="268" t="s">
        <v>19</v>
      </c>
      <c r="I141" s="270"/>
      <c r="J141" s="267"/>
      <c r="K141" s="267"/>
      <c r="L141" s="271"/>
      <c r="M141" s="272"/>
      <c r="N141" s="273"/>
      <c r="O141" s="273"/>
      <c r="P141" s="273"/>
      <c r="Q141" s="273"/>
      <c r="R141" s="273"/>
      <c r="S141" s="273"/>
      <c r="T141" s="273"/>
      <c r="U141" s="274"/>
      <c r="V141" s="15"/>
      <c r="W141" s="15"/>
      <c r="X141" s="15"/>
      <c r="Y141" s="15"/>
      <c r="Z141" s="15"/>
      <c r="AA141" s="15"/>
      <c r="AB141" s="15"/>
      <c r="AC141" s="15"/>
      <c r="AD141" s="15"/>
      <c r="AE141" s="15"/>
      <c r="AT141" s="275" t="s">
        <v>238</v>
      </c>
      <c r="AU141" s="275" t="s">
        <v>82</v>
      </c>
      <c r="AV141" s="15" t="s">
        <v>82</v>
      </c>
      <c r="AW141" s="15" t="s">
        <v>37</v>
      </c>
      <c r="AX141" s="15" t="s">
        <v>75</v>
      </c>
      <c r="AY141" s="275" t="s">
        <v>227</v>
      </c>
    </row>
    <row r="142" s="13" customFormat="1">
      <c r="A142" s="13"/>
      <c r="B142" s="233"/>
      <c r="C142" s="234"/>
      <c r="D142" s="235" t="s">
        <v>238</v>
      </c>
      <c r="E142" s="236" t="s">
        <v>19</v>
      </c>
      <c r="F142" s="237" t="s">
        <v>3392</v>
      </c>
      <c r="G142" s="234"/>
      <c r="H142" s="238">
        <v>3</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82</v>
      </c>
      <c r="AV142" s="13" t="s">
        <v>84</v>
      </c>
      <c r="AW142" s="13" t="s">
        <v>37</v>
      </c>
      <c r="AX142" s="13" t="s">
        <v>75</v>
      </c>
      <c r="AY142" s="244" t="s">
        <v>227</v>
      </c>
    </row>
    <row r="143" s="14" customFormat="1">
      <c r="A143" s="14"/>
      <c r="B143" s="245"/>
      <c r="C143" s="246"/>
      <c r="D143" s="235" t="s">
        <v>238</v>
      </c>
      <c r="E143" s="247" t="s">
        <v>19</v>
      </c>
      <c r="F143" s="248" t="s">
        <v>240</v>
      </c>
      <c r="G143" s="246"/>
      <c r="H143" s="249">
        <v>3</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82</v>
      </c>
      <c r="AV143" s="14" t="s">
        <v>234</v>
      </c>
      <c r="AW143" s="14" t="s">
        <v>37</v>
      </c>
      <c r="AX143" s="14" t="s">
        <v>82</v>
      </c>
      <c r="AY143" s="255" t="s">
        <v>227</v>
      </c>
    </row>
    <row r="144" s="2" customFormat="1" ht="16.5" customHeight="1">
      <c r="A144" s="40"/>
      <c r="B144" s="41"/>
      <c r="C144" s="215" t="s">
        <v>7</v>
      </c>
      <c r="D144" s="215" t="s">
        <v>229</v>
      </c>
      <c r="E144" s="216" t="s">
        <v>3127</v>
      </c>
      <c r="F144" s="217" t="s">
        <v>3128</v>
      </c>
      <c r="G144" s="218" t="s">
        <v>309</v>
      </c>
      <c r="H144" s="219">
        <v>6</v>
      </c>
      <c r="I144" s="220"/>
      <c r="J144" s="221">
        <f>ROUND(I144*H144,2)</f>
        <v>0</v>
      </c>
      <c r="K144" s="217" t="s">
        <v>19</v>
      </c>
      <c r="L144" s="46"/>
      <c r="M144" s="222" t="s">
        <v>19</v>
      </c>
      <c r="N144" s="223" t="s">
        <v>46</v>
      </c>
      <c r="O144" s="86"/>
      <c r="P144" s="224">
        <f>O144*H144</f>
        <v>0</v>
      </c>
      <c r="Q144" s="224">
        <v>0</v>
      </c>
      <c r="R144" s="224">
        <f>Q144*H144</f>
        <v>0</v>
      </c>
      <c r="S144" s="224">
        <v>0</v>
      </c>
      <c r="T144" s="224">
        <f>S144*H144</f>
        <v>0</v>
      </c>
      <c r="U144" s="225" t="s">
        <v>19</v>
      </c>
      <c r="V144" s="40"/>
      <c r="W144" s="40"/>
      <c r="X144" s="40"/>
      <c r="Y144" s="40"/>
      <c r="Z144" s="40"/>
      <c r="AA144" s="40"/>
      <c r="AB144" s="40"/>
      <c r="AC144" s="40"/>
      <c r="AD144" s="40"/>
      <c r="AE144" s="40"/>
      <c r="AR144" s="226" t="s">
        <v>234</v>
      </c>
      <c r="AT144" s="226" t="s">
        <v>229</v>
      </c>
      <c r="AU144" s="226" t="s">
        <v>82</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234</v>
      </c>
      <c r="BM144" s="226" t="s">
        <v>3418</v>
      </c>
    </row>
    <row r="145" s="2" customFormat="1" ht="16.5" customHeight="1">
      <c r="A145" s="40"/>
      <c r="B145" s="41"/>
      <c r="C145" s="256" t="s">
        <v>494</v>
      </c>
      <c r="D145" s="256" t="s">
        <v>241</v>
      </c>
      <c r="E145" s="257" t="s">
        <v>3130</v>
      </c>
      <c r="F145" s="258" t="s">
        <v>3131</v>
      </c>
      <c r="G145" s="259" t="s">
        <v>309</v>
      </c>
      <c r="H145" s="260">
        <v>6</v>
      </c>
      <c r="I145" s="261"/>
      <c r="J145" s="262">
        <f>ROUND(I145*H145,2)</f>
        <v>0</v>
      </c>
      <c r="K145" s="258" t="s">
        <v>19</v>
      </c>
      <c r="L145" s="263"/>
      <c r="M145" s="264" t="s">
        <v>19</v>
      </c>
      <c r="N145" s="265"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245</v>
      </c>
      <c r="AT145" s="226" t="s">
        <v>241</v>
      </c>
      <c r="AU145" s="226" t="s">
        <v>82</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3419</v>
      </c>
    </row>
    <row r="146" s="15" customFormat="1">
      <c r="A146" s="15"/>
      <c r="B146" s="266"/>
      <c r="C146" s="267"/>
      <c r="D146" s="235" t="s">
        <v>238</v>
      </c>
      <c r="E146" s="268" t="s">
        <v>19</v>
      </c>
      <c r="F146" s="269" t="s">
        <v>3365</v>
      </c>
      <c r="G146" s="267"/>
      <c r="H146" s="268" t="s">
        <v>19</v>
      </c>
      <c r="I146" s="270"/>
      <c r="J146" s="267"/>
      <c r="K146" s="267"/>
      <c r="L146" s="271"/>
      <c r="M146" s="272"/>
      <c r="N146" s="273"/>
      <c r="O146" s="273"/>
      <c r="P146" s="273"/>
      <c r="Q146" s="273"/>
      <c r="R146" s="273"/>
      <c r="S146" s="273"/>
      <c r="T146" s="273"/>
      <c r="U146" s="274"/>
      <c r="V146" s="15"/>
      <c r="W146" s="15"/>
      <c r="X146" s="15"/>
      <c r="Y146" s="15"/>
      <c r="Z146" s="15"/>
      <c r="AA146" s="15"/>
      <c r="AB146" s="15"/>
      <c r="AC146" s="15"/>
      <c r="AD146" s="15"/>
      <c r="AE146" s="15"/>
      <c r="AT146" s="275" t="s">
        <v>238</v>
      </c>
      <c r="AU146" s="275" t="s">
        <v>82</v>
      </c>
      <c r="AV146" s="15" t="s">
        <v>82</v>
      </c>
      <c r="AW146" s="15" t="s">
        <v>37</v>
      </c>
      <c r="AX146" s="15" t="s">
        <v>75</v>
      </c>
      <c r="AY146" s="275" t="s">
        <v>227</v>
      </c>
    </row>
    <row r="147" s="13" customFormat="1">
      <c r="A147" s="13"/>
      <c r="B147" s="233"/>
      <c r="C147" s="234"/>
      <c r="D147" s="235" t="s">
        <v>238</v>
      </c>
      <c r="E147" s="236" t="s">
        <v>19</v>
      </c>
      <c r="F147" s="237" t="s">
        <v>3137</v>
      </c>
      <c r="G147" s="234"/>
      <c r="H147" s="238">
        <v>6</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82</v>
      </c>
      <c r="AV147" s="13" t="s">
        <v>84</v>
      </c>
      <c r="AW147" s="13" t="s">
        <v>37</v>
      </c>
      <c r="AX147" s="13" t="s">
        <v>75</v>
      </c>
      <c r="AY147" s="244" t="s">
        <v>227</v>
      </c>
    </row>
    <row r="148" s="14" customFormat="1">
      <c r="A148" s="14"/>
      <c r="B148" s="245"/>
      <c r="C148" s="246"/>
      <c r="D148" s="235" t="s">
        <v>238</v>
      </c>
      <c r="E148" s="247" t="s">
        <v>19</v>
      </c>
      <c r="F148" s="248" t="s">
        <v>240</v>
      </c>
      <c r="G148" s="246"/>
      <c r="H148" s="249">
        <v>6</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82</v>
      </c>
      <c r="AV148" s="14" t="s">
        <v>234</v>
      </c>
      <c r="AW148" s="14" t="s">
        <v>37</v>
      </c>
      <c r="AX148" s="14" t="s">
        <v>82</v>
      </c>
      <c r="AY148" s="255" t="s">
        <v>227</v>
      </c>
    </row>
    <row r="149" s="2" customFormat="1" ht="16.5" customHeight="1">
      <c r="A149" s="40"/>
      <c r="B149" s="41"/>
      <c r="C149" s="215" t="s">
        <v>499</v>
      </c>
      <c r="D149" s="215" t="s">
        <v>229</v>
      </c>
      <c r="E149" s="216" t="s">
        <v>3138</v>
      </c>
      <c r="F149" s="217" t="s">
        <v>3139</v>
      </c>
      <c r="G149" s="218" t="s">
        <v>309</v>
      </c>
      <c r="H149" s="219">
        <v>18</v>
      </c>
      <c r="I149" s="220"/>
      <c r="J149" s="221">
        <f>ROUND(I149*H149,2)</f>
        <v>0</v>
      </c>
      <c r="K149" s="217" t="s">
        <v>19</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82</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3420</v>
      </c>
    </row>
    <row r="150" s="2" customFormat="1" ht="16.5" customHeight="1">
      <c r="A150" s="40"/>
      <c r="B150" s="41"/>
      <c r="C150" s="256" t="s">
        <v>312</v>
      </c>
      <c r="D150" s="256" t="s">
        <v>241</v>
      </c>
      <c r="E150" s="257" t="s">
        <v>3141</v>
      </c>
      <c r="F150" s="258" t="s">
        <v>2834</v>
      </c>
      <c r="G150" s="259" t="s">
        <v>309</v>
      </c>
      <c r="H150" s="260">
        <v>18</v>
      </c>
      <c r="I150" s="261"/>
      <c r="J150" s="262">
        <f>ROUND(I150*H150,2)</f>
        <v>0</v>
      </c>
      <c r="K150" s="258" t="s">
        <v>19</v>
      </c>
      <c r="L150" s="263"/>
      <c r="M150" s="264" t="s">
        <v>19</v>
      </c>
      <c r="N150" s="265"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245</v>
      </c>
      <c r="AT150" s="226" t="s">
        <v>241</v>
      </c>
      <c r="AU150" s="226" t="s">
        <v>82</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3421</v>
      </c>
    </row>
    <row r="151" s="15" customFormat="1">
      <c r="A151" s="15"/>
      <c r="B151" s="266"/>
      <c r="C151" s="267"/>
      <c r="D151" s="235" t="s">
        <v>238</v>
      </c>
      <c r="E151" s="268" t="s">
        <v>19</v>
      </c>
      <c r="F151" s="269" t="s">
        <v>3365</v>
      </c>
      <c r="G151" s="267"/>
      <c r="H151" s="268" t="s">
        <v>19</v>
      </c>
      <c r="I151" s="270"/>
      <c r="J151" s="267"/>
      <c r="K151" s="267"/>
      <c r="L151" s="271"/>
      <c r="M151" s="272"/>
      <c r="N151" s="273"/>
      <c r="O151" s="273"/>
      <c r="P151" s="273"/>
      <c r="Q151" s="273"/>
      <c r="R151" s="273"/>
      <c r="S151" s="273"/>
      <c r="T151" s="273"/>
      <c r="U151" s="274"/>
      <c r="V151" s="15"/>
      <c r="W151" s="15"/>
      <c r="X151" s="15"/>
      <c r="Y151" s="15"/>
      <c r="Z151" s="15"/>
      <c r="AA151" s="15"/>
      <c r="AB151" s="15"/>
      <c r="AC151" s="15"/>
      <c r="AD151" s="15"/>
      <c r="AE151" s="15"/>
      <c r="AT151" s="275" t="s">
        <v>238</v>
      </c>
      <c r="AU151" s="275" t="s">
        <v>82</v>
      </c>
      <c r="AV151" s="15" t="s">
        <v>82</v>
      </c>
      <c r="AW151" s="15" t="s">
        <v>37</v>
      </c>
      <c r="AX151" s="15" t="s">
        <v>75</v>
      </c>
      <c r="AY151" s="275" t="s">
        <v>227</v>
      </c>
    </row>
    <row r="152" s="13" customFormat="1">
      <c r="A152" s="13"/>
      <c r="B152" s="233"/>
      <c r="C152" s="234"/>
      <c r="D152" s="235" t="s">
        <v>238</v>
      </c>
      <c r="E152" s="236" t="s">
        <v>19</v>
      </c>
      <c r="F152" s="237" t="s">
        <v>3121</v>
      </c>
      <c r="G152" s="234"/>
      <c r="H152" s="238">
        <v>18</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82</v>
      </c>
      <c r="AV152" s="13" t="s">
        <v>84</v>
      </c>
      <c r="AW152" s="13" t="s">
        <v>37</v>
      </c>
      <c r="AX152" s="13" t="s">
        <v>75</v>
      </c>
      <c r="AY152" s="244" t="s">
        <v>227</v>
      </c>
    </row>
    <row r="153" s="14" customFormat="1">
      <c r="A153" s="14"/>
      <c r="B153" s="245"/>
      <c r="C153" s="246"/>
      <c r="D153" s="235" t="s">
        <v>238</v>
      </c>
      <c r="E153" s="247" t="s">
        <v>19</v>
      </c>
      <c r="F153" s="248" t="s">
        <v>240</v>
      </c>
      <c r="G153" s="246"/>
      <c r="H153" s="249">
        <v>18</v>
      </c>
      <c r="I153" s="250"/>
      <c r="J153" s="246"/>
      <c r="K153" s="246"/>
      <c r="L153" s="251"/>
      <c r="M153" s="252"/>
      <c r="N153" s="253"/>
      <c r="O153" s="253"/>
      <c r="P153" s="253"/>
      <c r="Q153" s="253"/>
      <c r="R153" s="253"/>
      <c r="S153" s="253"/>
      <c r="T153" s="253"/>
      <c r="U153" s="254"/>
      <c r="V153" s="14"/>
      <c r="W153" s="14"/>
      <c r="X153" s="14"/>
      <c r="Y153" s="14"/>
      <c r="Z153" s="14"/>
      <c r="AA153" s="14"/>
      <c r="AB153" s="14"/>
      <c r="AC153" s="14"/>
      <c r="AD153" s="14"/>
      <c r="AE153" s="14"/>
      <c r="AT153" s="255" t="s">
        <v>238</v>
      </c>
      <c r="AU153" s="255" t="s">
        <v>82</v>
      </c>
      <c r="AV153" s="14" t="s">
        <v>234</v>
      </c>
      <c r="AW153" s="14" t="s">
        <v>37</v>
      </c>
      <c r="AX153" s="14" t="s">
        <v>82</v>
      </c>
      <c r="AY153" s="255" t="s">
        <v>227</v>
      </c>
    </row>
    <row r="154" s="2" customFormat="1" ht="16.5" customHeight="1">
      <c r="A154" s="40"/>
      <c r="B154" s="41"/>
      <c r="C154" s="215" t="s">
        <v>508</v>
      </c>
      <c r="D154" s="215" t="s">
        <v>229</v>
      </c>
      <c r="E154" s="216" t="s">
        <v>2837</v>
      </c>
      <c r="F154" s="217" t="s">
        <v>2838</v>
      </c>
      <c r="G154" s="218" t="s">
        <v>2657</v>
      </c>
      <c r="H154" s="219">
        <v>1</v>
      </c>
      <c r="I154" s="220"/>
      <c r="J154" s="221">
        <f>ROUND(I154*H154,2)</f>
        <v>0</v>
      </c>
      <c r="K154" s="217" t="s">
        <v>19</v>
      </c>
      <c r="L154" s="46"/>
      <c r="M154" s="222" t="s">
        <v>19</v>
      </c>
      <c r="N154" s="223" t="s">
        <v>46</v>
      </c>
      <c r="O154" s="86"/>
      <c r="P154" s="224">
        <f>O154*H154</f>
        <v>0</v>
      </c>
      <c r="Q154" s="224">
        <v>0</v>
      </c>
      <c r="R154" s="224">
        <f>Q154*H154</f>
        <v>0</v>
      </c>
      <c r="S154" s="224">
        <v>0</v>
      </c>
      <c r="T154" s="224">
        <f>S154*H154</f>
        <v>0</v>
      </c>
      <c r="U154" s="225" t="s">
        <v>19</v>
      </c>
      <c r="V154" s="40"/>
      <c r="W154" s="40"/>
      <c r="X154" s="40"/>
      <c r="Y154" s="40"/>
      <c r="Z154" s="40"/>
      <c r="AA154" s="40"/>
      <c r="AB154" s="40"/>
      <c r="AC154" s="40"/>
      <c r="AD154" s="40"/>
      <c r="AE154" s="40"/>
      <c r="AR154" s="226" t="s">
        <v>234</v>
      </c>
      <c r="AT154" s="226" t="s">
        <v>229</v>
      </c>
      <c r="AU154" s="226" t="s">
        <v>82</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234</v>
      </c>
      <c r="BM154" s="226" t="s">
        <v>3422</v>
      </c>
    </row>
    <row r="155" s="15" customFormat="1">
      <c r="A155" s="15"/>
      <c r="B155" s="266"/>
      <c r="C155" s="267"/>
      <c r="D155" s="235" t="s">
        <v>238</v>
      </c>
      <c r="E155" s="268" t="s">
        <v>19</v>
      </c>
      <c r="F155" s="269" t="s">
        <v>3365</v>
      </c>
      <c r="G155" s="267"/>
      <c r="H155" s="268" t="s">
        <v>19</v>
      </c>
      <c r="I155" s="270"/>
      <c r="J155" s="267"/>
      <c r="K155" s="267"/>
      <c r="L155" s="271"/>
      <c r="M155" s="272"/>
      <c r="N155" s="273"/>
      <c r="O155" s="273"/>
      <c r="P155" s="273"/>
      <c r="Q155" s="273"/>
      <c r="R155" s="273"/>
      <c r="S155" s="273"/>
      <c r="T155" s="273"/>
      <c r="U155" s="274"/>
      <c r="V155" s="15"/>
      <c r="W155" s="15"/>
      <c r="X155" s="15"/>
      <c r="Y155" s="15"/>
      <c r="Z155" s="15"/>
      <c r="AA155" s="15"/>
      <c r="AB155" s="15"/>
      <c r="AC155" s="15"/>
      <c r="AD155" s="15"/>
      <c r="AE155" s="15"/>
      <c r="AT155" s="275" t="s">
        <v>238</v>
      </c>
      <c r="AU155" s="275" t="s">
        <v>82</v>
      </c>
      <c r="AV155" s="15" t="s">
        <v>82</v>
      </c>
      <c r="AW155" s="15" t="s">
        <v>37</v>
      </c>
      <c r="AX155" s="15" t="s">
        <v>75</v>
      </c>
      <c r="AY155" s="275" t="s">
        <v>227</v>
      </c>
    </row>
    <row r="156" s="13" customFormat="1">
      <c r="A156" s="13"/>
      <c r="B156" s="233"/>
      <c r="C156" s="234"/>
      <c r="D156" s="235" t="s">
        <v>238</v>
      </c>
      <c r="E156" s="236" t="s">
        <v>19</v>
      </c>
      <c r="F156" s="237" t="s">
        <v>3217</v>
      </c>
      <c r="G156" s="234"/>
      <c r="H156" s="238">
        <v>1</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82</v>
      </c>
      <c r="AV156" s="13" t="s">
        <v>84</v>
      </c>
      <c r="AW156" s="13" t="s">
        <v>37</v>
      </c>
      <c r="AX156" s="13" t="s">
        <v>75</v>
      </c>
      <c r="AY156" s="244" t="s">
        <v>227</v>
      </c>
    </row>
    <row r="157" s="14" customFormat="1">
      <c r="A157" s="14"/>
      <c r="B157" s="245"/>
      <c r="C157" s="246"/>
      <c r="D157" s="235" t="s">
        <v>238</v>
      </c>
      <c r="E157" s="247" t="s">
        <v>19</v>
      </c>
      <c r="F157" s="248" t="s">
        <v>240</v>
      </c>
      <c r="G157" s="246"/>
      <c r="H157" s="249">
        <v>1</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82</v>
      </c>
      <c r="AV157" s="14" t="s">
        <v>234</v>
      </c>
      <c r="AW157" s="14" t="s">
        <v>37</v>
      </c>
      <c r="AX157" s="14" t="s">
        <v>82</v>
      </c>
      <c r="AY157" s="255" t="s">
        <v>227</v>
      </c>
    </row>
    <row r="158" s="2" customFormat="1" ht="16.5" customHeight="1">
      <c r="A158" s="40"/>
      <c r="B158" s="41"/>
      <c r="C158" s="215" t="s">
        <v>514</v>
      </c>
      <c r="D158" s="215" t="s">
        <v>229</v>
      </c>
      <c r="E158" s="216" t="s">
        <v>3423</v>
      </c>
      <c r="F158" s="217" t="s">
        <v>2850</v>
      </c>
      <c r="G158" s="218" t="s">
        <v>2051</v>
      </c>
      <c r="H158" s="219">
        <v>1</v>
      </c>
      <c r="I158" s="220"/>
      <c r="J158" s="221">
        <f>ROUND(I158*H158,2)</f>
        <v>0</v>
      </c>
      <c r="K158" s="217" t="s">
        <v>19</v>
      </c>
      <c r="L158" s="46"/>
      <c r="M158" s="222" t="s">
        <v>19</v>
      </c>
      <c r="N158" s="223"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234</v>
      </c>
      <c r="AT158" s="226" t="s">
        <v>229</v>
      </c>
      <c r="AU158" s="226" t="s">
        <v>82</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3424</v>
      </c>
    </row>
    <row r="159" s="2" customFormat="1" ht="16.5" customHeight="1">
      <c r="A159" s="40"/>
      <c r="B159" s="41"/>
      <c r="C159" s="256" t="s">
        <v>521</v>
      </c>
      <c r="D159" s="256" t="s">
        <v>241</v>
      </c>
      <c r="E159" s="257" t="s">
        <v>3425</v>
      </c>
      <c r="F159" s="258" t="s">
        <v>2853</v>
      </c>
      <c r="G159" s="259" t="s">
        <v>2051</v>
      </c>
      <c r="H159" s="260">
        <v>1</v>
      </c>
      <c r="I159" s="261"/>
      <c r="J159" s="262">
        <f>ROUND(I159*H159,2)</f>
        <v>0</v>
      </c>
      <c r="K159" s="258" t="s">
        <v>19</v>
      </c>
      <c r="L159" s="263"/>
      <c r="M159" s="264" t="s">
        <v>19</v>
      </c>
      <c r="N159" s="265" t="s">
        <v>46</v>
      </c>
      <c r="O159" s="86"/>
      <c r="P159" s="224">
        <f>O159*H159</f>
        <v>0</v>
      </c>
      <c r="Q159" s="224">
        <v>0</v>
      </c>
      <c r="R159" s="224">
        <f>Q159*H159</f>
        <v>0</v>
      </c>
      <c r="S159" s="224">
        <v>0</v>
      </c>
      <c r="T159" s="224">
        <f>S159*H159</f>
        <v>0</v>
      </c>
      <c r="U159" s="225" t="s">
        <v>19</v>
      </c>
      <c r="V159" s="40"/>
      <c r="W159" s="40"/>
      <c r="X159" s="40"/>
      <c r="Y159" s="40"/>
      <c r="Z159" s="40"/>
      <c r="AA159" s="40"/>
      <c r="AB159" s="40"/>
      <c r="AC159" s="40"/>
      <c r="AD159" s="40"/>
      <c r="AE159" s="40"/>
      <c r="AR159" s="226" t="s">
        <v>245</v>
      </c>
      <c r="AT159" s="226" t="s">
        <v>241</v>
      </c>
      <c r="AU159" s="226" t="s">
        <v>82</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234</v>
      </c>
      <c r="BM159" s="226" t="s">
        <v>3426</v>
      </c>
    </row>
    <row r="160" s="15" customFormat="1">
      <c r="A160" s="15"/>
      <c r="B160" s="266"/>
      <c r="C160" s="267"/>
      <c r="D160" s="235" t="s">
        <v>238</v>
      </c>
      <c r="E160" s="268" t="s">
        <v>19</v>
      </c>
      <c r="F160" s="269" t="s">
        <v>3365</v>
      </c>
      <c r="G160" s="267"/>
      <c r="H160" s="268" t="s">
        <v>19</v>
      </c>
      <c r="I160" s="270"/>
      <c r="J160" s="267"/>
      <c r="K160" s="267"/>
      <c r="L160" s="271"/>
      <c r="M160" s="272"/>
      <c r="N160" s="273"/>
      <c r="O160" s="273"/>
      <c r="P160" s="273"/>
      <c r="Q160" s="273"/>
      <c r="R160" s="273"/>
      <c r="S160" s="273"/>
      <c r="T160" s="273"/>
      <c r="U160" s="274"/>
      <c r="V160" s="15"/>
      <c r="W160" s="15"/>
      <c r="X160" s="15"/>
      <c r="Y160" s="15"/>
      <c r="Z160" s="15"/>
      <c r="AA160" s="15"/>
      <c r="AB160" s="15"/>
      <c r="AC160" s="15"/>
      <c r="AD160" s="15"/>
      <c r="AE160" s="15"/>
      <c r="AT160" s="275" t="s">
        <v>238</v>
      </c>
      <c r="AU160" s="275" t="s">
        <v>82</v>
      </c>
      <c r="AV160" s="15" t="s">
        <v>82</v>
      </c>
      <c r="AW160" s="15" t="s">
        <v>37</v>
      </c>
      <c r="AX160" s="15" t="s">
        <v>75</v>
      </c>
      <c r="AY160" s="275" t="s">
        <v>227</v>
      </c>
    </row>
    <row r="161" s="13" customFormat="1">
      <c r="A161" s="13"/>
      <c r="B161" s="233"/>
      <c r="C161" s="234"/>
      <c r="D161" s="235" t="s">
        <v>238</v>
      </c>
      <c r="E161" s="236" t="s">
        <v>19</v>
      </c>
      <c r="F161" s="237" t="s">
        <v>82</v>
      </c>
      <c r="G161" s="234"/>
      <c r="H161" s="238">
        <v>1</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82</v>
      </c>
      <c r="AV161" s="13" t="s">
        <v>84</v>
      </c>
      <c r="AW161" s="13" t="s">
        <v>37</v>
      </c>
      <c r="AX161" s="13" t="s">
        <v>75</v>
      </c>
      <c r="AY161" s="244" t="s">
        <v>227</v>
      </c>
    </row>
    <row r="162" s="14" customFormat="1">
      <c r="A162" s="14"/>
      <c r="B162" s="245"/>
      <c r="C162" s="246"/>
      <c r="D162" s="235" t="s">
        <v>238</v>
      </c>
      <c r="E162" s="247" t="s">
        <v>19</v>
      </c>
      <c r="F162" s="248" t="s">
        <v>240</v>
      </c>
      <c r="G162" s="246"/>
      <c r="H162" s="249">
        <v>1</v>
      </c>
      <c r="I162" s="250"/>
      <c r="J162" s="246"/>
      <c r="K162" s="246"/>
      <c r="L162" s="251"/>
      <c r="M162" s="252"/>
      <c r="N162" s="253"/>
      <c r="O162" s="253"/>
      <c r="P162" s="253"/>
      <c r="Q162" s="253"/>
      <c r="R162" s="253"/>
      <c r="S162" s="253"/>
      <c r="T162" s="253"/>
      <c r="U162" s="254"/>
      <c r="V162" s="14"/>
      <c r="W162" s="14"/>
      <c r="X162" s="14"/>
      <c r="Y162" s="14"/>
      <c r="Z162" s="14"/>
      <c r="AA162" s="14"/>
      <c r="AB162" s="14"/>
      <c r="AC162" s="14"/>
      <c r="AD162" s="14"/>
      <c r="AE162" s="14"/>
      <c r="AT162" s="255" t="s">
        <v>238</v>
      </c>
      <c r="AU162" s="255" t="s">
        <v>82</v>
      </c>
      <c r="AV162" s="14" t="s">
        <v>234</v>
      </c>
      <c r="AW162" s="14" t="s">
        <v>37</v>
      </c>
      <c r="AX162" s="14" t="s">
        <v>82</v>
      </c>
      <c r="AY162" s="255" t="s">
        <v>227</v>
      </c>
    </row>
    <row r="163" s="2" customFormat="1" ht="21.75" customHeight="1">
      <c r="A163" s="40"/>
      <c r="B163" s="41"/>
      <c r="C163" s="256" t="s">
        <v>526</v>
      </c>
      <c r="D163" s="256" t="s">
        <v>241</v>
      </c>
      <c r="E163" s="257" t="s">
        <v>3427</v>
      </c>
      <c r="F163" s="258" t="s">
        <v>2856</v>
      </c>
      <c r="G163" s="259" t="s">
        <v>2051</v>
      </c>
      <c r="H163" s="260">
        <v>1</v>
      </c>
      <c r="I163" s="261"/>
      <c r="J163" s="262">
        <f>ROUND(I163*H163,2)</f>
        <v>0</v>
      </c>
      <c r="K163" s="258" t="s">
        <v>19</v>
      </c>
      <c r="L163" s="263"/>
      <c r="M163" s="264" t="s">
        <v>19</v>
      </c>
      <c r="N163" s="265" t="s">
        <v>46</v>
      </c>
      <c r="O163" s="86"/>
      <c r="P163" s="224">
        <f>O163*H163</f>
        <v>0</v>
      </c>
      <c r="Q163" s="224">
        <v>0</v>
      </c>
      <c r="R163" s="224">
        <f>Q163*H163</f>
        <v>0</v>
      </c>
      <c r="S163" s="224">
        <v>0</v>
      </c>
      <c r="T163" s="224">
        <f>S163*H163</f>
        <v>0</v>
      </c>
      <c r="U163" s="225" t="s">
        <v>19</v>
      </c>
      <c r="V163" s="40"/>
      <c r="W163" s="40"/>
      <c r="X163" s="40"/>
      <c r="Y163" s="40"/>
      <c r="Z163" s="40"/>
      <c r="AA163" s="40"/>
      <c r="AB163" s="40"/>
      <c r="AC163" s="40"/>
      <c r="AD163" s="40"/>
      <c r="AE163" s="40"/>
      <c r="AR163" s="226" t="s">
        <v>245</v>
      </c>
      <c r="AT163" s="226" t="s">
        <v>241</v>
      </c>
      <c r="AU163" s="226" t="s">
        <v>82</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234</v>
      </c>
      <c r="BM163" s="226" t="s">
        <v>3428</v>
      </c>
    </row>
    <row r="164" s="15" customFormat="1">
      <c r="A164" s="15"/>
      <c r="B164" s="266"/>
      <c r="C164" s="267"/>
      <c r="D164" s="235" t="s">
        <v>238</v>
      </c>
      <c r="E164" s="268" t="s">
        <v>19</v>
      </c>
      <c r="F164" s="269" t="s">
        <v>3365</v>
      </c>
      <c r="G164" s="267"/>
      <c r="H164" s="268" t="s">
        <v>19</v>
      </c>
      <c r="I164" s="270"/>
      <c r="J164" s="267"/>
      <c r="K164" s="267"/>
      <c r="L164" s="271"/>
      <c r="M164" s="272"/>
      <c r="N164" s="273"/>
      <c r="O164" s="273"/>
      <c r="P164" s="273"/>
      <c r="Q164" s="273"/>
      <c r="R164" s="273"/>
      <c r="S164" s="273"/>
      <c r="T164" s="273"/>
      <c r="U164" s="274"/>
      <c r="V164" s="15"/>
      <c r="W164" s="15"/>
      <c r="X164" s="15"/>
      <c r="Y164" s="15"/>
      <c r="Z164" s="15"/>
      <c r="AA164" s="15"/>
      <c r="AB164" s="15"/>
      <c r="AC164" s="15"/>
      <c r="AD164" s="15"/>
      <c r="AE164" s="15"/>
      <c r="AT164" s="275" t="s">
        <v>238</v>
      </c>
      <c r="AU164" s="275" t="s">
        <v>82</v>
      </c>
      <c r="AV164" s="15" t="s">
        <v>82</v>
      </c>
      <c r="AW164" s="15" t="s">
        <v>37</v>
      </c>
      <c r="AX164" s="15" t="s">
        <v>75</v>
      </c>
      <c r="AY164" s="275" t="s">
        <v>227</v>
      </c>
    </row>
    <row r="165" s="13" customFormat="1">
      <c r="A165" s="13"/>
      <c r="B165" s="233"/>
      <c r="C165" s="234"/>
      <c r="D165" s="235" t="s">
        <v>238</v>
      </c>
      <c r="E165" s="236" t="s">
        <v>19</v>
      </c>
      <c r="F165" s="237" t="s">
        <v>82</v>
      </c>
      <c r="G165" s="234"/>
      <c r="H165" s="238">
        <v>1</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82</v>
      </c>
      <c r="AV165" s="13" t="s">
        <v>84</v>
      </c>
      <c r="AW165" s="13" t="s">
        <v>37</v>
      </c>
      <c r="AX165" s="13" t="s">
        <v>75</v>
      </c>
      <c r="AY165" s="244" t="s">
        <v>227</v>
      </c>
    </row>
    <row r="166" s="14" customFormat="1">
      <c r="A166" s="14"/>
      <c r="B166" s="245"/>
      <c r="C166" s="246"/>
      <c r="D166" s="235" t="s">
        <v>238</v>
      </c>
      <c r="E166" s="247" t="s">
        <v>19</v>
      </c>
      <c r="F166" s="248" t="s">
        <v>240</v>
      </c>
      <c r="G166" s="246"/>
      <c r="H166" s="249">
        <v>1</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82</v>
      </c>
      <c r="AV166" s="14" t="s">
        <v>234</v>
      </c>
      <c r="AW166" s="14" t="s">
        <v>37</v>
      </c>
      <c r="AX166" s="14" t="s">
        <v>82</v>
      </c>
      <c r="AY166" s="255" t="s">
        <v>227</v>
      </c>
    </row>
    <row r="167" s="2" customFormat="1" ht="16.5" customHeight="1">
      <c r="A167" s="40"/>
      <c r="B167" s="41"/>
      <c r="C167" s="215" t="s">
        <v>531</v>
      </c>
      <c r="D167" s="215" t="s">
        <v>229</v>
      </c>
      <c r="E167" s="216" t="s">
        <v>3429</v>
      </c>
      <c r="F167" s="217" t="s">
        <v>3430</v>
      </c>
      <c r="G167" s="218" t="s">
        <v>370</v>
      </c>
      <c r="H167" s="219">
        <v>3</v>
      </c>
      <c r="I167" s="220"/>
      <c r="J167" s="221">
        <f>ROUND(I167*H167,2)</f>
        <v>0</v>
      </c>
      <c r="K167" s="217" t="s">
        <v>19</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234</v>
      </c>
      <c r="AT167" s="226" t="s">
        <v>229</v>
      </c>
      <c r="AU167" s="226" t="s">
        <v>82</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3431</v>
      </c>
    </row>
    <row r="168" s="15" customFormat="1">
      <c r="A168" s="15"/>
      <c r="B168" s="266"/>
      <c r="C168" s="267"/>
      <c r="D168" s="235" t="s">
        <v>238</v>
      </c>
      <c r="E168" s="268" t="s">
        <v>19</v>
      </c>
      <c r="F168" s="269" t="s">
        <v>3365</v>
      </c>
      <c r="G168" s="267"/>
      <c r="H168" s="268" t="s">
        <v>19</v>
      </c>
      <c r="I168" s="270"/>
      <c r="J168" s="267"/>
      <c r="K168" s="267"/>
      <c r="L168" s="271"/>
      <c r="M168" s="272"/>
      <c r="N168" s="273"/>
      <c r="O168" s="273"/>
      <c r="P168" s="273"/>
      <c r="Q168" s="273"/>
      <c r="R168" s="273"/>
      <c r="S168" s="273"/>
      <c r="T168" s="273"/>
      <c r="U168" s="274"/>
      <c r="V168" s="15"/>
      <c r="W168" s="15"/>
      <c r="X168" s="15"/>
      <c r="Y168" s="15"/>
      <c r="Z168" s="15"/>
      <c r="AA168" s="15"/>
      <c r="AB168" s="15"/>
      <c r="AC168" s="15"/>
      <c r="AD168" s="15"/>
      <c r="AE168" s="15"/>
      <c r="AT168" s="275" t="s">
        <v>238</v>
      </c>
      <c r="AU168" s="275" t="s">
        <v>82</v>
      </c>
      <c r="AV168" s="15" t="s">
        <v>82</v>
      </c>
      <c r="AW168" s="15" t="s">
        <v>37</v>
      </c>
      <c r="AX168" s="15" t="s">
        <v>75</v>
      </c>
      <c r="AY168" s="275" t="s">
        <v>227</v>
      </c>
    </row>
    <row r="169" s="13" customFormat="1">
      <c r="A169" s="13"/>
      <c r="B169" s="233"/>
      <c r="C169" s="234"/>
      <c r="D169" s="235" t="s">
        <v>238</v>
      </c>
      <c r="E169" s="236" t="s">
        <v>19</v>
      </c>
      <c r="F169" s="237" t="s">
        <v>91</v>
      </c>
      <c r="G169" s="234"/>
      <c r="H169" s="238">
        <v>3</v>
      </c>
      <c r="I169" s="239"/>
      <c r="J169" s="234"/>
      <c r="K169" s="234"/>
      <c r="L169" s="240"/>
      <c r="M169" s="241"/>
      <c r="N169" s="242"/>
      <c r="O169" s="242"/>
      <c r="P169" s="242"/>
      <c r="Q169" s="242"/>
      <c r="R169" s="242"/>
      <c r="S169" s="242"/>
      <c r="T169" s="242"/>
      <c r="U169" s="243"/>
      <c r="V169" s="13"/>
      <c r="W169" s="13"/>
      <c r="X169" s="13"/>
      <c r="Y169" s="13"/>
      <c r="Z169" s="13"/>
      <c r="AA169" s="13"/>
      <c r="AB169" s="13"/>
      <c r="AC169" s="13"/>
      <c r="AD169" s="13"/>
      <c r="AE169" s="13"/>
      <c r="AT169" s="244" t="s">
        <v>238</v>
      </c>
      <c r="AU169" s="244" t="s">
        <v>82</v>
      </c>
      <c r="AV169" s="13" t="s">
        <v>84</v>
      </c>
      <c r="AW169" s="13" t="s">
        <v>37</v>
      </c>
      <c r="AX169" s="13" t="s">
        <v>75</v>
      </c>
      <c r="AY169" s="244" t="s">
        <v>227</v>
      </c>
    </row>
    <row r="170" s="14" customFormat="1">
      <c r="A170" s="14"/>
      <c r="B170" s="245"/>
      <c r="C170" s="246"/>
      <c r="D170" s="235" t="s">
        <v>238</v>
      </c>
      <c r="E170" s="247" t="s">
        <v>19</v>
      </c>
      <c r="F170" s="248" t="s">
        <v>240</v>
      </c>
      <c r="G170" s="246"/>
      <c r="H170" s="249">
        <v>3</v>
      </c>
      <c r="I170" s="250"/>
      <c r="J170" s="246"/>
      <c r="K170" s="246"/>
      <c r="L170" s="251"/>
      <c r="M170" s="252"/>
      <c r="N170" s="253"/>
      <c r="O170" s="253"/>
      <c r="P170" s="253"/>
      <c r="Q170" s="253"/>
      <c r="R170" s="253"/>
      <c r="S170" s="253"/>
      <c r="T170" s="253"/>
      <c r="U170" s="254"/>
      <c r="V170" s="14"/>
      <c r="W170" s="14"/>
      <c r="X170" s="14"/>
      <c r="Y170" s="14"/>
      <c r="Z170" s="14"/>
      <c r="AA170" s="14"/>
      <c r="AB170" s="14"/>
      <c r="AC170" s="14"/>
      <c r="AD170" s="14"/>
      <c r="AE170" s="14"/>
      <c r="AT170" s="255" t="s">
        <v>238</v>
      </c>
      <c r="AU170" s="255" t="s">
        <v>82</v>
      </c>
      <c r="AV170" s="14" t="s">
        <v>234</v>
      </c>
      <c r="AW170" s="14" t="s">
        <v>37</v>
      </c>
      <c r="AX170" s="14" t="s">
        <v>82</v>
      </c>
      <c r="AY170" s="255" t="s">
        <v>227</v>
      </c>
    </row>
    <row r="171" s="2" customFormat="1" ht="16.5" customHeight="1">
      <c r="A171" s="40"/>
      <c r="B171" s="41"/>
      <c r="C171" s="215" t="s">
        <v>538</v>
      </c>
      <c r="D171" s="215" t="s">
        <v>229</v>
      </c>
      <c r="E171" s="216" t="s">
        <v>3432</v>
      </c>
      <c r="F171" s="217" t="s">
        <v>2875</v>
      </c>
      <c r="G171" s="218" t="s">
        <v>2051</v>
      </c>
      <c r="H171" s="219">
        <v>1</v>
      </c>
      <c r="I171" s="220"/>
      <c r="J171" s="221">
        <f>ROUND(I171*H171,2)</f>
        <v>0</v>
      </c>
      <c r="K171" s="217" t="s">
        <v>19</v>
      </c>
      <c r="L171" s="46"/>
      <c r="M171" s="222" t="s">
        <v>19</v>
      </c>
      <c r="N171" s="223" t="s">
        <v>46</v>
      </c>
      <c r="O171" s="86"/>
      <c r="P171" s="224">
        <f>O171*H171</f>
        <v>0</v>
      </c>
      <c r="Q171" s="224">
        <v>0</v>
      </c>
      <c r="R171" s="224">
        <f>Q171*H171</f>
        <v>0</v>
      </c>
      <c r="S171" s="224">
        <v>0</v>
      </c>
      <c r="T171" s="224">
        <f>S171*H171</f>
        <v>0</v>
      </c>
      <c r="U171" s="225" t="s">
        <v>19</v>
      </c>
      <c r="V171" s="40"/>
      <c r="W171" s="40"/>
      <c r="X171" s="40"/>
      <c r="Y171" s="40"/>
      <c r="Z171" s="40"/>
      <c r="AA171" s="40"/>
      <c r="AB171" s="40"/>
      <c r="AC171" s="40"/>
      <c r="AD171" s="40"/>
      <c r="AE171" s="40"/>
      <c r="AR171" s="226" t="s">
        <v>234</v>
      </c>
      <c r="AT171" s="226" t="s">
        <v>229</v>
      </c>
      <c r="AU171" s="226" t="s">
        <v>82</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234</v>
      </c>
      <c r="BM171" s="226" t="s">
        <v>3433</v>
      </c>
    </row>
    <row r="172" s="15" customFormat="1">
      <c r="A172" s="15"/>
      <c r="B172" s="266"/>
      <c r="C172" s="267"/>
      <c r="D172" s="235" t="s">
        <v>238</v>
      </c>
      <c r="E172" s="268" t="s">
        <v>19</v>
      </c>
      <c r="F172" s="269" t="s">
        <v>3365</v>
      </c>
      <c r="G172" s="267"/>
      <c r="H172" s="268" t="s">
        <v>19</v>
      </c>
      <c r="I172" s="270"/>
      <c r="J172" s="267"/>
      <c r="K172" s="267"/>
      <c r="L172" s="271"/>
      <c r="M172" s="272"/>
      <c r="N172" s="273"/>
      <c r="O172" s="273"/>
      <c r="P172" s="273"/>
      <c r="Q172" s="273"/>
      <c r="R172" s="273"/>
      <c r="S172" s="273"/>
      <c r="T172" s="273"/>
      <c r="U172" s="274"/>
      <c r="V172" s="15"/>
      <c r="W172" s="15"/>
      <c r="X172" s="15"/>
      <c r="Y172" s="15"/>
      <c r="Z172" s="15"/>
      <c r="AA172" s="15"/>
      <c r="AB172" s="15"/>
      <c r="AC172" s="15"/>
      <c r="AD172" s="15"/>
      <c r="AE172" s="15"/>
      <c r="AT172" s="275" t="s">
        <v>238</v>
      </c>
      <c r="AU172" s="275" t="s">
        <v>82</v>
      </c>
      <c r="AV172" s="15" t="s">
        <v>82</v>
      </c>
      <c r="AW172" s="15" t="s">
        <v>37</v>
      </c>
      <c r="AX172" s="15" t="s">
        <v>75</v>
      </c>
      <c r="AY172" s="275" t="s">
        <v>227</v>
      </c>
    </row>
    <row r="173" s="13" customFormat="1">
      <c r="A173" s="13"/>
      <c r="B173" s="233"/>
      <c r="C173" s="234"/>
      <c r="D173" s="235" t="s">
        <v>238</v>
      </c>
      <c r="E173" s="236" t="s">
        <v>19</v>
      </c>
      <c r="F173" s="237" t="s">
        <v>82</v>
      </c>
      <c r="G173" s="234"/>
      <c r="H173" s="238">
        <v>1</v>
      </c>
      <c r="I173" s="239"/>
      <c r="J173" s="234"/>
      <c r="K173" s="234"/>
      <c r="L173" s="240"/>
      <c r="M173" s="241"/>
      <c r="N173" s="242"/>
      <c r="O173" s="242"/>
      <c r="P173" s="242"/>
      <c r="Q173" s="242"/>
      <c r="R173" s="242"/>
      <c r="S173" s="242"/>
      <c r="T173" s="242"/>
      <c r="U173" s="243"/>
      <c r="V173" s="13"/>
      <c r="W173" s="13"/>
      <c r="X173" s="13"/>
      <c r="Y173" s="13"/>
      <c r="Z173" s="13"/>
      <c r="AA173" s="13"/>
      <c r="AB173" s="13"/>
      <c r="AC173" s="13"/>
      <c r="AD173" s="13"/>
      <c r="AE173" s="13"/>
      <c r="AT173" s="244" t="s">
        <v>238</v>
      </c>
      <c r="AU173" s="244" t="s">
        <v>82</v>
      </c>
      <c r="AV173" s="13" t="s">
        <v>84</v>
      </c>
      <c r="AW173" s="13" t="s">
        <v>37</v>
      </c>
      <c r="AX173" s="13" t="s">
        <v>75</v>
      </c>
      <c r="AY173" s="244" t="s">
        <v>227</v>
      </c>
    </row>
    <row r="174" s="14" customFormat="1">
      <c r="A174" s="14"/>
      <c r="B174" s="245"/>
      <c r="C174" s="246"/>
      <c r="D174" s="235" t="s">
        <v>238</v>
      </c>
      <c r="E174" s="247" t="s">
        <v>19</v>
      </c>
      <c r="F174" s="248" t="s">
        <v>240</v>
      </c>
      <c r="G174" s="246"/>
      <c r="H174" s="249">
        <v>1</v>
      </c>
      <c r="I174" s="250"/>
      <c r="J174" s="246"/>
      <c r="K174" s="246"/>
      <c r="L174" s="251"/>
      <c r="M174" s="252"/>
      <c r="N174" s="253"/>
      <c r="O174" s="253"/>
      <c r="P174" s="253"/>
      <c r="Q174" s="253"/>
      <c r="R174" s="253"/>
      <c r="S174" s="253"/>
      <c r="T174" s="253"/>
      <c r="U174" s="254"/>
      <c r="V174" s="14"/>
      <c r="W174" s="14"/>
      <c r="X174" s="14"/>
      <c r="Y174" s="14"/>
      <c r="Z174" s="14"/>
      <c r="AA174" s="14"/>
      <c r="AB174" s="14"/>
      <c r="AC174" s="14"/>
      <c r="AD174" s="14"/>
      <c r="AE174" s="14"/>
      <c r="AT174" s="255" t="s">
        <v>238</v>
      </c>
      <c r="AU174" s="255" t="s">
        <v>82</v>
      </c>
      <c r="AV174" s="14" t="s">
        <v>234</v>
      </c>
      <c r="AW174" s="14" t="s">
        <v>37</v>
      </c>
      <c r="AX174" s="14" t="s">
        <v>82</v>
      </c>
      <c r="AY174" s="255" t="s">
        <v>227</v>
      </c>
    </row>
    <row r="175" s="2" customFormat="1" ht="16.5" customHeight="1">
      <c r="A175" s="40"/>
      <c r="B175" s="41"/>
      <c r="C175" s="215" t="s">
        <v>545</v>
      </c>
      <c r="D175" s="215" t="s">
        <v>229</v>
      </c>
      <c r="E175" s="216" t="s">
        <v>3434</v>
      </c>
      <c r="F175" s="217" t="s">
        <v>2878</v>
      </c>
      <c r="G175" s="218" t="s">
        <v>370</v>
      </c>
      <c r="H175" s="219">
        <v>2</v>
      </c>
      <c r="I175" s="220"/>
      <c r="J175" s="221">
        <f>ROUND(I175*H175,2)</f>
        <v>0</v>
      </c>
      <c r="K175" s="217" t="s">
        <v>19</v>
      </c>
      <c r="L175" s="46"/>
      <c r="M175" s="222" t="s">
        <v>19</v>
      </c>
      <c r="N175" s="223" t="s">
        <v>46</v>
      </c>
      <c r="O175" s="86"/>
      <c r="P175" s="224">
        <f>O175*H175</f>
        <v>0</v>
      </c>
      <c r="Q175" s="224">
        <v>0</v>
      </c>
      <c r="R175" s="224">
        <f>Q175*H175</f>
        <v>0</v>
      </c>
      <c r="S175" s="224">
        <v>0</v>
      </c>
      <c r="T175" s="224">
        <f>S175*H175</f>
        <v>0</v>
      </c>
      <c r="U175" s="225" t="s">
        <v>19</v>
      </c>
      <c r="V175" s="40"/>
      <c r="W175" s="40"/>
      <c r="X175" s="40"/>
      <c r="Y175" s="40"/>
      <c r="Z175" s="40"/>
      <c r="AA175" s="40"/>
      <c r="AB175" s="40"/>
      <c r="AC175" s="40"/>
      <c r="AD175" s="40"/>
      <c r="AE175" s="40"/>
      <c r="AR175" s="226" t="s">
        <v>234</v>
      </c>
      <c r="AT175" s="226" t="s">
        <v>229</v>
      </c>
      <c r="AU175" s="226" t="s">
        <v>82</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234</v>
      </c>
      <c r="BM175" s="226" t="s">
        <v>3435</v>
      </c>
    </row>
    <row r="176" s="15" customFormat="1">
      <c r="A176" s="15"/>
      <c r="B176" s="266"/>
      <c r="C176" s="267"/>
      <c r="D176" s="235" t="s">
        <v>238</v>
      </c>
      <c r="E176" s="268" t="s">
        <v>19</v>
      </c>
      <c r="F176" s="269" t="s">
        <v>3365</v>
      </c>
      <c r="G176" s="267"/>
      <c r="H176" s="268" t="s">
        <v>19</v>
      </c>
      <c r="I176" s="270"/>
      <c r="J176" s="267"/>
      <c r="K176" s="267"/>
      <c r="L176" s="271"/>
      <c r="M176" s="272"/>
      <c r="N176" s="273"/>
      <c r="O176" s="273"/>
      <c r="P176" s="273"/>
      <c r="Q176" s="273"/>
      <c r="R176" s="273"/>
      <c r="S176" s="273"/>
      <c r="T176" s="273"/>
      <c r="U176" s="274"/>
      <c r="V176" s="15"/>
      <c r="W176" s="15"/>
      <c r="X176" s="15"/>
      <c r="Y176" s="15"/>
      <c r="Z176" s="15"/>
      <c r="AA176" s="15"/>
      <c r="AB176" s="15"/>
      <c r="AC176" s="15"/>
      <c r="AD176" s="15"/>
      <c r="AE176" s="15"/>
      <c r="AT176" s="275" t="s">
        <v>238</v>
      </c>
      <c r="AU176" s="275" t="s">
        <v>82</v>
      </c>
      <c r="AV176" s="15" t="s">
        <v>82</v>
      </c>
      <c r="AW176" s="15" t="s">
        <v>37</v>
      </c>
      <c r="AX176" s="15" t="s">
        <v>75</v>
      </c>
      <c r="AY176" s="275" t="s">
        <v>227</v>
      </c>
    </row>
    <row r="177" s="13" customFormat="1">
      <c r="A177" s="13"/>
      <c r="B177" s="233"/>
      <c r="C177" s="234"/>
      <c r="D177" s="235" t="s">
        <v>238</v>
      </c>
      <c r="E177" s="236" t="s">
        <v>19</v>
      </c>
      <c r="F177" s="237" t="s">
        <v>84</v>
      </c>
      <c r="G177" s="234"/>
      <c r="H177" s="238">
        <v>2</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82</v>
      </c>
      <c r="AV177" s="13" t="s">
        <v>84</v>
      </c>
      <c r="AW177" s="13" t="s">
        <v>37</v>
      </c>
      <c r="AX177" s="13" t="s">
        <v>75</v>
      </c>
      <c r="AY177" s="244" t="s">
        <v>227</v>
      </c>
    </row>
    <row r="178" s="14" customFormat="1">
      <c r="A178" s="14"/>
      <c r="B178" s="245"/>
      <c r="C178" s="246"/>
      <c r="D178" s="235" t="s">
        <v>238</v>
      </c>
      <c r="E178" s="247" t="s">
        <v>19</v>
      </c>
      <c r="F178" s="248" t="s">
        <v>240</v>
      </c>
      <c r="G178" s="246"/>
      <c r="H178" s="249">
        <v>2</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82</v>
      </c>
      <c r="AV178" s="14" t="s">
        <v>234</v>
      </c>
      <c r="AW178" s="14" t="s">
        <v>37</v>
      </c>
      <c r="AX178" s="14" t="s">
        <v>82</v>
      </c>
      <c r="AY178" s="255" t="s">
        <v>227</v>
      </c>
    </row>
    <row r="179" s="2" customFormat="1" ht="16.5" customHeight="1">
      <c r="A179" s="40"/>
      <c r="B179" s="41"/>
      <c r="C179" s="215" t="s">
        <v>491</v>
      </c>
      <c r="D179" s="215" t="s">
        <v>229</v>
      </c>
      <c r="E179" s="216" t="s">
        <v>3436</v>
      </c>
      <c r="F179" s="217" t="s">
        <v>2881</v>
      </c>
      <c r="G179" s="218" t="s">
        <v>2051</v>
      </c>
      <c r="H179" s="219">
        <v>1</v>
      </c>
      <c r="I179" s="220"/>
      <c r="J179" s="221">
        <f>ROUND(I179*H179,2)</f>
        <v>0</v>
      </c>
      <c r="K179" s="217" t="s">
        <v>19</v>
      </c>
      <c r="L179" s="46"/>
      <c r="M179" s="222" t="s">
        <v>19</v>
      </c>
      <c r="N179" s="223" t="s">
        <v>46</v>
      </c>
      <c r="O179" s="86"/>
      <c r="P179" s="224">
        <f>O179*H179</f>
        <v>0</v>
      </c>
      <c r="Q179" s="224">
        <v>0</v>
      </c>
      <c r="R179" s="224">
        <f>Q179*H179</f>
        <v>0</v>
      </c>
      <c r="S179" s="224">
        <v>0</v>
      </c>
      <c r="T179" s="224">
        <f>S179*H179</f>
        <v>0</v>
      </c>
      <c r="U179" s="225" t="s">
        <v>19</v>
      </c>
      <c r="V179" s="40"/>
      <c r="W179" s="40"/>
      <c r="X179" s="40"/>
      <c r="Y179" s="40"/>
      <c r="Z179" s="40"/>
      <c r="AA179" s="40"/>
      <c r="AB179" s="40"/>
      <c r="AC179" s="40"/>
      <c r="AD179" s="40"/>
      <c r="AE179" s="40"/>
      <c r="AR179" s="226" t="s">
        <v>234</v>
      </c>
      <c r="AT179" s="226" t="s">
        <v>229</v>
      </c>
      <c r="AU179" s="226" t="s">
        <v>82</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234</v>
      </c>
      <c r="BM179" s="226" t="s">
        <v>3437</v>
      </c>
    </row>
    <row r="180" s="15" customFormat="1">
      <c r="A180" s="15"/>
      <c r="B180" s="266"/>
      <c r="C180" s="267"/>
      <c r="D180" s="235" t="s">
        <v>238</v>
      </c>
      <c r="E180" s="268" t="s">
        <v>19</v>
      </c>
      <c r="F180" s="269" t="s">
        <v>3365</v>
      </c>
      <c r="G180" s="267"/>
      <c r="H180" s="268" t="s">
        <v>19</v>
      </c>
      <c r="I180" s="270"/>
      <c r="J180" s="267"/>
      <c r="K180" s="267"/>
      <c r="L180" s="271"/>
      <c r="M180" s="272"/>
      <c r="N180" s="273"/>
      <c r="O180" s="273"/>
      <c r="P180" s="273"/>
      <c r="Q180" s="273"/>
      <c r="R180" s="273"/>
      <c r="S180" s="273"/>
      <c r="T180" s="273"/>
      <c r="U180" s="274"/>
      <c r="V180" s="15"/>
      <c r="W180" s="15"/>
      <c r="X180" s="15"/>
      <c r="Y180" s="15"/>
      <c r="Z180" s="15"/>
      <c r="AA180" s="15"/>
      <c r="AB180" s="15"/>
      <c r="AC180" s="15"/>
      <c r="AD180" s="15"/>
      <c r="AE180" s="15"/>
      <c r="AT180" s="275" t="s">
        <v>238</v>
      </c>
      <c r="AU180" s="275" t="s">
        <v>82</v>
      </c>
      <c r="AV180" s="15" t="s">
        <v>82</v>
      </c>
      <c r="AW180" s="15" t="s">
        <v>37</v>
      </c>
      <c r="AX180" s="15" t="s">
        <v>75</v>
      </c>
      <c r="AY180" s="275" t="s">
        <v>227</v>
      </c>
    </row>
    <row r="181" s="13" customFormat="1">
      <c r="A181" s="13"/>
      <c r="B181" s="233"/>
      <c r="C181" s="234"/>
      <c r="D181" s="235" t="s">
        <v>238</v>
      </c>
      <c r="E181" s="236" t="s">
        <v>19</v>
      </c>
      <c r="F181" s="237" t="s">
        <v>82</v>
      </c>
      <c r="G181" s="234"/>
      <c r="H181" s="238">
        <v>1</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82</v>
      </c>
      <c r="AV181" s="13" t="s">
        <v>84</v>
      </c>
      <c r="AW181" s="13" t="s">
        <v>37</v>
      </c>
      <c r="AX181" s="13" t="s">
        <v>75</v>
      </c>
      <c r="AY181" s="244" t="s">
        <v>227</v>
      </c>
    </row>
    <row r="182" s="14" customFormat="1">
      <c r="A182" s="14"/>
      <c r="B182" s="245"/>
      <c r="C182" s="246"/>
      <c r="D182" s="235" t="s">
        <v>238</v>
      </c>
      <c r="E182" s="247" t="s">
        <v>19</v>
      </c>
      <c r="F182" s="248" t="s">
        <v>240</v>
      </c>
      <c r="G182" s="246"/>
      <c r="H182" s="249">
        <v>1</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82</v>
      </c>
      <c r="AV182" s="14" t="s">
        <v>234</v>
      </c>
      <c r="AW182" s="14" t="s">
        <v>37</v>
      </c>
      <c r="AX182" s="14" t="s">
        <v>82</v>
      </c>
      <c r="AY182" s="255" t="s">
        <v>227</v>
      </c>
    </row>
    <row r="183" s="2" customFormat="1" ht="16.5" customHeight="1">
      <c r="A183" s="40"/>
      <c r="B183" s="41"/>
      <c r="C183" s="215" t="s">
        <v>556</v>
      </c>
      <c r="D183" s="215" t="s">
        <v>229</v>
      </c>
      <c r="E183" s="216" t="s">
        <v>3438</v>
      </c>
      <c r="F183" s="217" t="s">
        <v>3439</v>
      </c>
      <c r="G183" s="218" t="s">
        <v>2051</v>
      </c>
      <c r="H183" s="219">
        <v>1</v>
      </c>
      <c r="I183" s="220"/>
      <c r="J183" s="221">
        <f>ROUND(I183*H183,2)</f>
        <v>0</v>
      </c>
      <c r="K183" s="217" t="s">
        <v>19</v>
      </c>
      <c r="L183" s="46"/>
      <c r="M183" s="222" t="s">
        <v>19</v>
      </c>
      <c r="N183" s="223"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234</v>
      </c>
      <c r="AT183" s="226" t="s">
        <v>229</v>
      </c>
      <c r="AU183" s="226" t="s">
        <v>82</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234</v>
      </c>
      <c r="BM183" s="226" t="s">
        <v>3440</v>
      </c>
    </row>
    <row r="184" s="15" customFormat="1">
      <c r="A184" s="15"/>
      <c r="B184" s="266"/>
      <c r="C184" s="267"/>
      <c r="D184" s="235" t="s">
        <v>238</v>
      </c>
      <c r="E184" s="268" t="s">
        <v>19</v>
      </c>
      <c r="F184" s="269" t="s">
        <v>3365</v>
      </c>
      <c r="G184" s="267"/>
      <c r="H184" s="268" t="s">
        <v>19</v>
      </c>
      <c r="I184" s="270"/>
      <c r="J184" s="267"/>
      <c r="K184" s="267"/>
      <c r="L184" s="271"/>
      <c r="M184" s="272"/>
      <c r="N184" s="273"/>
      <c r="O184" s="273"/>
      <c r="P184" s="273"/>
      <c r="Q184" s="273"/>
      <c r="R184" s="273"/>
      <c r="S184" s="273"/>
      <c r="T184" s="273"/>
      <c r="U184" s="274"/>
      <c r="V184" s="15"/>
      <c r="W184" s="15"/>
      <c r="X184" s="15"/>
      <c r="Y184" s="15"/>
      <c r="Z184" s="15"/>
      <c r="AA184" s="15"/>
      <c r="AB184" s="15"/>
      <c r="AC184" s="15"/>
      <c r="AD184" s="15"/>
      <c r="AE184" s="15"/>
      <c r="AT184" s="275" t="s">
        <v>238</v>
      </c>
      <c r="AU184" s="275" t="s">
        <v>82</v>
      </c>
      <c r="AV184" s="15" t="s">
        <v>82</v>
      </c>
      <c r="AW184" s="15" t="s">
        <v>37</v>
      </c>
      <c r="AX184" s="15" t="s">
        <v>75</v>
      </c>
      <c r="AY184" s="275" t="s">
        <v>227</v>
      </c>
    </row>
    <row r="185" s="13" customFormat="1">
      <c r="A185" s="13"/>
      <c r="B185" s="233"/>
      <c r="C185" s="234"/>
      <c r="D185" s="235" t="s">
        <v>238</v>
      </c>
      <c r="E185" s="236" t="s">
        <v>19</v>
      </c>
      <c r="F185" s="237" t="s">
        <v>82</v>
      </c>
      <c r="G185" s="234"/>
      <c r="H185" s="238">
        <v>1</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82</v>
      </c>
      <c r="AV185" s="13" t="s">
        <v>84</v>
      </c>
      <c r="AW185" s="13" t="s">
        <v>37</v>
      </c>
      <c r="AX185" s="13" t="s">
        <v>75</v>
      </c>
      <c r="AY185" s="244" t="s">
        <v>227</v>
      </c>
    </row>
    <row r="186" s="14" customFormat="1">
      <c r="A186" s="14"/>
      <c r="B186" s="245"/>
      <c r="C186" s="246"/>
      <c r="D186" s="235" t="s">
        <v>238</v>
      </c>
      <c r="E186" s="247" t="s">
        <v>19</v>
      </c>
      <c r="F186" s="248" t="s">
        <v>240</v>
      </c>
      <c r="G186" s="246"/>
      <c r="H186" s="249">
        <v>1</v>
      </c>
      <c r="I186" s="250"/>
      <c r="J186" s="246"/>
      <c r="K186" s="246"/>
      <c r="L186" s="251"/>
      <c r="M186" s="276"/>
      <c r="N186" s="277"/>
      <c r="O186" s="277"/>
      <c r="P186" s="277"/>
      <c r="Q186" s="277"/>
      <c r="R186" s="277"/>
      <c r="S186" s="277"/>
      <c r="T186" s="277"/>
      <c r="U186" s="278"/>
      <c r="V186" s="14"/>
      <c r="W186" s="14"/>
      <c r="X186" s="14"/>
      <c r="Y186" s="14"/>
      <c r="Z186" s="14"/>
      <c r="AA186" s="14"/>
      <c r="AB186" s="14"/>
      <c r="AC186" s="14"/>
      <c r="AD186" s="14"/>
      <c r="AE186" s="14"/>
      <c r="AT186" s="255" t="s">
        <v>238</v>
      </c>
      <c r="AU186" s="255" t="s">
        <v>82</v>
      </c>
      <c r="AV186" s="14" t="s">
        <v>234</v>
      </c>
      <c r="AW186" s="14" t="s">
        <v>37</v>
      </c>
      <c r="AX186" s="14" t="s">
        <v>82</v>
      </c>
      <c r="AY186" s="255" t="s">
        <v>227</v>
      </c>
    </row>
    <row r="187" s="2" customFormat="1" ht="6.96" customHeight="1">
      <c r="A187" s="40"/>
      <c r="B187" s="61"/>
      <c r="C187" s="62"/>
      <c r="D187" s="62"/>
      <c r="E187" s="62"/>
      <c r="F187" s="62"/>
      <c r="G187" s="62"/>
      <c r="H187" s="62"/>
      <c r="I187" s="62"/>
      <c r="J187" s="62"/>
      <c r="K187" s="62"/>
      <c r="L187" s="46"/>
      <c r="M187" s="40"/>
      <c r="O187" s="40"/>
      <c r="P187" s="40"/>
      <c r="Q187" s="40"/>
      <c r="R187" s="40"/>
      <c r="S187" s="40"/>
      <c r="T187" s="40"/>
      <c r="U187" s="40"/>
      <c r="V187" s="40"/>
      <c r="W187" s="40"/>
      <c r="X187" s="40"/>
      <c r="Y187" s="40"/>
      <c r="Z187" s="40"/>
      <c r="AA187" s="40"/>
      <c r="AB187" s="40"/>
      <c r="AC187" s="40"/>
      <c r="AD187" s="40"/>
      <c r="AE187" s="40"/>
    </row>
  </sheetData>
  <sheetProtection sheet="1" autoFilter="0" formatColumns="0" formatRows="0" objects="1" scenarios="1" spinCount="100000" saltValue="5njWnswreTvjJU/lLtpr5ntLcIT8K1QmmahEN7ITpvjKlGsMF29Tg0rsA3Q8giZX1BcypVs1Yhzmt4adZMDnXg==" hashValue="Dv5GyAU/zd0BRrSW3urLEr4U61dY1L9o3/DiSQMmLgc88V3b6seZwOyIb4zPh3+wuhGag42MVn4S1hiMl9vZuA==" algorithmName="SHA-512" password="CC35"/>
  <autoFilter ref="C91:K186"/>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151</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3441</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ROUND((SUM(BE92:BE266)),  2)</f>
        <v>0</v>
      </c>
      <c r="G37" s="40"/>
      <c r="H37" s="40"/>
      <c r="I37" s="160">
        <v>0.20999999999999999</v>
      </c>
      <c r="J37" s="159">
        <f>ROUND(((SUM(BE92:BE266))*I37),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ROUND((SUM(BF92:BF266)),  2)</f>
        <v>0</v>
      </c>
      <c r="G38" s="40"/>
      <c r="H38" s="40"/>
      <c r="I38" s="160">
        <v>0.12</v>
      </c>
      <c r="J38" s="159">
        <f>ROUND(((SUM(BF92:BF266))*I38),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ROUND((SUM(BG92:BG266)),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ROUND((SUM(BH92:BH266)),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ROUND((SUM(BI92:BI266)),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06 - EKV - Elektronická kontrola vstupu</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3442</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192</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06 - EKV - Elektronická kontrola vstupu</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3443</v>
      </c>
      <c r="F93" s="202" t="s">
        <v>150</v>
      </c>
      <c r="G93" s="200"/>
      <c r="H93" s="200"/>
      <c r="I93" s="203"/>
      <c r="J93" s="204">
        <f>BK93</f>
        <v>0</v>
      </c>
      <c r="K93" s="200"/>
      <c r="L93" s="205"/>
      <c r="M93" s="206"/>
      <c r="N93" s="207"/>
      <c r="O93" s="207"/>
      <c r="P93" s="208">
        <f>SUM(P94:P266)</f>
        <v>0</v>
      </c>
      <c r="Q93" s="207"/>
      <c r="R93" s="208">
        <f>SUM(R94:R266)</f>
        <v>0</v>
      </c>
      <c r="S93" s="207"/>
      <c r="T93" s="208">
        <f>SUM(T94:T266)</f>
        <v>0</v>
      </c>
      <c r="U93" s="209"/>
      <c r="V93" s="12"/>
      <c r="W93" s="12"/>
      <c r="X93" s="12"/>
      <c r="Y93" s="12"/>
      <c r="Z93" s="12"/>
      <c r="AA93" s="12"/>
      <c r="AB93" s="12"/>
      <c r="AC93" s="12"/>
      <c r="AD93" s="12"/>
      <c r="AE93" s="12"/>
      <c r="AR93" s="210" t="s">
        <v>82</v>
      </c>
      <c r="AT93" s="211" t="s">
        <v>74</v>
      </c>
      <c r="AU93" s="211" t="s">
        <v>75</v>
      </c>
      <c r="AY93" s="210" t="s">
        <v>227</v>
      </c>
      <c r="BK93" s="212">
        <f>SUM(BK94:BK266)</f>
        <v>0</v>
      </c>
    </row>
    <row r="94" s="2" customFormat="1" ht="16.5" customHeight="1">
      <c r="A94" s="40"/>
      <c r="B94" s="41"/>
      <c r="C94" s="215" t="s">
        <v>82</v>
      </c>
      <c r="D94" s="215" t="s">
        <v>229</v>
      </c>
      <c r="E94" s="216" t="s">
        <v>3444</v>
      </c>
      <c r="F94" s="217" t="s">
        <v>3445</v>
      </c>
      <c r="G94" s="218" t="s">
        <v>2657</v>
      </c>
      <c r="H94" s="219">
        <v>1</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3446</v>
      </c>
    </row>
    <row r="95" s="2" customFormat="1" ht="16.5" customHeight="1">
      <c r="A95" s="40"/>
      <c r="B95" s="41"/>
      <c r="C95" s="256" t="s">
        <v>84</v>
      </c>
      <c r="D95" s="256" t="s">
        <v>241</v>
      </c>
      <c r="E95" s="257" t="s">
        <v>3447</v>
      </c>
      <c r="F95" s="258" t="s">
        <v>3448</v>
      </c>
      <c r="G95" s="259" t="s">
        <v>2657</v>
      </c>
      <c r="H95" s="260">
        <v>1</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3449</v>
      </c>
    </row>
    <row r="96" s="15" customFormat="1">
      <c r="A96" s="15"/>
      <c r="B96" s="266"/>
      <c r="C96" s="267"/>
      <c r="D96" s="235" t="s">
        <v>238</v>
      </c>
      <c r="E96" s="268" t="s">
        <v>19</v>
      </c>
      <c r="F96" s="269" t="s">
        <v>3216</v>
      </c>
      <c r="G96" s="267"/>
      <c r="H96" s="268" t="s">
        <v>19</v>
      </c>
      <c r="I96" s="270"/>
      <c r="J96" s="267"/>
      <c r="K96" s="267"/>
      <c r="L96" s="271"/>
      <c r="M96" s="272"/>
      <c r="N96" s="273"/>
      <c r="O96" s="273"/>
      <c r="P96" s="273"/>
      <c r="Q96" s="273"/>
      <c r="R96" s="273"/>
      <c r="S96" s="273"/>
      <c r="T96" s="273"/>
      <c r="U96" s="274"/>
      <c r="V96" s="15"/>
      <c r="W96" s="15"/>
      <c r="X96" s="15"/>
      <c r="Y96" s="15"/>
      <c r="Z96" s="15"/>
      <c r="AA96" s="15"/>
      <c r="AB96" s="15"/>
      <c r="AC96" s="15"/>
      <c r="AD96" s="15"/>
      <c r="AE96" s="15"/>
      <c r="AT96" s="275" t="s">
        <v>238</v>
      </c>
      <c r="AU96" s="275" t="s">
        <v>82</v>
      </c>
      <c r="AV96" s="15" t="s">
        <v>82</v>
      </c>
      <c r="AW96" s="15" t="s">
        <v>37</v>
      </c>
      <c r="AX96" s="15" t="s">
        <v>75</v>
      </c>
      <c r="AY96" s="275" t="s">
        <v>227</v>
      </c>
    </row>
    <row r="97" s="13" customFormat="1">
      <c r="A97" s="13"/>
      <c r="B97" s="233"/>
      <c r="C97" s="234"/>
      <c r="D97" s="235" t="s">
        <v>238</v>
      </c>
      <c r="E97" s="236" t="s">
        <v>19</v>
      </c>
      <c r="F97" s="237" t="s">
        <v>2654</v>
      </c>
      <c r="G97" s="234"/>
      <c r="H97" s="238">
        <v>1</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82</v>
      </c>
      <c r="AV97" s="13" t="s">
        <v>84</v>
      </c>
      <c r="AW97" s="13" t="s">
        <v>37</v>
      </c>
      <c r="AX97" s="13" t="s">
        <v>75</v>
      </c>
      <c r="AY97" s="244" t="s">
        <v>227</v>
      </c>
    </row>
    <row r="98" s="14" customFormat="1">
      <c r="A98" s="14"/>
      <c r="B98" s="245"/>
      <c r="C98" s="246"/>
      <c r="D98" s="235" t="s">
        <v>238</v>
      </c>
      <c r="E98" s="247" t="s">
        <v>19</v>
      </c>
      <c r="F98" s="248" t="s">
        <v>240</v>
      </c>
      <c r="G98" s="246"/>
      <c r="H98" s="249">
        <v>1</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82</v>
      </c>
      <c r="AV98" s="14" t="s">
        <v>234</v>
      </c>
      <c r="AW98" s="14" t="s">
        <v>37</v>
      </c>
      <c r="AX98" s="14" t="s">
        <v>82</v>
      </c>
      <c r="AY98" s="255" t="s">
        <v>227</v>
      </c>
    </row>
    <row r="99" s="2" customFormat="1" ht="16.5" customHeight="1">
      <c r="A99" s="40"/>
      <c r="B99" s="41"/>
      <c r="C99" s="215" t="s">
        <v>91</v>
      </c>
      <c r="D99" s="215" t="s">
        <v>229</v>
      </c>
      <c r="E99" s="216" t="s">
        <v>3450</v>
      </c>
      <c r="F99" s="217" t="s">
        <v>3451</v>
      </c>
      <c r="G99" s="218" t="s">
        <v>2657</v>
      </c>
      <c r="H99" s="219">
        <v>1</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82</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3452</v>
      </c>
    </row>
    <row r="100" s="2" customFormat="1" ht="16.5" customHeight="1">
      <c r="A100" s="40"/>
      <c r="B100" s="41"/>
      <c r="C100" s="256" t="s">
        <v>234</v>
      </c>
      <c r="D100" s="256" t="s">
        <v>241</v>
      </c>
      <c r="E100" s="257" t="s">
        <v>3453</v>
      </c>
      <c r="F100" s="258" t="s">
        <v>3454</v>
      </c>
      <c r="G100" s="259" t="s">
        <v>2657</v>
      </c>
      <c r="H100" s="260">
        <v>1</v>
      </c>
      <c r="I100" s="261"/>
      <c r="J100" s="262">
        <f>ROUND(I100*H100,2)</f>
        <v>0</v>
      </c>
      <c r="K100" s="258" t="s">
        <v>19</v>
      </c>
      <c r="L100" s="263"/>
      <c r="M100" s="264" t="s">
        <v>19</v>
      </c>
      <c r="N100" s="265"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245</v>
      </c>
      <c r="AT100" s="226" t="s">
        <v>241</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3455</v>
      </c>
    </row>
    <row r="101" s="15" customFormat="1">
      <c r="A101" s="15"/>
      <c r="B101" s="266"/>
      <c r="C101" s="267"/>
      <c r="D101" s="235" t="s">
        <v>238</v>
      </c>
      <c r="E101" s="268" t="s">
        <v>19</v>
      </c>
      <c r="F101" s="269" t="s">
        <v>3216</v>
      </c>
      <c r="G101" s="267"/>
      <c r="H101" s="268" t="s">
        <v>19</v>
      </c>
      <c r="I101" s="270"/>
      <c r="J101" s="267"/>
      <c r="K101" s="267"/>
      <c r="L101" s="271"/>
      <c r="M101" s="272"/>
      <c r="N101" s="273"/>
      <c r="O101" s="273"/>
      <c r="P101" s="273"/>
      <c r="Q101" s="273"/>
      <c r="R101" s="273"/>
      <c r="S101" s="273"/>
      <c r="T101" s="273"/>
      <c r="U101" s="274"/>
      <c r="V101" s="15"/>
      <c r="W101" s="15"/>
      <c r="X101" s="15"/>
      <c r="Y101" s="15"/>
      <c r="Z101" s="15"/>
      <c r="AA101" s="15"/>
      <c r="AB101" s="15"/>
      <c r="AC101" s="15"/>
      <c r="AD101" s="15"/>
      <c r="AE101" s="15"/>
      <c r="AT101" s="275" t="s">
        <v>238</v>
      </c>
      <c r="AU101" s="275" t="s">
        <v>82</v>
      </c>
      <c r="AV101" s="15" t="s">
        <v>82</v>
      </c>
      <c r="AW101" s="15" t="s">
        <v>37</v>
      </c>
      <c r="AX101" s="15" t="s">
        <v>75</v>
      </c>
      <c r="AY101" s="275" t="s">
        <v>227</v>
      </c>
    </row>
    <row r="102" s="13" customFormat="1">
      <c r="A102" s="13"/>
      <c r="B102" s="233"/>
      <c r="C102" s="234"/>
      <c r="D102" s="235" t="s">
        <v>238</v>
      </c>
      <c r="E102" s="236" t="s">
        <v>19</v>
      </c>
      <c r="F102" s="237" t="s">
        <v>2654</v>
      </c>
      <c r="G102" s="234"/>
      <c r="H102" s="238">
        <v>1</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82</v>
      </c>
      <c r="AV102" s="13" t="s">
        <v>84</v>
      </c>
      <c r="AW102" s="13" t="s">
        <v>37</v>
      </c>
      <c r="AX102" s="13" t="s">
        <v>75</v>
      </c>
      <c r="AY102" s="244" t="s">
        <v>227</v>
      </c>
    </row>
    <row r="103" s="14" customFormat="1">
      <c r="A103" s="14"/>
      <c r="B103" s="245"/>
      <c r="C103" s="246"/>
      <c r="D103" s="235" t="s">
        <v>238</v>
      </c>
      <c r="E103" s="247" t="s">
        <v>19</v>
      </c>
      <c r="F103" s="248" t="s">
        <v>240</v>
      </c>
      <c r="G103" s="246"/>
      <c r="H103" s="249">
        <v>1</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82</v>
      </c>
      <c r="AV103" s="14" t="s">
        <v>234</v>
      </c>
      <c r="AW103" s="14" t="s">
        <v>37</v>
      </c>
      <c r="AX103" s="14" t="s">
        <v>82</v>
      </c>
      <c r="AY103" s="255" t="s">
        <v>227</v>
      </c>
    </row>
    <row r="104" s="2" customFormat="1" ht="16.5" customHeight="1">
      <c r="A104" s="40"/>
      <c r="B104" s="41"/>
      <c r="C104" s="215" t="s">
        <v>267</v>
      </c>
      <c r="D104" s="215" t="s">
        <v>229</v>
      </c>
      <c r="E104" s="216" t="s">
        <v>3456</v>
      </c>
      <c r="F104" s="217" t="s">
        <v>3457</v>
      </c>
      <c r="G104" s="218" t="s">
        <v>2657</v>
      </c>
      <c r="H104" s="219">
        <v>1</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3458</v>
      </c>
    </row>
    <row r="105" s="2" customFormat="1" ht="16.5" customHeight="1">
      <c r="A105" s="40"/>
      <c r="B105" s="41"/>
      <c r="C105" s="256" t="s">
        <v>248</v>
      </c>
      <c r="D105" s="256" t="s">
        <v>241</v>
      </c>
      <c r="E105" s="257" t="s">
        <v>3459</v>
      </c>
      <c r="F105" s="258" t="s">
        <v>3460</v>
      </c>
      <c r="G105" s="259" t="s">
        <v>2657</v>
      </c>
      <c r="H105" s="260">
        <v>1</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3461</v>
      </c>
    </row>
    <row r="106" s="15" customFormat="1">
      <c r="A106" s="15"/>
      <c r="B106" s="266"/>
      <c r="C106" s="267"/>
      <c r="D106" s="235" t="s">
        <v>238</v>
      </c>
      <c r="E106" s="268" t="s">
        <v>19</v>
      </c>
      <c r="F106" s="269" t="s">
        <v>3216</v>
      </c>
      <c r="G106" s="267"/>
      <c r="H106" s="268" t="s">
        <v>19</v>
      </c>
      <c r="I106" s="270"/>
      <c r="J106" s="267"/>
      <c r="K106" s="267"/>
      <c r="L106" s="271"/>
      <c r="M106" s="272"/>
      <c r="N106" s="273"/>
      <c r="O106" s="273"/>
      <c r="P106" s="273"/>
      <c r="Q106" s="273"/>
      <c r="R106" s="273"/>
      <c r="S106" s="273"/>
      <c r="T106" s="273"/>
      <c r="U106" s="274"/>
      <c r="V106" s="15"/>
      <c r="W106" s="15"/>
      <c r="X106" s="15"/>
      <c r="Y106" s="15"/>
      <c r="Z106" s="15"/>
      <c r="AA106" s="15"/>
      <c r="AB106" s="15"/>
      <c r="AC106" s="15"/>
      <c r="AD106" s="15"/>
      <c r="AE106" s="15"/>
      <c r="AT106" s="275" t="s">
        <v>238</v>
      </c>
      <c r="AU106" s="275" t="s">
        <v>82</v>
      </c>
      <c r="AV106" s="15" t="s">
        <v>82</v>
      </c>
      <c r="AW106" s="15" t="s">
        <v>37</v>
      </c>
      <c r="AX106" s="15" t="s">
        <v>75</v>
      </c>
      <c r="AY106" s="275" t="s">
        <v>227</v>
      </c>
    </row>
    <row r="107" s="13" customFormat="1">
      <c r="A107" s="13"/>
      <c r="B107" s="233"/>
      <c r="C107" s="234"/>
      <c r="D107" s="235" t="s">
        <v>238</v>
      </c>
      <c r="E107" s="236" t="s">
        <v>19</v>
      </c>
      <c r="F107" s="237" t="s">
        <v>2654</v>
      </c>
      <c r="G107" s="234"/>
      <c r="H107" s="238">
        <v>1</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82</v>
      </c>
      <c r="AV107" s="13" t="s">
        <v>84</v>
      </c>
      <c r="AW107" s="13" t="s">
        <v>37</v>
      </c>
      <c r="AX107" s="13" t="s">
        <v>75</v>
      </c>
      <c r="AY107" s="244" t="s">
        <v>227</v>
      </c>
    </row>
    <row r="108" s="14" customFormat="1">
      <c r="A108" s="14"/>
      <c r="B108" s="245"/>
      <c r="C108" s="246"/>
      <c r="D108" s="235" t="s">
        <v>238</v>
      </c>
      <c r="E108" s="247" t="s">
        <v>19</v>
      </c>
      <c r="F108" s="248" t="s">
        <v>240</v>
      </c>
      <c r="G108" s="246"/>
      <c r="H108" s="249">
        <v>1</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82</v>
      </c>
      <c r="AV108" s="14" t="s">
        <v>234</v>
      </c>
      <c r="AW108" s="14" t="s">
        <v>37</v>
      </c>
      <c r="AX108" s="14" t="s">
        <v>82</v>
      </c>
      <c r="AY108" s="255" t="s">
        <v>227</v>
      </c>
    </row>
    <row r="109" s="2" customFormat="1" ht="16.5" customHeight="1">
      <c r="A109" s="40"/>
      <c r="B109" s="41"/>
      <c r="C109" s="215" t="s">
        <v>285</v>
      </c>
      <c r="D109" s="215" t="s">
        <v>229</v>
      </c>
      <c r="E109" s="216" t="s">
        <v>3462</v>
      </c>
      <c r="F109" s="217" t="s">
        <v>3463</v>
      </c>
      <c r="G109" s="218" t="s">
        <v>2657</v>
      </c>
      <c r="H109" s="219">
        <v>1</v>
      </c>
      <c r="I109" s="220"/>
      <c r="J109" s="221">
        <f>ROUND(I109*H109,2)</f>
        <v>0</v>
      </c>
      <c r="K109" s="217" t="s">
        <v>19</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82</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3464</v>
      </c>
    </row>
    <row r="110" s="2" customFormat="1" ht="16.5" customHeight="1">
      <c r="A110" s="40"/>
      <c r="B110" s="41"/>
      <c r="C110" s="256" t="s">
        <v>245</v>
      </c>
      <c r="D110" s="256" t="s">
        <v>241</v>
      </c>
      <c r="E110" s="257" t="s">
        <v>3465</v>
      </c>
      <c r="F110" s="258" t="s">
        <v>3466</v>
      </c>
      <c r="G110" s="259" t="s">
        <v>2657</v>
      </c>
      <c r="H110" s="260">
        <v>1</v>
      </c>
      <c r="I110" s="261"/>
      <c r="J110" s="262">
        <f>ROUND(I110*H110,2)</f>
        <v>0</v>
      </c>
      <c r="K110" s="258" t="s">
        <v>19</v>
      </c>
      <c r="L110" s="263"/>
      <c r="M110" s="264" t="s">
        <v>19</v>
      </c>
      <c r="N110" s="265"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245</v>
      </c>
      <c r="AT110" s="226" t="s">
        <v>241</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3467</v>
      </c>
    </row>
    <row r="111" s="15" customFormat="1">
      <c r="A111" s="15"/>
      <c r="B111" s="266"/>
      <c r="C111" s="267"/>
      <c r="D111" s="235" t="s">
        <v>238</v>
      </c>
      <c r="E111" s="268" t="s">
        <v>19</v>
      </c>
      <c r="F111" s="269" t="s">
        <v>3216</v>
      </c>
      <c r="G111" s="267"/>
      <c r="H111" s="268" t="s">
        <v>19</v>
      </c>
      <c r="I111" s="270"/>
      <c r="J111" s="267"/>
      <c r="K111" s="267"/>
      <c r="L111" s="271"/>
      <c r="M111" s="272"/>
      <c r="N111" s="273"/>
      <c r="O111" s="273"/>
      <c r="P111" s="273"/>
      <c r="Q111" s="273"/>
      <c r="R111" s="273"/>
      <c r="S111" s="273"/>
      <c r="T111" s="273"/>
      <c r="U111" s="274"/>
      <c r="V111" s="15"/>
      <c r="W111" s="15"/>
      <c r="X111" s="15"/>
      <c r="Y111" s="15"/>
      <c r="Z111" s="15"/>
      <c r="AA111" s="15"/>
      <c r="AB111" s="15"/>
      <c r="AC111" s="15"/>
      <c r="AD111" s="15"/>
      <c r="AE111" s="15"/>
      <c r="AT111" s="275" t="s">
        <v>238</v>
      </c>
      <c r="AU111" s="275" t="s">
        <v>82</v>
      </c>
      <c r="AV111" s="15" t="s">
        <v>82</v>
      </c>
      <c r="AW111" s="15" t="s">
        <v>37</v>
      </c>
      <c r="AX111" s="15" t="s">
        <v>75</v>
      </c>
      <c r="AY111" s="275" t="s">
        <v>227</v>
      </c>
    </row>
    <row r="112" s="13" customFormat="1">
      <c r="A112" s="13"/>
      <c r="B112" s="233"/>
      <c r="C112" s="234"/>
      <c r="D112" s="235" t="s">
        <v>238</v>
      </c>
      <c r="E112" s="236" t="s">
        <v>19</v>
      </c>
      <c r="F112" s="237" t="s">
        <v>2654</v>
      </c>
      <c r="G112" s="234"/>
      <c r="H112" s="238">
        <v>1</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82</v>
      </c>
      <c r="AV112" s="13" t="s">
        <v>84</v>
      </c>
      <c r="AW112" s="13" t="s">
        <v>37</v>
      </c>
      <c r="AX112" s="13" t="s">
        <v>75</v>
      </c>
      <c r="AY112" s="244" t="s">
        <v>227</v>
      </c>
    </row>
    <row r="113" s="14" customFormat="1">
      <c r="A113" s="14"/>
      <c r="B113" s="245"/>
      <c r="C113" s="246"/>
      <c r="D113" s="235" t="s">
        <v>238</v>
      </c>
      <c r="E113" s="247" t="s">
        <v>19</v>
      </c>
      <c r="F113" s="248" t="s">
        <v>240</v>
      </c>
      <c r="G113" s="246"/>
      <c r="H113" s="249">
        <v>1</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82</v>
      </c>
      <c r="AV113" s="14" t="s">
        <v>234</v>
      </c>
      <c r="AW113" s="14" t="s">
        <v>37</v>
      </c>
      <c r="AX113" s="14" t="s">
        <v>82</v>
      </c>
      <c r="AY113" s="255" t="s">
        <v>227</v>
      </c>
    </row>
    <row r="114" s="2" customFormat="1" ht="16.5" customHeight="1">
      <c r="A114" s="40"/>
      <c r="B114" s="41"/>
      <c r="C114" s="215" t="s">
        <v>255</v>
      </c>
      <c r="D114" s="215" t="s">
        <v>229</v>
      </c>
      <c r="E114" s="216" t="s">
        <v>3468</v>
      </c>
      <c r="F114" s="217" t="s">
        <v>3469</v>
      </c>
      <c r="G114" s="218" t="s">
        <v>2657</v>
      </c>
      <c r="H114" s="219">
        <v>6</v>
      </c>
      <c r="I114" s="220"/>
      <c r="J114" s="221">
        <f>ROUND(I114*H114,2)</f>
        <v>0</v>
      </c>
      <c r="K114" s="217" t="s">
        <v>19</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234</v>
      </c>
      <c r="AT114" s="226" t="s">
        <v>229</v>
      </c>
      <c r="AU114" s="226" t="s">
        <v>82</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3470</v>
      </c>
    </row>
    <row r="115" s="2" customFormat="1" ht="16.5" customHeight="1">
      <c r="A115" s="40"/>
      <c r="B115" s="41"/>
      <c r="C115" s="256" t="s">
        <v>117</v>
      </c>
      <c r="D115" s="256" t="s">
        <v>241</v>
      </c>
      <c r="E115" s="257" t="s">
        <v>3471</v>
      </c>
      <c r="F115" s="258" t="s">
        <v>3472</v>
      </c>
      <c r="G115" s="259" t="s">
        <v>2657</v>
      </c>
      <c r="H115" s="260">
        <v>6</v>
      </c>
      <c r="I115" s="261"/>
      <c r="J115" s="262">
        <f>ROUND(I115*H115,2)</f>
        <v>0</v>
      </c>
      <c r="K115" s="258" t="s">
        <v>19</v>
      </c>
      <c r="L115" s="263"/>
      <c r="M115" s="264" t="s">
        <v>19</v>
      </c>
      <c r="N115" s="265"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245</v>
      </c>
      <c r="AT115" s="226" t="s">
        <v>241</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3473</v>
      </c>
    </row>
    <row r="116" s="15" customFormat="1">
      <c r="A116" s="15"/>
      <c r="B116" s="266"/>
      <c r="C116" s="267"/>
      <c r="D116" s="235" t="s">
        <v>238</v>
      </c>
      <c r="E116" s="268" t="s">
        <v>19</v>
      </c>
      <c r="F116" s="269" t="s">
        <v>3216</v>
      </c>
      <c r="G116" s="267"/>
      <c r="H116" s="268" t="s">
        <v>19</v>
      </c>
      <c r="I116" s="270"/>
      <c r="J116" s="267"/>
      <c r="K116" s="267"/>
      <c r="L116" s="271"/>
      <c r="M116" s="272"/>
      <c r="N116" s="273"/>
      <c r="O116" s="273"/>
      <c r="P116" s="273"/>
      <c r="Q116" s="273"/>
      <c r="R116" s="273"/>
      <c r="S116" s="273"/>
      <c r="T116" s="273"/>
      <c r="U116" s="274"/>
      <c r="V116" s="15"/>
      <c r="W116" s="15"/>
      <c r="X116" s="15"/>
      <c r="Y116" s="15"/>
      <c r="Z116" s="15"/>
      <c r="AA116" s="15"/>
      <c r="AB116" s="15"/>
      <c r="AC116" s="15"/>
      <c r="AD116" s="15"/>
      <c r="AE116" s="15"/>
      <c r="AT116" s="275" t="s">
        <v>238</v>
      </c>
      <c r="AU116" s="275" t="s">
        <v>82</v>
      </c>
      <c r="AV116" s="15" t="s">
        <v>82</v>
      </c>
      <c r="AW116" s="15" t="s">
        <v>37</v>
      </c>
      <c r="AX116" s="15" t="s">
        <v>75</v>
      </c>
      <c r="AY116" s="275" t="s">
        <v>227</v>
      </c>
    </row>
    <row r="117" s="13" customFormat="1">
      <c r="A117" s="13"/>
      <c r="B117" s="233"/>
      <c r="C117" s="234"/>
      <c r="D117" s="235" t="s">
        <v>238</v>
      </c>
      <c r="E117" s="236" t="s">
        <v>19</v>
      </c>
      <c r="F117" s="237" t="s">
        <v>3137</v>
      </c>
      <c r="G117" s="234"/>
      <c r="H117" s="238">
        <v>6</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82</v>
      </c>
      <c r="AV117" s="13" t="s">
        <v>84</v>
      </c>
      <c r="AW117" s="13" t="s">
        <v>37</v>
      </c>
      <c r="AX117" s="13" t="s">
        <v>75</v>
      </c>
      <c r="AY117" s="244" t="s">
        <v>227</v>
      </c>
    </row>
    <row r="118" s="14" customFormat="1">
      <c r="A118" s="14"/>
      <c r="B118" s="245"/>
      <c r="C118" s="246"/>
      <c r="D118" s="235" t="s">
        <v>238</v>
      </c>
      <c r="E118" s="247" t="s">
        <v>19</v>
      </c>
      <c r="F118" s="248" t="s">
        <v>240</v>
      </c>
      <c r="G118" s="246"/>
      <c r="H118" s="249">
        <v>6</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82</v>
      </c>
      <c r="AV118" s="14" t="s">
        <v>234</v>
      </c>
      <c r="AW118" s="14" t="s">
        <v>37</v>
      </c>
      <c r="AX118" s="14" t="s">
        <v>82</v>
      </c>
      <c r="AY118" s="255" t="s">
        <v>227</v>
      </c>
    </row>
    <row r="119" s="2" customFormat="1" ht="16.5" customHeight="1">
      <c r="A119" s="40"/>
      <c r="B119" s="41"/>
      <c r="C119" s="215" t="s">
        <v>120</v>
      </c>
      <c r="D119" s="215" t="s">
        <v>229</v>
      </c>
      <c r="E119" s="216" t="s">
        <v>3474</v>
      </c>
      <c r="F119" s="217" t="s">
        <v>3475</v>
      </c>
      <c r="G119" s="218" t="s">
        <v>2657</v>
      </c>
      <c r="H119" s="219">
        <v>6</v>
      </c>
      <c r="I119" s="220"/>
      <c r="J119" s="221">
        <f>ROUND(I119*H119,2)</f>
        <v>0</v>
      </c>
      <c r="K119" s="217" t="s">
        <v>19</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82</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3476</v>
      </c>
    </row>
    <row r="120" s="2" customFormat="1" ht="16.5" customHeight="1">
      <c r="A120" s="40"/>
      <c r="B120" s="41"/>
      <c r="C120" s="256" t="s">
        <v>8</v>
      </c>
      <c r="D120" s="256" t="s">
        <v>241</v>
      </c>
      <c r="E120" s="257" t="s">
        <v>3477</v>
      </c>
      <c r="F120" s="258" t="s">
        <v>3478</v>
      </c>
      <c r="G120" s="259" t="s">
        <v>2657</v>
      </c>
      <c r="H120" s="260">
        <v>6</v>
      </c>
      <c r="I120" s="261"/>
      <c r="J120" s="262">
        <f>ROUND(I120*H120,2)</f>
        <v>0</v>
      </c>
      <c r="K120" s="258" t="s">
        <v>19</v>
      </c>
      <c r="L120" s="263"/>
      <c r="M120" s="264" t="s">
        <v>19</v>
      </c>
      <c r="N120" s="265"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245</v>
      </c>
      <c r="AT120" s="226" t="s">
        <v>241</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3479</v>
      </c>
    </row>
    <row r="121" s="15" customFormat="1">
      <c r="A121" s="15"/>
      <c r="B121" s="266"/>
      <c r="C121" s="267"/>
      <c r="D121" s="235" t="s">
        <v>238</v>
      </c>
      <c r="E121" s="268" t="s">
        <v>19</v>
      </c>
      <c r="F121" s="269" t="s">
        <v>3216</v>
      </c>
      <c r="G121" s="267"/>
      <c r="H121" s="268" t="s">
        <v>19</v>
      </c>
      <c r="I121" s="270"/>
      <c r="J121" s="267"/>
      <c r="K121" s="267"/>
      <c r="L121" s="271"/>
      <c r="M121" s="272"/>
      <c r="N121" s="273"/>
      <c r="O121" s="273"/>
      <c r="P121" s="273"/>
      <c r="Q121" s="273"/>
      <c r="R121" s="273"/>
      <c r="S121" s="273"/>
      <c r="T121" s="273"/>
      <c r="U121" s="274"/>
      <c r="V121" s="15"/>
      <c r="W121" s="15"/>
      <c r="X121" s="15"/>
      <c r="Y121" s="15"/>
      <c r="Z121" s="15"/>
      <c r="AA121" s="15"/>
      <c r="AB121" s="15"/>
      <c r="AC121" s="15"/>
      <c r="AD121" s="15"/>
      <c r="AE121" s="15"/>
      <c r="AT121" s="275" t="s">
        <v>238</v>
      </c>
      <c r="AU121" s="275" t="s">
        <v>82</v>
      </c>
      <c r="AV121" s="15" t="s">
        <v>82</v>
      </c>
      <c r="AW121" s="15" t="s">
        <v>37</v>
      </c>
      <c r="AX121" s="15" t="s">
        <v>75</v>
      </c>
      <c r="AY121" s="275" t="s">
        <v>227</v>
      </c>
    </row>
    <row r="122" s="13" customFormat="1">
      <c r="A122" s="13"/>
      <c r="B122" s="233"/>
      <c r="C122" s="234"/>
      <c r="D122" s="235" t="s">
        <v>238</v>
      </c>
      <c r="E122" s="236" t="s">
        <v>19</v>
      </c>
      <c r="F122" s="237" t="s">
        <v>3137</v>
      </c>
      <c r="G122" s="234"/>
      <c r="H122" s="238">
        <v>6</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82</v>
      </c>
      <c r="AV122" s="13" t="s">
        <v>84</v>
      </c>
      <c r="AW122" s="13" t="s">
        <v>37</v>
      </c>
      <c r="AX122" s="13" t="s">
        <v>75</v>
      </c>
      <c r="AY122" s="244" t="s">
        <v>227</v>
      </c>
    </row>
    <row r="123" s="14" customFormat="1">
      <c r="A123" s="14"/>
      <c r="B123" s="245"/>
      <c r="C123" s="246"/>
      <c r="D123" s="235" t="s">
        <v>238</v>
      </c>
      <c r="E123" s="247" t="s">
        <v>19</v>
      </c>
      <c r="F123" s="248" t="s">
        <v>240</v>
      </c>
      <c r="G123" s="246"/>
      <c r="H123" s="249">
        <v>6</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82</v>
      </c>
      <c r="AV123" s="14" t="s">
        <v>234</v>
      </c>
      <c r="AW123" s="14" t="s">
        <v>37</v>
      </c>
      <c r="AX123" s="14" t="s">
        <v>82</v>
      </c>
      <c r="AY123" s="255" t="s">
        <v>227</v>
      </c>
    </row>
    <row r="124" s="2" customFormat="1" ht="16.5" customHeight="1">
      <c r="A124" s="40"/>
      <c r="B124" s="41"/>
      <c r="C124" s="215" t="s">
        <v>125</v>
      </c>
      <c r="D124" s="215" t="s">
        <v>229</v>
      </c>
      <c r="E124" s="216" t="s">
        <v>3480</v>
      </c>
      <c r="F124" s="217" t="s">
        <v>3481</v>
      </c>
      <c r="G124" s="218" t="s">
        <v>2657</v>
      </c>
      <c r="H124" s="219">
        <v>6</v>
      </c>
      <c r="I124" s="220"/>
      <c r="J124" s="221">
        <f>ROUND(I124*H124,2)</f>
        <v>0</v>
      </c>
      <c r="K124" s="217" t="s">
        <v>19</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234</v>
      </c>
      <c r="AT124" s="226" t="s">
        <v>229</v>
      </c>
      <c r="AU124" s="226" t="s">
        <v>82</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3482</v>
      </c>
    </row>
    <row r="125" s="2" customFormat="1" ht="16.5" customHeight="1">
      <c r="A125" s="40"/>
      <c r="B125" s="41"/>
      <c r="C125" s="256" t="s">
        <v>323</v>
      </c>
      <c r="D125" s="256" t="s">
        <v>241</v>
      </c>
      <c r="E125" s="257" t="s">
        <v>3483</v>
      </c>
      <c r="F125" s="258" t="s">
        <v>3484</v>
      </c>
      <c r="G125" s="259" t="s">
        <v>2657</v>
      </c>
      <c r="H125" s="260">
        <v>6</v>
      </c>
      <c r="I125" s="261"/>
      <c r="J125" s="262">
        <f>ROUND(I125*H125,2)</f>
        <v>0</v>
      </c>
      <c r="K125" s="258" t="s">
        <v>19</v>
      </c>
      <c r="L125" s="263"/>
      <c r="M125" s="264" t="s">
        <v>19</v>
      </c>
      <c r="N125" s="265"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245</v>
      </c>
      <c r="AT125" s="226" t="s">
        <v>241</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3485</v>
      </c>
    </row>
    <row r="126" s="15" customFormat="1">
      <c r="A126" s="15"/>
      <c r="B126" s="266"/>
      <c r="C126" s="267"/>
      <c r="D126" s="235" t="s">
        <v>238</v>
      </c>
      <c r="E126" s="268" t="s">
        <v>19</v>
      </c>
      <c r="F126" s="269" t="s">
        <v>3216</v>
      </c>
      <c r="G126" s="267"/>
      <c r="H126" s="268" t="s">
        <v>19</v>
      </c>
      <c r="I126" s="270"/>
      <c r="J126" s="267"/>
      <c r="K126" s="267"/>
      <c r="L126" s="271"/>
      <c r="M126" s="272"/>
      <c r="N126" s="273"/>
      <c r="O126" s="273"/>
      <c r="P126" s="273"/>
      <c r="Q126" s="273"/>
      <c r="R126" s="273"/>
      <c r="S126" s="273"/>
      <c r="T126" s="273"/>
      <c r="U126" s="274"/>
      <c r="V126" s="15"/>
      <c r="W126" s="15"/>
      <c r="X126" s="15"/>
      <c r="Y126" s="15"/>
      <c r="Z126" s="15"/>
      <c r="AA126" s="15"/>
      <c r="AB126" s="15"/>
      <c r="AC126" s="15"/>
      <c r="AD126" s="15"/>
      <c r="AE126" s="15"/>
      <c r="AT126" s="275" t="s">
        <v>238</v>
      </c>
      <c r="AU126" s="275" t="s">
        <v>82</v>
      </c>
      <c r="AV126" s="15" t="s">
        <v>82</v>
      </c>
      <c r="AW126" s="15" t="s">
        <v>37</v>
      </c>
      <c r="AX126" s="15" t="s">
        <v>75</v>
      </c>
      <c r="AY126" s="275" t="s">
        <v>227</v>
      </c>
    </row>
    <row r="127" s="13" customFormat="1">
      <c r="A127" s="13"/>
      <c r="B127" s="233"/>
      <c r="C127" s="234"/>
      <c r="D127" s="235" t="s">
        <v>238</v>
      </c>
      <c r="E127" s="236" t="s">
        <v>19</v>
      </c>
      <c r="F127" s="237" t="s">
        <v>3137</v>
      </c>
      <c r="G127" s="234"/>
      <c r="H127" s="238">
        <v>6</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82</v>
      </c>
      <c r="AV127" s="13" t="s">
        <v>84</v>
      </c>
      <c r="AW127" s="13" t="s">
        <v>37</v>
      </c>
      <c r="AX127" s="13" t="s">
        <v>75</v>
      </c>
      <c r="AY127" s="244" t="s">
        <v>227</v>
      </c>
    </row>
    <row r="128" s="14" customFormat="1">
      <c r="A128" s="14"/>
      <c r="B128" s="245"/>
      <c r="C128" s="246"/>
      <c r="D128" s="235" t="s">
        <v>238</v>
      </c>
      <c r="E128" s="247" t="s">
        <v>19</v>
      </c>
      <c r="F128" s="248" t="s">
        <v>240</v>
      </c>
      <c r="G128" s="246"/>
      <c r="H128" s="249">
        <v>6</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82</v>
      </c>
      <c r="AV128" s="14" t="s">
        <v>234</v>
      </c>
      <c r="AW128" s="14" t="s">
        <v>37</v>
      </c>
      <c r="AX128" s="14" t="s">
        <v>82</v>
      </c>
      <c r="AY128" s="255" t="s">
        <v>227</v>
      </c>
    </row>
    <row r="129" s="2" customFormat="1" ht="16.5" customHeight="1">
      <c r="A129" s="40"/>
      <c r="B129" s="41"/>
      <c r="C129" s="215" t="s">
        <v>329</v>
      </c>
      <c r="D129" s="215" t="s">
        <v>229</v>
      </c>
      <c r="E129" s="216" t="s">
        <v>3486</v>
      </c>
      <c r="F129" s="217" t="s">
        <v>3487</v>
      </c>
      <c r="G129" s="218" t="s">
        <v>2657</v>
      </c>
      <c r="H129" s="219">
        <v>6</v>
      </c>
      <c r="I129" s="220"/>
      <c r="J129" s="221">
        <f>ROUND(I129*H129,2)</f>
        <v>0</v>
      </c>
      <c r="K129" s="217" t="s">
        <v>19</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82</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3488</v>
      </c>
    </row>
    <row r="130" s="2" customFormat="1" ht="16.5" customHeight="1">
      <c r="A130" s="40"/>
      <c r="B130" s="41"/>
      <c r="C130" s="256" t="s">
        <v>336</v>
      </c>
      <c r="D130" s="256" t="s">
        <v>241</v>
      </c>
      <c r="E130" s="257" t="s">
        <v>3489</v>
      </c>
      <c r="F130" s="258" t="s">
        <v>3490</v>
      </c>
      <c r="G130" s="259" t="s">
        <v>2657</v>
      </c>
      <c r="H130" s="260">
        <v>6</v>
      </c>
      <c r="I130" s="261"/>
      <c r="J130" s="262">
        <f>ROUND(I130*H130,2)</f>
        <v>0</v>
      </c>
      <c r="K130" s="258" t="s">
        <v>19</v>
      </c>
      <c r="L130" s="263"/>
      <c r="M130" s="264" t="s">
        <v>19</v>
      </c>
      <c r="N130" s="265"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245</v>
      </c>
      <c r="AT130" s="226" t="s">
        <v>241</v>
      </c>
      <c r="AU130" s="226" t="s">
        <v>82</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3491</v>
      </c>
    </row>
    <row r="131" s="15" customFormat="1">
      <c r="A131" s="15"/>
      <c r="B131" s="266"/>
      <c r="C131" s="267"/>
      <c r="D131" s="235" t="s">
        <v>238</v>
      </c>
      <c r="E131" s="268" t="s">
        <v>19</v>
      </c>
      <c r="F131" s="269" t="s">
        <v>3216</v>
      </c>
      <c r="G131" s="267"/>
      <c r="H131" s="268" t="s">
        <v>19</v>
      </c>
      <c r="I131" s="270"/>
      <c r="J131" s="267"/>
      <c r="K131" s="267"/>
      <c r="L131" s="271"/>
      <c r="M131" s="272"/>
      <c r="N131" s="273"/>
      <c r="O131" s="273"/>
      <c r="P131" s="273"/>
      <c r="Q131" s="273"/>
      <c r="R131" s="273"/>
      <c r="S131" s="273"/>
      <c r="T131" s="273"/>
      <c r="U131" s="274"/>
      <c r="V131" s="15"/>
      <c r="W131" s="15"/>
      <c r="X131" s="15"/>
      <c r="Y131" s="15"/>
      <c r="Z131" s="15"/>
      <c r="AA131" s="15"/>
      <c r="AB131" s="15"/>
      <c r="AC131" s="15"/>
      <c r="AD131" s="15"/>
      <c r="AE131" s="15"/>
      <c r="AT131" s="275" t="s">
        <v>238</v>
      </c>
      <c r="AU131" s="275" t="s">
        <v>82</v>
      </c>
      <c r="AV131" s="15" t="s">
        <v>82</v>
      </c>
      <c r="AW131" s="15" t="s">
        <v>37</v>
      </c>
      <c r="AX131" s="15" t="s">
        <v>75</v>
      </c>
      <c r="AY131" s="275" t="s">
        <v>227</v>
      </c>
    </row>
    <row r="132" s="13" customFormat="1">
      <c r="A132" s="13"/>
      <c r="B132" s="233"/>
      <c r="C132" s="234"/>
      <c r="D132" s="235" t="s">
        <v>238</v>
      </c>
      <c r="E132" s="236" t="s">
        <v>19</v>
      </c>
      <c r="F132" s="237" t="s">
        <v>3137</v>
      </c>
      <c r="G132" s="234"/>
      <c r="H132" s="238">
        <v>6</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82</v>
      </c>
      <c r="AV132" s="13" t="s">
        <v>84</v>
      </c>
      <c r="AW132" s="13" t="s">
        <v>37</v>
      </c>
      <c r="AX132" s="13" t="s">
        <v>75</v>
      </c>
      <c r="AY132" s="244" t="s">
        <v>227</v>
      </c>
    </row>
    <row r="133" s="14" customFormat="1">
      <c r="A133" s="14"/>
      <c r="B133" s="245"/>
      <c r="C133" s="246"/>
      <c r="D133" s="235" t="s">
        <v>238</v>
      </c>
      <c r="E133" s="247" t="s">
        <v>19</v>
      </c>
      <c r="F133" s="248" t="s">
        <v>240</v>
      </c>
      <c r="G133" s="246"/>
      <c r="H133" s="249">
        <v>6</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82</v>
      </c>
      <c r="AV133" s="14" t="s">
        <v>234</v>
      </c>
      <c r="AW133" s="14" t="s">
        <v>37</v>
      </c>
      <c r="AX133" s="14" t="s">
        <v>82</v>
      </c>
      <c r="AY133" s="255" t="s">
        <v>227</v>
      </c>
    </row>
    <row r="134" s="2" customFormat="1" ht="16.5" customHeight="1">
      <c r="A134" s="40"/>
      <c r="B134" s="41"/>
      <c r="C134" s="215" t="s">
        <v>345</v>
      </c>
      <c r="D134" s="215" t="s">
        <v>229</v>
      </c>
      <c r="E134" s="216" t="s">
        <v>3492</v>
      </c>
      <c r="F134" s="217" t="s">
        <v>3493</v>
      </c>
      <c r="G134" s="218" t="s">
        <v>2657</v>
      </c>
      <c r="H134" s="219">
        <v>6</v>
      </c>
      <c r="I134" s="220"/>
      <c r="J134" s="221">
        <f>ROUND(I134*H134,2)</f>
        <v>0</v>
      </c>
      <c r="K134" s="217" t="s">
        <v>19</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234</v>
      </c>
      <c r="AT134" s="226" t="s">
        <v>229</v>
      </c>
      <c r="AU134" s="226" t="s">
        <v>82</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3494</v>
      </c>
    </row>
    <row r="135" s="2" customFormat="1" ht="16.5" customHeight="1">
      <c r="A135" s="40"/>
      <c r="B135" s="41"/>
      <c r="C135" s="256" t="s">
        <v>352</v>
      </c>
      <c r="D135" s="256" t="s">
        <v>241</v>
      </c>
      <c r="E135" s="257" t="s">
        <v>3495</v>
      </c>
      <c r="F135" s="258" t="s">
        <v>3496</v>
      </c>
      <c r="G135" s="259" t="s">
        <v>2657</v>
      </c>
      <c r="H135" s="260">
        <v>6</v>
      </c>
      <c r="I135" s="261"/>
      <c r="J135" s="262">
        <f>ROUND(I135*H135,2)</f>
        <v>0</v>
      </c>
      <c r="K135" s="258" t="s">
        <v>19</v>
      </c>
      <c r="L135" s="263"/>
      <c r="M135" s="264" t="s">
        <v>19</v>
      </c>
      <c r="N135" s="265"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245</v>
      </c>
      <c r="AT135" s="226" t="s">
        <v>241</v>
      </c>
      <c r="AU135" s="226" t="s">
        <v>82</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3497</v>
      </c>
    </row>
    <row r="136" s="15" customFormat="1">
      <c r="A136" s="15"/>
      <c r="B136" s="266"/>
      <c r="C136" s="267"/>
      <c r="D136" s="235" t="s">
        <v>238</v>
      </c>
      <c r="E136" s="268" t="s">
        <v>19</v>
      </c>
      <c r="F136" s="269" t="s">
        <v>3216</v>
      </c>
      <c r="G136" s="267"/>
      <c r="H136" s="268" t="s">
        <v>19</v>
      </c>
      <c r="I136" s="270"/>
      <c r="J136" s="267"/>
      <c r="K136" s="267"/>
      <c r="L136" s="271"/>
      <c r="M136" s="272"/>
      <c r="N136" s="273"/>
      <c r="O136" s="273"/>
      <c r="P136" s="273"/>
      <c r="Q136" s="273"/>
      <c r="R136" s="273"/>
      <c r="S136" s="273"/>
      <c r="T136" s="273"/>
      <c r="U136" s="274"/>
      <c r="V136" s="15"/>
      <c r="W136" s="15"/>
      <c r="X136" s="15"/>
      <c r="Y136" s="15"/>
      <c r="Z136" s="15"/>
      <c r="AA136" s="15"/>
      <c r="AB136" s="15"/>
      <c r="AC136" s="15"/>
      <c r="AD136" s="15"/>
      <c r="AE136" s="15"/>
      <c r="AT136" s="275" t="s">
        <v>238</v>
      </c>
      <c r="AU136" s="275" t="s">
        <v>82</v>
      </c>
      <c r="AV136" s="15" t="s">
        <v>82</v>
      </c>
      <c r="AW136" s="15" t="s">
        <v>37</v>
      </c>
      <c r="AX136" s="15" t="s">
        <v>75</v>
      </c>
      <c r="AY136" s="275" t="s">
        <v>227</v>
      </c>
    </row>
    <row r="137" s="13" customFormat="1">
      <c r="A137" s="13"/>
      <c r="B137" s="233"/>
      <c r="C137" s="234"/>
      <c r="D137" s="235" t="s">
        <v>238</v>
      </c>
      <c r="E137" s="236" t="s">
        <v>19</v>
      </c>
      <c r="F137" s="237" t="s">
        <v>3137</v>
      </c>
      <c r="G137" s="234"/>
      <c r="H137" s="238">
        <v>6</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82</v>
      </c>
      <c r="AV137" s="13" t="s">
        <v>84</v>
      </c>
      <c r="AW137" s="13" t="s">
        <v>37</v>
      </c>
      <c r="AX137" s="13" t="s">
        <v>75</v>
      </c>
      <c r="AY137" s="244" t="s">
        <v>227</v>
      </c>
    </row>
    <row r="138" s="14" customFormat="1">
      <c r="A138" s="14"/>
      <c r="B138" s="245"/>
      <c r="C138" s="246"/>
      <c r="D138" s="235" t="s">
        <v>238</v>
      </c>
      <c r="E138" s="247" t="s">
        <v>19</v>
      </c>
      <c r="F138" s="248" t="s">
        <v>240</v>
      </c>
      <c r="G138" s="246"/>
      <c r="H138" s="249">
        <v>6</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82</v>
      </c>
      <c r="AV138" s="14" t="s">
        <v>234</v>
      </c>
      <c r="AW138" s="14" t="s">
        <v>37</v>
      </c>
      <c r="AX138" s="14" t="s">
        <v>82</v>
      </c>
      <c r="AY138" s="255" t="s">
        <v>227</v>
      </c>
    </row>
    <row r="139" s="2" customFormat="1" ht="24.15" customHeight="1">
      <c r="A139" s="40"/>
      <c r="B139" s="41"/>
      <c r="C139" s="215" t="s">
        <v>359</v>
      </c>
      <c r="D139" s="215" t="s">
        <v>229</v>
      </c>
      <c r="E139" s="216" t="s">
        <v>3498</v>
      </c>
      <c r="F139" s="217" t="s">
        <v>3499</v>
      </c>
      <c r="G139" s="218" t="s">
        <v>2657</v>
      </c>
      <c r="H139" s="219">
        <v>1</v>
      </c>
      <c r="I139" s="220"/>
      <c r="J139" s="221">
        <f>ROUND(I139*H139,2)</f>
        <v>0</v>
      </c>
      <c r="K139" s="217" t="s">
        <v>19</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234</v>
      </c>
      <c r="AT139" s="226" t="s">
        <v>229</v>
      </c>
      <c r="AU139" s="226" t="s">
        <v>82</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3500</v>
      </c>
    </row>
    <row r="140" s="2" customFormat="1" ht="24.15" customHeight="1">
      <c r="A140" s="40"/>
      <c r="B140" s="41"/>
      <c r="C140" s="256" t="s">
        <v>367</v>
      </c>
      <c r="D140" s="256" t="s">
        <v>241</v>
      </c>
      <c r="E140" s="257" t="s">
        <v>3501</v>
      </c>
      <c r="F140" s="258" t="s">
        <v>3502</v>
      </c>
      <c r="G140" s="259" t="s">
        <v>2657</v>
      </c>
      <c r="H140" s="260">
        <v>1</v>
      </c>
      <c r="I140" s="261"/>
      <c r="J140" s="262">
        <f>ROUND(I140*H140,2)</f>
        <v>0</v>
      </c>
      <c r="K140" s="258" t="s">
        <v>19</v>
      </c>
      <c r="L140" s="263"/>
      <c r="M140" s="264" t="s">
        <v>19</v>
      </c>
      <c r="N140" s="265" t="s">
        <v>46</v>
      </c>
      <c r="O140" s="86"/>
      <c r="P140" s="224">
        <f>O140*H140</f>
        <v>0</v>
      </c>
      <c r="Q140" s="224">
        <v>0</v>
      </c>
      <c r="R140" s="224">
        <f>Q140*H140</f>
        <v>0</v>
      </c>
      <c r="S140" s="224">
        <v>0</v>
      </c>
      <c r="T140" s="224">
        <f>S140*H140</f>
        <v>0</v>
      </c>
      <c r="U140" s="225" t="s">
        <v>19</v>
      </c>
      <c r="V140" s="40"/>
      <c r="W140" s="40"/>
      <c r="X140" s="40"/>
      <c r="Y140" s="40"/>
      <c r="Z140" s="40"/>
      <c r="AA140" s="40"/>
      <c r="AB140" s="40"/>
      <c r="AC140" s="40"/>
      <c r="AD140" s="40"/>
      <c r="AE140" s="40"/>
      <c r="AR140" s="226" t="s">
        <v>245</v>
      </c>
      <c r="AT140" s="226" t="s">
        <v>241</v>
      </c>
      <c r="AU140" s="226" t="s">
        <v>82</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3503</v>
      </c>
    </row>
    <row r="141" s="15" customFormat="1">
      <c r="A141" s="15"/>
      <c r="B141" s="266"/>
      <c r="C141" s="267"/>
      <c r="D141" s="235" t="s">
        <v>238</v>
      </c>
      <c r="E141" s="268" t="s">
        <v>19</v>
      </c>
      <c r="F141" s="269" t="s">
        <v>3216</v>
      </c>
      <c r="G141" s="267"/>
      <c r="H141" s="268" t="s">
        <v>19</v>
      </c>
      <c r="I141" s="270"/>
      <c r="J141" s="267"/>
      <c r="K141" s="267"/>
      <c r="L141" s="271"/>
      <c r="M141" s="272"/>
      <c r="N141" s="273"/>
      <c r="O141" s="273"/>
      <c r="P141" s="273"/>
      <c r="Q141" s="273"/>
      <c r="R141" s="273"/>
      <c r="S141" s="273"/>
      <c r="T141" s="273"/>
      <c r="U141" s="274"/>
      <c r="V141" s="15"/>
      <c r="W141" s="15"/>
      <c r="X141" s="15"/>
      <c r="Y141" s="15"/>
      <c r="Z141" s="15"/>
      <c r="AA141" s="15"/>
      <c r="AB141" s="15"/>
      <c r="AC141" s="15"/>
      <c r="AD141" s="15"/>
      <c r="AE141" s="15"/>
      <c r="AT141" s="275" t="s">
        <v>238</v>
      </c>
      <c r="AU141" s="275" t="s">
        <v>82</v>
      </c>
      <c r="AV141" s="15" t="s">
        <v>82</v>
      </c>
      <c r="AW141" s="15" t="s">
        <v>37</v>
      </c>
      <c r="AX141" s="15" t="s">
        <v>75</v>
      </c>
      <c r="AY141" s="275" t="s">
        <v>227</v>
      </c>
    </row>
    <row r="142" s="13" customFormat="1">
      <c r="A142" s="13"/>
      <c r="B142" s="233"/>
      <c r="C142" s="234"/>
      <c r="D142" s="235" t="s">
        <v>238</v>
      </c>
      <c r="E142" s="236" t="s">
        <v>19</v>
      </c>
      <c r="F142" s="237" t="s">
        <v>2654</v>
      </c>
      <c r="G142" s="234"/>
      <c r="H142" s="238">
        <v>1</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82</v>
      </c>
      <c r="AV142" s="13" t="s">
        <v>84</v>
      </c>
      <c r="AW142" s="13" t="s">
        <v>37</v>
      </c>
      <c r="AX142" s="13" t="s">
        <v>75</v>
      </c>
      <c r="AY142" s="244" t="s">
        <v>227</v>
      </c>
    </row>
    <row r="143" s="14" customFormat="1">
      <c r="A143" s="14"/>
      <c r="B143" s="245"/>
      <c r="C143" s="246"/>
      <c r="D143" s="235" t="s">
        <v>238</v>
      </c>
      <c r="E143" s="247" t="s">
        <v>19</v>
      </c>
      <c r="F143" s="248" t="s">
        <v>240</v>
      </c>
      <c r="G143" s="246"/>
      <c r="H143" s="249">
        <v>1</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82</v>
      </c>
      <c r="AV143" s="14" t="s">
        <v>234</v>
      </c>
      <c r="AW143" s="14" t="s">
        <v>37</v>
      </c>
      <c r="AX143" s="14" t="s">
        <v>82</v>
      </c>
      <c r="AY143" s="255" t="s">
        <v>227</v>
      </c>
    </row>
    <row r="144" s="2" customFormat="1" ht="16.5" customHeight="1">
      <c r="A144" s="40"/>
      <c r="B144" s="41"/>
      <c r="C144" s="215" t="s">
        <v>7</v>
      </c>
      <c r="D144" s="215" t="s">
        <v>229</v>
      </c>
      <c r="E144" s="216" t="s">
        <v>3504</v>
      </c>
      <c r="F144" s="217" t="s">
        <v>3505</v>
      </c>
      <c r="G144" s="218" t="s">
        <v>2657</v>
      </c>
      <c r="H144" s="219">
        <v>5</v>
      </c>
      <c r="I144" s="220"/>
      <c r="J144" s="221">
        <f>ROUND(I144*H144,2)</f>
        <v>0</v>
      </c>
      <c r="K144" s="217" t="s">
        <v>19</v>
      </c>
      <c r="L144" s="46"/>
      <c r="M144" s="222" t="s">
        <v>19</v>
      </c>
      <c r="N144" s="223" t="s">
        <v>46</v>
      </c>
      <c r="O144" s="86"/>
      <c r="P144" s="224">
        <f>O144*H144</f>
        <v>0</v>
      </c>
      <c r="Q144" s="224">
        <v>0</v>
      </c>
      <c r="R144" s="224">
        <f>Q144*H144</f>
        <v>0</v>
      </c>
      <c r="S144" s="224">
        <v>0</v>
      </c>
      <c r="T144" s="224">
        <f>S144*H144</f>
        <v>0</v>
      </c>
      <c r="U144" s="225" t="s">
        <v>19</v>
      </c>
      <c r="V144" s="40"/>
      <c r="W144" s="40"/>
      <c r="X144" s="40"/>
      <c r="Y144" s="40"/>
      <c r="Z144" s="40"/>
      <c r="AA144" s="40"/>
      <c r="AB144" s="40"/>
      <c r="AC144" s="40"/>
      <c r="AD144" s="40"/>
      <c r="AE144" s="40"/>
      <c r="AR144" s="226" t="s">
        <v>234</v>
      </c>
      <c r="AT144" s="226" t="s">
        <v>229</v>
      </c>
      <c r="AU144" s="226" t="s">
        <v>82</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234</v>
      </c>
      <c r="BM144" s="226" t="s">
        <v>3506</v>
      </c>
    </row>
    <row r="145" s="2" customFormat="1" ht="16.5" customHeight="1">
      <c r="A145" s="40"/>
      <c r="B145" s="41"/>
      <c r="C145" s="256" t="s">
        <v>494</v>
      </c>
      <c r="D145" s="256" t="s">
        <v>241</v>
      </c>
      <c r="E145" s="257" t="s">
        <v>3507</v>
      </c>
      <c r="F145" s="258" t="s">
        <v>3508</v>
      </c>
      <c r="G145" s="259" t="s">
        <v>2657</v>
      </c>
      <c r="H145" s="260">
        <v>5</v>
      </c>
      <c r="I145" s="261"/>
      <c r="J145" s="262">
        <f>ROUND(I145*H145,2)</f>
        <v>0</v>
      </c>
      <c r="K145" s="258" t="s">
        <v>19</v>
      </c>
      <c r="L145" s="263"/>
      <c r="M145" s="264" t="s">
        <v>19</v>
      </c>
      <c r="N145" s="265"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245</v>
      </c>
      <c r="AT145" s="226" t="s">
        <v>241</v>
      </c>
      <c r="AU145" s="226" t="s">
        <v>82</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3509</v>
      </c>
    </row>
    <row r="146" s="15" customFormat="1">
      <c r="A146" s="15"/>
      <c r="B146" s="266"/>
      <c r="C146" s="267"/>
      <c r="D146" s="235" t="s">
        <v>238</v>
      </c>
      <c r="E146" s="268" t="s">
        <v>19</v>
      </c>
      <c r="F146" s="269" t="s">
        <v>3216</v>
      </c>
      <c r="G146" s="267"/>
      <c r="H146" s="268" t="s">
        <v>19</v>
      </c>
      <c r="I146" s="270"/>
      <c r="J146" s="267"/>
      <c r="K146" s="267"/>
      <c r="L146" s="271"/>
      <c r="M146" s="272"/>
      <c r="N146" s="273"/>
      <c r="O146" s="273"/>
      <c r="P146" s="273"/>
      <c r="Q146" s="273"/>
      <c r="R146" s="273"/>
      <c r="S146" s="273"/>
      <c r="T146" s="273"/>
      <c r="U146" s="274"/>
      <c r="V146" s="15"/>
      <c r="W146" s="15"/>
      <c r="X146" s="15"/>
      <c r="Y146" s="15"/>
      <c r="Z146" s="15"/>
      <c r="AA146" s="15"/>
      <c r="AB146" s="15"/>
      <c r="AC146" s="15"/>
      <c r="AD146" s="15"/>
      <c r="AE146" s="15"/>
      <c r="AT146" s="275" t="s">
        <v>238</v>
      </c>
      <c r="AU146" s="275" t="s">
        <v>82</v>
      </c>
      <c r="AV146" s="15" t="s">
        <v>82</v>
      </c>
      <c r="AW146" s="15" t="s">
        <v>37</v>
      </c>
      <c r="AX146" s="15" t="s">
        <v>75</v>
      </c>
      <c r="AY146" s="275" t="s">
        <v>227</v>
      </c>
    </row>
    <row r="147" s="13" customFormat="1">
      <c r="A147" s="13"/>
      <c r="B147" s="233"/>
      <c r="C147" s="234"/>
      <c r="D147" s="235" t="s">
        <v>238</v>
      </c>
      <c r="E147" s="236" t="s">
        <v>19</v>
      </c>
      <c r="F147" s="237" t="s">
        <v>3510</v>
      </c>
      <c r="G147" s="234"/>
      <c r="H147" s="238">
        <v>5</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82</v>
      </c>
      <c r="AV147" s="13" t="s">
        <v>84</v>
      </c>
      <c r="AW147" s="13" t="s">
        <v>37</v>
      </c>
      <c r="AX147" s="13" t="s">
        <v>75</v>
      </c>
      <c r="AY147" s="244" t="s">
        <v>227</v>
      </c>
    </row>
    <row r="148" s="14" customFormat="1">
      <c r="A148" s="14"/>
      <c r="B148" s="245"/>
      <c r="C148" s="246"/>
      <c r="D148" s="235" t="s">
        <v>238</v>
      </c>
      <c r="E148" s="247" t="s">
        <v>19</v>
      </c>
      <c r="F148" s="248" t="s">
        <v>240</v>
      </c>
      <c r="G148" s="246"/>
      <c r="H148" s="249">
        <v>5</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82</v>
      </c>
      <c r="AV148" s="14" t="s">
        <v>234</v>
      </c>
      <c r="AW148" s="14" t="s">
        <v>37</v>
      </c>
      <c r="AX148" s="14" t="s">
        <v>82</v>
      </c>
      <c r="AY148" s="255" t="s">
        <v>227</v>
      </c>
    </row>
    <row r="149" s="2" customFormat="1" ht="16.5" customHeight="1">
      <c r="A149" s="40"/>
      <c r="B149" s="41"/>
      <c r="C149" s="215" t="s">
        <v>499</v>
      </c>
      <c r="D149" s="215" t="s">
        <v>229</v>
      </c>
      <c r="E149" s="216" t="s">
        <v>3511</v>
      </c>
      <c r="F149" s="217" t="s">
        <v>3512</v>
      </c>
      <c r="G149" s="218" t="s">
        <v>2657</v>
      </c>
      <c r="H149" s="219">
        <v>5</v>
      </c>
      <c r="I149" s="220"/>
      <c r="J149" s="221">
        <f>ROUND(I149*H149,2)</f>
        <v>0</v>
      </c>
      <c r="K149" s="217" t="s">
        <v>19</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82</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3513</v>
      </c>
    </row>
    <row r="150" s="2" customFormat="1" ht="16.5" customHeight="1">
      <c r="A150" s="40"/>
      <c r="B150" s="41"/>
      <c r="C150" s="256" t="s">
        <v>312</v>
      </c>
      <c r="D150" s="256" t="s">
        <v>241</v>
      </c>
      <c r="E150" s="257" t="s">
        <v>3514</v>
      </c>
      <c r="F150" s="258" t="s">
        <v>3515</v>
      </c>
      <c r="G150" s="259" t="s">
        <v>2657</v>
      </c>
      <c r="H150" s="260">
        <v>5</v>
      </c>
      <c r="I150" s="261"/>
      <c r="J150" s="262">
        <f>ROUND(I150*H150,2)</f>
        <v>0</v>
      </c>
      <c r="K150" s="258" t="s">
        <v>19</v>
      </c>
      <c r="L150" s="263"/>
      <c r="M150" s="264" t="s">
        <v>19</v>
      </c>
      <c r="N150" s="265"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245</v>
      </c>
      <c r="AT150" s="226" t="s">
        <v>241</v>
      </c>
      <c r="AU150" s="226" t="s">
        <v>82</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3516</v>
      </c>
    </row>
    <row r="151" s="15" customFormat="1">
      <c r="A151" s="15"/>
      <c r="B151" s="266"/>
      <c r="C151" s="267"/>
      <c r="D151" s="235" t="s">
        <v>238</v>
      </c>
      <c r="E151" s="268" t="s">
        <v>19</v>
      </c>
      <c r="F151" s="269" t="s">
        <v>3216</v>
      </c>
      <c r="G151" s="267"/>
      <c r="H151" s="268" t="s">
        <v>19</v>
      </c>
      <c r="I151" s="270"/>
      <c r="J151" s="267"/>
      <c r="K151" s="267"/>
      <c r="L151" s="271"/>
      <c r="M151" s="272"/>
      <c r="N151" s="273"/>
      <c r="O151" s="273"/>
      <c r="P151" s="273"/>
      <c r="Q151" s="273"/>
      <c r="R151" s="273"/>
      <c r="S151" s="273"/>
      <c r="T151" s="273"/>
      <c r="U151" s="274"/>
      <c r="V151" s="15"/>
      <c r="W151" s="15"/>
      <c r="X151" s="15"/>
      <c r="Y151" s="15"/>
      <c r="Z151" s="15"/>
      <c r="AA151" s="15"/>
      <c r="AB151" s="15"/>
      <c r="AC151" s="15"/>
      <c r="AD151" s="15"/>
      <c r="AE151" s="15"/>
      <c r="AT151" s="275" t="s">
        <v>238</v>
      </c>
      <c r="AU151" s="275" t="s">
        <v>82</v>
      </c>
      <c r="AV151" s="15" t="s">
        <v>82</v>
      </c>
      <c r="AW151" s="15" t="s">
        <v>37</v>
      </c>
      <c r="AX151" s="15" t="s">
        <v>75</v>
      </c>
      <c r="AY151" s="275" t="s">
        <v>227</v>
      </c>
    </row>
    <row r="152" s="13" customFormat="1">
      <c r="A152" s="13"/>
      <c r="B152" s="233"/>
      <c r="C152" s="234"/>
      <c r="D152" s="235" t="s">
        <v>238</v>
      </c>
      <c r="E152" s="236" t="s">
        <v>19</v>
      </c>
      <c r="F152" s="237" t="s">
        <v>3510</v>
      </c>
      <c r="G152" s="234"/>
      <c r="H152" s="238">
        <v>5</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82</v>
      </c>
      <c r="AV152" s="13" t="s">
        <v>84</v>
      </c>
      <c r="AW152" s="13" t="s">
        <v>37</v>
      </c>
      <c r="AX152" s="13" t="s">
        <v>75</v>
      </c>
      <c r="AY152" s="244" t="s">
        <v>227</v>
      </c>
    </row>
    <row r="153" s="14" customFormat="1">
      <c r="A153" s="14"/>
      <c r="B153" s="245"/>
      <c r="C153" s="246"/>
      <c r="D153" s="235" t="s">
        <v>238</v>
      </c>
      <c r="E153" s="247" t="s">
        <v>19</v>
      </c>
      <c r="F153" s="248" t="s">
        <v>240</v>
      </c>
      <c r="G153" s="246"/>
      <c r="H153" s="249">
        <v>5</v>
      </c>
      <c r="I153" s="250"/>
      <c r="J153" s="246"/>
      <c r="K153" s="246"/>
      <c r="L153" s="251"/>
      <c r="M153" s="252"/>
      <c r="N153" s="253"/>
      <c r="O153" s="253"/>
      <c r="P153" s="253"/>
      <c r="Q153" s="253"/>
      <c r="R153" s="253"/>
      <c r="S153" s="253"/>
      <c r="T153" s="253"/>
      <c r="U153" s="254"/>
      <c r="V153" s="14"/>
      <c r="W153" s="14"/>
      <c r="X153" s="14"/>
      <c r="Y153" s="14"/>
      <c r="Z153" s="14"/>
      <c r="AA153" s="14"/>
      <c r="AB153" s="14"/>
      <c r="AC153" s="14"/>
      <c r="AD153" s="14"/>
      <c r="AE153" s="14"/>
      <c r="AT153" s="255" t="s">
        <v>238</v>
      </c>
      <c r="AU153" s="255" t="s">
        <v>82</v>
      </c>
      <c r="AV153" s="14" t="s">
        <v>234</v>
      </c>
      <c r="AW153" s="14" t="s">
        <v>37</v>
      </c>
      <c r="AX153" s="14" t="s">
        <v>82</v>
      </c>
      <c r="AY153" s="255" t="s">
        <v>227</v>
      </c>
    </row>
    <row r="154" s="2" customFormat="1" ht="16.5" customHeight="1">
      <c r="A154" s="40"/>
      <c r="B154" s="41"/>
      <c r="C154" s="215" t="s">
        <v>508</v>
      </c>
      <c r="D154" s="215" t="s">
        <v>229</v>
      </c>
      <c r="E154" s="216" t="s">
        <v>3517</v>
      </c>
      <c r="F154" s="217" t="s">
        <v>3518</v>
      </c>
      <c r="G154" s="218" t="s">
        <v>2657</v>
      </c>
      <c r="H154" s="219">
        <v>5</v>
      </c>
      <c r="I154" s="220"/>
      <c r="J154" s="221">
        <f>ROUND(I154*H154,2)</f>
        <v>0</v>
      </c>
      <c r="K154" s="217" t="s">
        <v>19</v>
      </c>
      <c r="L154" s="46"/>
      <c r="M154" s="222" t="s">
        <v>19</v>
      </c>
      <c r="N154" s="223" t="s">
        <v>46</v>
      </c>
      <c r="O154" s="86"/>
      <c r="P154" s="224">
        <f>O154*H154</f>
        <v>0</v>
      </c>
      <c r="Q154" s="224">
        <v>0</v>
      </c>
      <c r="R154" s="224">
        <f>Q154*H154</f>
        <v>0</v>
      </c>
      <c r="S154" s="224">
        <v>0</v>
      </c>
      <c r="T154" s="224">
        <f>S154*H154</f>
        <v>0</v>
      </c>
      <c r="U154" s="225" t="s">
        <v>19</v>
      </c>
      <c r="V154" s="40"/>
      <c r="W154" s="40"/>
      <c r="X154" s="40"/>
      <c r="Y154" s="40"/>
      <c r="Z154" s="40"/>
      <c r="AA154" s="40"/>
      <c r="AB154" s="40"/>
      <c r="AC154" s="40"/>
      <c r="AD154" s="40"/>
      <c r="AE154" s="40"/>
      <c r="AR154" s="226" t="s">
        <v>234</v>
      </c>
      <c r="AT154" s="226" t="s">
        <v>229</v>
      </c>
      <c r="AU154" s="226" t="s">
        <v>82</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234</v>
      </c>
      <c r="BM154" s="226" t="s">
        <v>3519</v>
      </c>
    </row>
    <row r="155" s="2" customFormat="1" ht="16.5" customHeight="1">
      <c r="A155" s="40"/>
      <c r="B155" s="41"/>
      <c r="C155" s="256" t="s">
        <v>514</v>
      </c>
      <c r="D155" s="256" t="s">
        <v>241</v>
      </c>
      <c r="E155" s="257" t="s">
        <v>3520</v>
      </c>
      <c r="F155" s="258" t="s">
        <v>3521</v>
      </c>
      <c r="G155" s="259" t="s">
        <v>2657</v>
      </c>
      <c r="H155" s="260">
        <v>5</v>
      </c>
      <c r="I155" s="261"/>
      <c r="J155" s="262">
        <f>ROUND(I155*H155,2)</f>
        <v>0</v>
      </c>
      <c r="K155" s="258" t="s">
        <v>19</v>
      </c>
      <c r="L155" s="263"/>
      <c r="M155" s="264" t="s">
        <v>19</v>
      </c>
      <c r="N155" s="265"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245</v>
      </c>
      <c r="AT155" s="226" t="s">
        <v>241</v>
      </c>
      <c r="AU155" s="226" t="s">
        <v>82</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3522</v>
      </c>
    </row>
    <row r="156" s="15" customFormat="1">
      <c r="A156" s="15"/>
      <c r="B156" s="266"/>
      <c r="C156" s="267"/>
      <c r="D156" s="235" t="s">
        <v>238</v>
      </c>
      <c r="E156" s="268" t="s">
        <v>19</v>
      </c>
      <c r="F156" s="269" t="s">
        <v>3216</v>
      </c>
      <c r="G156" s="267"/>
      <c r="H156" s="268" t="s">
        <v>19</v>
      </c>
      <c r="I156" s="270"/>
      <c r="J156" s="267"/>
      <c r="K156" s="267"/>
      <c r="L156" s="271"/>
      <c r="M156" s="272"/>
      <c r="N156" s="273"/>
      <c r="O156" s="273"/>
      <c r="P156" s="273"/>
      <c r="Q156" s="273"/>
      <c r="R156" s="273"/>
      <c r="S156" s="273"/>
      <c r="T156" s="273"/>
      <c r="U156" s="274"/>
      <c r="V156" s="15"/>
      <c r="W156" s="15"/>
      <c r="X156" s="15"/>
      <c r="Y156" s="15"/>
      <c r="Z156" s="15"/>
      <c r="AA156" s="15"/>
      <c r="AB156" s="15"/>
      <c r="AC156" s="15"/>
      <c r="AD156" s="15"/>
      <c r="AE156" s="15"/>
      <c r="AT156" s="275" t="s">
        <v>238</v>
      </c>
      <c r="AU156" s="275" t="s">
        <v>82</v>
      </c>
      <c r="AV156" s="15" t="s">
        <v>82</v>
      </c>
      <c r="AW156" s="15" t="s">
        <v>37</v>
      </c>
      <c r="AX156" s="15" t="s">
        <v>75</v>
      </c>
      <c r="AY156" s="275" t="s">
        <v>227</v>
      </c>
    </row>
    <row r="157" s="13" customFormat="1">
      <c r="A157" s="13"/>
      <c r="B157" s="233"/>
      <c r="C157" s="234"/>
      <c r="D157" s="235" t="s">
        <v>238</v>
      </c>
      <c r="E157" s="236" t="s">
        <v>19</v>
      </c>
      <c r="F157" s="237" t="s">
        <v>3510</v>
      </c>
      <c r="G157" s="234"/>
      <c r="H157" s="238">
        <v>5</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82</v>
      </c>
      <c r="AV157" s="13" t="s">
        <v>84</v>
      </c>
      <c r="AW157" s="13" t="s">
        <v>37</v>
      </c>
      <c r="AX157" s="13" t="s">
        <v>75</v>
      </c>
      <c r="AY157" s="244" t="s">
        <v>227</v>
      </c>
    </row>
    <row r="158" s="14" customFormat="1">
      <c r="A158" s="14"/>
      <c r="B158" s="245"/>
      <c r="C158" s="246"/>
      <c r="D158" s="235" t="s">
        <v>238</v>
      </c>
      <c r="E158" s="247" t="s">
        <v>19</v>
      </c>
      <c r="F158" s="248" t="s">
        <v>240</v>
      </c>
      <c r="G158" s="246"/>
      <c r="H158" s="249">
        <v>5</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82</v>
      </c>
      <c r="AV158" s="14" t="s">
        <v>234</v>
      </c>
      <c r="AW158" s="14" t="s">
        <v>37</v>
      </c>
      <c r="AX158" s="14" t="s">
        <v>82</v>
      </c>
      <c r="AY158" s="255" t="s">
        <v>227</v>
      </c>
    </row>
    <row r="159" s="2" customFormat="1" ht="16.5" customHeight="1">
      <c r="A159" s="40"/>
      <c r="B159" s="41"/>
      <c r="C159" s="215" t="s">
        <v>521</v>
      </c>
      <c r="D159" s="215" t="s">
        <v>229</v>
      </c>
      <c r="E159" s="216" t="s">
        <v>3523</v>
      </c>
      <c r="F159" s="217" t="s">
        <v>3524</v>
      </c>
      <c r="G159" s="218" t="s">
        <v>2657</v>
      </c>
      <c r="H159" s="219">
        <v>5</v>
      </c>
      <c r="I159" s="220"/>
      <c r="J159" s="221">
        <f>ROUND(I159*H159,2)</f>
        <v>0</v>
      </c>
      <c r="K159" s="217" t="s">
        <v>19</v>
      </c>
      <c r="L159" s="46"/>
      <c r="M159" s="222" t="s">
        <v>19</v>
      </c>
      <c r="N159" s="223" t="s">
        <v>46</v>
      </c>
      <c r="O159" s="86"/>
      <c r="P159" s="224">
        <f>O159*H159</f>
        <v>0</v>
      </c>
      <c r="Q159" s="224">
        <v>0</v>
      </c>
      <c r="R159" s="224">
        <f>Q159*H159</f>
        <v>0</v>
      </c>
      <c r="S159" s="224">
        <v>0</v>
      </c>
      <c r="T159" s="224">
        <f>S159*H159</f>
        <v>0</v>
      </c>
      <c r="U159" s="225" t="s">
        <v>19</v>
      </c>
      <c r="V159" s="40"/>
      <c r="W159" s="40"/>
      <c r="X159" s="40"/>
      <c r="Y159" s="40"/>
      <c r="Z159" s="40"/>
      <c r="AA159" s="40"/>
      <c r="AB159" s="40"/>
      <c r="AC159" s="40"/>
      <c r="AD159" s="40"/>
      <c r="AE159" s="40"/>
      <c r="AR159" s="226" t="s">
        <v>234</v>
      </c>
      <c r="AT159" s="226" t="s">
        <v>229</v>
      </c>
      <c r="AU159" s="226" t="s">
        <v>82</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234</v>
      </c>
      <c r="BM159" s="226" t="s">
        <v>3525</v>
      </c>
    </row>
    <row r="160" s="2" customFormat="1" ht="16.5" customHeight="1">
      <c r="A160" s="40"/>
      <c r="B160" s="41"/>
      <c r="C160" s="256" t="s">
        <v>526</v>
      </c>
      <c r="D160" s="256" t="s">
        <v>241</v>
      </c>
      <c r="E160" s="257" t="s">
        <v>3526</v>
      </c>
      <c r="F160" s="258" t="s">
        <v>3527</v>
      </c>
      <c r="G160" s="259" t="s">
        <v>2657</v>
      </c>
      <c r="H160" s="260">
        <v>5</v>
      </c>
      <c r="I160" s="261"/>
      <c r="J160" s="262">
        <f>ROUND(I160*H160,2)</f>
        <v>0</v>
      </c>
      <c r="K160" s="258" t="s">
        <v>19</v>
      </c>
      <c r="L160" s="263"/>
      <c r="M160" s="264" t="s">
        <v>19</v>
      </c>
      <c r="N160" s="265"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245</v>
      </c>
      <c r="AT160" s="226" t="s">
        <v>241</v>
      </c>
      <c r="AU160" s="226" t="s">
        <v>82</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3528</v>
      </c>
    </row>
    <row r="161" s="15" customFormat="1">
      <c r="A161" s="15"/>
      <c r="B161" s="266"/>
      <c r="C161" s="267"/>
      <c r="D161" s="235" t="s">
        <v>238</v>
      </c>
      <c r="E161" s="268" t="s">
        <v>19</v>
      </c>
      <c r="F161" s="269" t="s">
        <v>3216</v>
      </c>
      <c r="G161" s="267"/>
      <c r="H161" s="268" t="s">
        <v>19</v>
      </c>
      <c r="I161" s="270"/>
      <c r="J161" s="267"/>
      <c r="K161" s="267"/>
      <c r="L161" s="271"/>
      <c r="M161" s="272"/>
      <c r="N161" s="273"/>
      <c r="O161" s="273"/>
      <c r="P161" s="273"/>
      <c r="Q161" s="273"/>
      <c r="R161" s="273"/>
      <c r="S161" s="273"/>
      <c r="T161" s="273"/>
      <c r="U161" s="274"/>
      <c r="V161" s="15"/>
      <c r="W161" s="15"/>
      <c r="X161" s="15"/>
      <c r="Y161" s="15"/>
      <c r="Z161" s="15"/>
      <c r="AA161" s="15"/>
      <c r="AB161" s="15"/>
      <c r="AC161" s="15"/>
      <c r="AD161" s="15"/>
      <c r="AE161" s="15"/>
      <c r="AT161" s="275" t="s">
        <v>238</v>
      </c>
      <c r="AU161" s="275" t="s">
        <v>82</v>
      </c>
      <c r="AV161" s="15" t="s">
        <v>82</v>
      </c>
      <c r="AW161" s="15" t="s">
        <v>37</v>
      </c>
      <c r="AX161" s="15" t="s">
        <v>75</v>
      </c>
      <c r="AY161" s="275" t="s">
        <v>227</v>
      </c>
    </row>
    <row r="162" s="13" customFormat="1">
      <c r="A162" s="13"/>
      <c r="B162" s="233"/>
      <c r="C162" s="234"/>
      <c r="D162" s="235" t="s">
        <v>238</v>
      </c>
      <c r="E162" s="236" t="s">
        <v>19</v>
      </c>
      <c r="F162" s="237" t="s">
        <v>3510</v>
      </c>
      <c r="G162" s="234"/>
      <c r="H162" s="238">
        <v>5</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82</v>
      </c>
      <c r="AV162" s="13" t="s">
        <v>84</v>
      </c>
      <c r="AW162" s="13" t="s">
        <v>37</v>
      </c>
      <c r="AX162" s="13" t="s">
        <v>75</v>
      </c>
      <c r="AY162" s="244" t="s">
        <v>227</v>
      </c>
    </row>
    <row r="163" s="14" customFormat="1">
      <c r="A163" s="14"/>
      <c r="B163" s="245"/>
      <c r="C163" s="246"/>
      <c r="D163" s="235" t="s">
        <v>238</v>
      </c>
      <c r="E163" s="247" t="s">
        <v>19</v>
      </c>
      <c r="F163" s="248" t="s">
        <v>240</v>
      </c>
      <c r="G163" s="246"/>
      <c r="H163" s="249">
        <v>5</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82</v>
      </c>
      <c r="AV163" s="14" t="s">
        <v>234</v>
      </c>
      <c r="AW163" s="14" t="s">
        <v>37</v>
      </c>
      <c r="AX163" s="14" t="s">
        <v>82</v>
      </c>
      <c r="AY163" s="255" t="s">
        <v>227</v>
      </c>
    </row>
    <row r="164" s="2" customFormat="1" ht="16.5" customHeight="1">
      <c r="A164" s="40"/>
      <c r="B164" s="41"/>
      <c r="C164" s="215" t="s">
        <v>531</v>
      </c>
      <c r="D164" s="215" t="s">
        <v>229</v>
      </c>
      <c r="E164" s="216" t="s">
        <v>3529</v>
      </c>
      <c r="F164" s="217" t="s">
        <v>3530</v>
      </c>
      <c r="G164" s="218" t="s">
        <v>2657</v>
      </c>
      <c r="H164" s="219">
        <v>5</v>
      </c>
      <c r="I164" s="220"/>
      <c r="J164" s="221">
        <f>ROUND(I164*H164,2)</f>
        <v>0</v>
      </c>
      <c r="K164" s="217" t="s">
        <v>19</v>
      </c>
      <c r="L164" s="46"/>
      <c r="M164" s="222" t="s">
        <v>19</v>
      </c>
      <c r="N164" s="223" t="s">
        <v>46</v>
      </c>
      <c r="O164" s="86"/>
      <c r="P164" s="224">
        <f>O164*H164</f>
        <v>0</v>
      </c>
      <c r="Q164" s="224">
        <v>0</v>
      </c>
      <c r="R164" s="224">
        <f>Q164*H164</f>
        <v>0</v>
      </c>
      <c r="S164" s="224">
        <v>0</v>
      </c>
      <c r="T164" s="224">
        <f>S164*H164</f>
        <v>0</v>
      </c>
      <c r="U164" s="225" t="s">
        <v>19</v>
      </c>
      <c r="V164" s="40"/>
      <c r="W164" s="40"/>
      <c r="X164" s="40"/>
      <c r="Y164" s="40"/>
      <c r="Z164" s="40"/>
      <c r="AA164" s="40"/>
      <c r="AB164" s="40"/>
      <c r="AC164" s="40"/>
      <c r="AD164" s="40"/>
      <c r="AE164" s="40"/>
      <c r="AR164" s="226" t="s">
        <v>234</v>
      </c>
      <c r="AT164" s="226" t="s">
        <v>229</v>
      </c>
      <c r="AU164" s="226" t="s">
        <v>82</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234</v>
      </c>
      <c r="BM164" s="226" t="s">
        <v>3531</v>
      </c>
    </row>
    <row r="165" s="2" customFormat="1" ht="16.5" customHeight="1">
      <c r="A165" s="40"/>
      <c r="B165" s="41"/>
      <c r="C165" s="256" t="s">
        <v>538</v>
      </c>
      <c r="D165" s="256" t="s">
        <v>241</v>
      </c>
      <c r="E165" s="257" t="s">
        <v>3532</v>
      </c>
      <c r="F165" s="258" t="s">
        <v>3533</v>
      </c>
      <c r="G165" s="259" t="s">
        <v>2657</v>
      </c>
      <c r="H165" s="260">
        <v>5</v>
      </c>
      <c r="I165" s="261"/>
      <c r="J165" s="262">
        <f>ROUND(I165*H165,2)</f>
        <v>0</v>
      </c>
      <c r="K165" s="258" t="s">
        <v>19</v>
      </c>
      <c r="L165" s="263"/>
      <c r="M165" s="264" t="s">
        <v>19</v>
      </c>
      <c r="N165" s="265" t="s">
        <v>46</v>
      </c>
      <c r="O165" s="86"/>
      <c r="P165" s="224">
        <f>O165*H165</f>
        <v>0</v>
      </c>
      <c r="Q165" s="224">
        <v>0</v>
      </c>
      <c r="R165" s="224">
        <f>Q165*H165</f>
        <v>0</v>
      </c>
      <c r="S165" s="224">
        <v>0</v>
      </c>
      <c r="T165" s="224">
        <f>S165*H165</f>
        <v>0</v>
      </c>
      <c r="U165" s="225" t="s">
        <v>19</v>
      </c>
      <c r="V165" s="40"/>
      <c r="W165" s="40"/>
      <c r="X165" s="40"/>
      <c r="Y165" s="40"/>
      <c r="Z165" s="40"/>
      <c r="AA165" s="40"/>
      <c r="AB165" s="40"/>
      <c r="AC165" s="40"/>
      <c r="AD165" s="40"/>
      <c r="AE165" s="40"/>
      <c r="AR165" s="226" t="s">
        <v>245</v>
      </c>
      <c r="AT165" s="226" t="s">
        <v>241</v>
      </c>
      <c r="AU165" s="226" t="s">
        <v>82</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234</v>
      </c>
      <c r="BM165" s="226" t="s">
        <v>3534</v>
      </c>
    </row>
    <row r="166" s="15" customFormat="1">
      <c r="A166" s="15"/>
      <c r="B166" s="266"/>
      <c r="C166" s="267"/>
      <c r="D166" s="235" t="s">
        <v>238</v>
      </c>
      <c r="E166" s="268" t="s">
        <v>19</v>
      </c>
      <c r="F166" s="269" t="s">
        <v>3216</v>
      </c>
      <c r="G166" s="267"/>
      <c r="H166" s="268" t="s">
        <v>19</v>
      </c>
      <c r="I166" s="270"/>
      <c r="J166" s="267"/>
      <c r="K166" s="267"/>
      <c r="L166" s="271"/>
      <c r="M166" s="272"/>
      <c r="N166" s="273"/>
      <c r="O166" s="273"/>
      <c r="P166" s="273"/>
      <c r="Q166" s="273"/>
      <c r="R166" s="273"/>
      <c r="S166" s="273"/>
      <c r="T166" s="273"/>
      <c r="U166" s="274"/>
      <c r="V166" s="15"/>
      <c r="W166" s="15"/>
      <c r="X166" s="15"/>
      <c r="Y166" s="15"/>
      <c r="Z166" s="15"/>
      <c r="AA166" s="15"/>
      <c r="AB166" s="15"/>
      <c r="AC166" s="15"/>
      <c r="AD166" s="15"/>
      <c r="AE166" s="15"/>
      <c r="AT166" s="275" t="s">
        <v>238</v>
      </c>
      <c r="AU166" s="275" t="s">
        <v>82</v>
      </c>
      <c r="AV166" s="15" t="s">
        <v>82</v>
      </c>
      <c r="AW166" s="15" t="s">
        <v>37</v>
      </c>
      <c r="AX166" s="15" t="s">
        <v>75</v>
      </c>
      <c r="AY166" s="275" t="s">
        <v>227</v>
      </c>
    </row>
    <row r="167" s="13" customFormat="1">
      <c r="A167" s="13"/>
      <c r="B167" s="233"/>
      <c r="C167" s="234"/>
      <c r="D167" s="235" t="s">
        <v>238</v>
      </c>
      <c r="E167" s="236" t="s">
        <v>19</v>
      </c>
      <c r="F167" s="237" t="s">
        <v>3510</v>
      </c>
      <c r="G167" s="234"/>
      <c r="H167" s="238">
        <v>5</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82</v>
      </c>
      <c r="AV167" s="13" t="s">
        <v>84</v>
      </c>
      <c r="AW167" s="13" t="s">
        <v>37</v>
      </c>
      <c r="AX167" s="13" t="s">
        <v>75</v>
      </c>
      <c r="AY167" s="244" t="s">
        <v>227</v>
      </c>
    </row>
    <row r="168" s="14" customFormat="1">
      <c r="A168" s="14"/>
      <c r="B168" s="245"/>
      <c r="C168" s="246"/>
      <c r="D168" s="235" t="s">
        <v>238</v>
      </c>
      <c r="E168" s="247" t="s">
        <v>19</v>
      </c>
      <c r="F168" s="248" t="s">
        <v>240</v>
      </c>
      <c r="G168" s="246"/>
      <c r="H168" s="249">
        <v>5</v>
      </c>
      <c r="I168" s="250"/>
      <c r="J168" s="246"/>
      <c r="K168" s="246"/>
      <c r="L168" s="251"/>
      <c r="M168" s="252"/>
      <c r="N168" s="253"/>
      <c r="O168" s="253"/>
      <c r="P168" s="253"/>
      <c r="Q168" s="253"/>
      <c r="R168" s="253"/>
      <c r="S168" s="253"/>
      <c r="T168" s="253"/>
      <c r="U168" s="254"/>
      <c r="V168" s="14"/>
      <c r="W168" s="14"/>
      <c r="X168" s="14"/>
      <c r="Y168" s="14"/>
      <c r="Z168" s="14"/>
      <c r="AA168" s="14"/>
      <c r="AB168" s="14"/>
      <c r="AC168" s="14"/>
      <c r="AD168" s="14"/>
      <c r="AE168" s="14"/>
      <c r="AT168" s="255" t="s">
        <v>238</v>
      </c>
      <c r="AU168" s="255" t="s">
        <v>82</v>
      </c>
      <c r="AV168" s="14" t="s">
        <v>234</v>
      </c>
      <c r="AW168" s="14" t="s">
        <v>37</v>
      </c>
      <c r="AX168" s="14" t="s">
        <v>82</v>
      </c>
      <c r="AY168" s="255" t="s">
        <v>227</v>
      </c>
    </row>
    <row r="169" s="2" customFormat="1" ht="16.5" customHeight="1">
      <c r="A169" s="40"/>
      <c r="B169" s="41"/>
      <c r="C169" s="215" t="s">
        <v>545</v>
      </c>
      <c r="D169" s="215" t="s">
        <v>229</v>
      </c>
      <c r="E169" s="216" t="s">
        <v>3535</v>
      </c>
      <c r="F169" s="217" t="s">
        <v>3536</v>
      </c>
      <c r="G169" s="218" t="s">
        <v>2657</v>
      </c>
      <c r="H169" s="219">
        <v>5</v>
      </c>
      <c r="I169" s="220"/>
      <c r="J169" s="221">
        <f>ROUND(I169*H169,2)</f>
        <v>0</v>
      </c>
      <c r="K169" s="217" t="s">
        <v>19</v>
      </c>
      <c r="L169" s="46"/>
      <c r="M169" s="222" t="s">
        <v>19</v>
      </c>
      <c r="N169" s="223" t="s">
        <v>46</v>
      </c>
      <c r="O169" s="86"/>
      <c r="P169" s="224">
        <f>O169*H169</f>
        <v>0</v>
      </c>
      <c r="Q169" s="224">
        <v>0</v>
      </c>
      <c r="R169" s="224">
        <f>Q169*H169</f>
        <v>0</v>
      </c>
      <c r="S169" s="224">
        <v>0</v>
      </c>
      <c r="T169" s="224">
        <f>S169*H169</f>
        <v>0</v>
      </c>
      <c r="U169" s="225" t="s">
        <v>19</v>
      </c>
      <c r="V169" s="40"/>
      <c r="W169" s="40"/>
      <c r="X169" s="40"/>
      <c r="Y169" s="40"/>
      <c r="Z169" s="40"/>
      <c r="AA169" s="40"/>
      <c r="AB169" s="40"/>
      <c r="AC169" s="40"/>
      <c r="AD169" s="40"/>
      <c r="AE169" s="40"/>
      <c r="AR169" s="226" t="s">
        <v>234</v>
      </c>
      <c r="AT169" s="226" t="s">
        <v>229</v>
      </c>
      <c r="AU169" s="226" t="s">
        <v>82</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234</v>
      </c>
      <c r="BM169" s="226" t="s">
        <v>3537</v>
      </c>
    </row>
    <row r="170" s="2" customFormat="1" ht="16.5" customHeight="1">
      <c r="A170" s="40"/>
      <c r="B170" s="41"/>
      <c r="C170" s="256" t="s">
        <v>491</v>
      </c>
      <c r="D170" s="256" t="s">
        <v>241</v>
      </c>
      <c r="E170" s="257" t="s">
        <v>3538</v>
      </c>
      <c r="F170" s="258" t="s">
        <v>3539</v>
      </c>
      <c r="G170" s="259" t="s">
        <v>2657</v>
      </c>
      <c r="H170" s="260">
        <v>5</v>
      </c>
      <c r="I170" s="261"/>
      <c r="J170" s="262">
        <f>ROUND(I170*H170,2)</f>
        <v>0</v>
      </c>
      <c r="K170" s="258" t="s">
        <v>19</v>
      </c>
      <c r="L170" s="263"/>
      <c r="M170" s="264" t="s">
        <v>19</v>
      </c>
      <c r="N170" s="265" t="s">
        <v>46</v>
      </c>
      <c r="O170" s="86"/>
      <c r="P170" s="224">
        <f>O170*H170</f>
        <v>0</v>
      </c>
      <c r="Q170" s="224">
        <v>0</v>
      </c>
      <c r="R170" s="224">
        <f>Q170*H170</f>
        <v>0</v>
      </c>
      <c r="S170" s="224">
        <v>0</v>
      </c>
      <c r="T170" s="224">
        <f>S170*H170</f>
        <v>0</v>
      </c>
      <c r="U170" s="225" t="s">
        <v>19</v>
      </c>
      <c r="V170" s="40"/>
      <c r="W170" s="40"/>
      <c r="X170" s="40"/>
      <c r="Y170" s="40"/>
      <c r="Z170" s="40"/>
      <c r="AA170" s="40"/>
      <c r="AB170" s="40"/>
      <c r="AC170" s="40"/>
      <c r="AD170" s="40"/>
      <c r="AE170" s="40"/>
      <c r="AR170" s="226" t="s">
        <v>245</v>
      </c>
      <c r="AT170" s="226" t="s">
        <v>241</v>
      </c>
      <c r="AU170" s="226" t="s">
        <v>82</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234</v>
      </c>
      <c r="BM170" s="226" t="s">
        <v>3540</v>
      </c>
    </row>
    <row r="171" s="15" customFormat="1">
      <c r="A171" s="15"/>
      <c r="B171" s="266"/>
      <c r="C171" s="267"/>
      <c r="D171" s="235" t="s">
        <v>238</v>
      </c>
      <c r="E171" s="268" t="s">
        <v>19</v>
      </c>
      <c r="F171" s="269" t="s">
        <v>3216</v>
      </c>
      <c r="G171" s="267"/>
      <c r="H171" s="268" t="s">
        <v>19</v>
      </c>
      <c r="I171" s="270"/>
      <c r="J171" s="267"/>
      <c r="K171" s="267"/>
      <c r="L171" s="271"/>
      <c r="M171" s="272"/>
      <c r="N171" s="273"/>
      <c r="O171" s="273"/>
      <c r="P171" s="273"/>
      <c r="Q171" s="273"/>
      <c r="R171" s="273"/>
      <c r="S171" s="273"/>
      <c r="T171" s="273"/>
      <c r="U171" s="274"/>
      <c r="V171" s="15"/>
      <c r="W171" s="15"/>
      <c r="X171" s="15"/>
      <c r="Y171" s="15"/>
      <c r="Z171" s="15"/>
      <c r="AA171" s="15"/>
      <c r="AB171" s="15"/>
      <c r="AC171" s="15"/>
      <c r="AD171" s="15"/>
      <c r="AE171" s="15"/>
      <c r="AT171" s="275" t="s">
        <v>238</v>
      </c>
      <c r="AU171" s="275" t="s">
        <v>82</v>
      </c>
      <c r="AV171" s="15" t="s">
        <v>82</v>
      </c>
      <c r="AW171" s="15" t="s">
        <v>37</v>
      </c>
      <c r="AX171" s="15" t="s">
        <v>75</v>
      </c>
      <c r="AY171" s="275" t="s">
        <v>227</v>
      </c>
    </row>
    <row r="172" s="13" customFormat="1">
      <c r="A172" s="13"/>
      <c r="B172" s="233"/>
      <c r="C172" s="234"/>
      <c r="D172" s="235" t="s">
        <v>238</v>
      </c>
      <c r="E172" s="236" t="s">
        <v>19</v>
      </c>
      <c r="F172" s="237" t="s">
        <v>3510</v>
      </c>
      <c r="G172" s="234"/>
      <c r="H172" s="238">
        <v>5</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82</v>
      </c>
      <c r="AV172" s="13" t="s">
        <v>84</v>
      </c>
      <c r="AW172" s="13" t="s">
        <v>37</v>
      </c>
      <c r="AX172" s="13" t="s">
        <v>75</v>
      </c>
      <c r="AY172" s="244" t="s">
        <v>227</v>
      </c>
    </row>
    <row r="173" s="14" customFormat="1">
      <c r="A173" s="14"/>
      <c r="B173" s="245"/>
      <c r="C173" s="246"/>
      <c r="D173" s="235" t="s">
        <v>238</v>
      </c>
      <c r="E173" s="247" t="s">
        <v>19</v>
      </c>
      <c r="F173" s="248" t="s">
        <v>240</v>
      </c>
      <c r="G173" s="246"/>
      <c r="H173" s="249">
        <v>5</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82</v>
      </c>
      <c r="AV173" s="14" t="s">
        <v>234</v>
      </c>
      <c r="AW173" s="14" t="s">
        <v>37</v>
      </c>
      <c r="AX173" s="14" t="s">
        <v>82</v>
      </c>
      <c r="AY173" s="255" t="s">
        <v>227</v>
      </c>
    </row>
    <row r="174" s="2" customFormat="1" ht="16.5" customHeight="1">
      <c r="A174" s="40"/>
      <c r="B174" s="41"/>
      <c r="C174" s="215" t="s">
        <v>556</v>
      </c>
      <c r="D174" s="215" t="s">
        <v>229</v>
      </c>
      <c r="E174" s="216" t="s">
        <v>3541</v>
      </c>
      <c r="F174" s="217" t="s">
        <v>3542</v>
      </c>
      <c r="G174" s="218" t="s">
        <v>2657</v>
      </c>
      <c r="H174" s="219">
        <v>4</v>
      </c>
      <c r="I174" s="220"/>
      <c r="J174" s="221">
        <f>ROUND(I174*H174,2)</f>
        <v>0</v>
      </c>
      <c r="K174" s="217" t="s">
        <v>19</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234</v>
      </c>
      <c r="AT174" s="226" t="s">
        <v>229</v>
      </c>
      <c r="AU174" s="226" t="s">
        <v>82</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234</v>
      </c>
      <c r="BM174" s="226" t="s">
        <v>3543</v>
      </c>
    </row>
    <row r="175" s="2" customFormat="1" ht="16.5" customHeight="1">
      <c r="A175" s="40"/>
      <c r="B175" s="41"/>
      <c r="C175" s="256" t="s">
        <v>561</v>
      </c>
      <c r="D175" s="256" t="s">
        <v>241</v>
      </c>
      <c r="E175" s="257" t="s">
        <v>3544</v>
      </c>
      <c r="F175" s="258" t="s">
        <v>3545</v>
      </c>
      <c r="G175" s="259" t="s">
        <v>2657</v>
      </c>
      <c r="H175" s="260">
        <v>4</v>
      </c>
      <c r="I175" s="261"/>
      <c r="J175" s="262">
        <f>ROUND(I175*H175,2)</f>
        <v>0</v>
      </c>
      <c r="K175" s="258" t="s">
        <v>19</v>
      </c>
      <c r="L175" s="263"/>
      <c r="M175" s="264" t="s">
        <v>19</v>
      </c>
      <c r="N175" s="265" t="s">
        <v>46</v>
      </c>
      <c r="O175" s="86"/>
      <c r="P175" s="224">
        <f>O175*H175</f>
        <v>0</v>
      </c>
      <c r="Q175" s="224">
        <v>0</v>
      </c>
      <c r="R175" s="224">
        <f>Q175*H175</f>
        <v>0</v>
      </c>
      <c r="S175" s="224">
        <v>0</v>
      </c>
      <c r="T175" s="224">
        <f>S175*H175</f>
        <v>0</v>
      </c>
      <c r="U175" s="225" t="s">
        <v>19</v>
      </c>
      <c r="V175" s="40"/>
      <c r="W175" s="40"/>
      <c r="X175" s="40"/>
      <c r="Y175" s="40"/>
      <c r="Z175" s="40"/>
      <c r="AA175" s="40"/>
      <c r="AB175" s="40"/>
      <c r="AC175" s="40"/>
      <c r="AD175" s="40"/>
      <c r="AE175" s="40"/>
      <c r="AR175" s="226" t="s">
        <v>245</v>
      </c>
      <c r="AT175" s="226" t="s">
        <v>241</v>
      </c>
      <c r="AU175" s="226" t="s">
        <v>82</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234</v>
      </c>
      <c r="BM175" s="226" t="s">
        <v>3546</v>
      </c>
    </row>
    <row r="176" s="15" customFormat="1">
      <c r="A176" s="15"/>
      <c r="B176" s="266"/>
      <c r="C176" s="267"/>
      <c r="D176" s="235" t="s">
        <v>238</v>
      </c>
      <c r="E176" s="268" t="s">
        <v>19</v>
      </c>
      <c r="F176" s="269" t="s">
        <v>3216</v>
      </c>
      <c r="G176" s="267"/>
      <c r="H176" s="268" t="s">
        <v>19</v>
      </c>
      <c r="I176" s="270"/>
      <c r="J176" s="267"/>
      <c r="K176" s="267"/>
      <c r="L176" s="271"/>
      <c r="M176" s="272"/>
      <c r="N176" s="273"/>
      <c r="O176" s="273"/>
      <c r="P176" s="273"/>
      <c r="Q176" s="273"/>
      <c r="R176" s="273"/>
      <c r="S176" s="273"/>
      <c r="T176" s="273"/>
      <c r="U176" s="274"/>
      <c r="V176" s="15"/>
      <c r="W176" s="15"/>
      <c r="X176" s="15"/>
      <c r="Y176" s="15"/>
      <c r="Z176" s="15"/>
      <c r="AA176" s="15"/>
      <c r="AB176" s="15"/>
      <c r="AC176" s="15"/>
      <c r="AD176" s="15"/>
      <c r="AE176" s="15"/>
      <c r="AT176" s="275" t="s">
        <v>238</v>
      </c>
      <c r="AU176" s="275" t="s">
        <v>82</v>
      </c>
      <c r="AV176" s="15" t="s">
        <v>82</v>
      </c>
      <c r="AW176" s="15" t="s">
        <v>37</v>
      </c>
      <c r="AX176" s="15" t="s">
        <v>75</v>
      </c>
      <c r="AY176" s="275" t="s">
        <v>227</v>
      </c>
    </row>
    <row r="177" s="13" customFormat="1">
      <c r="A177" s="13"/>
      <c r="B177" s="233"/>
      <c r="C177" s="234"/>
      <c r="D177" s="235" t="s">
        <v>238</v>
      </c>
      <c r="E177" s="236" t="s">
        <v>19</v>
      </c>
      <c r="F177" s="237" t="s">
        <v>2713</v>
      </c>
      <c r="G177" s="234"/>
      <c r="H177" s="238">
        <v>4</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82</v>
      </c>
      <c r="AV177" s="13" t="s">
        <v>84</v>
      </c>
      <c r="AW177" s="13" t="s">
        <v>37</v>
      </c>
      <c r="AX177" s="13" t="s">
        <v>75</v>
      </c>
      <c r="AY177" s="244" t="s">
        <v>227</v>
      </c>
    </row>
    <row r="178" s="14" customFormat="1">
      <c r="A178" s="14"/>
      <c r="B178" s="245"/>
      <c r="C178" s="246"/>
      <c r="D178" s="235" t="s">
        <v>238</v>
      </c>
      <c r="E178" s="247" t="s">
        <v>19</v>
      </c>
      <c r="F178" s="248" t="s">
        <v>240</v>
      </c>
      <c r="G178" s="246"/>
      <c r="H178" s="249">
        <v>4</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82</v>
      </c>
      <c r="AV178" s="14" t="s">
        <v>234</v>
      </c>
      <c r="AW178" s="14" t="s">
        <v>37</v>
      </c>
      <c r="AX178" s="14" t="s">
        <v>82</v>
      </c>
      <c r="AY178" s="255" t="s">
        <v>227</v>
      </c>
    </row>
    <row r="179" s="2" customFormat="1" ht="16.5" customHeight="1">
      <c r="A179" s="40"/>
      <c r="B179" s="41"/>
      <c r="C179" s="215" t="s">
        <v>566</v>
      </c>
      <c r="D179" s="215" t="s">
        <v>229</v>
      </c>
      <c r="E179" s="216" t="s">
        <v>3257</v>
      </c>
      <c r="F179" s="217" t="s">
        <v>3258</v>
      </c>
      <c r="G179" s="218" t="s">
        <v>309</v>
      </c>
      <c r="H179" s="219">
        <v>366</v>
      </c>
      <c r="I179" s="220"/>
      <c r="J179" s="221">
        <f>ROUND(I179*H179,2)</f>
        <v>0</v>
      </c>
      <c r="K179" s="217" t="s">
        <v>19</v>
      </c>
      <c r="L179" s="46"/>
      <c r="M179" s="222" t="s">
        <v>19</v>
      </c>
      <c r="N179" s="223" t="s">
        <v>46</v>
      </c>
      <c r="O179" s="86"/>
      <c r="P179" s="224">
        <f>O179*H179</f>
        <v>0</v>
      </c>
      <c r="Q179" s="224">
        <v>0</v>
      </c>
      <c r="R179" s="224">
        <f>Q179*H179</f>
        <v>0</v>
      </c>
      <c r="S179" s="224">
        <v>0</v>
      </c>
      <c r="T179" s="224">
        <f>S179*H179</f>
        <v>0</v>
      </c>
      <c r="U179" s="225" t="s">
        <v>19</v>
      </c>
      <c r="V179" s="40"/>
      <c r="W179" s="40"/>
      <c r="X179" s="40"/>
      <c r="Y179" s="40"/>
      <c r="Z179" s="40"/>
      <c r="AA179" s="40"/>
      <c r="AB179" s="40"/>
      <c r="AC179" s="40"/>
      <c r="AD179" s="40"/>
      <c r="AE179" s="40"/>
      <c r="AR179" s="226" t="s">
        <v>234</v>
      </c>
      <c r="AT179" s="226" t="s">
        <v>229</v>
      </c>
      <c r="AU179" s="226" t="s">
        <v>82</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234</v>
      </c>
      <c r="BM179" s="226" t="s">
        <v>3547</v>
      </c>
    </row>
    <row r="180" s="2" customFormat="1" ht="16.5" customHeight="1">
      <c r="A180" s="40"/>
      <c r="B180" s="41"/>
      <c r="C180" s="256" t="s">
        <v>571</v>
      </c>
      <c r="D180" s="256" t="s">
        <v>241</v>
      </c>
      <c r="E180" s="257" t="s">
        <v>3260</v>
      </c>
      <c r="F180" s="258" t="s">
        <v>3261</v>
      </c>
      <c r="G180" s="259" t="s">
        <v>309</v>
      </c>
      <c r="H180" s="260">
        <v>366</v>
      </c>
      <c r="I180" s="261"/>
      <c r="J180" s="262">
        <f>ROUND(I180*H180,2)</f>
        <v>0</v>
      </c>
      <c r="K180" s="258" t="s">
        <v>19</v>
      </c>
      <c r="L180" s="263"/>
      <c r="M180" s="264" t="s">
        <v>19</v>
      </c>
      <c r="N180" s="265" t="s">
        <v>46</v>
      </c>
      <c r="O180" s="86"/>
      <c r="P180" s="224">
        <f>O180*H180</f>
        <v>0</v>
      </c>
      <c r="Q180" s="224">
        <v>0</v>
      </c>
      <c r="R180" s="224">
        <f>Q180*H180</f>
        <v>0</v>
      </c>
      <c r="S180" s="224">
        <v>0</v>
      </c>
      <c r="T180" s="224">
        <f>S180*H180</f>
        <v>0</v>
      </c>
      <c r="U180" s="225" t="s">
        <v>19</v>
      </c>
      <c r="V180" s="40"/>
      <c r="W180" s="40"/>
      <c r="X180" s="40"/>
      <c r="Y180" s="40"/>
      <c r="Z180" s="40"/>
      <c r="AA180" s="40"/>
      <c r="AB180" s="40"/>
      <c r="AC180" s="40"/>
      <c r="AD180" s="40"/>
      <c r="AE180" s="40"/>
      <c r="AR180" s="226" t="s">
        <v>245</v>
      </c>
      <c r="AT180" s="226" t="s">
        <v>241</v>
      </c>
      <c r="AU180" s="226" t="s">
        <v>82</v>
      </c>
      <c r="AY180" s="19" t="s">
        <v>227</v>
      </c>
      <c r="BE180" s="227">
        <f>IF(N180="základní",J180,0)</f>
        <v>0</v>
      </c>
      <c r="BF180" s="227">
        <f>IF(N180="snížená",J180,0)</f>
        <v>0</v>
      </c>
      <c r="BG180" s="227">
        <f>IF(N180="zákl. přenesená",J180,0)</f>
        <v>0</v>
      </c>
      <c r="BH180" s="227">
        <f>IF(N180="sníž. přenesená",J180,0)</f>
        <v>0</v>
      </c>
      <c r="BI180" s="227">
        <f>IF(N180="nulová",J180,0)</f>
        <v>0</v>
      </c>
      <c r="BJ180" s="19" t="s">
        <v>82</v>
      </c>
      <c r="BK180" s="227">
        <f>ROUND(I180*H180,2)</f>
        <v>0</v>
      </c>
      <c r="BL180" s="19" t="s">
        <v>234</v>
      </c>
      <c r="BM180" s="226" t="s">
        <v>3548</v>
      </c>
    </row>
    <row r="181" s="15" customFormat="1">
      <c r="A181" s="15"/>
      <c r="B181" s="266"/>
      <c r="C181" s="267"/>
      <c r="D181" s="235" t="s">
        <v>238</v>
      </c>
      <c r="E181" s="268" t="s">
        <v>19</v>
      </c>
      <c r="F181" s="269" t="s">
        <v>3216</v>
      </c>
      <c r="G181" s="267"/>
      <c r="H181" s="268" t="s">
        <v>19</v>
      </c>
      <c r="I181" s="270"/>
      <c r="J181" s="267"/>
      <c r="K181" s="267"/>
      <c r="L181" s="271"/>
      <c r="M181" s="272"/>
      <c r="N181" s="273"/>
      <c r="O181" s="273"/>
      <c r="P181" s="273"/>
      <c r="Q181" s="273"/>
      <c r="R181" s="273"/>
      <c r="S181" s="273"/>
      <c r="T181" s="273"/>
      <c r="U181" s="274"/>
      <c r="V181" s="15"/>
      <c r="W181" s="15"/>
      <c r="X181" s="15"/>
      <c r="Y181" s="15"/>
      <c r="Z181" s="15"/>
      <c r="AA181" s="15"/>
      <c r="AB181" s="15"/>
      <c r="AC181" s="15"/>
      <c r="AD181" s="15"/>
      <c r="AE181" s="15"/>
      <c r="AT181" s="275" t="s">
        <v>238</v>
      </c>
      <c r="AU181" s="275" t="s">
        <v>82</v>
      </c>
      <c r="AV181" s="15" t="s">
        <v>82</v>
      </c>
      <c r="AW181" s="15" t="s">
        <v>37</v>
      </c>
      <c r="AX181" s="15" t="s">
        <v>75</v>
      </c>
      <c r="AY181" s="275" t="s">
        <v>227</v>
      </c>
    </row>
    <row r="182" s="13" customFormat="1">
      <c r="A182" s="13"/>
      <c r="B182" s="233"/>
      <c r="C182" s="234"/>
      <c r="D182" s="235" t="s">
        <v>238</v>
      </c>
      <c r="E182" s="236" t="s">
        <v>19</v>
      </c>
      <c r="F182" s="237" t="s">
        <v>3549</v>
      </c>
      <c r="G182" s="234"/>
      <c r="H182" s="238">
        <v>366</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82</v>
      </c>
      <c r="AV182" s="13" t="s">
        <v>84</v>
      </c>
      <c r="AW182" s="13" t="s">
        <v>37</v>
      </c>
      <c r="AX182" s="13" t="s">
        <v>75</v>
      </c>
      <c r="AY182" s="244" t="s">
        <v>227</v>
      </c>
    </row>
    <row r="183" s="14" customFormat="1">
      <c r="A183" s="14"/>
      <c r="B183" s="245"/>
      <c r="C183" s="246"/>
      <c r="D183" s="235" t="s">
        <v>238</v>
      </c>
      <c r="E183" s="247" t="s">
        <v>19</v>
      </c>
      <c r="F183" s="248" t="s">
        <v>240</v>
      </c>
      <c r="G183" s="246"/>
      <c r="H183" s="249">
        <v>366</v>
      </c>
      <c r="I183" s="250"/>
      <c r="J183" s="246"/>
      <c r="K183" s="246"/>
      <c r="L183" s="251"/>
      <c r="M183" s="252"/>
      <c r="N183" s="253"/>
      <c r="O183" s="253"/>
      <c r="P183" s="253"/>
      <c r="Q183" s="253"/>
      <c r="R183" s="253"/>
      <c r="S183" s="253"/>
      <c r="T183" s="253"/>
      <c r="U183" s="254"/>
      <c r="V183" s="14"/>
      <c r="W183" s="14"/>
      <c r="X183" s="14"/>
      <c r="Y183" s="14"/>
      <c r="Z183" s="14"/>
      <c r="AA183" s="14"/>
      <c r="AB183" s="14"/>
      <c r="AC183" s="14"/>
      <c r="AD183" s="14"/>
      <c r="AE183" s="14"/>
      <c r="AT183" s="255" t="s">
        <v>238</v>
      </c>
      <c r="AU183" s="255" t="s">
        <v>82</v>
      </c>
      <c r="AV183" s="14" t="s">
        <v>234</v>
      </c>
      <c r="AW183" s="14" t="s">
        <v>37</v>
      </c>
      <c r="AX183" s="14" t="s">
        <v>82</v>
      </c>
      <c r="AY183" s="255" t="s">
        <v>227</v>
      </c>
    </row>
    <row r="184" s="2" customFormat="1" ht="16.5" customHeight="1">
      <c r="A184" s="40"/>
      <c r="B184" s="41"/>
      <c r="C184" s="215" t="s">
        <v>576</v>
      </c>
      <c r="D184" s="215" t="s">
        <v>229</v>
      </c>
      <c r="E184" s="216" t="s">
        <v>3550</v>
      </c>
      <c r="F184" s="217" t="s">
        <v>3551</v>
      </c>
      <c r="G184" s="218" t="s">
        <v>309</v>
      </c>
      <c r="H184" s="219">
        <v>366</v>
      </c>
      <c r="I184" s="220"/>
      <c r="J184" s="221">
        <f>ROUND(I184*H184,2)</f>
        <v>0</v>
      </c>
      <c r="K184" s="217" t="s">
        <v>19</v>
      </c>
      <c r="L184" s="46"/>
      <c r="M184" s="222" t="s">
        <v>19</v>
      </c>
      <c r="N184" s="223" t="s">
        <v>46</v>
      </c>
      <c r="O184" s="86"/>
      <c r="P184" s="224">
        <f>O184*H184</f>
        <v>0</v>
      </c>
      <c r="Q184" s="224">
        <v>0</v>
      </c>
      <c r="R184" s="224">
        <f>Q184*H184</f>
        <v>0</v>
      </c>
      <c r="S184" s="224">
        <v>0</v>
      </c>
      <c r="T184" s="224">
        <f>S184*H184</f>
        <v>0</v>
      </c>
      <c r="U184" s="225" t="s">
        <v>19</v>
      </c>
      <c r="V184" s="40"/>
      <c r="W184" s="40"/>
      <c r="X184" s="40"/>
      <c r="Y184" s="40"/>
      <c r="Z184" s="40"/>
      <c r="AA184" s="40"/>
      <c r="AB184" s="40"/>
      <c r="AC184" s="40"/>
      <c r="AD184" s="40"/>
      <c r="AE184" s="40"/>
      <c r="AR184" s="226" t="s">
        <v>234</v>
      </c>
      <c r="AT184" s="226" t="s">
        <v>229</v>
      </c>
      <c r="AU184" s="226" t="s">
        <v>82</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234</v>
      </c>
      <c r="BM184" s="226" t="s">
        <v>3552</v>
      </c>
    </row>
    <row r="185" s="2" customFormat="1" ht="16.5" customHeight="1">
      <c r="A185" s="40"/>
      <c r="B185" s="41"/>
      <c r="C185" s="256" t="s">
        <v>581</v>
      </c>
      <c r="D185" s="256" t="s">
        <v>241</v>
      </c>
      <c r="E185" s="257" t="s">
        <v>3553</v>
      </c>
      <c r="F185" s="258" t="s">
        <v>3554</v>
      </c>
      <c r="G185" s="259" t="s">
        <v>309</v>
      </c>
      <c r="H185" s="260">
        <v>366</v>
      </c>
      <c r="I185" s="261"/>
      <c r="J185" s="262">
        <f>ROUND(I185*H185,2)</f>
        <v>0</v>
      </c>
      <c r="K185" s="258" t="s">
        <v>19</v>
      </c>
      <c r="L185" s="263"/>
      <c r="M185" s="264" t="s">
        <v>19</v>
      </c>
      <c r="N185" s="265" t="s">
        <v>46</v>
      </c>
      <c r="O185" s="86"/>
      <c r="P185" s="224">
        <f>O185*H185</f>
        <v>0</v>
      </c>
      <c r="Q185" s="224">
        <v>0</v>
      </c>
      <c r="R185" s="224">
        <f>Q185*H185</f>
        <v>0</v>
      </c>
      <c r="S185" s="224">
        <v>0</v>
      </c>
      <c r="T185" s="224">
        <f>S185*H185</f>
        <v>0</v>
      </c>
      <c r="U185" s="225" t="s">
        <v>19</v>
      </c>
      <c r="V185" s="40"/>
      <c r="W185" s="40"/>
      <c r="X185" s="40"/>
      <c r="Y185" s="40"/>
      <c r="Z185" s="40"/>
      <c r="AA185" s="40"/>
      <c r="AB185" s="40"/>
      <c r="AC185" s="40"/>
      <c r="AD185" s="40"/>
      <c r="AE185" s="40"/>
      <c r="AR185" s="226" t="s">
        <v>245</v>
      </c>
      <c r="AT185" s="226" t="s">
        <v>241</v>
      </c>
      <c r="AU185" s="226" t="s">
        <v>82</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234</v>
      </c>
      <c r="BM185" s="226" t="s">
        <v>3555</v>
      </c>
    </row>
    <row r="186" s="15" customFormat="1">
      <c r="A186" s="15"/>
      <c r="B186" s="266"/>
      <c r="C186" s="267"/>
      <c r="D186" s="235" t="s">
        <v>238</v>
      </c>
      <c r="E186" s="268" t="s">
        <v>19</v>
      </c>
      <c r="F186" s="269" t="s">
        <v>3216</v>
      </c>
      <c r="G186" s="267"/>
      <c r="H186" s="268" t="s">
        <v>19</v>
      </c>
      <c r="I186" s="270"/>
      <c r="J186" s="267"/>
      <c r="K186" s="267"/>
      <c r="L186" s="271"/>
      <c r="M186" s="272"/>
      <c r="N186" s="273"/>
      <c r="O186" s="273"/>
      <c r="P186" s="273"/>
      <c r="Q186" s="273"/>
      <c r="R186" s="273"/>
      <c r="S186" s="273"/>
      <c r="T186" s="273"/>
      <c r="U186" s="274"/>
      <c r="V186" s="15"/>
      <c r="W186" s="15"/>
      <c r="X186" s="15"/>
      <c r="Y186" s="15"/>
      <c r="Z186" s="15"/>
      <c r="AA186" s="15"/>
      <c r="AB186" s="15"/>
      <c r="AC186" s="15"/>
      <c r="AD186" s="15"/>
      <c r="AE186" s="15"/>
      <c r="AT186" s="275" t="s">
        <v>238</v>
      </c>
      <c r="AU186" s="275" t="s">
        <v>82</v>
      </c>
      <c r="AV186" s="15" t="s">
        <v>82</v>
      </c>
      <c r="AW186" s="15" t="s">
        <v>37</v>
      </c>
      <c r="AX186" s="15" t="s">
        <v>75</v>
      </c>
      <c r="AY186" s="275" t="s">
        <v>227</v>
      </c>
    </row>
    <row r="187" s="13" customFormat="1">
      <c r="A187" s="13"/>
      <c r="B187" s="233"/>
      <c r="C187" s="234"/>
      <c r="D187" s="235" t="s">
        <v>238</v>
      </c>
      <c r="E187" s="236" t="s">
        <v>19</v>
      </c>
      <c r="F187" s="237" t="s">
        <v>3549</v>
      </c>
      <c r="G187" s="234"/>
      <c r="H187" s="238">
        <v>366</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82</v>
      </c>
      <c r="AV187" s="13" t="s">
        <v>84</v>
      </c>
      <c r="AW187" s="13" t="s">
        <v>37</v>
      </c>
      <c r="AX187" s="13" t="s">
        <v>75</v>
      </c>
      <c r="AY187" s="244" t="s">
        <v>227</v>
      </c>
    </row>
    <row r="188" s="14" customFormat="1">
      <c r="A188" s="14"/>
      <c r="B188" s="245"/>
      <c r="C188" s="246"/>
      <c r="D188" s="235" t="s">
        <v>238</v>
      </c>
      <c r="E188" s="247" t="s">
        <v>19</v>
      </c>
      <c r="F188" s="248" t="s">
        <v>240</v>
      </c>
      <c r="G188" s="246"/>
      <c r="H188" s="249">
        <v>366</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82</v>
      </c>
      <c r="AV188" s="14" t="s">
        <v>234</v>
      </c>
      <c r="AW188" s="14" t="s">
        <v>37</v>
      </c>
      <c r="AX188" s="14" t="s">
        <v>82</v>
      </c>
      <c r="AY188" s="255" t="s">
        <v>227</v>
      </c>
    </row>
    <row r="189" s="2" customFormat="1" ht="16.5" customHeight="1">
      <c r="A189" s="40"/>
      <c r="B189" s="41"/>
      <c r="C189" s="215" t="s">
        <v>587</v>
      </c>
      <c r="D189" s="215" t="s">
        <v>229</v>
      </c>
      <c r="E189" s="216" t="s">
        <v>3251</v>
      </c>
      <c r="F189" s="217" t="s">
        <v>3252</v>
      </c>
      <c r="G189" s="218" t="s">
        <v>309</v>
      </c>
      <c r="H189" s="219">
        <v>18</v>
      </c>
      <c r="I189" s="220"/>
      <c r="J189" s="221">
        <f>ROUND(I189*H189,2)</f>
        <v>0</v>
      </c>
      <c r="K189" s="217" t="s">
        <v>19</v>
      </c>
      <c r="L189" s="46"/>
      <c r="M189" s="222" t="s">
        <v>19</v>
      </c>
      <c r="N189" s="223" t="s">
        <v>46</v>
      </c>
      <c r="O189" s="86"/>
      <c r="P189" s="224">
        <f>O189*H189</f>
        <v>0</v>
      </c>
      <c r="Q189" s="224">
        <v>0</v>
      </c>
      <c r="R189" s="224">
        <f>Q189*H189</f>
        <v>0</v>
      </c>
      <c r="S189" s="224">
        <v>0</v>
      </c>
      <c r="T189" s="224">
        <f>S189*H189</f>
        <v>0</v>
      </c>
      <c r="U189" s="225" t="s">
        <v>19</v>
      </c>
      <c r="V189" s="40"/>
      <c r="W189" s="40"/>
      <c r="X189" s="40"/>
      <c r="Y189" s="40"/>
      <c r="Z189" s="40"/>
      <c r="AA189" s="40"/>
      <c r="AB189" s="40"/>
      <c r="AC189" s="40"/>
      <c r="AD189" s="40"/>
      <c r="AE189" s="40"/>
      <c r="AR189" s="226" t="s">
        <v>234</v>
      </c>
      <c r="AT189" s="226" t="s">
        <v>229</v>
      </c>
      <c r="AU189" s="226" t="s">
        <v>82</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234</v>
      </c>
      <c r="BM189" s="226" t="s">
        <v>3556</v>
      </c>
    </row>
    <row r="190" s="2" customFormat="1" ht="16.5" customHeight="1">
      <c r="A190" s="40"/>
      <c r="B190" s="41"/>
      <c r="C190" s="256" t="s">
        <v>592</v>
      </c>
      <c r="D190" s="256" t="s">
        <v>241</v>
      </c>
      <c r="E190" s="257" t="s">
        <v>3557</v>
      </c>
      <c r="F190" s="258" t="s">
        <v>3255</v>
      </c>
      <c r="G190" s="259" t="s">
        <v>309</v>
      </c>
      <c r="H190" s="260">
        <v>18</v>
      </c>
      <c r="I190" s="261"/>
      <c r="J190" s="262">
        <f>ROUND(I190*H190,2)</f>
        <v>0</v>
      </c>
      <c r="K190" s="258" t="s">
        <v>19</v>
      </c>
      <c r="L190" s="263"/>
      <c r="M190" s="264" t="s">
        <v>19</v>
      </c>
      <c r="N190" s="265" t="s">
        <v>46</v>
      </c>
      <c r="O190" s="86"/>
      <c r="P190" s="224">
        <f>O190*H190</f>
        <v>0</v>
      </c>
      <c r="Q190" s="224">
        <v>0</v>
      </c>
      <c r="R190" s="224">
        <f>Q190*H190</f>
        <v>0</v>
      </c>
      <c r="S190" s="224">
        <v>0</v>
      </c>
      <c r="T190" s="224">
        <f>S190*H190</f>
        <v>0</v>
      </c>
      <c r="U190" s="225" t="s">
        <v>19</v>
      </c>
      <c r="V190" s="40"/>
      <c r="W190" s="40"/>
      <c r="X190" s="40"/>
      <c r="Y190" s="40"/>
      <c r="Z190" s="40"/>
      <c r="AA190" s="40"/>
      <c r="AB190" s="40"/>
      <c r="AC190" s="40"/>
      <c r="AD190" s="40"/>
      <c r="AE190" s="40"/>
      <c r="AR190" s="226" t="s">
        <v>245</v>
      </c>
      <c r="AT190" s="226" t="s">
        <v>241</v>
      </c>
      <c r="AU190" s="226" t="s">
        <v>82</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234</v>
      </c>
      <c r="BM190" s="226" t="s">
        <v>3558</v>
      </c>
    </row>
    <row r="191" s="15" customFormat="1">
      <c r="A191" s="15"/>
      <c r="B191" s="266"/>
      <c r="C191" s="267"/>
      <c r="D191" s="235" t="s">
        <v>238</v>
      </c>
      <c r="E191" s="268" t="s">
        <v>19</v>
      </c>
      <c r="F191" s="269" t="s">
        <v>3216</v>
      </c>
      <c r="G191" s="267"/>
      <c r="H191" s="268" t="s">
        <v>19</v>
      </c>
      <c r="I191" s="270"/>
      <c r="J191" s="267"/>
      <c r="K191" s="267"/>
      <c r="L191" s="271"/>
      <c r="M191" s="272"/>
      <c r="N191" s="273"/>
      <c r="O191" s="273"/>
      <c r="P191" s="273"/>
      <c r="Q191" s="273"/>
      <c r="R191" s="273"/>
      <c r="S191" s="273"/>
      <c r="T191" s="273"/>
      <c r="U191" s="274"/>
      <c r="V191" s="15"/>
      <c r="W191" s="15"/>
      <c r="X191" s="15"/>
      <c r="Y191" s="15"/>
      <c r="Z191" s="15"/>
      <c r="AA191" s="15"/>
      <c r="AB191" s="15"/>
      <c r="AC191" s="15"/>
      <c r="AD191" s="15"/>
      <c r="AE191" s="15"/>
      <c r="AT191" s="275" t="s">
        <v>238</v>
      </c>
      <c r="AU191" s="275" t="s">
        <v>82</v>
      </c>
      <c r="AV191" s="15" t="s">
        <v>82</v>
      </c>
      <c r="AW191" s="15" t="s">
        <v>37</v>
      </c>
      <c r="AX191" s="15" t="s">
        <v>75</v>
      </c>
      <c r="AY191" s="275" t="s">
        <v>227</v>
      </c>
    </row>
    <row r="192" s="13" customFormat="1">
      <c r="A192" s="13"/>
      <c r="B192" s="233"/>
      <c r="C192" s="234"/>
      <c r="D192" s="235" t="s">
        <v>238</v>
      </c>
      <c r="E192" s="236" t="s">
        <v>19</v>
      </c>
      <c r="F192" s="237" t="s">
        <v>3559</v>
      </c>
      <c r="G192" s="234"/>
      <c r="H192" s="238">
        <v>18</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82</v>
      </c>
      <c r="AV192" s="13" t="s">
        <v>84</v>
      </c>
      <c r="AW192" s="13" t="s">
        <v>37</v>
      </c>
      <c r="AX192" s="13" t="s">
        <v>75</v>
      </c>
      <c r="AY192" s="244" t="s">
        <v>227</v>
      </c>
    </row>
    <row r="193" s="14" customFormat="1">
      <c r="A193" s="14"/>
      <c r="B193" s="245"/>
      <c r="C193" s="246"/>
      <c r="D193" s="235" t="s">
        <v>238</v>
      </c>
      <c r="E193" s="247" t="s">
        <v>19</v>
      </c>
      <c r="F193" s="248" t="s">
        <v>240</v>
      </c>
      <c r="G193" s="246"/>
      <c r="H193" s="249">
        <v>18</v>
      </c>
      <c r="I193" s="250"/>
      <c r="J193" s="246"/>
      <c r="K193" s="246"/>
      <c r="L193" s="251"/>
      <c r="M193" s="252"/>
      <c r="N193" s="253"/>
      <c r="O193" s="253"/>
      <c r="P193" s="253"/>
      <c r="Q193" s="253"/>
      <c r="R193" s="253"/>
      <c r="S193" s="253"/>
      <c r="T193" s="253"/>
      <c r="U193" s="254"/>
      <c r="V193" s="14"/>
      <c r="W193" s="14"/>
      <c r="X193" s="14"/>
      <c r="Y193" s="14"/>
      <c r="Z193" s="14"/>
      <c r="AA193" s="14"/>
      <c r="AB193" s="14"/>
      <c r="AC193" s="14"/>
      <c r="AD193" s="14"/>
      <c r="AE193" s="14"/>
      <c r="AT193" s="255" t="s">
        <v>238</v>
      </c>
      <c r="AU193" s="255" t="s">
        <v>82</v>
      </c>
      <c r="AV193" s="14" t="s">
        <v>234</v>
      </c>
      <c r="AW193" s="14" t="s">
        <v>37</v>
      </c>
      <c r="AX193" s="14" t="s">
        <v>82</v>
      </c>
      <c r="AY193" s="255" t="s">
        <v>227</v>
      </c>
    </row>
    <row r="194" s="2" customFormat="1" ht="16.5" customHeight="1">
      <c r="A194" s="40"/>
      <c r="B194" s="41"/>
      <c r="C194" s="215" t="s">
        <v>597</v>
      </c>
      <c r="D194" s="215" t="s">
        <v>229</v>
      </c>
      <c r="E194" s="216" t="s">
        <v>2789</v>
      </c>
      <c r="F194" s="217" t="s">
        <v>2790</v>
      </c>
      <c r="G194" s="218" t="s">
        <v>2657</v>
      </c>
      <c r="H194" s="219">
        <v>18</v>
      </c>
      <c r="I194" s="220"/>
      <c r="J194" s="221">
        <f>ROUND(I194*H194,2)</f>
        <v>0</v>
      </c>
      <c r="K194" s="217" t="s">
        <v>19</v>
      </c>
      <c r="L194" s="46"/>
      <c r="M194" s="222" t="s">
        <v>19</v>
      </c>
      <c r="N194" s="223" t="s">
        <v>46</v>
      </c>
      <c r="O194" s="86"/>
      <c r="P194" s="224">
        <f>O194*H194</f>
        <v>0</v>
      </c>
      <c r="Q194" s="224">
        <v>0</v>
      </c>
      <c r="R194" s="224">
        <f>Q194*H194</f>
        <v>0</v>
      </c>
      <c r="S194" s="224">
        <v>0</v>
      </c>
      <c r="T194" s="224">
        <f>S194*H194</f>
        <v>0</v>
      </c>
      <c r="U194" s="225" t="s">
        <v>19</v>
      </c>
      <c r="V194" s="40"/>
      <c r="W194" s="40"/>
      <c r="X194" s="40"/>
      <c r="Y194" s="40"/>
      <c r="Z194" s="40"/>
      <c r="AA194" s="40"/>
      <c r="AB194" s="40"/>
      <c r="AC194" s="40"/>
      <c r="AD194" s="40"/>
      <c r="AE194" s="40"/>
      <c r="AR194" s="226" t="s">
        <v>234</v>
      </c>
      <c r="AT194" s="226" t="s">
        <v>229</v>
      </c>
      <c r="AU194" s="226" t="s">
        <v>82</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234</v>
      </c>
      <c r="BM194" s="226" t="s">
        <v>3560</v>
      </c>
    </row>
    <row r="195" s="2" customFormat="1" ht="16.5" customHeight="1">
      <c r="A195" s="40"/>
      <c r="B195" s="41"/>
      <c r="C195" s="256" t="s">
        <v>603</v>
      </c>
      <c r="D195" s="256" t="s">
        <v>241</v>
      </c>
      <c r="E195" s="257" t="s">
        <v>3099</v>
      </c>
      <c r="F195" s="258" t="s">
        <v>2793</v>
      </c>
      <c r="G195" s="259" t="s">
        <v>2657</v>
      </c>
      <c r="H195" s="260">
        <v>18</v>
      </c>
      <c r="I195" s="261"/>
      <c r="J195" s="262">
        <f>ROUND(I195*H195,2)</f>
        <v>0</v>
      </c>
      <c r="K195" s="258" t="s">
        <v>19</v>
      </c>
      <c r="L195" s="263"/>
      <c r="M195" s="264" t="s">
        <v>19</v>
      </c>
      <c r="N195" s="265" t="s">
        <v>46</v>
      </c>
      <c r="O195" s="86"/>
      <c r="P195" s="224">
        <f>O195*H195</f>
        <v>0</v>
      </c>
      <c r="Q195" s="224">
        <v>0</v>
      </c>
      <c r="R195" s="224">
        <f>Q195*H195</f>
        <v>0</v>
      </c>
      <c r="S195" s="224">
        <v>0</v>
      </c>
      <c r="T195" s="224">
        <f>S195*H195</f>
        <v>0</v>
      </c>
      <c r="U195" s="225" t="s">
        <v>19</v>
      </c>
      <c r="V195" s="40"/>
      <c r="W195" s="40"/>
      <c r="X195" s="40"/>
      <c r="Y195" s="40"/>
      <c r="Z195" s="40"/>
      <c r="AA195" s="40"/>
      <c r="AB195" s="40"/>
      <c r="AC195" s="40"/>
      <c r="AD195" s="40"/>
      <c r="AE195" s="40"/>
      <c r="AR195" s="226" t="s">
        <v>245</v>
      </c>
      <c r="AT195" s="226" t="s">
        <v>241</v>
      </c>
      <c r="AU195" s="226" t="s">
        <v>82</v>
      </c>
      <c r="AY195" s="19" t="s">
        <v>227</v>
      </c>
      <c r="BE195" s="227">
        <f>IF(N195="základní",J195,0)</f>
        <v>0</v>
      </c>
      <c r="BF195" s="227">
        <f>IF(N195="snížená",J195,0)</f>
        <v>0</v>
      </c>
      <c r="BG195" s="227">
        <f>IF(N195="zákl. přenesená",J195,0)</f>
        <v>0</v>
      </c>
      <c r="BH195" s="227">
        <f>IF(N195="sníž. přenesená",J195,0)</f>
        <v>0</v>
      </c>
      <c r="BI195" s="227">
        <f>IF(N195="nulová",J195,0)</f>
        <v>0</v>
      </c>
      <c r="BJ195" s="19" t="s">
        <v>82</v>
      </c>
      <c r="BK195" s="227">
        <f>ROUND(I195*H195,2)</f>
        <v>0</v>
      </c>
      <c r="BL195" s="19" t="s">
        <v>234</v>
      </c>
      <c r="BM195" s="226" t="s">
        <v>3561</v>
      </c>
    </row>
    <row r="196" s="15" customFormat="1">
      <c r="A196" s="15"/>
      <c r="B196" s="266"/>
      <c r="C196" s="267"/>
      <c r="D196" s="235" t="s">
        <v>238</v>
      </c>
      <c r="E196" s="268" t="s">
        <v>19</v>
      </c>
      <c r="F196" s="269" t="s">
        <v>3216</v>
      </c>
      <c r="G196" s="267"/>
      <c r="H196" s="268" t="s">
        <v>19</v>
      </c>
      <c r="I196" s="270"/>
      <c r="J196" s="267"/>
      <c r="K196" s="267"/>
      <c r="L196" s="271"/>
      <c r="M196" s="272"/>
      <c r="N196" s="273"/>
      <c r="O196" s="273"/>
      <c r="P196" s="273"/>
      <c r="Q196" s="273"/>
      <c r="R196" s="273"/>
      <c r="S196" s="273"/>
      <c r="T196" s="273"/>
      <c r="U196" s="274"/>
      <c r="V196" s="15"/>
      <c r="W196" s="15"/>
      <c r="X196" s="15"/>
      <c r="Y196" s="15"/>
      <c r="Z196" s="15"/>
      <c r="AA196" s="15"/>
      <c r="AB196" s="15"/>
      <c r="AC196" s="15"/>
      <c r="AD196" s="15"/>
      <c r="AE196" s="15"/>
      <c r="AT196" s="275" t="s">
        <v>238</v>
      </c>
      <c r="AU196" s="275" t="s">
        <v>82</v>
      </c>
      <c r="AV196" s="15" t="s">
        <v>82</v>
      </c>
      <c r="AW196" s="15" t="s">
        <v>37</v>
      </c>
      <c r="AX196" s="15" t="s">
        <v>75</v>
      </c>
      <c r="AY196" s="275" t="s">
        <v>227</v>
      </c>
    </row>
    <row r="197" s="13" customFormat="1">
      <c r="A197" s="13"/>
      <c r="B197" s="233"/>
      <c r="C197" s="234"/>
      <c r="D197" s="235" t="s">
        <v>238</v>
      </c>
      <c r="E197" s="236" t="s">
        <v>19</v>
      </c>
      <c r="F197" s="237" t="s">
        <v>3562</v>
      </c>
      <c r="G197" s="234"/>
      <c r="H197" s="238">
        <v>18</v>
      </c>
      <c r="I197" s="239"/>
      <c r="J197" s="234"/>
      <c r="K197" s="234"/>
      <c r="L197" s="240"/>
      <c r="M197" s="241"/>
      <c r="N197" s="242"/>
      <c r="O197" s="242"/>
      <c r="P197" s="242"/>
      <c r="Q197" s="242"/>
      <c r="R197" s="242"/>
      <c r="S197" s="242"/>
      <c r="T197" s="242"/>
      <c r="U197" s="243"/>
      <c r="V197" s="13"/>
      <c r="W197" s="13"/>
      <c r="X197" s="13"/>
      <c r="Y197" s="13"/>
      <c r="Z197" s="13"/>
      <c r="AA197" s="13"/>
      <c r="AB197" s="13"/>
      <c r="AC197" s="13"/>
      <c r="AD197" s="13"/>
      <c r="AE197" s="13"/>
      <c r="AT197" s="244" t="s">
        <v>238</v>
      </c>
      <c r="AU197" s="244" t="s">
        <v>82</v>
      </c>
      <c r="AV197" s="13" t="s">
        <v>84</v>
      </c>
      <c r="AW197" s="13" t="s">
        <v>37</v>
      </c>
      <c r="AX197" s="13" t="s">
        <v>75</v>
      </c>
      <c r="AY197" s="244" t="s">
        <v>227</v>
      </c>
    </row>
    <row r="198" s="14" customFormat="1">
      <c r="A198" s="14"/>
      <c r="B198" s="245"/>
      <c r="C198" s="246"/>
      <c r="D198" s="235" t="s">
        <v>238</v>
      </c>
      <c r="E198" s="247" t="s">
        <v>19</v>
      </c>
      <c r="F198" s="248" t="s">
        <v>240</v>
      </c>
      <c r="G198" s="246"/>
      <c r="H198" s="249">
        <v>18</v>
      </c>
      <c r="I198" s="250"/>
      <c r="J198" s="246"/>
      <c r="K198" s="246"/>
      <c r="L198" s="251"/>
      <c r="M198" s="252"/>
      <c r="N198" s="253"/>
      <c r="O198" s="253"/>
      <c r="P198" s="253"/>
      <c r="Q198" s="253"/>
      <c r="R198" s="253"/>
      <c r="S198" s="253"/>
      <c r="T198" s="253"/>
      <c r="U198" s="254"/>
      <c r="V198" s="14"/>
      <c r="W198" s="14"/>
      <c r="X198" s="14"/>
      <c r="Y198" s="14"/>
      <c r="Z198" s="14"/>
      <c r="AA198" s="14"/>
      <c r="AB198" s="14"/>
      <c r="AC198" s="14"/>
      <c r="AD198" s="14"/>
      <c r="AE198" s="14"/>
      <c r="AT198" s="255" t="s">
        <v>238</v>
      </c>
      <c r="AU198" s="255" t="s">
        <v>82</v>
      </c>
      <c r="AV198" s="14" t="s">
        <v>234</v>
      </c>
      <c r="AW198" s="14" t="s">
        <v>37</v>
      </c>
      <c r="AX198" s="14" t="s">
        <v>82</v>
      </c>
      <c r="AY198" s="255" t="s">
        <v>227</v>
      </c>
    </row>
    <row r="199" s="2" customFormat="1" ht="16.5" customHeight="1">
      <c r="A199" s="40"/>
      <c r="B199" s="41"/>
      <c r="C199" s="215" t="s">
        <v>608</v>
      </c>
      <c r="D199" s="215" t="s">
        <v>229</v>
      </c>
      <c r="E199" s="216" t="s">
        <v>3563</v>
      </c>
      <c r="F199" s="217" t="s">
        <v>3564</v>
      </c>
      <c r="G199" s="218" t="s">
        <v>309</v>
      </c>
      <c r="H199" s="219">
        <v>9</v>
      </c>
      <c r="I199" s="220"/>
      <c r="J199" s="221">
        <f>ROUND(I199*H199,2)</f>
        <v>0</v>
      </c>
      <c r="K199" s="217" t="s">
        <v>19</v>
      </c>
      <c r="L199" s="46"/>
      <c r="M199" s="222" t="s">
        <v>19</v>
      </c>
      <c r="N199" s="223" t="s">
        <v>46</v>
      </c>
      <c r="O199" s="86"/>
      <c r="P199" s="224">
        <f>O199*H199</f>
        <v>0</v>
      </c>
      <c r="Q199" s="224">
        <v>0</v>
      </c>
      <c r="R199" s="224">
        <f>Q199*H199</f>
        <v>0</v>
      </c>
      <c r="S199" s="224">
        <v>0</v>
      </c>
      <c r="T199" s="224">
        <f>S199*H199</f>
        <v>0</v>
      </c>
      <c r="U199" s="225" t="s">
        <v>19</v>
      </c>
      <c r="V199" s="40"/>
      <c r="W199" s="40"/>
      <c r="X199" s="40"/>
      <c r="Y199" s="40"/>
      <c r="Z199" s="40"/>
      <c r="AA199" s="40"/>
      <c r="AB199" s="40"/>
      <c r="AC199" s="40"/>
      <c r="AD199" s="40"/>
      <c r="AE199" s="40"/>
      <c r="AR199" s="226" t="s">
        <v>234</v>
      </c>
      <c r="AT199" s="226" t="s">
        <v>229</v>
      </c>
      <c r="AU199" s="226" t="s">
        <v>82</v>
      </c>
      <c r="AY199" s="19" t="s">
        <v>227</v>
      </c>
      <c r="BE199" s="227">
        <f>IF(N199="základní",J199,0)</f>
        <v>0</v>
      </c>
      <c r="BF199" s="227">
        <f>IF(N199="snížená",J199,0)</f>
        <v>0</v>
      </c>
      <c r="BG199" s="227">
        <f>IF(N199="zákl. přenesená",J199,0)</f>
        <v>0</v>
      </c>
      <c r="BH199" s="227">
        <f>IF(N199="sníž. přenesená",J199,0)</f>
        <v>0</v>
      </c>
      <c r="BI199" s="227">
        <f>IF(N199="nulová",J199,0)</f>
        <v>0</v>
      </c>
      <c r="BJ199" s="19" t="s">
        <v>82</v>
      </c>
      <c r="BK199" s="227">
        <f>ROUND(I199*H199,2)</f>
        <v>0</v>
      </c>
      <c r="BL199" s="19" t="s">
        <v>234</v>
      </c>
      <c r="BM199" s="226" t="s">
        <v>3565</v>
      </c>
    </row>
    <row r="200" s="2" customFormat="1" ht="16.5" customHeight="1">
      <c r="A200" s="40"/>
      <c r="B200" s="41"/>
      <c r="C200" s="256" t="s">
        <v>615</v>
      </c>
      <c r="D200" s="256" t="s">
        <v>241</v>
      </c>
      <c r="E200" s="257" t="s">
        <v>3566</v>
      </c>
      <c r="F200" s="258" t="s">
        <v>3567</v>
      </c>
      <c r="G200" s="259" t="s">
        <v>309</v>
      </c>
      <c r="H200" s="260">
        <v>9</v>
      </c>
      <c r="I200" s="261"/>
      <c r="J200" s="262">
        <f>ROUND(I200*H200,2)</f>
        <v>0</v>
      </c>
      <c r="K200" s="258" t="s">
        <v>19</v>
      </c>
      <c r="L200" s="263"/>
      <c r="M200" s="264" t="s">
        <v>19</v>
      </c>
      <c r="N200" s="265" t="s">
        <v>46</v>
      </c>
      <c r="O200" s="86"/>
      <c r="P200" s="224">
        <f>O200*H200</f>
        <v>0</v>
      </c>
      <c r="Q200" s="224">
        <v>0</v>
      </c>
      <c r="R200" s="224">
        <f>Q200*H200</f>
        <v>0</v>
      </c>
      <c r="S200" s="224">
        <v>0</v>
      </c>
      <c r="T200" s="224">
        <f>S200*H200</f>
        <v>0</v>
      </c>
      <c r="U200" s="225" t="s">
        <v>19</v>
      </c>
      <c r="V200" s="40"/>
      <c r="W200" s="40"/>
      <c r="X200" s="40"/>
      <c r="Y200" s="40"/>
      <c r="Z200" s="40"/>
      <c r="AA200" s="40"/>
      <c r="AB200" s="40"/>
      <c r="AC200" s="40"/>
      <c r="AD200" s="40"/>
      <c r="AE200" s="40"/>
      <c r="AR200" s="226" t="s">
        <v>245</v>
      </c>
      <c r="AT200" s="226" t="s">
        <v>241</v>
      </c>
      <c r="AU200" s="226" t="s">
        <v>82</v>
      </c>
      <c r="AY200" s="19" t="s">
        <v>227</v>
      </c>
      <c r="BE200" s="227">
        <f>IF(N200="základní",J200,0)</f>
        <v>0</v>
      </c>
      <c r="BF200" s="227">
        <f>IF(N200="snížená",J200,0)</f>
        <v>0</v>
      </c>
      <c r="BG200" s="227">
        <f>IF(N200="zákl. přenesená",J200,0)</f>
        <v>0</v>
      </c>
      <c r="BH200" s="227">
        <f>IF(N200="sníž. přenesená",J200,0)</f>
        <v>0</v>
      </c>
      <c r="BI200" s="227">
        <f>IF(N200="nulová",J200,0)</f>
        <v>0</v>
      </c>
      <c r="BJ200" s="19" t="s">
        <v>82</v>
      </c>
      <c r="BK200" s="227">
        <f>ROUND(I200*H200,2)</f>
        <v>0</v>
      </c>
      <c r="BL200" s="19" t="s">
        <v>234</v>
      </c>
      <c r="BM200" s="226" t="s">
        <v>3568</v>
      </c>
    </row>
    <row r="201" s="15" customFormat="1">
      <c r="A201" s="15"/>
      <c r="B201" s="266"/>
      <c r="C201" s="267"/>
      <c r="D201" s="235" t="s">
        <v>238</v>
      </c>
      <c r="E201" s="268" t="s">
        <v>19</v>
      </c>
      <c r="F201" s="269" t="s">
        <v>3216</v>
      </c>
      <c r="G201" s="267"/>
      <c r="H201" s="268" t="s">
        <v>19</v>
      </c>
      <c r="I201" s="270"/>
      <c r="J201" s="267"/>
      <c r="K201" s="267"/>
      <c r="L201" s="271"/>
      <c r="M201" s="272"/>
      <c r="N201" s="273"/>
      <c r="O201" s="273"/>
      <c r="P201" s="273"/>
      <c r="Q201" s="273"/>
      <c r="R201" s="273"/>
      <c r="S201" s="273"/>
      <c r="T201" s="273"/>
      <c r="U201" s="274"/>
      <c r="V201" s="15"/>
      <c r="W201" s="15"/>
      <c r="X201" s="15"/>
      <c r="Y201" s="15"/>
      <c r="Z201" s="15"/>
      <c r="AA201" s="15"/>
      <c r="AB201" s="15"/>
      <c r="AC201" s="15"/>
      <c r="AD201" s="15"/>
      <c r="AE201" s="15"/>
      <c r="AT201" s="275" t="s">
        <v>238</v>
      </c>
      <c r="AU201" s="275" t="s">
        <v>82</v>
      </c>
      <c r="AV201" s="15" t="s">
        <v>82</v>
      </c>
      <c r="AW201" s="15" t="s">
        <v>37</v>
      </c>
      <c r="AX201" s="15" t="s">
        <v>75</v>
      </c>
      <c r="AY201" s="275" t="s">
        <v>227</v>
      </c>
    </row>
    <row r="202" s="13" customFormat="1">
      <c r="A202" s="13"/>
      <c r="B202" s="233"/>
      <c r="C202" s="234"/>
      <c r="D202" s="235" t="s">
        <v>238</v>
      </c>
      <c r="E202" s="236" t="s">
        <v>19</v>
      </c>
      <c r="F202" s="237" t="s">
        <v>3569</v>
      </c>
      <c r="G202" s="234"/>
      <c r="H202" s="238">
        <v>9</v>
      </c>
      <c r="I202" s="239"/>
      <c r="J202" s="234"/>
      <c r="K202" s="234"/>
      <c r="L202" s="240"/>
      <c r="M202" s="241"/>
      <c r="N202" s="242"/>
      <c r="O202" s="242"/>
      <c r="P202" s="242"/>
      <c r="Q202" s="242"/>
      <c r="R202" s="242"/>
      <c r="S202" s="242"/>
      <c r="T202" s="242"/>
      <c r="U202" s="243"/>
      <c r="V202" s="13"/>
      <c r="W202" s="13"/>
      <c r="X202" s="13"/>
      <c r="Y202" s="13"/>
      <c r="Z202" s="13"/>
      <c r="AA202" s="13"/>
      <c r="AB202" s="13"/>
      <c r="AC202" s="13"/>
      <c r="AD202" s="13"/>
      <c r="AE202" s="13"/>
      <c r="AT202" s="244" t="s">
        <v>238</v>
      </c>
      <c r="AU202" s="244" t="s">
        <v>82</v>
      </c>
      <c r="AV202" s="13" t="s">
        <v>84</v>
      </c>
      <c r="AW202" s="13" t="s">
        <v>37</v>
      </c>
      <c r="AX202" s="13" t="s">
        <v>75</v>
      </c>
      <c r="AY202" s="244" t="s">
        <v>227</v>
      </c>
    </row>
    <row r="203" s="14" customFormat="1">
      <c r="A203" s="14"/>
      <c r="B203" s="245"/>
      <c r="C203" s="246"/>
      <c r="D203" s="235" t="s">
        <v>238</v>
      </c>
      <c r="E203" s="247" t="s">
        <v>19</v>
      </c>
      <c r="F203" s="248" t="s">
        <v>240</v>
      </c>
      <c r="G203" s="246"/>
      <c r="H203" s="249">
        <v>9</v>
      </c>
      <c r="I203" s="250"/>
      <c r="J203" s="246"/>
      <c r="K203" s="246"/>
      <c r="L203" s="251"/>
      <c r="M203" s="252"/>
      <c r="N203" s="253"/>
      <c r="O203" s="253"/>
      <c r="P203" s="253"/>
      <c r="Q203" s="253"/>
      <c r="R203" s="253"/>
      <c r="S203" s="253"/>
      <c r="T203" s="253"/>
      <c r="U203" s="254"/>
      <c r="V203" s="14"/>
      <c r="W203" s="14"/>
      <c r="X203" s="14"/>
      <c r="Y203" s="14"/>
      <c r="Z203" s="14"/>
      <c r="AA203" s="14"/>
      <c r="AB203" s="14"/>
      <c r="AC203" s="14"/>
      <c r="AD203" s="14"/>
      <c r="AE203" s="14"/>
      <c r="AT203" s="255" t="s">
        <v>238</v>
      </c>
      <c r="AU203" s="255" t="s">
        <v>82</v>
      </c>
      <c r="AV203" s="14" t="s">
        <v>234</v>
      </c>
      <c r="AW203" s="14" t="s">
        <v>37</v>
      </c>
      <c r="AX203" s="14" t="s">
        <v>82</v>
      </c>
      <c r="AY203" s="255" t="s">
        <v>227</v>
      </c>
    </row>
    <row r="204" s="2" customFormat="1" ht="16.5" customHeight="1">
      <c r="A204" s="40"/>
      <c r="B204" s="41"/>
      <c r="C204" s="215" t="s">
        <v>621</v>
      </c>
      <c r="D204" s="215" t="s">
        <v>229</v>
      </c>
      <c r="E204" s="216" t="s">
        <v>3127</v>
      </c>
      <c r="F204" s="217" t="s">
        <v>3128</v>
      </c>
      <c r="G204" s="218" t="s">
        <v>309</v>
      </c>
      <c r="H204" s="219">
        <v>21</v>
      </c>
      <c r="I204" s="220"/>
      <c r="J204" s="221">
        <f>ROUND(I204*H204,2)</f>
        <v>0</v>
      </c>
      <c r="K204" s="217" t="s">
        <v>19</v>
      </c>
      <c r="L204" s="46"/>
      <c r="M204" s="222" t="s">
        <v>19</v>
      </c>
      <c r="N204" s="223" t="s">
        <v>46</v>
      </c>
      <c r="O204" s="86"/>
      <c r="P204" s="224">
        <f>O204*H204</f>
        <v>0</v>
      </c>
      <c r="Q204" s="224">
        <v>0</v>
      </c>
      <c r="R204" s="224">
        <f>Q204*H204</f>
        <v>0</v>
      </c>
      <c r="S204" s="224">
        <v>0</v>
      </c>
      <c r="T204" s="224">
        <f>S204*H204</f>
        <v>0</v>
      </c>
      <c r="U204" s="225" t="s">
        <v>19</v>
      </c>
      <c r="V204" s="40"/>
      <c r="W204" s="40"/>
      <c r="X204" s="40"/>
      <c r="Y204" s="40"/>
      <c r="Z204" s="40"/>
      <c r="AA204" s="40"/>
      <c r="AB204" s="40"/>
      <c r="AC204" s="40"/>
      <c r="AD204" s="40"/>
      <c r="AE204" s="40"/>
      <c r="AR204" s="226" t="s">
        <v>234</v>
      </c>
      <c r="AT204" s="226" t="s">
        <v>229</v>
      </c>
      <c r="AU204" s="226" t="s">
        <v>82</v>
      </c>
      <c r="AY204" s="19" t="s">
        <v>227</v>
      </c>
      <c r="BE204" s="227">
        <f>IF(N204="základní",J204,0)</f>
        <v>0</v>
      </c>
      <c r="BF204" s="227">
        <f>IF(N204="snížená",J204,0)</f>
        <v>0</v>
      </c>
      <c r="BG204" s="227">
        <f>IF(N204="zákl. přenesená",J204,0)</f>
        <v>0</v>
      </c>
      <c r="BH204" s="227">
        <f>IF(N204="sníž. přenesená",J204,0)</f>
        <v>0</v>
      </c>
      <c r="BI204" s="227">
        <f>IF(N204="nulová",J204,0)</f>
        <v>0</v>
      </c>
      <c r="BJ204" s="19" t="s">
        <v>82</v>
      </c>
      <c r="BK204" s="227">
        <f>ROUND(I204*H204,2)</f>
        <v>0</v>
      </c>
      <c r="BL204" s="19" t="s">
        <v>234</v>
      </c>
      <c r="BM204" s="226" t="s">
        <v>3570</v>
      </c>
    </row>
    <row r="205" s="2" customFormat="1" ht="16.5" customHeight="1">
      <c r="A205" s="40"/>
      <c r="B205" s="41"/>
      <c r="C205" s="256" t="s">
        <v>627</v>
      </c>
      <c r="D205" s="256" t="s">
        <v>241</v>
      </c>
      <c r="E205" s="257" t="s">
        <v>3130</v>
      </c>
      <c r="F205" s="258" t="s">
        <v>3131</v>
      </c>
      <c r="G205" s="259" t="s">
        <v>309</v>
      </c>
      <c r="H205" s="260">
        <v>21</v>
      </c>
      <c r="I205" s="261"/>
      <c r="J205" s="262">
        <f>ROUND(I205*H205,2)</f>
        <v>0</v>
      </c>
      <c r="K205" s="258" t="s">
        <v>19</v>
      </c>
      <c r="L205" s="263"/>
      <c r="M205" s="264" t="s">
        <v>19</v>
      </c>
      <c r="N205" s="265" t="s">
        <v>46</v>
      </c>
      <c r="O205" s="86"/>
      <c r="P205" s="224">
        <f>O205*H205</f>
        <v>0</v>
      </c>
      <c r="Q205" s="224">
        <v>0</v>
      </c>
      <c r="R205" s="224">
        <f>Q205*H205</f>
        <v>0</v>
      </c>
      <c r="S205" s="224">
        <v>0</v>
      </c>
      <c r="T205" s="224">
        <f>S205*H205</f>
        <v>0</v>
      </c>
      <c r="U205" s="225" t="s">
        <v>19</v>
      </c>
      <c r="V205" s="40"/>
      <c r="W205" s="40"/>
      <c r="X205" s="40"/>
      <c r="Y205" s="40"/>
      <c r="Z205" s="40"/>
      <c r="AA205" s="40"/>
      <c r="AB205" s="40"/>
      <c r="AC205" s="40"/>
      <c r="AD205" s="40"/>
      <c r="AE205" s="40"/>
      <c r="AR205" s="226" t="s">
        <v>245</v>
      </c>
      <c r="AT205" s="226" t="s">
        <v>241</v>
      </c>
      <c r="AU205" s="226" t="s">
        <v>82</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234</v>
      </c>
      <c r="BM205" s="226" t="s">
        <v>3571</v>
      </c>
    </row>
    <row r="206" s="15" customFormat="1">
      <c r="A206" s="15"/>
      <c r="B206" s="266"/>
      <c r="C206" s="267"/>
      <c r="D206" s="235" t="s">
        <v>238</v>
      </c>
      <c r="E206" s="268" t="s">
        <v>19</v>
      </c>
      <c r="F206" s="269" t="s">
        <v>3216</v>
      </c>
      <c r="G206" s="267"/>
      <c r="H206" s="268" t="s">
        <v>19</v>
      </c>
      <c r="I206" s="270"/>
      <c r="J206" s="267"/>
      <c r="K206" s="267"/>
      <c r="L206" s="271"/>
      <c r="M206" s="272"/>
      <c r="N206" s="273"/>
      <c r="O206" s="273"/>
      <c r="P206" s="273"/>
      <c r="Q206" s="273"/>
      <c r="R206" s="273"/>
      <c r="S206" s="273"/>
      <c r="T206" s="273"/>
      <c r="U206" s="274"/>
      <c r="V206" s="15"/>
      <c r="W206" s="15"/>
      <c r="X206" s="15"/>
      <c r="Y206" s="15"/>
      <c r="Z206" s="15"/>
      <c r="AA206" s="15"/>
      <c r="AB206" s="15"/>
      <c r="AC206" s="15"/>
      <c r="AD206" s="15"/>
      <c r="AE206" s="15"/>
      <c r="AT206" s="275" t="s">
        <v>238</v>
      </c>
      <c r="AU206" s="275" t="s">
        <v>82</v>
      </c>
      <c r="AV206" s="15" t="s">
        <v>82</v>
      </c>
      <c r="AW206" s="15" t="s">
        <v>37</v>
      </c>
      <c r="AX206" s="15" t="s">
        <v>75</v>
      </c>
      <c r="AY206" s="275" t="s">
        <v>227</v>
      </c>
    </row>
    <row r="207" s="13" customFormat="1">
      <c r="A207" s="13"/>
      <c r="B207" s="233"/>
      <c r="C207" s="234"/>
      <c r="D207" s="235" t="s">
        <v>238</v>
      </c>
      <c r="E207" s="236" t="s">
        <v>19</v>
      </c>
      <c r="F207" s="237" t="s">
        <v>3572</v>
      </c>
      <c r="G207" s="234"/>
      <c r="H207" s="238">
        <v>21</v>
      </c>
      <c r="I207" s="239"/>
      <c r="J207" s="234"/>
      <c r="K207" s="234"/>
      <c r="L207" s="240"/>
      <c r="M207" s="241"/>
      <c r="N207" s="242"/>
      <c r="O207" s="242"/>
      <c r="P207" s="242"/>
      <c r="Q207" s="242"/>
      <c r="R207" s="242"/>
      <c r="S207" s="242"/>
      <c r="T207" s="242"/>
      <c r="U207" s="243"/>
      <c r="V207" s="13"/>
      <c r="W207" s="13"/>
      <c r="X207" s="13"/>
      <c r="Y207" s="13"/>
      <c r="Z207" s="13"/>
      <c r="AA207" s="13"/>
      <c r="AB207" s="13"/>
      <c r="AC207" s="13"/>
      <c r="AD207" s="13"/>
      <c r="AE207" s="13"/>
      <c r="AT207" s="244" t="s">
        <v>238</v>
      </c>
      <c r="AU207" s="244" t="s">
        <v>82</v>
      </c>
      <c r="AV207" s="13" t="s">
        <v>84</v>
      </c>
      <c r="AW207" s="13" t="s">
        <v>37</v>
      </c>
      <c r="AX207" s="13" t="s">
        <v>75</v>
      </c>
      <c r="AY207" s="244" t="s">
        <v>227</v>
      </c>
    </row>
    <row r="208" s="14" customFormat="1">
      <c r="A208" s="14"/>
      <c r="B208" s="245"/>
      <c r="C208" s="246"/>
      <c r="D208" s="235" t="s">
        <v>238</v>
      </c>
      <c r="E208" s="247" t="s">
        <v>19</v>
      </c>
      <c r="F208" s="248" t="s">
        <v>240</v>
      </c>
      <c r="G208" s="246"/>
      <c r="H208" s="249">
        <v>21</v>
      </c>
      <c r="I208" s="250"/>
      <c r="J208" s="246"/>
      <c r="K208" s="246"/>
      <c r="L208" s="251"/>
      <c r="M208" s="252"/>
      <c r="N208" s="253"/>
      <c r="O208" s="253"/>
      <c r="P208" s="253"/>
      <c r="Q208" s="253"/>
      <c r="R208" s="253"/>
      <c r="S208" s="253"/>
      <c r="T208" s="253"/>
      <c r="U208" s="254"/>
      <c r="V208" s="14"/>
      <c r="W208" s="14"/>
      <c r="X208" s="14"/>
      <c r="Y208" s="14"/>
      <c r="Z208" s="14"/>
      <c r="AA208" s="14"/>
      <c r="AB208" s="14"/>
      <c r="AC208" s="14"/>
      <c r="AD208" s="14"/>
      <c r="AE208" s="14"/>
      <c r="AT208" s="255" t="s">
        <v>238</v>
      </c>
      <c r="AU208" s="255" t="s">
        <v>82</v>
      </c>
      <c r="AV208" s="14" t="s">
        <v>234</v>
      </c>
      <c r="AW208" s="14" t="s">
        <v>37</v>
      </c>
      <c r="AX208" s="14" t="s">
        <v>82</v>
      </c>
      <c r="AY208" s="255" t="s">
        <v>227</v>
      </c>
    </row>
    <row r="209" s="2" customFormat="1" ht="16.5" customHeight="1">
      <c r="A209" s="40"/>
      <c r="B209" s="41"/>
      <c r="C209" s="215" t="s">
        <v>633</v>
      </c>
      <c r="D209" s="215" t="s">
        <v>229</v>
      </c>
      <c r="E209" s="216" t="s">
        <v>3138</v>
      </c>
      <c r="F209" s="217" t="s">
        <v>3139</v>
      </c>
      <c r="G209" s="218" t="s">
        <v>309</v>
      </c>
      <c r="H209" s="219">
        <v>64</v>
      </c>
      <c r="I209" s="220"/>
      <c r="J209" s="221">
        <f>ROUND(I209*H209,2)</f>
        <v>0</v>
      </c>
      <c r="K209" s="217" t="s">
        <v>19</v>
      </c>
      <c r="L209" s="46"/>
      <c r="M209" s="222" t="s">
        <v>19</v>
      </c>
      <c r="N209" s="223" t="s">
        <v>46</v>
      </c>
      <c r="O209" s="86"/>
      <c r="P209" s="224">
        <f>O209*H209</f>
        <v>0</v>
      </c>
      <c r="Q209" s="224">
        <v>0</v>
      </c>
      <c r="R209" s="224">
        <f>Q209*H209</f>
        <v>0</v>
      </c>
      <c r="S209" s="224">
        <v>0</v>
      </c>
      <c r="T209" s="224">
        <f>S209*H209</f>
        <v>0</v>
      </c>
      <c r="U209" s="225" t="s">
        <v>19</v>
      </c>
      <c r="V209" s="40"/>
      <c r="W209" s="40"/>
      <c r="X209" s="40"/>
      <c r="Y209" s="40"/>
      <c r="Z209" s="40"/>
      <c r="AA209" s="40"/>
      <c r="AB209" s="40"/>
      <c r="AC209" s="40"/>
      <c r="AD209" s="40"/>
      <c r="AE209" s="40"/>
      <c r="AR209" s="226" t="s">
        <v>234</v>
      </c>
      <c r="AT209" s="226" t="s">
        <v>229</v>
      </c>
      <c r="AU209" s="226" t="s">
        <v>82</v>
      </c>
      <c r="AY209" s="19" t="s">
        <v>227</v>
      </c>
      <c r="BE209" s="227">
        <f>IF(N209="základní",J209,0)</f>
        <v>0</v>
      </c>
      <c r="BF209" s="227">
        <f>IF(N209="snížená",J209,0)</f>
        <v>0</v>
      </c>
      <c r="BG209" s="227">
        <f>IF(N209="zákl. přenesená",J209,0)</f>
        <v>0</v>
      </c>
      <c r="BH209" s="227">
        <f>IF(N209="sníž. přenesená",J209,0)</f>
        <v>0</v>
      </c>
      <c r="BI209" s="227">
        <f>IF(N209="nulová",J209,0)</f>
        <v>0</v>
      </c>
      <c r="BJ209" s="19" t="s">
        <v>82</v>
      </c>
      <c r="BK209" s="227">
        <f>ROUND(I209*H209,2)</f>
        <v>0</v>
      </c>
      <c r="BL209" s="19" t="s">
        <v>234</v>
      </c>
      <c r="BM209" s="226" t="s">
        <v>3573</v>
      </c>
    </row>
    <row r="210" s="2" customFormat="1" ht="16.5" customHeight="1">
      <c r="A210" s="40"/>
      <c r="B210" s="41"/>
      <c r="C210" s="256" t="s">
        <v>638</v>
      </c>
      <c r="D210" s="256" t="s">
        <v>241</v>
      </c>
      <c r="E210" s="257" t="s">
        <v>3141</v>
      </c>
      <c r="F210" s="258" t="s">
        <v>2834</v>
      </c>
      <c r="G210" s="259" t="s">
        <v>309</v>
      </c>
      <c r="H210" s="260">
        <v>64</v>
      </c>
      <c r="I210" s="261"/>
      <c r="J210" s="262">
        <f>ROUND(I210*H210,2)</f>
        <v>0</v>
      </c>
      <c r="K210" s="258" t="s">
        <v>19</v>
      </c>
      <c r="L210" s="263"/>
      <c r="M210" s="264" t="s">
        <v>19</v>
      </c>
      <c r="N210" s="265" t="s">
        <v>46</v>
      </c>
      <c r="O210" s="86"/>
      <c r="P210" s="224">
        <f>O210*H210</f>
        <v>0</v>
      </c>
      <c r="Q210" s="224">
        <v>0</v>
      </c>
      <c r="R210" s="224">
        <f>Q210*H210</f>
        <v>0</v>
      </c>
      <c r="S210" s="224">
        <v>0</v>
      </c>
      <c r="T210" s="224">
        <f>S210*H210</f>
        <v>0</v>
      </c>
      <c r="U210" s="225" t="s">
        <v>19</v>
      </c>
      <c r="V210" s="40"/>
      <c r="W210" s="40"/>
      <c r="X210" s="40"/>
      <c r="Y210" s="40"/>
      <c r="Z210" s="40"/>
      <c r="AA210" s="40"/>
      <c r="AB210" s="40"/>
      <c r="AC210" s="40"/>
      <c r="AD210" s="40"/>
      <c r="AE210" s="40"/>
      <c r="AR210" s="226" t="s">
        <v>245</v>
      </c>
      <c r="AT210" s="226" t="s">
        <v>241</v>
      </c>
      <c r="AU210" s="226" t="s">
        <v>82</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234</v>
      </c>
      <c r="BM210" s="226" t="s">
        <v>3574</v>
      </c>
    </row>
    <row r="211" s="15" customFormat="1">
      <c r="A211" s="15"/>
      <c r="B211" s="266"/>
      <c r="C211" s="267"/>
      <c r="D211" s="235" t="s">
        <v>238</v>
      </c>
      <c r="E211" s="268" t="s">
        <v>19</v>
      </c>
      <c r="F211" s="269" t="s">
        <v>3216</v>
      </c>
      <c r="G211" s="267"/>
      <c r="H211" s="268" t="s">
        <v>19</v>
      </c>
      <c r="I211" s="270"/>
      <c r="J211" s="267"/>
      <c r="K211" s="267"/>
      <c r="L211" s="271"/>
      <c r="M211" s="272"/>
      <c r="N211" s="273"/>
      <c r="O211" s="273"/>
      <c r="P211" s="273"/>
      <c r="Q211" s="273"/>
      <c r="R211" s="273"/>
      <c r="S211" s="273"/>
      <c r="T211" s="273"/>
      <c r="U211" s="274"/>
      <c r="V211" s="15"/>
      <c r="W211" s="15"/>
      <c r="X211" s="15"/>
      <c r="Y211" s="15"/>
      <c r="Z211" s="15"/>
      <c r="AA211" s="15"/>
      <c r="AB211" s="15"/>
      <c r="AC211" s="15"/>
      <c r="AD211" s="15"/>
      <c r="AE211" s="15"/>
      <c r="AT211" s="275" t="s">
        <v>238</v>
      </c>
      <c r="AU211" s="275" t="s">
        <v>82</v>
      </c>
      <c r="AV211" s="15" t="s">
        <v>82</v>
      </c>
      <c r="AW211" s="15" t="s">
        <v>37</v>
      </c>
      <c r="AX211" s="15" t="s">
        <v>75</v>
      </c>
      <c r="AY211" s="275" t="s">
        <v>227</v>
      </c>
    </row>
    <row r="212" s="13" customFormat="1">
      <c r="A212" s="13"/>
      <c r="B212" s="233"/>
      <c r="C212" s="234"/>
      <c r="D212" s="235" t="s">
        <v>238</v>
      </c>
      <c r="E212" s="236" t="s">
        <v>19</v>
      </c>
      <c r="F212" s="237" t="s">
        <v>3575</v>
      </c>
      <c r="G212" s="234"/>
      <c r="H212" s="238">
        <v>64</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82</v>
      </c>
      <c r="AV212" s="13" t="s">
        <v>84</v>
      </c>
      <c r="AW212" s="13" t="s">
        <v>37</v>
      </c>
      <c r="AX212" s="13" t="s">
        <v>75</v>
      </c>
      <c r="AY212" s="244" t="s">
        <v>227</v>
      </c>
    </row>
    <row r="213" s="14" customFormat="1">
      <c r="A213" s="14"/>
      <c r="B213" s="245"/>
      <c r="C213" s="246"/>
      <c r="D213" s="235" t="s">
        <v>238</v>
      </c>
      <c r="E213" s="247" t="s">
        <v>19</v>
      </c>
      <c r="F213" s="248" t="s">
        <v>240</v>
      </c>
      <c r="G213" s="246"/>
      <c r="H213" s="249">
        <v>64</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82</v>
      </c>
      <c r="AV213" s="14" t="s">
        <v>234</v>
      </c>
      <c r="AW213" s="14" t="s">
        <v>37</v>
      </c>
      <c r="AX213" s="14" t="s">
        <v>82</v>
      </c>
      <c r="AY213" s="255" t="s">
        <v>227</v>
      </c>
    </row>
    <row r="214" s="2" customFormat="1" ht="16.5" customHeight="1">
      <c r="A214" s="40"/>
      <c r="B214" s="41"/>
      <c r="C214" s="215" t="s">
        <v>643</v>
      </c>
      <c r="D214" s="215" t="s">
        <v>229</v>
      </c>
      <c r="E214" s="216" t="s">
        <v>3163</v>
      </c>
      <c r="F214" s="217" t="s">
        <v>3164</v>
      </c>
      <c r="G214" s="218" t="s">
        <v>309</v>
      </c>
      <c r="H214" s="219">
        <v>6</v>
      </c>
      <c r="I214" s="220"/>
      <c r="J214" s="221">
        <f>ROUND(I214*H214,2)</f>
        <v>0</v>
      </c>
      <c r="K214" s="217" t="s">
        <v>19</v>
      </c>
      <c r="L214" s="46"/>
      <c r="M214" s="222" t="s">
        <v>19</v>
      </c>
      <c r="N214" s="223" t="s">
        <v>46</v>
      </c>
      <c r="O214" s="86"/>
      <c r="P214" s="224">
        <f>O214*H214</f>
        <v>0</v>
      </c>
      <c r="Q214" s="224">
        <v>0</v>
      </c>
      <c r="R214" s="224">
        <f>Q214*H214</f>
        <v>0</v>
      </c>
      <c r="S214" s="224">
        <v>0</v>
      </c>
      <c r="T214" s="224">
        <f>S214*H214</f>
        <v>0</v>
      </c>
      <c r="U214" s="225" t="s">
        <v>19</v>
      </c>
      <c r="V214" s="40"/>
      <c r="W214" s="40"/>
      <c r="X214" s="40"/>
      <c r="Y214" s="40"/>
      <c r="Z214" s="40"/>
      <c r="AA214" s="40"/>
      <c r="AB214" s="40"/>
      <c r="AC214" s="40"/>
      <c r="AD214" s="40"/>
      <c r="AE214" s="40"/>
      <c r="AR214" s="226" t="s">
        <v>234</v>
      </c>
      <c r="AT214" s="226" t="s">
        <v>229</v>
      </c>
      <c r="AU214" s="226" t="s">
        <v>82</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234</v>
      </c>
      <c r="BM214" s="226" t="s">
        <v>3576</v>
      </c>
    </row>
    <row r="215" s="15" customFormat="1">
      <c r="A215" s="15"/>
      <c r="B215" s="266"/>
      <c r="C215" s="267"/>
      <c r="D215" s="235" t="s">
        <v>238</v>
      </c>
      <c r="E215" s="268" t="s">
        <v>19</v>
      </c>
      <c r="F215" s="269" t="s">
        <v>3216</v>
      </c>
      <c r="G215" s="267"/>
      <c r="H215" s="268" t="s">
        <v>19</v>
      </c>
      <c r="I215" s="270"/>
      <c r="J215" s="267"/>
      <c r="K215" s="267"/>
      <c r="L215" s="271"/>
      <c r="M215" s="272"/>
      <c r="N215" s="273"/>
      <c r="O215" s="273"/>
      <c r="P215" s="273"/>
      <c r="Q215" s="273"/>
      <c r="R215" s="273"/>
      <c r="S215" s="273"/>
      <c r="T215" s="273"/>
      <c r="U215" s="274"/>
      <c r="V215" s="15"/>
      <c r="W215" s="15"/>
      <c r="X215" s="15"/>
      <c r="Y215" s="15"/>
      <c r="Z215" s="15"/>
      <c r="AA215" s="15"/>
      <c r="AB215" s="15"/>
      <c r="AC215" s="15"/>
      <c r="AD215" s="15"/>
      <c r="AE215" s="15"/>
      <c r="AT215" s="275" t="s">
        <v>238</v>
      </c>
      <c r="AU215" s="275" t="s">
        <v>82</v>
      </c>
      <c r="AV215" s="15" t="s">
        <v>82</v>
      </c>
      <c r="AW215" s="15" t="s">
        <v>37</v>
      </c>
      <c r="AX215" s="15" t="s">
        <v>75</v>
      </c>
      <c r="AY215" s="275" t="s">
        <v>227</v>
      </c>
    </row>
    <row r="216" s="13" customFormat="1">
      <c r="A216" s="13"/>
      <c r="B216" s="233"/>
      <c r="C216" s="234"/>
      <c r="D216" s="235" t="s">
        <v>238</v>
      </c>
      <c r="E216" s="236" t="s">
        <v>19</v>
      </c>
      <c r="F216" s="237" t="s">
        <v>3577</v>
      </c>
      <c r="G216" s="234"/>
      <c r="H216" s="238">
        <v>6</v>
      </c>
      <c r="I216" s="239"/>
      <c r="J216" s="234"/>
      <c r="K216" s="234"/>
      <c r="L216" s="240"/>
      <c r="M216" s="241"/>
      <c r="N216" s="242"/>
      <c r="O216" s="242"/>
      <c r="P216" s="242"/>
      <c r="Q216" s="242"/>
      <c r="R216" s="242"/>
      <c r="S216" s="242"/>
      <c r="T216" s="242"/>
      <c r="U216" s="243"/>
      <c r="V216" s="13"/>
      <c r="W216" s="13"/>
      <c r="X216" s="13"/>
      <c r="Y216" s="13"/>
      <c r="Z216" s="13"/>
      <c r="AA216" s="13"/>
      <c r="AB216" s="13"/>
      <c r="AC216" s="13"/>
      <c r="AD216" s="13"/>
      <c r="AE216" s="13"/>
      <c r="AT216" s="244" t="s">
        <v>238</v>
      </c>
      <c r="AU216" s="244" t="s">
        <v>82</v>
      </c>
      <c r="AV216" s="13" t="s">
        <v>84</v>
      </c>
      <c r="AW216" s="13" t="s">
        <v>37</v>
      </c>
      <c r="AX216" s="13" t="s">
        <v>75</v>
      </c>
      <c r="AY216" s="244" t="s">
        <v>227</v>
      </c>
    </row>
    <row r="217" s="14" customFormat="1">
      <c r="A217" s="14"/>
      <c r="B217" s="245"/>
      <c r="C217" s="246"/>
      <c r="D217" s="235" t="s">
        <v>238</v>
      </c>
      <c r="E217" s="247" t="s">
        <v>19</v>
      </c>
      <c r="F217" s="248" t="s">
        <v>240</v>
      </c>
      <c r="G217" s="246"/>
      <c r="H217" s="249">
        <v>6</v>
      </c>
      <c r="I217" s="250"/>
      <c r="J217" s="246"/>
      <c r="K217" s="246"/>
      <c r="L217" s="251"/>
      <c r="M217" s="252"/>
      <c r="N217" s="253"/>
      <c r="O217" s="253"/>
      <c r="P217" s="253"/>
      <c r="Q217" s="253"/>
      <c r="R217" s="253"/>
      <c r="S217" s="253"/>
      <c r="T217" s="253"/>
      <c r="U217" s="254"/>
      <c r="V217" s="14"/>
      <c r="W217" s="14"/>
      <c r="X217" s="14"/>
      <c r="Y217" s="14"/>
      <c r="Z217" s="14"/>
      <c r="AA217" s="14"/>
      <c r="AB217" s="14"/>
      <c r="AC217" s="14"/>
      <c r="AD217" s="14"/>
      <c r="AE217" s="14"/>
      <c r="AT217" s="255" t="s">
        <v>238</v>
      </c>
      <c r="AU217" s="255" t="s">
        <v>82</v>
      </c>
      <c r="AV217" s="14" t="s">
        <v>234</v>
      </c>
      <c r="AW217" s="14" t="s">
        <v>37</v>
      </c>
      <c r="AX217" s="14" t="s">
        <v>82</v>
      </c>
      <c r="AY217" s="255" t="s">
        <v>227</v>
      </c>
    </row>
    <row r="218" s="2" customFormat="1" ht="16.5" customHeight="1">
      <c r="A218" s="40"/>
      <c r="B218" s="41"/>
      <c r="C218" s="215" t="s">
        <v>648</v>
      </c>
      <c r="D218" s="215" t="s">
        <v>229</v>
      </c>
      <c r="E218" s="216" t="s">
        <v>3167</v>
      </c>
      <c r="F218" s="217" t="s">
        <v>3168</v>
      </c>
      <c r="G218" s="218" t="s">
        <v>309</v>
      </c>
      <c r="H218" s="219">
        <v>6</v>
      </c>
      <c r="I218" s="220"/>
      <c r="J218" s="221">
        <f>ROUND(I218*H218,2)</f>
        <v>0</v>
      </c>
      <c r="K218" s="217" t="s">
        <v>19</v>
      </c>
      <c r="L218" s="46"/>
      <c r="M218" s="222" t="s">
        <v>19</v>
      </c>
      <c r="N218" s="223" t="s">
        <v>46</v>
      </c>
      <c r="O218" s="86"/>
      <c r="P218" s="224">
        <f>O218*H218</f>
        <v>0</v>
      </c>
      <c r="Q218" s="224">
        <v>0</v>
      </c>
      <c r="R218" s="224">
        <f>Q218*H218</f>
        <v>0</v>
      </c>
      <c r="S218" s="224">
        <v>0</v>
      </c>
      <c r="T218" s="224">
        <f>S218*H218</f>
        <v>0</v>
      </c>
      <c r="U218" s="225" t="s">
        <v>19</v>
      </c>
      <c r="V218" s="40"/>
      <c r="W218" s="40"/>
      <c r="X218" s="40"/>
      <c r="Y218" s="40"/>
      <c r="Z218" s="40"/>
      <c r="AA218" s="40"/>
      <c r="AB218" s="40"/>
      <c r="AC218" s="40"/>
      <c r="AD218" s="40"/>
      <c r="AE218" s="40"/>
      <c r="AR218" s="226" t="s">
        <v>234</v>
      </c>
      <c r="AT218" s="226" t="s">
        <v>229</v>
      </c>
      <c r="AU218" s="226" t="s">
        <v>82</v>
      </c>
      <c r="AY218" s="19" t="s">
        <v>227</v>
      </c>
      <c r="BE218" s="227">
        <f>IF(N218="základní",J218,0)</f>
        <v>0</v>
      </c>
      <c r="BF218" s="227">
        <f>IF(N218="snížená",J218,0)</f>
        <v>0</v>
      </c>
      <c r="BG218" s="227">
        <f>IF(N218="zákl. přenesená",J218,0)</f>
        <v>0</v>
      </c>
      <c r="BH218" s="227">
        <f>IF(N218="sníž. přenesená",J218,0)</f>
        <v>0</v>
      </c>
      <c r="BI218" s="227">
        <f>IF(N218="nulová",J218,0)</f>
        <v>0</v>
      </c>
      <c r="BJ218" s="19" t="s">
        <v>82</v>
      </c>
      <c r="BK218" s="227">
        <f>ROUND(I218*H218,2)</f>
        <v>0</v>
      </c>
      <c r="BL218" s="19" t="s">
        <v>234</v>
      </c>
      <c r="BM218" s="226" t="s">
        <v>3578</v>
      </c>
    </row>
    <row r="219" s="15" customFormat="1">
      <c r="A219" s="15"/>
      <c r="B219" s="266"/>
      <c r="C219" s="267"/>
      <c r="D219" s="235" t="s">
        <v>238</v>
      </c>
      <c r="E219" s="268" t="s">
        <v>19</v>
      </c>
      <c r="F219" s="269" t="s">
        <v>3216</v>
      </c>
      <c r="G219" s="267"/>
      <c r="H219" s="268" t="s">
        <v>19</v>
      </c>
      <c r="I219" s="270"/>
      <c r="J219" s="267"/>
      <c r="K219" s="267"/>
      <c r="L219" s="271"/>
      <c r="M219" s="272"/>
      <c r="N219" s="273"/>
      <c r="O219" s="273"/>
      <c r="P219" s="273"/>
      <c r="Q219" s="273"/>
      <c r="R219" s="273"/>
      <c r="S219" s="273"/>
      <c r="T219" s="273"/>
      <c r="U219" s="274"/>
      <c r="V219" s="15"/>
      <c r="W219" s="15"/>
      <c r="X219" s="15"/>
      <c r="Y219" s="15"/>
      <c r="Z219" s="15"/>
      <c r="AA219" s="15"/>
      <c r="AB219" s="15"/>
      <c r="AC219" s="15"/>
      <c r="AD219" s="15"/>
      <c r="AE219" s="15"/>
      <c r="AT219" s="275" t="s">
        <v>238</v>
      </c>
      <c r="AU219" s="275" t="s">
        <v>82</v>
      </c>
      <c r="AV219" s="15" t="s">
        <v>82</v>
      </c>
      <c r="AW219" s="15" t="s">
        <v>37</v>
      </c>
      <c r="AX219" s="15" t="s">
        <v>75</v>
      </c>
      <c r="AY219" s="275" t="s">
        <v>227</v>
      </c>
    </row>
    <row r="220" s="13" customFormat="1">
      <c r="A220" s="13"/>
      <c r="B220" s="233"/>
      <c r="C220" s="234"/>
      <c r="D220" s="235" t="s">
        <v>238</v>
      </c>
      <c r="E220" s="236" t="s">
        <v>19</v>
      </c>
      <c r="F220" s="237" t="s">
        <v>3577</v>
      </c>
      <c r="G220" s="234"/>
      <c r="H220" s="238">
        <v>6</v>
      </c>
      <c r="I220" s="239"/>
      <c r="J220" s="234"/>
      <c r="K220" s="234"/>
      <c r="L220" s="240"/>
      <c r="M220" s="241"/>
      <c r="N220" s="242"/>
      <c r="O220" s="242"/>
      <c r="P220" s="242"/>
      <c r="Q220" s="242"/>
      <c r="R220" s="242"/>
      <c r="S220" s="242"/>
      <c r="T220" s="242"/>
      <c r="U220" s="243"/>
      <c r="V220" s="13"/>
      <c r="W220" s="13"/>
      <c r="X220" s="13"/>
      <c r="Y220" s="13"/>
      <c r="Z220" s="13"/>
      <c r="AA220" s="13"/>
      <c r="AB220" s="13"/>
      <c r="AC220" s="13"/>
      <c r="AD220" s="13"/>
      <c r="AE220" s="13"/>
      <c r="AT220" s="244" t="s">
        <v>238</v>
      </c>
      <c r="AU220" s="244" t="s">
        <v>82</v>
      </c>
      <c r="AV220" s="13" t="s">
        <v>84</v>
      </c>
      <c r="AW220" s="13" t="s">
        <v>37</v>
      </c>
      <c r="AX220" s="13" t="s">
        <v>75</v>
      </c>
      <c r="AY220" s="244" t="s">
        <v>227</v>
      </c>
    </row>
    <row r="221" s="14" customFormat="1">
      <c r="A221" s="14"/>
      <c r="B221" s="245"/>
      <c r="C221" s="246"/>
      <c r="D221" s="235" t="s">
        <v>238</v>
      </c>
      <c r="E221" s="247" t="s">
        <v>19</v>
      </c>
      <c r="F221" s="248" t="s">
        <v>240</v>
      </c>
      <c r="G221" s="246"/>
      <c r="H221" s="249">
        <v>6</v>
      </c>
      <c r="I221" s="250"/>
      <c r="J221" s="246"/>
      <c r="K221" s="246"/>
      <c r="L221" s="251"/>
      <c r="M221" s="252"/>
      <c r="N221" s="253"/>
      <c r="O221" s="253"/>
      <c r="P221" s="253"/>
      <c r="Q221" s="253"/>
      <c r="R221" s="253"/>
      <c r="S221" s="253"/>
      <c r="T221" s="253"/>
      <c r="U221" s="254"/>
      <c r="V221" s="14"/>
      <c r="W221" s="14"/>
      <c r="X221" s="14"/>
      <c r="Y221" s="14"/>
      <c r="Z221" s="14"/>
      <c r="AA221" s="14"/>
      <c r="AB221" s="14"/>
      <c r="AC221" s="14"/>
      <c r="AD221" s="14"/>
      <c r="AE221" s="14"/>
      <c r="AT221" s="255" t="s">
        <v>238</v>
      </c>
      <c r="AU221" s="255" t="s">
        <v>82</v>
      </c>
      <c r="AV221" s="14" t="s">
        <v>234</v>
      </c>
      <c r="AW221" s="14" t="s">
        <v>37</v>
      </c>
      <c r="AX221" s="14" t="s">
        <v>82</v>
      </c>
      <c r="AY221" s="255" t="s">
        <v>227</v>
      </c>
    </row>
    <row r="222" s="2" customFormat="1" ht="16.5" customHeight="1">
      <c r="A222" s="40"/>
      <c r="B222" s="41"/>
      <c r="C222" s="215" t="s">
        <v>654</v>
      </c>
      <c r="D222" s="215" t="s">
        <v>229</v>
      </c>
      <c r="E222" s="216" t="s">
        <v>2837</v>
      </c>
      <c r="F222" s="217" t="s">
        <v>2838</v>
      </c>
      <c r="G222" s="218" t="s">
        <v>2657</v>
      </c>
      <c r="H222" s="219">
        <v>6</v>
      </c>
      <c r="I222" s="220"/>
      <c r="J222" s="221">
        <f>ROUND(I222*H222,2)</f>
        <v>0</v>
      </c>
      <c r="K222" s="217" t="s">
        <v>19</v>
      </c>
      <c r="L222" s="46"/>
      <c r="M222" s="222" t="s">
        <v>19</v>
      </c>
      <c r="N222" s="223" t="s">
        <v>46</v>
      </c>
      <c r="O222" s="86"/>
      <c r="P222" s="224">
        <f>O222*H222</f>
        <v>0</v>
      </c>
      <c r="Q222" s="224">
        <v>0</v>
      </c>
      <c r="R222" s="224">
        <f>Q222*H222</f>
        <v>0</v>
      </c>
      <c r="S222" s="224">
        <v>0</v>
      </c>
      <c r="T222" s="224">
        <f>S222*H222</f>
        <v>0</v>
      </c>
      <c r="U222" s="225" t="s">
        <v>19</v>
      </c>
      <c r="V222" s="40"/>
      <c r="W222" s="40"/>
      <c r="X222" s="40"/>
      <c r="Y222" s="40"/>
      <c r="Z222" s="40"/>
      <c r="AA222" s="40"/>
      <c r="AB222" s="40"/>
      <c r="AC222" s="40"/>
      <c r="AD222" s="40"/>
      <c r="AE222" s="40"/>
      <c r="AR222" s="226" t="s">
        <v>234</v>
      </c>
      <c r="AT222" s="226" t="s">
        <v>229</v>
      </c>
      <c r="AU222" s="226" t="s">
        <v>82</v>
      </c>
      <c r="AY222" s="19" t="s">
        <v>227</v>
      </c>
      <c r="BE222" s="227">
        <f>IF(N222="základní",J222,0)</f>
        <v>0</v>
      </c>
      <c r="BF222" s="227">
        <f>IF(N222="snížená",J222,0)</f>
        <v>0</v>
      </c>
      <c r="BG222" s="227">
        <f>IF(N222="zákl. přenesená",J222,0)</f>
        <v>0</v>
      </c>
      <c r="BH222" s="227">
        <f>IF(N222="sníž. přenesená",J222,0)</f>
        <v>0</v>
      </c>
      <c r="BI222" s="227">
        <f>IF(N222="nulová",J222,0)</f>
        <v>0</v>
      </c>
      <c r="BJ222" s="19" t="s">
        <v>82</v>
      </c>
      <c r="BK222" s="227">
        <f>ROUND(I222*H222,2)</f>
        <v>0</v>
      </c>
      <c r="BL222" s="19" t="s">
        <v>234</v>
      </c>
      <c r="BM222" s="226" t="s">
        <v>3579</v>
      </c>
    </row>
    <row r="223" s="15" customFormat="1">
      <c r="A223" s="15"/>
      <c r="B223" s="266"/>
      <c r="C223" s="267"/>
      <c r="D223" s="235" t="s">
        <v>238</v>
      </c>
      <c r="E223" s="268" t="s">
        <v>19</v>
      </c>
      <c r="F223" s="269" t="s">
        <v>3216</v>
      </c>
      <c r="G223" s="267"/>
      <c r="H223" s="268" t="s">
        <v>19</v>
      </c>
      <c r="I223" s="270"/>
      <c r="J223" s="267"/>
      <c r="K223" s="267"/>
      <c r="L223" s="271"/>
      <c r="M223" s="272"/>
      <c r="N223" s="273"/>
      <c r="O223" s="273"/>
      <c r="P223" s="273"/>
      <c r="Q223" s="273"/>
      <c r="R223" s="273"/>
      <c r="S223" s="273"/>
      <c r="T223" s="273"/>
      <c r="U223" s="274"/>
      <c r="V223" s="15"/>
      <c r="W223" s="15"/>
      <c r="X223" s="15"/>
      <c r="Y223" s="15"/>
      <c r="Z223" s="15"/>
      <c r="AA223" s="15"/>
      <c r="AB223" s="15"/>
      <c r="AC223" s="15"/>
      <c r="AD223" s="15"/>
      <c r="AE223" s="15"/>
      <c r="AT223" s="275" t="s">
        <v>238</v>
      </c>
      <c r="AU223" s="275" t="s">
        <v>82</v>
      </c>
      <c r="AV223" s="15" t="s">
        <v>82</v>
      </c>
      <c r="AW223" s="15" t="s">
        <v>37</v>
      </c>
      <c r="AX223" s="15" t="s">
        <v>75</v>
      </c>
      <c r="AY223" s="275" t="s">
        <v>227</v>
      </c>
    </row>
    <row r="224" s="13" customFormat="1">
      <c r="A224" s="13"/>
      <c r="B224" s="233"/>
      <c r="C224" s="234"/>
      <c r="D224" s="235" t="s">
        <v>238</v>
      </c>
      <c r="E224" s="236" t="s">
        <v>19</v>
      </c>
      <c r="F224" s="237" t="s">
        <v>3244</v>
      </c>
      <c r="G224" s="234"/>
      <c r="H224" s="238">
        <v>6</v>
      </c>
      <c r="I224" s="239"/>
      <c r="J224" s="234"/>
      <c r="K224" s="234"/>
      <c r="L224" s="240"/>
      <c r="M224" s="241"/>
      <c r="N224" s="242"/>
      <c r="O224" s="242"/>
      <c r="P224" s="242"/>
      <c r="Q224" s="242"/>
      <c r="R224" s="242"/>
      <c r="S224" s="242"/>
      <c r="T224" s="242"/>
      <c r="U224" s="243"/>
      <c r="V224" s="13"/>
      <c r="W224" s="13"/>
      <c r="X224" s="13"/>
      <c r="Y224" s="13"/>
      <c r="Z224" s="13"/>
      <c r="AA224" s="13"/>
      <c r="AB224" s="13"/>
      <c r="AC224" s="13"/>
      <c r="AD224" s="13"/>
      <c r="AE224" s="13"/>
      <c r="AT224" s="244" t="s">
        <v>238</v>
      </c>
      <c r="AU224" s="244" t="s">
        <v>82</v>
      </c>
      <c r="AV224" s="13" t="s">
        <v>84</v>
      </c>
      <c r="AW224" s="13" t="s">
        <v>37</v>
      </c>
      <c r="AX224" s="13" t="s">
        <v>75</v>
      </c>
      <c r="AY224" s="244" t="s">
        <v>227</v>
      </c>
    </row>
    <row r="225" s="14" customFormat="1">
      <c r="A225" s="14"/>
      <c r="B225" s="245"/>
      <c r="C225" s="246"/>
      <c r="D225" s="235" t="s">
        <v>238</v>
      </c>
      <c r="E225" s="247" t="s">
        <v>19</v>
      </c>
      <c r="F225" s="248" t="s">
        <v>240</v>
      </c>
      <c r="G225" s="246"/>
      <c r="H225" s="249">
        <v>6</v>
      </c>
      <c r="I225" s="250"/>
      <c r="J225" s="246"/>
      <c r="K225" s="246"/>
      <c r="L225" s="251"/>
      <c r="M225" s="252"/>
      <c r="N225" s="253"/>
      <c r="O225" s="253"/>
      <c r="P225" s="253"/>
      <c r="Q225" s="253"/>
      <c r="R225" s="253"/>
      <c r="S225" s="253"/>
      <c r="T225" s="253"/>
      <c r="U225" s="254"/>
      <c r="V225" s="14"/>
      <c r="W225" s="14"/>
      <c r="X225" s="14"/>
      <c r="Y225" s="14"/>
      <c r="Z225" s="14"/>
      <c r="AA225" s="14"/>
      <c r="AB225" s="14"/>
      <c r="AC225" s="14"/>
      <c r="AD225" s="14"/>
      <c r="AE225" s="14"/>
      <c r="AT225" s="255" t="s">
        <v>238</v>
      </c>
      <c r="AU225" s="255" t="s">
        <v>82</v>
      </c>
      <c r="AV225" s="14" t="s">
        <v>234</v>
      </c>
      <c r="AW225" s="14" t="s">
        <v>37</v>
      </c>
      <c r="AX225" s="14" t="s">
        <v>82</v>
      </c>
      <c r="AY225" s="255" t="s">
        <v>227</v>
      </c>
    </row>
    <row r="226" s="2" customFormat="1" ht="16.5" customHeight="1">
      <c r="A226" s="40"/>
      <c r="B226" s="41"/>
      <c r="C226" s="215" t="s">
        <v>659</v>
      </c>
      <c r="D226" s="215" t="s">
        <v>229</v>
      </c>
      <c r="E226" s="216" t="s">
        <v>2841</v>
      </c>
      <c r="F226" s="217" t="s">
        <v>2842</v>
      </c>
      <c r="G226" s="218" t="s">
        <v>2657</v>
      </c>
      <c r="H226" s="219">
        <v>2</v>
      </c>
      <c r="I226" s="220"/>
      <c r="J226" s="221">
        <f>ROUND(I226*H226,2)</f>
        <v>0</v>
      </c>
      <c r="K226" s="217" t="s">
        <v>19</v>
      </c>
      <c r="L226" s="46"/>
      <c r="M226" s="222" t="s">
        <v>19</v>
      </c>
      <c r="N226" s="223" t="s">
        <v>46</v>
      </c>
      <c r="O226" s="86"/>
      <c r="P226" s="224">
        <f>O226*H226</f>
        <v>0</v>
      </c>
      <c r="Q226" s="224">
        <v>0</v>
      </c>
      <c r="R226" s="224">
        <f>Q226*H226</f>
        <v>0</v>
      </c>
      <c r="S226" s="224">
        <v>0</v>
      </c>
      <c r="T226" s="224">
        <f>S226*H226</f>
        <v>0</v>
      </c>
      <c r="U226" s="225" t="s">
        <v>19</v>
      </c>
      <c r="V226" s="40"/>
      <c r="W226" s="40"/>
      <c r="X226" s="40"/>
      <c r="Y226" s="40"/>
      <c r="Z226" s="40"/>
      <c r="AA226" s="40"/>
      <c r="AB226" s="40"/>
      <c r="AC226" s="40"/>
      <c r="AD226" s="40"/>
      <c r="AE226" s="40"/>
      <c r="AR226" s="226" t="s">
        <v>234</v>
      </c>
      <c r="AT226" s="226" t="s">
        <v>229</v>
      </c>
      <c r="AU226" s="226" t="s">
        <v>82</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234</v>
      </c>
      <c r="BM226" s="226" t="s">
        <v>3580</v>
      </c>
    </row>
    <row r="227" s="15" customFormat="1">
      <c r="A227" s="15"/>
      <c r="B227" s="266"/>
      <c r="C227" s="267"/>
      <c r="D227" s="235" t="s">
        <v>238</v>
      </c>
      <c r="E227" s="268" t="s">
        <v>19</v>
      </c>
      <c r="F227" s="269" t="s">
        <v>3216</v>
      </c>
      <c r="G227" s="267"/>
      <c r="H227" s="268" t="s">
        <v>19</v>
      </c>
      <c r="I227" s="270"/>
      <c r="J227" s="267"/>
      <c r="K227" s="267"/>
      <c r="L227" s="271"/>
      <c r="M227" s="272"/>
      <c r="N227" s="273"/>
      <c r="O227" s="273"/>
      <c r="P227" s="273"/>
      <c r="Q227" s="273"/>
      <c r="R227" s="273"/>
      <c r="S227" s="273"/>
      <c r="T227" s="273"/>
      <c r="U227" s="274"/>
      <c r="V227" s="15"/>
      <c r="W227" s="15"/>
      <c r="X227" s="15"/>
      <c r="Y227" s="15"/>
      <c r="Z227" s="15"/>
      <c r="AA227" s="15"/>
      <c r="AB227" s="15"/>
      <c r="AC227" s="15"/>
      <c r="AD227" s="15"/>
      <c r="AE227" s="15"/>
      <c r="AT227" s="275" t="s">
        <v>238</v>
      </c>
      <c r="AU227" s="275" t="s">
        <v>82</v>
      </c>
      <c r="AV227" s="15" t="s">
        <v>82</v>
      </c>
      <c r="AW227" s="15" t="s">
        <v>37</v>
      </c>
      <c r="AX227" s="15" t="s">
        <v>75</v>
      </c>
      <c r="AY227" s="275" t="s">
        <v>227</v>
      </c>
    </row>
    <row r="228" s="13" customFormat="1">
      <c r="A228" s="13"/>
      <c r="B228" s="233"/>
      <c r="C228" s="234"/>
      <c r="D228" s="235" t="s">
        <v>238</v>
      </c>
      <c r="E228" s="236" t="s">
        <v>19</v>
      </c>
      <c r="F228" s="237" t="s">
        <v>3581</v>
      </c>
      <c r="G228" s="234"/>
      <c r="H228" s="238">
        <v>2</v>
      </c>
      <c r="I228" s="239"/>
      <c r="J228" s="234"/>
      <c r="K228" s="234"/>
      <c r="L228" s="240"/>
      <c r="M228" s="241"/>
      <c r="N228" s="242"/>
      <c r="O228" s="242"/>
      <c r="P228" s="242"/>
      <c r="Q228" s="242"/>
      <c r="R228" s="242"/>
      <c r="S228" s="242"/>
      <c r="T228" s="242"/>
      <c r="U228" s="243"/>
      <c r="V228" s="13"/>
      <c r="W228" s="13"/>
      <c r="X228" s="13"/>
      <c r="Y228" s="13"/>
      <c r="Z228" s="13"/>
      <c r="AA228" s="13"/>
      <c r="AB228" s="13"/>
      <c r="AC228" s="13"/>
      <c r="AD228" s="13"/>
      <c r="AE228" s="13"/>
      <c r="AT228" s="244" t="s">
        <v>238</v>
      </c>
      <c r="AU228" s="244" t="s">
        <v>82</v>
      </c>
      <c r="AV228" s="13" t="s">
        <v>84</v>
      </c>
      <c r="AW228" s="13" t="s">
        <v>37</v>
      </c>
      <c r="AX228" s="13" t="s">
        <v>75</v>
      </c>
      <c r="AY228" s="244" t="s">
        <v>227</v>
      </c>
    </row>
    <row r="229" s="14" customFormat="1">
      <c r="A229" s="14"/>
      <c r="B229" s="245"/>
      <c r="C229" s="246"/>
      <c r="D229" s="235" t="s">
        <v>238</v>
      </c>
      <c r="E229" s="247" t="s">
        <v>19</v>
      </c>
      <c r="F229" s="248" t="s">
        <v>240</v>
      </c>
      <c r="G229" s="246"/>
      <c r="H229" s="249">
        <v>2</v>
      </c>
      <c r="I229" s="250"/>
      <c r="J229" s="246"/>
      <c r="K229" s="246"/>
      <c r="L229" s="251"/>
      <c r="M229" s="252"/>
      <c r="N229" s="253"/>
      <c r="O229" s="253"/>
      <c r="P229" s="253"/>
      <c r="Q229" s="253"/>
      <c r="R229" s="253"/>
      <c r="S229" s="253"/>
      <c r="T229" s="253"/>
      <c r="U229" s="254"/>
      <c r="V229" s="14"/>
      <c r="W229" s="14"/>
      <c r="X229" s="14"/>
      <c r="Y229" s="14"/>
      <c r="Z229" s="14"/>
      <c r="AA229" s="14"/>
      <c r="AB229" s="14"/>
      <c r="AC229" s="14"/>
      <c r="AD229" s="14"/>
      <c r="AE229" s="14"/>
      <c r="AT229" s="255" t="s">
        <v>238</v>
      </c>
      <c r="AU229" s="255" t="s">
        <v>82</v>
      </c>
      <c r="AV229" s="14" t="s">
        <v>234</v>
      </c>
      <c r="AW229" s="14" t="s">
        <v>37</v>
      </c>
      <c r="AX229" s="14" t="s">
        <v>82</v>
      </c>
      <c r="AY229" s="255" t="s">
        <v>227</v>
      </c>
    </row>
    <row r="230" s="2" customFormat="1" ht="16.5" customHeight="1">
      <c r="A230" s="40"/>
      <c r="B230" s="41"/>
      <c r="C230" s="215" t="s">
        <v>665</v>
      </c>
      <c r="D230" s="215" t="s">
        <v>229</v>
      </c>
      <c r="E230" s="216" t="s">
        <v>2845</v>
      </c>
      <c r="F230" s="217" t="s">
        <v>2846</v>
      </c>
      <c r="G230" s="218" t="s">
        <v>2657</v>
      </c>
      <c r="H230" s="219">
        <v>1</v>
      </c>
      <c r="I230" s="220"/>
      <c r="J230" s="221">
        <f>ROUND(I230*H230,2)</f>
        <v>0</v>
      </c>
      <c r="K230" s="217" t="s">
        <v>19</v>
      </c>
      <c r="L230" s="46"/>
      <c r="M230" s="222" t="s">
        <v>19</v>
      </c>
      <c r="N230" s="223" t="s">
        <v>46</v>
      </c>
      <c r="O230" s="86"/>
      <c r="P230" s="224">
        <f>O230*H230</f>
        <v>0</v>
      </c>
      <c r="Q230" s="224">
        <v>0</v>
      </c>
      <c r="R230" s="224">
        <f>Q230*H230</f>
        <v>0</v>
      </c>
      <c r="S230" s="224">
        <v>0</v>
      </c>
      <c r="T230" s="224">
        <f>S230*H230</f>
        <v>0</v>
      </c>
      <c r="U230" s="225" t="s">
        <v>19</v>
      </c>
      <c r="V230" s="40"/>
      <c r="W230" s="40"/>
      <c r="X230" s="40"/>
      <c r="Y230" s="40"/>
      <c r="Z230" s="40"/>
      <c r="AA230" s="40"/>
      <c r="AB230" s="40"/>
      <c r="AC230" s="40"/>
      <c r="AD230" s="40"/>
      <c r="AE230" s="40"/>
      <c r="AR230" s="226" t="s">
        <v>234</v>
      </c>
      <c r="AT230" s="226" t="s">
        <v>229</v>
      </c>
      <c r="AU230" s="226" t="s">
        <v>82</v>
      </c>
      <c r="AY230" s="19" t="s">
        <v>227</v>
      </c>
      <c r="BE230" s="227">
        <f>IF(N230="základní",J230,0)</f>
        <v>0</v>
      </c>
      <c r="BF230" s="227">
        <f>IF(N230="snížená",J230,0)</f>
        <v>0</v>
      </c>
      <c r="BG230" s="227">
        <f>IF(N230="zákl. přenesená",J230,0)</f>
        <v>0</v>
      </c>
      <c r="BH230" s="227">
        <f>IF(N230="sníž. přenesená",J230,0)</f>
        <v>0</v>
      </c>
      <c r="BI230" s="227">
        <f>IF(N230="nulová",J230,0)</f>
        <v>0</v>
      </c>
      <c r="BJ230" s="19" t="s">
        <v>82</v>
      </c>
      <c r="BK230" s="227">
        <f>ROUND(I230*H230,2)</f>
        <v>0</v>
      </c>
      <c r="BL230" s="19" t="s">
        <v>234</v>
      </c>
      <c r="BM230" s="226" t="s">
        <v>3582</v>
      </c>
    </row>
    <row r="231" s="15" customFormat="1">
      <c r="A231" s="15"/>
      <c r="B231" s="266"/>
      <c r="C231" s="267"/>
      <c r="D231" s="235" t="s">
        <v>238</v>
      </c>
      <c r="E231" s="268" t="s">
        <v>19</v>
      </c>
      <c r="F231" s="269" t="s">
        <v>3216</v>
      </c>
      <c r="G231" s="267"/>
      <c r="H231" s="268" t="s">
        <v>19</v>
      </c>
      <c r="I231" s="270"/>
      <c r="J231" s="267"/>
      <c r="K231" s="267"/>
      <c r="L231" s="271"/>
      <c r="M231" s="272"/>
      <c r="N231" s="273"/>
      <c r="O231" s="273"/>
      <c r="P231" s="273"/>
      <c r="Q231" s="273"/>
      <c r="R231" s="273"/>
      <c r="S231" s="273"/>
      <c r="T231" s="273"/>
      <c r="U231" s="274"/>
      <c r="V231" s="15"/>
      <c r="W231" s="15"/>
      <c r="X231" s="15"/>
      <c r="Y231" s="15"/>
      <c r="Z231" s="15"/>
      <c r="AA231" s="15"/>
      <c r="AB231" s="15"/>
      <c r="AC231" s="15"/>
      <c r="AD231" s="15"/>
      <c r="AE231" s="15"/>
      <c r="AT231" s="275" t="s">
        <v>238</v>
      </c>
      <c r="AU231" s="275" t="s">
        <v>82</v>
      </c>
      <c r="AV231" s="15" t="s">
        <v>82</v>
      </c>
      <c r="AW231" s="15" t="s">
        <v>37</v>
      </c>
      <c r="AX231" s="15" t="s">
        <v>75</v>
      </c>
      <c r="AY231" s="275" t="s">
        <v>227</v>
      </c>
    </row>
    <row r="232" s="13" customFormat="1">
      <c r="A232" s="13"/>
      <c r="B232" s="233"/>
      <c r="C232" s="234"/>
      <c r="D232" s="235" t="s">
        <v>238</v>
      </c>
      <c r="E232" s="236" t="s">
        <v>19</v>
      </c>
      <c r="F232" s="237" t="s">
        <v>3217</v>
      </c>
      <c r="G232" s="234"/>
      <c r="H232" s="238">
        <v>1</v>
      </c>
      <c r="I232" s="239"/>
      <c r="J232" s="234"/>
      <c r="K232" s="234"/>
      <c r="L232" s="240"/>
      <c r="M232" s="241"/>
      <c r="N232" s="242"/>
      <c r="O232" s="242"/>
      <c r="P232" s="242"/>
      <c r="Q232" s="242"/>
      <c r="R232" s="242"/>
      <c r="S232" s="242"/>
      <c r="T232" s="242"/>
      <c r="U232" s="243"/>
      <c r="V232" s="13"/>
      <c r="W232" s="13"/>
      <c r="X232" s="13"/>
      <c r="Y232" s="13"/>
      <c r="Z232" s="13"/>
      <c r="AA232" s="13"/>
      <c r="AB232" s="13"/>
      <c r="AC232" s="13"/>
      <c r="AD232" s="13"/>
      <c r="AE232" s="13"/>
      <c r="AT232" s="244" t="s">
        <v>238</v>
      </c>
      <c r="AU232" s="244" t="s">
        <v>82</v>
      </c>
      <c r="AV232" s="13" t="s">
        <v>84</v>
      </c>
      <c r="AW232" s="13" t="s">
        <v>37</v>
      </c>
      <c r="AX232" s="13" t="s">
        <v>75</v>
      </c>
      <c r="AY232" s="244" t="s">
        <v>227</v>
      </c>
    </row>
    <row r="233" s="14" customFormat="1">
      <c r="A233" s="14"/>
      <c r="B233" s="245"/>
      <c r="C233" s="246"/>
      <c r="D233" s="235" t="s">
        <v>238</v>
      </c>
      <c r="E233" s="247" t="s">
        <v>19</v>
      </c>
      <c r="F233" s="248" t="s">
        <v>240</v>
      </c>
      <c r="G233" s="246"/>
      <c r="H233" s="249">
        <v>1</v>
      </c>
      <c r="I233" s="250"/>
      <c r="J233" s="246"/>
      <c r="K233" s="246"/>
      <c r="L233" s="251"/>
      <c r="M233" s="252"/>
      <c r="N233" s="253"/>
      <c r="O233" s="253"/>
      <c r="P233" s="253"/>
      <c r="Q233" s="253"/>
      <c r="R233" s="253"/>
      <c r="S233" s="253"/>
      <c r="T233" s="253"/>
      <c r="U233" s="254"/>
      <c r="V233" s="14"/>
      <c r="W233" s="14"/>
      <c r="X233" s="14"/>
      <c r="Y233" s="14"/>
      <c r="Z233" s="14"/>
      <c r="AA233" s="14"/>
      <c r="AB233" s="14"/>
      <c r="AC233" s="14"/>
      <c r="AD233" s="14"/>
      <c r="AE233" s="14"/>
      <c r="AT233" s="255" t="s">
        <v>238</v>
      </c>
      <c r="AU233" s="255" t="s">
        <v>82</v>
      </c>
      <c r="AV233" s="14" t="s">
        <v>234</v>
      </c>
      <c r="AW233" s="14" t="s">
        <v>37</v>
      </c>
      <c r="AX233" s="14" t="s">
        <v>82</v>
      </c>
      <c r="AY233" s="255" t="s">
        <v>227</v>
      </c>
    </row>
    <row r="234" s="2" customFormat="1" ht="16.5" customHeight="1">
      <c r="A234" s="40"/>
      <c r="B234" s="41"/>
      <c r="C234" s="215" t="s">
        <v>672</v>
      </c>
      <c r="D234" s="215" t="s">
        <v>229</v>
      </c>
      <c r="E234" s="216" t="s">
        <v>3583</v>
      </c>
      <c r="F234" s="217" t="s">
        <v>2850</v>
      </c>
      <c r="G234" s="218" t="s">
        <v>2051</v>
      </c>
      <c r="H234" s="219">
        <v>1</v>
      </c>
      <c r="I234" s="220"/>
      <c r="J234" s="221">
        <f>ROUND(I234*H234,2)</f>
        <v>0</v>
      </c>
      <c r="K234" s="217" t="s">
        <v>19</v>
      </c>
      <c r="L234" s="46"/>
      <c r="M234" s="222" t="s">
        <v>19</v>
      </c>
      <c r="N234" s="223" t="s">
        <v>46</v>
      </c>
      <c r="O234" s="86"/>
      <c r="P234" s="224">
        <f>O234*H234</f>
        <v>0</v>
      </c>
      <c r="Q234" s="224">
        <v>0</v>
      </c>
      <c r="R234" s="224">
        <f>Q234*H234</f>
        <v>0</v>
      </c>
      <c r="S234" s="224">
        <v>0</v>
      </c>
      <c r="T234" s="224">
        <f>S234*H234</f>
        <v>0</v>
      </c>
      <c r="U234" s="225" t="s">
        <v>19</v>
      </c>
      <c r="V234" s="40"/>
      <c r="W234" s="40"/>
      <c r="X234" s="40"/>
      <c r="Y234" s="40"/>
      <c r="Z234" s="40"/>
      <c r="AA234" s="40"/>
      <c r="AB234" s="40"/>
      <c r="AC234" s="40"/>
      <c r="AD234" s="40"/>
      <c r="AE234" s="40"/>
      <c r="AR234" s="226" t="s">
        <v>234</v>
      </c>
      <c r="AT234" s="226" t="s">
        <v>229</v>
      </c>
      <c r="AU234" s="226" t="s">
        <v>82</v>
      </c>
      <c r="AY234" s="19" t="s">
        <v>227</v>
      </c>
      <c r="BE234" s="227">
        <f>IF(N234="základní",J234,0)</f>
        <v>0</v>
      </c>
      <c r="BF234" s="227">
        <f>IF(N234="snížená",J234,0)</f>
        <v>0</v>
      </c>
      <c r="BG234" s="227">
        <f>IF(N234="zákl. přenesená",J234,0)</f>
        <v>0</v>
      </c>
      <c r="BH234" s="227">
        <f>IF(N234="sníž. přenesená",J234,0)</f>
        <v>0</v>
      </c>
      <c r="BI234" s="227">
        <f>IF(N234="nulová",J234,0)</f>
        <v>0</v>
      </c>
      <c r="BJ234" s="19" t="s">
        <v>82</v>
      </c>
      <c r="BK234" s="227">
        <f>ROUND(I234*H234,2)</f>
        <v>0</v>
      </c>
      <c r="BL234" s="19" t="s">
        <v>234</v>
      </c>
      <c r="BM234" s="226" t="s">
        <v>3584</v>
      </c>
    </row>
    <row r="235" s="2" customFormat="1" ht="16.5" customHeight="1">
      <c r="A235" s="40"/>
      <c r="B235" s="41"/>
      <c r="C235" s="256" t="s">
        <v>682</v>
      </c>
      <c r="D235" s="256" t="s">
        <v>241</v>
      </c>
      <c r="E235" s="257" t="s">
        <v>3585</v>
      </c>
      <c r="F235" s="258" t="s">
        <v>2853</v>
      </c>
      <c r="G235" s="259" t="s">
        <v>2051</v>
      </c>
      <c r="H235" s="260">
        <v>1</v>
      </c>
      <c r="I235" s="261"/>
      <c r="J235" s="262">
        <f>ROUND(I235*H235,2)</f>
        <v>0</v>
      </c>
      <c r="K235" s="258" t="s">
        <v>19</v>
      </c>
      <c r="L235" s="263"/>
      <c r="M235" s="264" t="s">
        <v>19</v>
      </c>
      <c r="N235" s="265" t="s">
        <v>46</v>
      </c>
      <c r="O235" s="86"/>
      <c r="P235" s="224">
        <f>O235*H235</f>
        <v>0</v>
      </c>
      <c r="Q235" s="224">
        <v>0</v>
      </c>
      <c r="R235" s="224">
        <f>Q235*H235</f>
        <v>0</v>
      </c>
      <c r="S235" s="224">
        <v>0</v>
      </c>
      <c r="T235" s="224">
        <f>S235*H235</f>
        <v>0</v>
      </c>
      <c r="U235" s="225" t="s">
        <v>19</v>
      </c>
      <c r="V235" s="40"/>
      <c r="W235" s="40"/>
      <c r="X235" s="40"/>
      <c r="Y235" s="40"/>
      <c r="Z235" s="40"/>
      <c r="AA235" s="40"/>
      <c r="AB235" s="40"/>
      <c r="AC235" s="40"/>
      <c r="AD235" s="40"/>
      <c r="AE235" s="40"/>
      <c r="AR235" s="226" t="s">
        <v>245</v>
      </c>
      <c r="AT235" s="226" t="s">
        <v>241</v>
      </c>
      <c r="AU235" s="226" t="s">
        <v>82</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234</v>
      </c>
      <c r="BM235" s="226" t="s">
        <v>3586</v>
      </c>
    </row>
    <row r="236" s="15" customFormat="1">
      <c r="A236" s="15"/>
      <c r="B236" s="266"/>
      <c r="C236" s="267"/>
      <c r="D236" s="235" t="s">
        <v>238</v>
      </c>
      <c r="E236" s="268" t="s">
        <v>19</v>
      </c>
      <c r="F236" s="269" t="s">
        <v>3216</v>
      </c>
      <c r="G236" s="267"/>
      <c r="H236" s="268" t="s">
        <v>19</v>
      </c>
      <c r="I236" s="270"/>
      <c r="J236" s="267"/>
      <c r="K236" s="267"/>
      <c r="L236" s="271"/>
      <c r="M236" s="272"/>
      <c r="N236" s="273"/>
      <c r="O236" s="273"/>
      <c r="P236" s="273"/>
      <c r="Q236" s="273"/>
      <c r="R236" s="273"/>
      <c r="S236" s="273"/>
      <c r="T236" s="273"/>
      <c r="U236" s="274"/>
      <c r="V236" s="15"/>
      <c r="W236" s="15"/>
      <c r="X236" s="15"/>
      <c r="Y236" s="15"/>
      <c r="Z236" s="15"/>
      <c r="AA236" s="15"/>
      <c r="AB236" s="15"/>
      <c r="AC236" s="15"/>
      <c r="AD236" s="15"/>
      <c r="AE236" s="15"/>
      <c r="AT236" s="275" t="s">
        <v>238</v>
      </c>
      <c r="AU236" s="275" t="s">
        <v>82</v>
      </c>
      <c r="AV236" s="15" t="s">
        <v>82</v>
      </c>
      <c r="AW236" s="15" t="s">
        <v>37</v>
      </c>
      <c r="AX236" s="15" t="s">
        <v>75</v>
      </c>
      <c r="AY236" s="275" t="s">
        <v>227</v>
      </c>
    </row>
    <row r="237" s="13" customFormat="1">
      <c r="A237" s="13"/>
      <c r="B237" s="233"/>
      <c r="C237" s="234"/>
      <c r="D237" s="235" t="s">
        <v>238</v>
      </c>
      <c r="E237" s="236" t="s">
        <v>19</v>
      </c>
      <c r="F237" s="237" t="s">
        <v>82</v>
      </c>
      <c r="G237" s="234"/>
      <c r="H237" s="238">
        <v>1</v>
      </c>
      <c r="I237" s="239"/>
      <c r="J237" s="234"/>
      <c r="K237" s="234"/>
      <c r="L237" s="240"/>
      <c r="M237" s="241"/>
      <c r="N237" s="242"/>
      <c r="O237" s="242"/>
      <c r="P237" s="242"/>
      <c r="Q237" s="242"/>
      <c r="R237" s="242"/>
      <c r="S237" s="242"/>
      <c r="T237" s="242"/>
      <c r="U237" s="243"/>
      <c r="V237" s="13"/>
      <c r="W237" s="13"/>
      <c r="X237" s="13"/>
      <c r="Y237" s="13"/>
      <c r="Z237" s="13"/>
      <c r="AA237" s="13"/>
      <c r="AB237" s="13"/>
      <c r="AC237" s="13"/>
      <c r="AD237" s="13"/>
      <c r="AE237" s="13"/>
      <c r="AT237" s="244" t="s">
        <v>238</v>
      </c>
      <c r="AU237" s="244" t="s">
        <v>82</v>
      </c>
      <c r="AV237" s="13" t="s">
        <v>84</v>
      </c>
      <c r="AW237" s="13" t="s">
        <v>37</v>
      </c>
      <c r="AX237" s="13" t="s">
        <v>75</v>
      </c>
      <c r="AY237" s="244" t="s">
        <v>227</v>
      </c>
    </row>
    <row r="238" s="14" customFormat="1">
      <c r="A238" s="14"/>
      <c r="B238" s="245"/>
      <c r="C238" s="246"/>
      <c r="D238" s="235" t="s">
        <v>238</v>
      </c>
      <c r="E238" s="247" t="s">
        <v>19</v>
      </c>
      <c r="F238" s="248" t="s">
        <v>240</v>
      </c>
      <c r="G238" s="246"/>
      <c r="H238" s="249">
        <v>1</v>
      </c>
      <c r="I238" s="250"/>
      <c r="J238" s="246"/>
      <c r="K238" s="246"/>
      <c r="L238" s="251"/>
      <c r="M238" s="252"/>
      <c r="N238" s="253"/>
      <c r="O238" s="253"/>
      <c r="P238" s="253"/>
      <c r="Q238" s="253"/>
      <c r="R238" s="253"/>
      <c r="S238" s="253"/>
      <c r="T238" s="253"/>
      <c r="U238" s="254"/>
      <c r="V238" s="14"/>
      <c r="W238" s="14"/>
      <c r="X238" s="14"/>
      <c r="Y238" s="14"/>
      <c r="Z238" s="14"/>
      <c r="AA238" s="14"/>
      <c r="AB238" s="14"/>
      <c r="AC238" s="14"/>
      <c r="AD238" s="14"/>
      <c r="AE238" s="14"/>
      <c r="AT238" s="255" t="s">
        <v>238</v>
      </c>
      <c r="AU238" s="255" t="s">
        <v>82</v>
      </c>
      <c r="AV238" s="14" t="s">
        <v>234</v>
      </c>
      <c r="AW238" s="14" t="s">
        <v>37</v>
      </c>
      <c r="AX238" s="14" t="s">
        <v>82</v>
      </c>
      <c r="AY238" s="255" t="s">
        <v>227</v>
      </c>
    </row>
    <row r="239" s="2" customFormat="1" ht="21.75" customHeight="1">
      <c r="A239" s="40"/>
      <c r="B239" s="41"/>
      <c r="C239" s="256" t="s">
        <v>688</v>
      </c>
      <c r="D239" s="256" t="s">
        <v>241</v>
      </c>
      <c r="E239" s="257" t="s">
        <v>3587</v>
      </c>
      <c r="F239" s="258" t="s">
        <v>2856</v>
      </c>
      <c r="G239" s="259" t="s">
        <v>2051</v>
      </c>
      <c r="H239" s="260">
        <v>1</v>
      </c>
      <c r="I239" s="261"/>
      <c r="J239" s="262">
        <f>ROUND(I239*H239,2)</f>
        <v>0</v>
      </c>
      <c r="K239" s="258" t="s">
        <v>19</v>
      </c>
      <c r="L239" s="263"/>
      <c r="M239" s="264" t="s">
        <v>19</v>
      </c>
      <c r="N239" s="265" t="s">
        <v>46</v>
      </c>
      <c r="O239" s="86"/>
      <c r="P239" s="224">
        <f>O239*H239</f>
        <v>0</v>
      </c>
      <c r="Q239" s="224">
        <v>0</v>
      </c>
      <c r="R239" s="224">
        <f>Q239*H239</f>
        <v>0</v>
      </c>
      <c r="S239" s="224">
        <v>0</v>
      </c>
      <c r="T239" s="224">
        <f>S239*H239</f>
        <v>0</v>
      </c>
      <c r="U239" s="225" t="s">
        <v>19</v>
      </c>
      <c r="V239" s="40"/>
      <c r="W239" s="40"/>
      <c r="X239" s="40"/>
      <c r="Y239" s="40"/>
      <c r="Z239" s="40"/>
      <c r="AA239" s="40"/>
      <c r="AB239" s="40"/>
      <c r="AC239" s="40"/>
      <c r="AD239" s="40"/>
      <c r="AE239" s="40"/>
      <c r="AR239" s="226" t="s">
        <v>245</v>
      </c>
      <c r="AT239" s="226" t="s">
        <v>241</v>
      </c>
      <c r="AU239" s="226" t="s">
        <v>82</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234</v>
      </c>
      <c r="BM239" s="226" t="s">
        <v>3588</v>
      </c>
    </row>
    <row r="240" s="15" customFormat="1">
      <c r="A240" s="15"/>
      <c r="B240" s="266"/>
      <c r="C240" s="267"/>
      <c r="D240" s="235" t="s">
        <v>238</v>
      </c>
      <c r="E240" s="268" t="s">
        <v>19</v>
      </c>
      <c r="F240" s="269" t="s">
        <v>3216</v>
      </c>
      <c r="G240" s="267"/>
      <c r="H240" s="268" t="s">
        <v>19</v>
      </c>
      <c r="I240" s="270"/>
      <c r="J240" s="267"/>
      <c r="K240" s="267"/>
      <c r="L240" s="271"/>
      <c r="M240" s="272"/>
      <c r="N240" s="273"/>
      <c r="O240" s="273"/>
      <c r="P240" s="273"/>
      <c r="Q240" s="273"/>
      <c r="R240" s="273"/>
      <c r="S240" s="273"/>
      <c r="T240" s="273"/>
      <c r="U240" s="274"/>
      <c r="V240" s="15"/>
      <c r="W240" s="15"/>
      <c r="X240" s="15"/>
      <c r="Y240" s="15"/>
      <c r="Z240" s="15"/>
      <c r="AA240" s="15"/>
      <c r="AB240" s="15"/>
      <c r="AC240" s="15"/>
      <c r="AD240" s="15"/>
      <c r="AE240" s="15"/>
      <c r="AT240" s="275" t="s">
        <v>238</v>
      </c>
      <c r="AU240" s="275" t="s">
        <v>82</v>
      </c>
      <c r="AV240" s="15" t="s">
        <v>82</v>
      </c>
      <c r="AW240" s="15" t="s">
        <v>37</v>
      </c>
      <c r="AX240" s="15" t="s">
        <v>75</v>
      </c>
      <c r="AY240" s="275" t="s">
        <v>227</v>
      </c>
    </row>
    <row r="241" s="13" customFormat="1">
      <c r="A241" s="13"/>
      <c r="B241" s="233"/>
      <c r="C241" s="234"/>
      <c r="D241" s="235" t="s">
        <v>238</v>
      </c>
      <c r="E241" s="236" t="s">
        <v>19</v>
      </c>
      <c r="F241" s="237" t="s">
        <v>82</v>
      </c>
      <c r="G241" s="234"/>
      <c r="H241" s="238">
        <v>1</v>
      </c>
      <c r="I241" s="239"/>
      <c r="J241" s="234"/>
      <c r="K241" s="234"/>
      <c r="L241" s="240"/>
      <c r="M241" s="241"/>
      <c r="N241" s="242"/>
      <c r="O241" s="242"/>
      <c r="P241" s="242"/>
      <c r="Q241" s="242"/>
      <c r="R241" s="242"/>
      <c r="S241" s="242"/>
      <c r="T241" s="242"/>
      <c r="U241" s="243"/>
      <c r="V241" s="13"/>
      <c r="W241" s="13"/>
      <c r="X241" s="13"/>
      <c r="Y241" s="13"/>
      <c r="Z241" s="13"/>
      <c r="AA241" s="13"/>
      <c r="AB241" s="13"/>
      <c r="AC241" s="13"/>
      <c r="AD241" s="13"/>
      <c r="AE241" s="13"/>
      <c r="AT241" s="244" t="s">
        <v>238</v>
      </c>
      <c r="AU241" s="244" t="s">
        <v>82</v>
      </c>
      <c r="AV241" s="13" t="s">
        <v>84</v>
      </c>
      <c r="AW241" s="13" t="s">
        <v>37</v>
      </c>
      <c r="AX241" s="13" t="s">
        <v>75</v>
      </c>
      <c r="AY241" s="244" t="s">
        <v>227</v>
      </c>
    </row>
    <row r="242" s="14" customFormat="1">
      <c r="A242" s="14"/>
      <c r="B242" s="245"/>
      <c r="C242" s="246"/>
      <c r="D242" s="235" t="s">
        <v>238</v>
      </c>
      <c r="E242" s="247" t="s">
        <v>19</v>
      </c>
      <c r="F242" s="248" t="s">
        <v>240</v>
      </c>
      <c r="G242" s="246"/>
      <c r="H242" s="249">
        <v>1</v>
      </c>
      <c r="I242" s="250"/>
      <c r="J242" s="246"/>
      <c r="K242" s="246"/>
      <c r="L242" s="251"/>
      <c r="M242" s="252"/>
      <c r="N242" s="253"/>
      <c r="O242" s="253"/>
      <c r="P242" s="253"/>
      <c r="Q242" s="253"/>
      <c r="R242" s="253"/>
      <c r="S242" s="253"/>
      <c r="T242" s="253"/>
      <c r="U242" s="254"/>
      <c r="V242" s="14"/>
      <c r="W242" s="14"/>
      <c r="X242" s="14"/>
      <c r="Y242" s="14"/>
      <c r="Z242" s="14"/>
      <c r="AA242" s="14"/>
      <c r="AB242" s="14"/>
      <c r="AC242" s="14"/>
      <c r="AD242" s="14"/>
      <c r="AE242" s="14"/>
      <c r="AT242" s="255" t="s">
        <v>238</v>
      </c>
      <c r="AU242" s="255" t="s">
        <v>82</v>
      </c>
      <c r="AV242" s="14" t="s">
        <v>234</v>
      </c>
      <c r="AW242" s="14" t="s">
        <v>37</v>
      </c>
      <c r="AX242" s="14" t="s">
        <v>82</v>
      </c>
      <c r="AY242" s="255" t="s">
        <v>227</v>
      </c>
    </row>
    <row r="243" s="2" customFormat="1" ht="16.5" customHeight="1">
      <c r="A243" s="40"/>
      <c r="B243" s="41"/>
      <c r="C243" s="215" t="s">
        <v>693</v>
      </c>
      <c r="D243" s="215" t="s">
        <v>229</v>
      </c>
      <c r="E243" s="216" t="s">
        <v>2861</v>
      </c>
      <c r="F243" s="217" t="s">
        <v>2862</v>
      </c>
      <c r="G243" s="218" t="s">
        <v>370</v>
      </c>
      <c r="H243" s="219">
        <v>6</v>
      </c>
      <c r="I243" s="220"/>
      <c r="J243" s="221">
        <f>ROUND(I243*H243,2)</f>
        <v>0</v>
      </c>
      <c r="K243" s="217" t="s">
        <v>19</v>
      </c>
      <c r="L243" s="46"/>
      <c r="M243" s="222" t="s">
        <v>19</v>
      </c>
      <c r="N243" s="223" t="s">
        <v>46</v>
      </c>
      <c r="O243" s="86"/>
      <c r="P243" s="224">
        <f>O243*H243</f>
        <v>0</v>
      </c>
      <c r="Q243" s="224">
        <v>0</v>
      </c>
      <c r="R243" s="224">
        <f>Q243*H243</f>
        <v>0</v>
      </c>
      <c r="S243" s="224">
        <v>0</v>
      </c>
      <c r="T243" s="224">
        <f>S243*H243</f>
        <v>0</v>
      </c>
      <c r="U243" s="225" t="s">
        <v>19</v>
      </c>
      <c r="V243" s="40"/>
      <c r="W243" s="40"/>
      <c r="X243" s="40"/>
      <c r="Y243" s="40"/>
      <c r="Z243" s="40"/>
      <c r="AA243" s="40"/>
      <c r="AB243" s="40"/>
      <c r="AC243" s="40"/>
      <c r="AD243" s="40"/>
      <c r="AE243" s="40"/>
      <c r="AR243" s="226" t="s">
        <v>234</v>
      </c>
      <c r="AT243" s="226" t="s">
        <v>229</v>
      </c>
      <c r="AU243" s="226" t="s">
        <v>82</v>
      </c>
      <c r="AY243" s="19" t="s">
        <v>227</v>
      </c>
      <c r="BE243" s="227">
        <f>IF(N243="základní",J243,0)</f>
        <v>0</v>
      </c>
      <c r="BF243" s="227">
        <f>IF(N243="snížená",J243,0)</f>
        <v>0</v>
      </c>
      <c r="BG243" s="227">
        <f>IF(N243="zákl. přenesená",J243,0)</f>
        <v>0</v>
      </c>
      <c r="BH243" s="227">
        <f>IF(N243="sníž. přenesená",J243,0)</f>
        <v>0</v>
      </c>
      <c r="BI243" s="227">
        <f>IF(N243="nulová",J243,0)</f>
        <v>0</v>
      </c>
      <c r="BJ243" s="19" t="s">
        <v>82</v>
      </c>
      <c r="BK243" s="227">
        <f>ROUND(I243*H243,2)</f>
        <v>0</v>
      </c>
      <c r="BL243" s="19" t="s">
        <v>234</v>
      </c>
      <c r="BM243" s="226" t="s">
        <v>3589</v>
      </c>
    </row>
    <row r="244" s="15" customFormat="1">
      <c r="A244" s="15"/>
      <c r="B244" s="266"/>
      <c r="C244" s="267"/>
      <c r="D244" s="235" t="s">
        <v>238</v>
      </c>
      <c r="E244" s="268" t="s">
        <v>19</v>
      </c>
      <c r="F244" s="269" t="s">
        <v>3216</v>
      </c>
      <c r="G244" s="267"/>
      <c r="H244" s="268" t="s">
        <v>19</v>
      </c>
      <c r="I244" s="270"/>
      <c r="J244" s="267"/>
      <c r="K244" s="267"/>
      <c r="L244" s="271"/>
      <c r="M244" s="272"/>
      <c r="N244" s="273"/>
      <c r="O244" s="273"/>
      <c r="P244" s="273"/>
      <c r="Q244" s="273"/>
      <c r="R244" s="273"/>
      <c r="S244" s="273"/>
      <c r="T244" s="273"/>
      <c r="U244" s="274"/>
      <c r="V244" s="15"/>
      <c r="W244" s="15"/>
      <c r="X244" s="15"/>
      <c r="Y244" s="15"/>
      <c r="Z244" s="15"/>
      <c r="AA244" s="15"/>
      <c r="AB244" s="15"/>
      <c r="AC244" s="15"/>
      <c r="AD244" s="15"/>
      <c r="AE244" s="15"/>
      <c r="AT244" s="275" t="s">
        <v>238</v>
      </c>
      <c r="AU244" s="275" t="s">
        <v>82</v>
      </c>
      <c r="AV244" s="15" t="s">
        <v>82</v>
      </c>
      <c r="AW244" s="15" t="s">
        <v>37</v>
      </c>
      <c r="AX244" s="15" t="s">
        <v>75</v>
      </c>
      <c r="AY244" s="275" t="s">
        <v>227</v>
      </c>
    </row>
    <row r="245" s="13" customFormat="1">
      <c r="A245" s="13"/>
      <c r="B245" s="233"/>
      <c r="C245" s="234"/>
      <c r="D245" s="235" t="s">
        <v>238</v>
      </c>
      <c r="E245" s="236" t="s">
        <v>19</v>
      </c>
      <c r="F245" s="237" t="s">
        <v>248</v>
      </c>
      <c r="G245" s="234"/>
      <c r="H245" s="238">
        <v>6</v>
      </c>
      <c r="I245" s="239"/>
      <c r="J245" s="234"/>
      <c r="K245" s="234"/>
      <c r="L245" s="240"/>
      <c r="M245" s="241"/>
      <c r="N245" s="242"/>
      <c r="O245" s="242"/>
      <c r="P245" s="242"/>
      <c r="Q245" s="242"/>
      <c r="R245" s="242"/>
      <c r="S245" s="242"/>
      <c r="T245" s="242"/>
      <c r="U245" s="243"/>
      <c r="V245" s="13"/>
      <c r="W245" s="13"/>
      <c r="X245" s="13"/>
      <c r="Y245" s="13"/>
      <c r="Z245" s="13"/>
      <c r="AA245" s="13"/>
      <c r="AB245" s="13"/>
      <c r="AC245" s="13"/>
      <c r="AD245" s="13"/>
      <c r="AE245" s="13"/>
      <c r="AT245" s="244" t="s">
        <v>238</v>
      </c>
      <c r="AU245" s="244" t="s">
        <v>82</v>
      </c>
      <c r="AV245" s="13" t="s">
        <v>84</v>
      </c>
      <c r="AW245" s="13" t="s">
        <v>37</v>
      </c>
      <c r="AX245" s="13" t="s">
        <v>75</v>
      </c>
      <c r="AY245" s="244" t="s">
        <v>227</v>
      </c>
    </row>
    <row r="246" s="14" customFormat="1">
      <c r="A246" s="14"/>
      <c r="B246" s="245"/>
      <c r="C246" s="246"/>
      <c r="D246" s="235" t="s">
        <v>238</v>
      </c>
      <c r="E246" s="247" t="s">
        <v>19</v>
      </c>
      <c r="F246" s="248" t="s">
        <v>240</v>
      </c>
      <c r="G246" s="246"/>
      <c r="H246" s="249">
        <v>6</v>
      </c>
      <c r="I246" s="250"/>
      <c r="J246" s="246"/>
      <c r="K246" s="246"/>
      <c r="L246" s="251"/>
      <c r="M246" s="252"/>
      <c r="N246" s="253"/>
      <c r="O246" s="253"/>
      <c r="P246" s="253"/>
      <c r="Q246" s="253"/>
      <c r="R246" s="253"/>
      <c r="S246" s="253"/>
      <c r="T246" s="253"/>
      <c r="U246" s="254"/>
      <c r="V246" s="14"/>
      <c r="W246" s="14"/>
      <c r="X246" s="14"/>
      <c r="Y246" s="14"/>
      <c r="Z246" s="14"/>
      <c r="AA246" s="14"/>
      <c r="AB246" s="14"/>
      <c r="AC246" s="14"/>
      <c r="AD246" s="14"/>
      <c r="AE246" s="14"/>
      <c r="AT246" s="255" t="s">
        <v>238</v>
      </c>
      <c r="AU246" s="255" t="s">
        <v>82</v>
      </c>
      <c r="AV246" s="14" t="s">
        <v>234</v>
      </c>
      <c r="AW246" s="14" t="s">
        <v>37</v>
      </c>
      <c r="AX246" s="14" t="s">
        <v>82</v>
      </c>
      <c r="AY246" s="255" t="s">
        <v>227</v>
      </c>
    </row>
    <row r="247" s="2" customFormat="1" ht="16.5" customHeight="1">
      <c r="A247" s="40"/>
      <c r="B247" s="41"/>
      <c r="C247" s="215" t="s">
        <v>699</v>
      </c>
      <c r="D247" s="215" t="s">
        <v>229</v>
      </c>
      <c r="E247" s="216" t="s">
        <v>3590</v>
      </c>
      <c r="F247" s="217" t="s">
        <v>3591</v>
      </c>
      <c r="G247" s="218" t="s">
        <v>370</v>
      </c>
      <c r="H247" s="219">
        <v>18</v>
      </c>
      <c r="I247" s="220"/>
      <c r="J247" s="221">
        <f>ROUND(I247*H247,2)</f>
        <v>0</v>
      </c>
      <c r="K247" s="217" t="s">
        <v>19</v>
      </c>
      <c r="L247" s="46"/>
      <c r="M247" s="222" t="s">
        <v>19</v>
      </c>
      <c r="N247" s="223" t="s">
        <v>46</v>
      </c>
      <c r="O247" s="86"/>
      <c r="P247" s="224">
        <f>O247*H247</f>
        <v>0</v>
      </c>
      <c r="Q247" s="224">
        <v>0</v>
      </c>
      <c r="R247" s="224">
        <f>Q247*H247</f>
        <v>0</v>
      </c>
      <c r="S247" s="224">
        <v>0</v>
      </c>
      <c r="T247" s="224">
        <f>S247*H247</f>
        <v>0</v>
      </c>
      <c r="U247" s="225" t="s">
        <v>19</v>
      </c>
      <c r="V247" s="40"/>
      <c r="W247" s="40"/>
      <c r="X247" s="40"/>
      <c r="Y247" s="40"/>
      <c r="Z247" s="40"/>
      <c r="AA247" s="40"/>
      <c r="AB247" s="40"/>
      <c r="AC247" s="40"/>
      <c r="AD247" s="40"/>
      <c r="AE247" s="40"/>
      <c r="AR247" s="226" t="s">
        <v>234</v>
      </c>
      <c r="AT247" s="226" t="s">
        <v>229</v>
      </c>
      <c r="AU247" s="226" t="s">
        <v>82</v>
      </c>
      <c r="AY247" s="19" t="s">
        <v>227</v>
      </c>
      <c r="BE247" s="227">
        <f>IF(N247="základní",J247,0)</f>
        <v>0</v>
      </c>
      <c r="BF247" s="227">
        <f>IF(N247="snížená",J247,0)</f>
        <v>0</v>
      </c>
      <c r="BG247" s="227">
        <f>IF(N247="zákl. přenesená",J247,0)</f>
        <v>0</v>
      </c>
      <c r="BH247" s="227">
        <f>IF(N247="sníž. přenesená",J247,0)</f>
        <v>0</v>
      </c>
      <c r="BI247" s="227">
        <f>IF(N247="nulová",J247,0)</f>
        <v>0</v>
      </c>
      <c r="BJ247" s="19" t="s">
        <v>82</v>
      </c>
      <c r="BK247" s="227">
        <f>ROUND(I247*H247,2)</f>
        <v>0</v>
      </c>
      <c r="BL247" s="19" t="s">
        <v>234</v>
      </c>
      <c r="BM247" s="226" t="s">
        <v>3592</v>
      </c>
    </row>
    <row r="248" s="15" customFormat="1">
      <c r="A248" s="15"/>
      <c r="B248" s="266"/>
      <c r="C248" s="267"/>
      <c r="D248" s="235" t="s">
        <v>238</v>
      </c>
      <c r="E248" s="268" t="s">
        <v>19</v>
      </c>
      <c r="F248" s="269" t="s">
        <v>3216</v>
      </c>
      <c r="G248" s="267"/>
      <c r="H248" s="268" t="s">
        <v>19</v>
      </c>
      <c r="I248" s="270"/>
      <c r="J248" s="267"/>
      <c r="K248" s="267"/>
      <c r="L248" s="271"/>
      <c r="M248" s="272"/>
      <c r="N248" s="273"/>
      <c r="O248" s="273"/>
      <c r="P248" s="273"/>
      <c r="Q248" s="273"/>
      <c r="R248" s="273"/>
      <c r="S248" s="273"/>
      <c r="T248" s="273"/>
      <c r="U248" s="274"/>
      <c r="V248" s="15"/>
      <c r="W248" s="15"/>
      <c r="X248" s="15"/>
      <c r="Y248" s="15"/>
      <c r="Z248" s="15"/>
      <c r="AA248" s="15"/>
      <c r="AB248" s="15"/>
      <c r="AC248" s="15"/>
      <c r="AD248" s="15"/>
      <c r="AE248" s="15"/>
      <c r="AT248" s="275" t="s">
        <v>238</v>
      </c>
      <c r="AU248" s="275" t="s">
        <v>82</v>
      </c>
      <c r="AV248" s="15" t="s">
        <v>82</v>
      </c>
      <c r="AW248" s="15" t="s">
        <v>37</v>
      </c>
      <c r="AX248" s="15" t="s">
        <v>75</v>
      </c>
      <c r="AY248" s="275" t="s">
        <v>227</v>
      </c>
    </row>
    <row r="249" s="13" customFormat="1">
      <c r="A249" s="13"/>
      <c r="B249" s="233"/>
      <c r="C249" s="234"/>
      <c r="D249" s="235" t="s">
        <v>238</v>
      </c>
      <c r="E249" s="236" t="s">
        <v>19</v>
      </c>
      <c r="F249" s="237" t="s">
        <v>352</v>
      </c>
      <c r="G249" s="234"/>
      <c r="H249" s="238">
        <v>18</v>
      </c>
      <c r="I249" s="239"/>
      <c r="J249" s="234"/>
      <c r="K249" s="234"/>
      <c r="L249" s="240"/>
      <c r="M249" s="241"/>
      <c r="N249" s="242"/>
      <c r="O249" s="242"/>
      <c r="P249" s="242"/>
      <c r="Q249" s="242"/>
      <c r="R249" s="242"/>
      <c r="S249" s="242"/>
      <c r="T249" s="242"/>
      <c r="U249" s="243"/>
      <c r="V249" s="13"/>
      <c r="W249" s="13"/>
      <c r="X249" s="13"/>
      <c r="Y249" s="13"/>
      <c r="Z249" s="13"/>
      <c r="AA249" s="13"/>
      <c r="AB249" s="13"/>
      <c r="AC249" s="13"/>
      <c r="AD249" s="13"/>
      <c r="AE249" s="13"/>
      <c r="AT249" s="244" t="s">
        <v>238</v>
      </c>
      <c r="AU249" s="244" t="s">
        <v>82</v>
      </c>
      <c r="AV249" s="13" t="s">
        <v>84</v>
      </c>
      <c r="AW249" s="13" t="s">
        <v>37</v>
      </c>
      <c r="AX249" s="13" t="s">
        <v>75</v>
      </c>
      <c r="AY249" s="244" t="s">
        <v>227</v>
      </c>
    </row>
    <row r="250" s="14" customFormat="1">
      <c r="A250" s="14"/>
      <c r="B250" s="245"/>
      <c r="C250" s="246"/>
      <c r="D250" s="235" t="s">
        <v>238</v>
      </c>
      <c r="E250" s="247" t="s">
        <v>19</v>
      </c>
      <c r="F250" s="248" t="s">
        <v>240</v>
      </c>
      <c r="G250" s="246"/>
      <c r="H250" s="249">
        <v>18</v>
      </c>
      <c r="I250" s="250"/>
      <c r="J250" s="246"/>
      <c r="K250" s="246"/>
      <c r="L250" s="251"/>
      <c r="M250" s="252"/>
      <c r="N250" s="253"/>
      <c r="O250" s="253"/>
      <c r="P250" s="253"/>
      <c r="Q250" s="253"/>
      <c r="R250" s="253"/>
      <c r="S250" s="253"/>
      <c r="T250" s="253"/>
      <c r="U250" s="254"/>
      <c r="V250" s="14"/>
      <c r="W250" s="14"/>
      <c r="X250" s="14"/>
      <c r="Y250" s="14"/>
      <c r="Z250" s="14"/>
      <c r="AA250" s="14"/>
      <c r="AB250" s="14"/>
      <c r="AC250" s="14"/>
      <c r="AD250" s="14"/>
      <c r="AE250" s="14"/>
      <c r="AT250" s="255" t="s">
        <v>238</v>
      </c>
      <c r="AU250" s="255" t="s">
        <v>82</v>
      </c>
      <c r="AV250" s="14" t="s">
        <v>234</v>
      </c>
      <c r="AW250" s="14" t="s">
        <v>37</v>
      </c>
      <c r="AX250" s="14" t="s">
        <v>82</v>
      </c>
      <c r="AY250" s="255" t="s">
        <v>227</v>
      </c>
    </row>
    <row r="251" s="2" customFormat="1" ht="16.5" customHeight="1">
      <c r="A251" s="40"/>
      <c r="B251" s="41"/>
      <c r="C251" s="215" t="s">
        <v>704</v>
      </c>
      <c r="D251" s="215" t="s">
        <v>229</v>
      </c>
      <c r="E251" s="216" t="s">
        <v>3593</v>
      </c>
      <c r="F251" s="217" t="s">
        <v>3594</v>
      </c>
      <c r="G251" s="218" t="s">
        <v>370</v>
      </c>
      <c r="H251" s="219">
        <v>10</v>
      </c>
      <c r="I251" s="220"/>
      <c r="J251" s="221">
        <f>ROUND(I251*H251,2)</f>
        <v>0</v>
      </c>
      <c r="K251" s="217" t="s">
        <v>19</v>
      </c>
      <c r="L251" s="46"/>
      <c r="M251" s="222" t="s">
        <v>19</v>
      </c>
      <c r="N251" s="223" t="s">
        <v>46</v>
      </c>
      <c r="O251" s="86"/>
      <c r="P251" s="224">
        <f>O251*H251</f>
        <v>0</v>
      </c>
      <c r="Q251" s="224">
        <v>0</v>
      </c>
      <c r="R251" s="224">
        <f>Q251*H251</f>
        <v>0</v>
      </c>
      <c r="S251" s="224">
        <v>0</v>
      </c>
      <c r="T251" s="224">
        <f>S251*H251</f>
        <v>0</v>
      </c>
      <c r="U251" s="225" t="s">
        <v>19</v>
      </c>
      <c r="V251" s="40"/>
      <c r="W251" s="40"/>
      <c r="X251" s="40"/>
      <c r="Y251" s="40"/>
      <c r="Z251" s="40"/>
      <c r="AA251" s="40"/>
      <c r="AB251" s="40"/>
      <c r="AC251" s="40"/>
      <c r="AD251" s="40"/>
      <c r="AE251" s="40"/>
      <c r="AR251" s="226" t="s">
        <v>234</v>
      </c>
      <c r="AT251" s="226" t="s">
        <v>229</v>
      </c>
      <c r="AU251" s="226" t="s">
        <v>82</v>
      </c>
      <c r="AY251" s="19" t="s">
        <v>227</v>
      </c>
      <c r="BE251" s="227">
        <f>IF(N251="základní",J251,0)</f>
        <v>0</v>
      </c>
      <c r="BF251" s="227">
        <f>IF(N251="snížená",J251,0)</f>
        <v>0</v>
      </c>
      <c r="BG251" s="227">
        <f>IF(N251="zákl. přenesená",J251,0)</f>
        <v>0</v>
      </c>
      <c r="BH251" s="227">
        <f>IF(N251="sníž. přenesená",J251,0)</f>
        <v>0</v>
      </c>
      <c r="BI251" s="227">
        <f>IF(N251="nulová",J251,0)</f>
        <v>0</v>
      </c>
      <c r="BJ251" s="19" t="s">
        <v>82</v>
      </c>
      <c r="BK251" s="227">
        <f>ROUND(I251*H251,2)</f>
        <v>0</v>
      </c>
      <c r="BL251" s="19" t="s">
        <v>234</v>
      </c>
      <c r="BM251" s="226" t="s">
        <v>3595</v>
      </c>
    </row>
    <row r="252" s="15" customFormat="1">
      <c r="A252" s="15"/>
      <c r="B252" s="266"/>
      <c r="C252" s="267"/>
      <c r="D252" s="235" t="s">
        <v>238</v>
      </c>
      <c r="E252" s="268" t="s">
        <v>19</v>
      </c>
      <c r="F252" s="269" t="s">
        <v>3216</v>
      </c>
      <c r="G252" s="267"/>
      <c r="H252" s="268" t="s">
        <v>19</v>
      </c>
      <c r="I252" s="270"/>
      <c r="J252" s="267"/>
      <c r="K252" s="267"/>
      <c r="L252" s="271"/>
      <c r="M252" s="272"/>
      <c r="N252" s="273"/>
      <c r="O252" s="273"/>
      <c r="P252" s="273"/>
      <c r="Q252" s="273"/>
      <c r="R252" s="273"/>
      <c r="S252" s="273"/>
      <c r="T252" s="273"/>
      <c r="U252" s="274"/>
      <c r="V252" s="15"/>
      <c r="W252" s="15"/>
      <c r="X252" s="15"/>
      <c r="Y252" s="15"/>
      <c r="Z252" s="15"/>
      <c r="AA252" s="15"/>
      <c r="AB252" s="15"/>
      <c r="AC252" s="15"/>
      <c r="AD252" s="15"/>
      <c r="AE252" s="15"/>
      <c r="AT252" s="275" t="s">
        <v>238</v>
      </c>
      <c r="AU252" s="275" t="s">
        <v>82</v>
      </c>
      <c r="AV252" s="15" t="s">
        <v>82</v>
      </c>
      <c r="AW252" s="15" t="s">
        <v>37</v>
      </c>
      <c r="AX252" s="15" t="s">
        <v>75</v>
      </c>
      <c r="AY252" s="275" t="s">
        <v>227</v>
      </c>
    </row>
    <row r="253" s="13" customFormat="1">
      <c r="A253" s="13"/>
      <c r="B253" s="233"/>
      <c r="C253" s="234"/>
      <c r="D253" s="235" t="s">
        <v>238</v>
      </c>
      <c r="E253" s="236" t="s">
        <v>19</v>
      </c>
      <c r="F253" s="237" t="s">
        <v>117</v>
      </c>
      <c r="G253" s="234"/>
      <c r="H253" s="238">
        <v>10</v>
      </c>
      <c r="I253" s="239"/>
      <c r="J253" s="234"/>
      <c r="K253" s="234"/>
      <c r="L253" s="240"/>
      <c r="M253" s="241"/>
      <c r="N253" s="242"/>
      <c r="O253" s="242"/>
      <c r="P253" s="242"/>
      <c r="Q253" s="242"/>
      <c r="R253" s="242"/>
      <c r="S253" s="242"/>
      <c r="T253" s="242"/>
      <c r="U253" s="243"/>
      <c r="V253" s="13"/>
      <c r="W253" s="13"/>
      <c r="X253" s="13"/>
      <c r="Y253" s="13"/>
      <c r="Z253" s="13"/>
      <c r="AA253" s="13"/>
      <c r="AB253" s="13"/>
      <c r="AC253" s="13"/>
      <c r="AD253" s="13"/>
      <c r="AE253" s="13"/>
      <c r="AT253" s="244" t="s">
        <v>238</v>
      </c>
      <c r="AU253" s="244" t="s">
        <v>82</v>
      </c>
      <c r="AV253" s="13" t="s">
        <v>84</v>
      </c>
      <c r="AW253" s="13" t="s">
        <v>37</v>
      </c>
      <c r="AX253" s="13" t="s">
        <v>75</v>
      </c>
      <c r="AY253" s="244" t="s">
        <v>227</v>
      </c>
    </row>
    <row r="254" s="14" customFormat="1">
      <c r="A254" s="14"/>
      <c r="B254" s="245"/>
      <c r="C254" s="246"/>
      <c r="D254" s="235" t="s">
        <v>238</v>
      </c>
      <c r="E254" s="247" t="s">
        <v>19</v>
      </c>
      <c r="F254" s="248" t="s">
        <v>240</v>
      </c>
      <c r="G254" s="246"/>
      <c r="H254" s="249">
        <v>10</v>
      </c>
      <c r="I254" s="250"/>
      <c r="J254" s="246"/>
      <c r="K254" s="246"/>
      <c r="L254" s="251"/>
      <c r="M254" s="252"/>
      <c r="N254" s="253"/>
      <c r="O254" s="253"/>
      <c r="P254" s="253"/>
      <c r="Q254" s="253"/>
      <c r="R254" s="253"/>
      <c r="S254" s="253"/>
      <c r="T254" s="253"/>
      <c r="U254" s="254"/>
      <c r="V254" s="14"/>
      <c r="W254" s="14"/>
      <c r="X254" s="14"/>
      <c r="Y254" s="14"/>
      <c r="Z254" s="14"/>
      <c r="AA254" s="14"/>
      <c r="AB254" s="14"/>
      <c r="AC254" s="14"/>
      <c r="AD254" s="14"/>
      <c r="AE254" s="14"/>
      <c r="AT254" s="255" t="s">
        <v>238</v>
      </c>
      <c r="AU254" s="255" t="s">
        <v>82</v>
      </c>
      <c r="AV254" s="14" t="s">
        <v>234</v>
      </c>
      <c r="AW254" s="14" t="s">
        <v>37</v>
      </c>
      <c r="AX254" s="14" t="s">
        <v>82</v>
      </c>
      <c r="AY254" s="255" t="s">
        <v>227</v>
      </c>
    </row>
    <row r="255" s="2" customFormat="1" ht="16.5" customHeight="1">
      <c r="A255" s="40"/>
      <c r="B255" s="41"/>
      <c r="C255" s="215" t="s">
        <v>709</v>
      </c>
      <c r="D255" s="215" t="s">
        <v>229</v>
      </c>
      <c r="E255" s="216" t="s">
        <v>3596</v>
      </c>
      <c r="F255" s="217" t="s">
        <v>2875</v>
      </c>
      <c r="G255" s="218" t="s">
        <v>2051</v>
      </c>
      <c r="H255" s="219">
        <v>1</v>
      </c>
      <c r="I255" s="220"/>
      <c r="J255" s="221">
        <f>ROUND(I255*H255,2)</f>
        <v>0</v>
      </c>
      <c r="K255" s="217" t="s">
        <v>19</v>
      </c>
      <c r="L255" s="46"/>
      <c r="M255" s="222" t="s">
        <v>19</v>
      </c>
      <c r="N255" s="223" t="s">
        <v>46</v>
      </c>
      <c r="O255" s="86"/>
      <c r="P255" s="224">
        <f>O255*H255</f>
        <v>0</v>
      </c>
      <c r="Q255" s="224">
        <v>0</v>
      </c>
      <c r="R255" s="224">
        <f>Q255*H255</f>
        <v>0</v>
      </c>
      <c r="S255" s="224">
        <v>0</v>
      </c>
      <c r="T255" s="224">
        <f>S255*H255</f>
        <v>0</v>
      </c>
      <c r="U255" s="225" t="s">
        <v>19</v>
      </c>
      <c r="V255" s="40"/>
      <c r="W255" s="40"/>
      <c r="X255" s="40"/>
      <c r="Y255" s="40"/>
      <c r="Z255" s="40"/>
      <c r="AA255" s="40"/>
      <c r="AB255" s="40"/>
      <c r="AC255" s="40"/>
      <c r="AD255" s="40"/>
      <c r="AE255" s="40"/>
      <c r="AR255" s="226" t="s">
        <v>234</v>
      </c>
      <c r="AT255" s="226" t="s">
        <v>229</v>
      </c>
      <c r="AU255" s="226" t="s">
        <v>82</v>
      </c>
      <c r="AY255" s="19" t="s">
        <v>227</v>
      </c>
      <c r="BE255" s="227">
        <f>IF(N255="základní",J255,0)</f>
        <v>0</v>
      </c>
      <c r="BF255" s="227">
        <f>IF(N255="snížená",J255,0)</f>
        <v>0</v>
      </c>
      <c r="BG255" s="227">
        <f>IF(N255="zákl. přenesená",J255,0)</f>
        <v>0</v>
      </c>
      <c r="BH255" s="227">
        <f>IF(N255="sníž. přenesená",J255,0)</f>
        <v>0</v>
      </c>
      <c r="BI255" s="227">
        <f>IF(N255="nulová",J255,0)</f>
        <v>0</v>
      </c>
      <c r="BJ255" s="19" t="s">
        <v>82</v>
      </c>
      <c r="BK255" s="227">
        <f>ROUND(I255*H255,2)</f>
        <v>0</v>
      </c>
      <c r="BL255" s="19" t="s">
        <v>234</v>
      </c>
      <c r="BM255" s="226" t="s">
        <v>3597</v>
      </c>
    </row>
    <row r="256" s="15" customFormat="1">
      <c r="A256" s="15"/>
      <c r="B256" s="266"/>
      <c r="C256" s="267"/>
      <c r="D256" s="235" t="s">
        <v>238</v>
      </c>
      <c r="E256" s="268" t="s">
        <v>19</v>
      </c>
      <c r="F256" s="269" t="s">
        <v>3216</v>
      </c>
      <c r="G256" s="267"/>
      <c r="H256" s="268" t="s">
        <v>19</v>
      </c>
      <c r="I256" s="270"/>
      <c r="J256" s="267"/>
      <c r="K256" s="267"/>
      <c r="L256" s="271"/>
      <c r="M256" s="272"/>
      <c r="N256" s="273"/>
      <c r="O256" s="273"/>
      <c r="P256" s="273"/>
      <c r="Q256" s="273"/>
      <c r="R256" s="273"/>
      <c r="S256" s="273"/>
      <c r="T256" s="273"/>
      <c r="U256" s="274"/>
      <c r="V256" s="15"/>
      <c r="W256" s="15"/>
      <c r="X256" s="15"/>
      <c r="Y256" s="15"/>
      <c r="Z256" s="15"/>
      <c r="AA256" s="15"/>
      <c r="AB256" s="15"/>
      <c r="AC256" s="15"/>
      <c r="AD256" s="15"/>
      <c r="AE256" s="15"/>
      <c r="AT256" s="275" t="s">
        <v>238</v>
      </c>
      <c r="AU256" s="275" t="s">
        <v>82</v>
      </c>
      <c r="AV256" s="15" t="s">
        <v>82</v>
      </c>
      <c r="AW256" s="15" t="s">
        <v>37</v>
      </c>
      <c r="AX256" s="15" t="s">
        <v>75</v>
      </c>
      <c r="AY256" s="275" t="s">
        <v>227</v>
      </c>
    </row>
    <row r="257" s="13" customFormat="1">
      <c r="A257" s="13"/>
      <c r="B257" s="233"/>
      <c r="C257" s="234"/>
      <c r="D257" s="235" t="s">
        <v>238</v>
      </c>
      <c r="E257" s="236" t="s">
        <v>19</v>
      </c>
      <c r="F257" s="237" t="s">
        <v>82</v>
      </c>
      <c r="G257" s="234"/>
      <c r="H257" s="238">
        <v>1</v>
      </c>
      <c r="I257" s="239"/>
      <c r="J257" s="234"/>
      <c r="K257" s="234"/>
      <c r="L257" s="240"/>
      <c r="M257" s="241"/>
      <c r="N257" s="242"/>
      <c r="O257" s="242"/>
      <c r="P257" s="242"/>
      <c r="Q257" s="242"/>
      <c r="R257" s="242"/>
      <c r="S257" s="242"/>
      <c r="T257" s="242"/>
      <c r="U257" s="243"/>
      <c r="V257" s="13"/>
      <c r="W257" s="13"/>
      <c r="X257" s="13"/>
      <c r="Y257" s="13"/>
      <c r="Z257" s="13"/>
      <c r="AA257" s="13"/>
      <c r="AB257" s="13"/>
      <c r="AC257" s="13"/>
      <c r="AD257" s="13"/>
      <c r="AE257" s="13"/>
      <c r="AT257" s="244" t="s">
        <v>238</v>
      </c>
      <c r="AU257" s="244" t="s">
        <v>82</v>
      </c>
      <c r="AV257" s="13" t="s">
        <v>84</v>
      </c>
      <c r="AW257" s="13" t="s">
        <v>37</v>
      </c>
      <c r="AX257" s="13" t="s">
        <v>75</v>
      </c>
      <c r="AY257" s="244" t="s">
        <v>227</v>
      </c>
    </row>
    <row r="258" s="14" customFormat="1">
      <c r="A258" s="14"/>
      <c r="B258" s="245"/>
      <c r="C258" s="246"/>
      <c r="D258" s="235" t="s">
        <v>238</v>
      </c>
      <c r="E258" s="247" t="s">
        <v>19</v>
      </c>
      <c r="F258" s="248" t="s">
        <v>240</v>
      </c>
      <c r="G258" s="246"/>
      <c r="H258" s="249">
        <v>1</v>
      </c>
      <c r="I258" s="250"/>
      <c r="J258" s="246"/>
      <c r="K258" s="246"/>
      <c r="L258" s="251"/>
      <c r="M258" s="252"/>
      <c r="N258" s="253"/>
      <c r="O258" s="253"/>
      <c r="P258" s="253"/>
      <c r="Q258" s="253"/>
      <c r="R258" s="253"/>
      <c r="S258" s="253"/>
      <c r="T258" s="253"/>
      <c r="U258" s="254"/>
      <c r="V258" s="14"/>
      <c r="W258" s="14"/>
      <c r="X258" s="14"/>
      <c r="Y258" s="14"/>
      <c r="Z258" s="14"/>
      <c r="AA258" s="14"/>
      <c r="AB258" s="14"/>
      <c r="AC258" s="14"/>
      <c r="AD258" s="14"/>
      <c r="AE258" s="14"/>
      <c r="AT258" s="255" t="s">
        <v>238</v>
      </c>
      <c r="AU258" s="255" t="s">
        <v>82</v>
      </c>
      <c r="AV258" s="14" t="s">
        <v>234</v>
      </c>
      <c r="AW258" s="14" t="s">
        <v>37</v>
      </c>
      <c r="AX258" s="14" t="s">
        <v>82</v>
      </c>
      <c r="AY258" s="255" t="s">
        <v>227</v>
      </c>
    </row>
    <row r="259" s="2" customFormat="1" ht="16.5" customHeight="1">
      <c r="A259" s="40"/>
      <c r="B259" s="41"/>
      <c r="C259" s="215" t="s">
        <v>714</v>
      </c>
      <c r="D259" s="215" t="s">
        <v>229</v>
      </c>
      <c r="E259" s="216" t="s">
        <v>2877</v>
      </c>
      <c r="F259" s="217" t="s">
        <v>2878</v>
      </c>
      <c r="G259" s="218" t="s">
        <v>370</v>
      </c>
      <c r="H259" s="219">
        <v>4</v>
      </c>
      <c r="I259" s="220"/>
      <c r="J259" s="221">
        <f>ROUND(I259*H259,2)</f>
        <v>0</v>
      </c>
      <c r="K259" s="217" t="s">
        <v>19</v>
      </c>
      <c r="L259" s="46"/>
      <c r="M259" s="222" t="s">
        <v>19</v>
      </c>
      <c r="N259" s="223" t="s">
        <v>46</v>
      </c>
      <c r="O259" s="86"/>
      <c r="P259" s="224">
        <f>O259*H259</f>
        <v>0</v>
      </c>
      <c r="Q259" s="224">
        <v>0</v>
      </c>
      <c r="R259" s="224">
        <f>Q259*H259</f>
        <v>0</v>
      </c>
      <c r="S259" s="224">
        <v>0</v>
      </c>
      <c r="T259" s="224">
        <f>S259*H259</f>
        <v>0</v>
      </c>
      <c r="U259" s="225" t="s">
        <v>19</v>
      </c>
      <c r="V259" s="40"/>
      <c r="W259" s="40"/>
      <c r="X259" s="40"/>
      <c r="Y259" s="40"/>
      <c r="Z259" s="40"/>
      <c r="AA259" s="40"/>
      <c r="AB259" s="40"/>
      <c r="AC259" s="40"/>
      <c r="AD259" s="40"/>
      <c r="AE259" s="40"/>
      <c r="AR259" s="226" t="s">
        <v>234</v>
      </c>
      <c r="AT259" s="226" t="s">
        <v>229</v>
      </c>
      <c r="AU259" s="226" t="s">
        <v>82</v>
      </c>
      <c r="AY259" s="19" t="s">
        <v>227</v>
      </c>
      <c r="BE259" s="227">
        <f>IF(N259="základní",J259,0)</f>
        <v>0</v>
      </c>
      <c r="BF259" s="227">
        <f>IF(N259="snížená",J259,0)</f>
        <v>0</v>
      </c>
      <c r="BG259" s="227">
        <f>IF(N259="zákl. přenesená",J259,0)</f>
        <v>0</v>
      </c>
      <c r="BH259" s="227">
        <f>IF(N259="sníž. přenesená",J259,0)</f>
        <v>0</v>
      </c>
      <c r="BI259" s="227">
        <f>IF(N259="nulová",J259,0)</f>
        <v>0</v>
      </c>
      <c r="BJ259" s="19" t="s">
        <v>82</v>
      </c>
      <c r="BK259" s="227">
        <f>ROUND(I259*H259,2)</f>
        <v>0</v>
      </c>
      <c r="BL259" s="19" t="s">
        <v>234</v>
      </c>
      <c r="BM259" s="226" t="s">
        <v>3598</v>
      </c>
    </row>
    <row r="260" s="15" customFormat="1">
      <c r="A260" s="15"/>
      <c r="B260" s="266"/>
      <c r="C260" s="267"/>
      <c r="D260" s="235" t="s">
        <v>238</v>
      </c>
      <c r="E260" s="268" t="s">
        <v>19</v>
      </c>
      <c r="F260" s="269" t="s">
        <v>3216</v>
      </c>
      <c r="G260" s="267"/>
      <c r="H260" s="268" t="s">
        <v>19</v>
      </c>
      <c r="I260" s="270"/>
      <c r="J260" s="267"/>
      <c r="K260" s="267"/>
      <c r="L260" s="271"/>
      <c r="M260" s="272"/>
      <c r="N260" s="273"/>
      <c r="O260" s="273"/>
      <c r="P260" s="273"/>
      <c r="Q260" s="273"/>
      <c r="R260" s="273"/>
      <c r="S260" s="273"/>
      <c r="T260" s="273"/>
      <c r="U260" s="274"/>
      <c r="V260" s="15"/>
      <c r="W260" s="15"/>
      <c r="X260" s="15"/>
      <c r="Y260" s="15"/>
      <c r="Z260" s="15"/>
      <c r="AA260" s="15"/>
      <c r="AB260" s="15"/>
      <c r="AC260" s="15"/>
      <c r="AD260" s="15"/>
      <c r="AE260" s="15"/>
      <c r="AT260" s="275" t="s">
        <v>238</v>
      </c>
      <c r="AU260" s="275" t="s">
        <v>82</v>
      </c>
      <c r="AV260" s="15" t="s">
        <v>82</v>
      </c>
      <c r="AW260" s="15" t="s">
        <v>37</v>
      </c>
      <c r="AX260" s="15" t="s">
        <v>75</v>
      </c>
      <c r="AY260" s="275" t="s">
        <v>227</v>
      </c>
    </row>
    <row r="261" s="13" customFormat="1">
      <c r="A261" s="13"/>
      <c r="B261" s="233"/>
      <c r="C261" s="234"/>
      <c r="D261" s="235" t="s">
        <v>238</v>
      </c>
      <c r="E261" s="236" t="s">
        <v>19</v>
      </c>
      <c r="F261" s="237" t="s">
        <v>234</v>
      </c>
      <c r="G261" s="234"/>
      <c r="H261" s="238">
        <v>4</v>
      </c>
      <c r="I261" s="239"/>
      <c r="J261" s="234"/>
      <c r="K261" s="234"/>
      <c r="L261" s="240"/>
      <c r="M261" s="241"/>
      <c r="N261" s="242"/>
      <c r="O261" s="242"/>
      <c r="P261" s="242"/>
      <c r="Q261" s="242"/>
      <c r="R261" s="242"/>
      <c r="S261" s="242"/>
      <c r="T261" s="242"/>
      <c r="U261" s="243"/>
      <c r="V261" s="13"/>
      <c r="W261" s="13"/>
      <c r="X261" s="13"/>
      <c r="Y261" s="13"/>
      <c r="Z261" s="13"/>
      <c r="AA261" s="13"/>
      <c r="AB261" s="13"/>
      <c r="AC261" s="13"/>
      <c r="AD261" s="13"/>
      <c r="AE261" s="13"/>
      <c r="AT261" s="244" t="s">
        <v>238</v>
      </c>
      <c r="AU261" s="244" t="s">
        <v>82</v>
      </c>
      <c r="AV261" s="13" t="s">
        <v>84</v>
      </c>
      <c r="AW261" s="13" t="s">
        <v>37</v>
      </c>
      <c r="AX261" s="13" t="s">
        <v>75</v>
      </c>
      <c r="AY261" s="244" t="s">
        <v>227</v>
      </c>
    </row>
    <row r="262" s="14" customFormat="1">
      <c r="A262" s="14"/>
      <c r="B262" s="245"/>
      <c r="C262" s="246"/>
      <c r="D262" s="235" t="s">
        <v>238</v>
      </c>
      <c r="E262" s="247" t="s">
        <v>19</v>
      </c>
      <c r="F262" s="248" t="s">
        <v>240</v>
      </c>
      <c r="G262" s="246"/>
      <c r="H262" s="249">
        <v>4</v>
      </c>
      <c r="I262" s="250"/>
      <c r="J262" s="246"/>
      <c r="K262" s="246"/>
      <c r="L262" s="251"/>
      <c r="M262" s="252"/>
      <c r="N262" s="253"/>
      <c r="O262" s="253"/>
      <c r="P262" s="253"/>
      <c r="Q262" s="253"/>
      <c r="R262" s="253"/>
      <c r="S262" s="253"/>
      <c r="T262" s="253"/>
      <c r="U262" s="254"/>
      <c r="V262" s="14"/>
      <c r="W262" s="14"/>
      <c r="X262" s="14"/>
      <c r="Y262" s="14"/>
      <c r="Z262" s="14"/>
      <c r="AA262" s="14"/>
      <c r="AB262" s="14"/>
      <c r="AC262" s="14"/>
      <c r="AD262" s="14"/>
      <c r="AE262" s="14"/>
      <c r="AT262" s="255" t="s">
        <v>238</v>
      </c>
      <c r="AU262" s="255" t="s">
        <v>82</v>
      </c>
      <c r="AV262" s="14" t="s">
        <v>234</v>
      </c>
      <c r="AW262" s="14" t="s">
        <v>37</v>
      </c>
      <c r="AX262" s="14" t="s">
        <v>82</v>
      </c>
      <c r="AY262" s="255" t="s">
        <v>227</v>
      </c>
    </row>
    <row r="263" s="2" customFormat="1" ht="16.5" customHeight="1">
      <c r="A263" s="40"/>
      <c r="B263" s="41"/>
      <c r="C263" s="215" t="s">
        <v>721</v>
      </c>
      <c r="D263" s="215" t="s">
        <v>229</v>
      </c>
      <c r="E263" s="216" t="s">
        <v>3599</v>
      </c>
      <c r="F263" s="217" t="s">
        <v>2881</v>
      </c>
      <c r="G263" s="218" t="s">
        <v>2051</v>
      </c>
      <c r="H263" s="219">
        <v>1</v>
      </c>
      <c r="I263" s="220"/>
      <c r="J263" s="221">
        <f>ROUND(I263*H263,2)</f>
        <v>0</v>
      </c>
      <c r="K263" s="217" t="s">
        <v>19</v>
      </c>
      <c r="L263" s="46"/>
      <c r="M263" s="222" t="s">
        <v>19</v>
      </c>
      <c r="N263" s="223" t="s">
        <v>46</v>
      </c>
      <c r="O263" s="86"/>
      <c r="P263" s="224">
        <f>O263*H263</f>
        <v>0</v>
      </c>
      <c r="Q263" s="224">
        <v>0</v>
      </c>
      <c r="R263" s="224">
        <f>Q263*H263</f>
        <v>0</v>
      </c>
      <c r="S263" s="224">
        <v>0</v>
      </c>
      <c r="T263" s="224">
        <f>S263*H263</f>
        <v>0</v>
      </c>
      <c r="U263" s="225" t="s">
        <v>19</v>
      </c>
      <c r="V263" s="40"/>
      <c r="W263" s="40"/>
      <c r="X263" s="40"/>
      <c r="Y263" s="40"/>
      <c r="Z263" s="40"/>
      <c r="AA263" s="40"/>
      <c r="AB263" s="40"/>
      <c r="AC263" s="40"/>
      <c r="AD263" s="40"/>
      <c r="AE263" s="40"/>
      <c r="AR263" s="226" t="s">
        <v>234</v>
      </c>
      <c r="AT263" s="226" t="s">
        <v>229</v>
      </c>
      <c r="AU263" s="226" t="s">
        <v>82</v>
      </c>
      <c r="AY263" s="19" t="s">
        <v>227</v>
      </c>
      <c r="BE263" s="227">
        <f>IF(N263="základní",J263,0)</f>
        <v>0</v>
      </c>
      <c r="BF263" s="227">
        <f>IF(N263="snížená",J263,0)</f>
        <v>0</v>
      </c>
      <c r="BG263" s="227">
        <f>IF(N263="zákl. přenesená",J263,0)</f>
        <v>0</v>
      </c>
      <c r="BH263" s="227">
        <f>IF(N263="sníž. přenesená",J263,0)</f>
        <v>0</v>
      </c>
      <c r="BI263" s="227">
        <f>IF(N263="nulová",J263,0)</f>
        <v>0</v>
      </c>
      <c r="BJ263" s="19" t="s">
        <v>82</v>
      </c>
      <c r="BK263" s="227">
        <f>ROUND(I263*H263,2)</f>
        <v>0</v>
      </c>
      <c r="BL263" s="19" t="s">
        <v>234</v>
      </c>
      <c r="BM263" s="226" t="s">
        <v>3600</v>
      </c>
    </row>
    <row r="264" s="15" customFormat="1">
      <c r="A264" s="15"/>
      <c r="B264" s="266"/>
      <c r="C264" s="267"/>
      <c r="D264" s="235" t="s">
        <v>238</v>
      </c>
      <c r="E264" s="268" t="s">
        <v>19</v>
      </c>
      <c r="F264" s="269" t="s">
        <v>3216</v>
      </c>
      <c r="G264" s="267"/>
      <c r="H264" s="268" t="s">
        <v>19</v>
      </c>
      <c r="I264" s="270"/>
      <c r="J264" s="267"/>
      <c r="K264" s="267"/>
      <c r="L264" s="271"/>
      <c r="M264" s="272"/>
      <c r="N264" s="273"/>
      <c r="O264" s="273"/>
      <c r="P264" s="273"/>
      <c r="Q264" s="273"/>
      <c r="R264" s="273"/>
      <c r="S264" s="273"/>
      <c r="T264" s="273"/>
      <c r="U264" s="274"/>
      <c r="V264" s="15"/>
      <c r="W264" s="15"/>
      <c r="X264" s="15"/>
      <c r="Y264" s="15"/>
      <c r="Z264" s="15"/>
      <c r="AA264" s="15"/>
      <c r="AB264" s="15"/>
      <c r="AC264" s="15"/>
      <c r="AD264" s="15"/>
      <c r="AE264" s="15"/>
      <c r="AT264" s="275" t="s">
        <v>238</v>
      </c>
      <c r="AU264" s="275" t="s">
        <v>82</v>
      </c>
      <c r="AV264" s="15" t="s">
        <v>82</v>
      </c>
      <c r="AW264" s="15" t="s">
        <v>37</v>
      </c>
      <c r="AX264" s="15" t="s">
        <v>75</v>
      </c>
      <c r="AY264" s="275" t="s">
        <v>227</v>
      </c>
    </row>
    <row r="265" s="13" customFormat="1">
      <c r="A265" s="13"/>
      <c r="B265" s="233"/>
      <c r="C265" s="234"/>
      <c r="D265" s="235" t="s">
        <v>238</v>
      </c>
      <c r="E265" s="236" t="s">
        <v>19</v>
      </c>
      <c r="F265" s="237" t="s">
        <v>82</v>
      </c>
      <c r="G265" s="234"/>
      <c r="H265" s="238">
        <v>1</v>
      </c>
      <c r="I265" s="239"/>
      <c r="J265" s="234"/>
      <c r="K265" s="234"/>
      <c r="L265" s="240"/>
      <c r="M265" s="241"/>
      <c r="N265" s="242"/>
      <c r="O265" s="242"/>
      <c r="P265" s="242"/>
      <c r="Q265" s="242"/>
      <c r="R265" s="242"/>
      <c r="S265" s="242"/>
      <c r="T265" s="242"/>
      <c r="U265" s="243"/>
      <c r="V265" s="13"/>
      <c r="W265" s="13"/>
      <c r="X265" s="13"/>
      <c r="Y265" s="13"/>
      <c r="Z265" s="13"/>
      <c r="AA265" s="13"/>
      <c r="AB265" s="13"/>
      <c r="AC265" s="13"/>
      <c r="AD265" s="13"/>
      <c r="AE265" s="13"/>
      <c r="AT265" s="244" t="s">
        <v>238</v>
      </c>
      <c r="AU265" s="244" t="s">
        <v>82</v>
      </c>
      <c r="AV265" s="13" t="s">
        <v>84</v>
      </c>
      <c r="AW265" s="13" t="s">
        <v>37</v>
      </c>
      <c r="AX265" s="13" t="s">
        <v>75</v>
      </c>
      <c r="AY265" s="244" t="s">
        <v>227</v>
      </c>
    </row>
    <row r="266" s="14" customFormat="1">
      <c r="A266" s="14"/>
      <c r="B266" s="245"/>
      <c r="C266" s="246"/>
      <c r="D266" s="235" t="s">
        <v>238</v>
      </c>
      <c r="E266" s="247" t="s">
        <v>19</v>
      </c>
      <c r="F266" s="248" t="s">
        <v>240</v>
      </c>
      <c r="G266" s="246"/>
      <c r="H266" s="249">
        <v>1</v>
      </c>
      <c r="I266" s="250"/>
      <c r="J266" s="246"/>
      <c r="K266" s="246"/>
      <c r="L266" s="251"/>
      <c r="M266" s="276"/>
      <c r="N266" s="277"/>
      <c r="O266" s="277"/>
      <c r="P266" s="277"/>
      <c r="Q266" s="277"/>
      <c r="R266" s="277"/>
      <c r="S266" s="277"/>
      <c r="T266" s="277"/>
      <c r="U266" s="278"/>
      <c r="V266" s="14"/>
      <c r="W266" s="14"/>
      <c r="X266" s="14"/>
      <c r="Y266" s="14"/>
      <c r="Z266" s="14"/>
      <c r="AA266" s="14"/>
      <c r="AB266" s="14"/>
      <c r="AC266" s="14"/>
      <c r="AD266" s="14"/>
      <c r="AE266" s="14"/>
      <c r="AT266" s="255" t="s">
        <v>238</v>
      </c>
      <c r="AU266" s="255" t="s">
        <v>82</v>
      </c>
      <c r="AV266" s="14" t="s">
        <v>234</v>
      </c>
      <c r="AW266" s="14" t="s">
        <v>37</v>
      </c>
      <c r="AX266" s="14" t="s">
        <v>82</v>
      </c>
      <c r="AY266" s="255" t="s">
        <v>227</v>
      </c>
    </row>
    <row r="267" s="2" customFormat="1" ht="6.96" customHeight="1">
      <c r="A267" s="40"/>
      <c r="B267" s="61"/>
      <c r="C267" s="62"/>
      <c r="D267" s="62"/>
      <c r="E267" s="62"/>
      <c r="F267" s="62"/>
      <c r="G267" s="62"/>
      <c r="H267" s="62"/>
      <c r="I267" s="62"/>
      <c r="J267" s="62"/>
      <c r="K267" s="62"/>
      <c r="L267" s="46"/>
      <c r="M267" s="40"/>
      <c r="O267" s="40"/>
      <c r="P267" s="40"/>
      <c r="Q267" s="40"/>
      <c r="R267" s="40"/>
      <c r="S267" s="40"/>
      <c r="T267" s="40"/>
      <c r="U267" s="40"/>
      <c r="V267" s="40"/>
      <c r="W267" s="40"/>
      <c r="X267" s="40"/>
      <c r="Y267" s="40"/>
      <c r="Z267" s="40"/>
      <c r="AA267" s="40"/>
      <c r="AB267" s="40"/>
      <c r="AC267" s="40"/>
      <c r="AD267" s="40"/>
      <c r="AE267" s="40"/>
    </row>
  </sheetData>
  <sheetProtection sheet="1" autoFilter="0" formatColumns="0" formatRows="0" objects="1" scenarios="1" spinCount="100000" saltValue="6Yc9g7/qWhLv2tPSAv3JfpUdfCKYUsOzPa70PgX0JZr44NXc1H5bdrU4s+NJDPrLRumcaX0I1LPIf5QT3oilzQ==" hashValue="NdyI0ak1IsZ8TZ8Qf3cJm1t70sg3q/L/DPdLfwA4bKIr1PKxBGwiIStx8NGJAR4GsxYi4xIZAKLeheHt0Qaqlw==" algorithmName="SHA-512" password="CC35"/>
  <autoFilter ref="C91:K266"/>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154</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192</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3601</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ROUND(J88,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ROUND((SUM(BE88:BE169)),  2)</f>
        <v>0</v>
      </c>
      <c r="G35" s="40"/>
      <c r="H35" s="40"/>
      <c r="I35" s="160">
        <v>0.20999999999999999</v>
      </c>
      <c r="J35" s="159">
        <f>ROUND(((SUM(BE88:BE169))*I35),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ROUND((SUM(BF88:BF169)),  2)</f>
        <v>0</v>
      </c>
      <c r="G36" s="40"/>
      <c r="H36" s="40"/>
      <c r="I36" s="160">
        <v>0.12</v>
      </c>
      <c r="J36" s="159">
        <f>ROUND(((SUM(BF88:BF169))*I36),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ROUND((SUM(BG88:BG169)),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ROUND((SUM(BH88:BH169)),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ROUND((SUM(BI88:BI169)),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192</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D.1.4.5 - Silnoproudá elektrotechnika</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J88</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J89</f>
        <v>0</v>
      </c>
      <c r="K64" s="179"/>
      <c r="L64" s="183"/>
      <c r="S64" s="9"/>
      <c r="T64" s="9"/>
      <c r="U64" s="9"/>
      <c r="V64" s="9"/>
      <c r="W64" s="9"/>
      <c r="X64" s="9"/>
      <c r="Y64" s="9"/>
      <c r="Z64" s="9"/>
      <c r="AA64" s="9"/>
      <c r="AB64" s="9"/>
      <c r="AC64" s="9"/>
      <c r="AD64" s="9"/>
      <c r="AE64" s="9"/>
    </row>
    <row r="65" s="10" customFormat="1" ht="19.92" customHeight="1">
      <c r="A65" s="10"/>
      <c r="B65" s="184"/>
      <c r="C65" s="126"/>
      <c r="D65" s="185" t="s">
        <v>3602</v>
      </c>
      <c r="E65" s="186"/>
      <c r="F65" s="186"/>
      <c r="G65" s="186"/>
      <c r="H65" s="186"/>
      <c r="I65" s="186"/>
      <c r="J65" s="187">
        <f>J90</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3603</v>
      </c>
      <c r="E66" s="186"/>
      <c r="F66" s="186"/>
      <c r="G66" s="186"/>
      <c r="H66" s="186"/>
      <c r="I66" s="186"/>
      <c r="J66" s="187">
        <f>J163</f>
        <v>0</v>
      </c>
      <c r="K66" s="126"/>
      <c r="L66" s="188"/>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8"/>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8"/>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8"/>
      <c r="S72" s="40"/>
      <c r="T72" s="40"/>
      <c r="U72" s="40"/>
      <c r="V72" s="40"/>
      <c r="W72" s="40"/>
      <c r="X72" s="40"/>
      <c r="Y72" s="40"/>
      <c r="Z72" s="40"/>
      <c r="AA72" s="40"/>
      <c r="AB72" s="40"/>
      <c r="AC72" s="40"/>
      <c r="AD72" s="40"/>
      <c r="AE72" s="40"/>
    </row>
    <row r="73" s="2" customFormat="1" ht="24.96" customHeight="1">
      <c r="A73" s="40"/>
      <c r="B73" s="41"/>
      <c r="C73" s="25" t="s">
        <v>211</v>
      </c>
      <c r="D73" s="42"/>
      <c r="E73" s="42"/>
      <c r="F73" s="42"/>
      <c r="G73" s="42"/>
      <c r="H73" s="42"/>
      <c r="I73" s="42"/>
      <c r="J73" s="42"/>
      <c r="K73" s="42"/>
      <c r="L73" s="148"/>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8"/>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16.5" customHeight="1">
      <c r="A76" s="40"/>
      <c r="B76" s="41"/>
      <c r="C76" s="42"/>
      <c r="D76" s="42"/>
      <c r="E76" s="172" t="str">
        <f>E7</f>
        <v>PF UPOL, Změna užívání vnitřních prostor budovy B</v>
      </c>
      <c r="F76" s="34"/>
      <c r="G76" s="34"/>
      <c r="H76" s="34"/>
      <c r="I76" s="42"/>
      <c r="J76" s="42"/>
      <c r="K76" s="42"/>
      <c r="L76" s="148"/>
      <c r="S76" s="40"/>
      <c r="T76" s="40"/>
      <c r="U76" s="40"/>
      <c r="V76" s="40"/>
      <c r="W76" s="40"/>
      <c r="X76" s="40"/>
      <c r="Y76" s="40"/>
      <c r="Z76" s="40"/>
      <c r="AA76" s="40"/>
      <c r="AB76" s="40"/>
      <c r="AC76" s="40"/>
      <c r="AD76" s="40"/>
      <c r="AE76" s="40"/>
    </row>
    <row r="77" s="1" customFormat="1" ht="12" customHeight="1">
      <c r="B77" s="23"/>
      <c r="C77" s="34" t="s">
        <v>191</v>
      </c>
      <c r="D77" s="24"/>
      <c r="E77" s="24"/>
      <c r="F77" s="24"/>
      <c r="G77" s="24"/>
      <c r="H77" s="24"/>
      <c r="I77" s="24"/>
      <c r="J77" s="24"/>
      <c r="K77" s="24"/>
      <c r="L77" s="22"/>
    </row>
    <row r="78" s="2" customFormat="1" ht="16.5" customHeight="1">
      <c r="A78" s="40"/>
      <c r="B78" s="41"/>
      <c r="C78" s="42"/>
      <c r="D78" s="42"/>
      <c r="E78" s="172" t="s">
        <v>192</v>
      </c>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193</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6.5" customHeight="1">
      <c r="A80" s="40"/>
      <c r="B80" s="41"/>
      <c r="C80" s="42"/>
      <c r="D80" s="42"/>
      <c r="E80" s="71" t="str">
        <f>E11</f>
        <v>D.1.4.5 - Silnoproudá elektrotechnika</v>
      </c>
      <c r="F80" s="42"/>
      <c r="G80" s="42"/>
      <c r="H80" s="42"/>
      <c r="I80" s="42"/>
      <c r="J80" s="42"/>
      <c r="K80" s="42"/>
      <c r="L80" s="148"/>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 xml:space="preserve"> </v>
      </c>
      <c r="G82" s="42"/>
      <c r="H82" s="42"/>
      <c r="I82" s="34" t="s">
        <v>23</v>
      </c>
      <c r="J82" s="74" t="str">
        <f>IF(J14="","",J14)</f>
        <v>3. 4. 2025</v>
      </c>
      <c r="K82" s="42"/>
      <c r="L82" s="148"/>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40.05" customHeight="1">
      <c r="A84" s="40"/>
      <c r="B84" s="41"/>
      <c r="C84" s="34" t="s">
        <v>25</v>
      </c>
      <c r="D84" s="42"/>
      <c r="E84" s="42"/>
      <c r="F84" s="29" t="str">
        <f>E17</f>
        <v>UP v Olomouci, Křížkovského 511/8, Olomouc 779 00</v>
      </c>
      <c r="G84" s="42"/>
      <c r="H84" s="42"/>
      <c r="I84" s="34" t="s">
        <v>33</v>
      </c>
      <c r="J84" s="38" t="str">
        <f>E23</f>
        <v xml:space="preserve">RV Projekt s.r.o., Poláškova 1535, Val. Meziříčí </v>
      </c>
      <c r="K84" s="42"/>
      <c r="L84" s="148"/>
      <c r="S84" s="40"/>
      <c r="T84" s="40"/>
      <c r="U84" s="40"/>
      <c r="V84" s="40"/>
      <c r="W84" s="40"/>
      <c r="X84" s="40"/>
      <c r="Y84" s="40"/>
      <c r="Z84" s="40"/>
      <c r="AA84" s="40"/>
      <c r="AB84" s="40"/>
      <c r="AC84" s="40"/>
      <c r="AD84" s="40"/>
      <c r="AE84" s="40"/>
    </row>
    <row r="85" s="2" customFormat="1" ht="40.05" customHeight="1">
      <c r="A85" s="40"/>
      <c r="B85" s="41"/>
      <c r="C85" s="34" t="s">
        <v>31</v>
      </c>
      <c r="D85" s="42"/>
      <c r="E85" s="42"/>
      <c r="F85" s="29" t="str">
        <f>IF(E20="","",E20)</f>
        <v>Vyplň údaj</v>
      </c>
      <c r="G85" s="42"/>
      <c r="H85" s="42"/>
      <c r="I85" s="34" t="s">
        <v>38</v>
      </c>
      <c r="J85" s="38" t="str">
        <f>E26</f>
        <v xml:space="preserve">RV Projekt s.r.o., Poláškova 1535, Val. Meziříčí </v>
      </c>
      <c r="K85" s="42"/>
      <c r="L85" s="148"/>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8"/>
      <c r="S86" s="40"/>
      <c r="T86" s="40"/>
      <c r="U86" s="40"/>
      <c r="V86" s="40"/>
      <c r="W86" s="40"/>
      <c r="X86" s="40"/>
      <c r="Y86" s="40"/>
      <c r="Z86" s="40"/>
      <c r="AA86" s="40"/>
      <c r="AB86" s="40"/>
      <c r="AC86" s="40"/>
      <c r="AD86" s="40"/>
      <c r="AE86" s="40"/>
    </row>
    <row r="87" s="11" customFormat="1" ht="29.28" customHeight="1">
      <c r="A87" s="189"/>
      <c r="B87" s="190"/>
      <c r="C87" s="191" t="s">
        <v>212</v>
      </c>
      <c r="D87" s="192" t="s">
        <v>60</v>
      </c>
      <c r="E87" s="192" t="s">
        <v>56</v>
      </c>
      <c r="F87" s="192" t="s">
        <v>57</v>
      </c>
      <c r="G87" s="192" t="s">
        <v>213</v>
      </c>
      <c r="H87" s="192" t="s">
        <v>214</v>
      </c>
      <c r="I87" s="192" t="s">
        <v>215</v>
      </c>
      <c r="J87" s="192" t="s">
        <v>199</v>
      </c>
      <c r="K87" s="193" t="s">
        <v>216</v>
      </c>
      <c r="L87" s="194"/>
      <c r="M87" s="94" t="s">
        <v>19</v>
      </c>
      <c r="N87" s="95" t="s">
        <v>45</v>
      </c>
      <c r="O87" s="95" t="s">
        <v>217</v>
      </c>
      <c r="P87" s="95" t="s">
        <v>218</v>
      </c>
      <c r="Q87" s="95" t="s">
        <v>219</v>
      </c>
      <c r="R87" s="95" t="s">
        <v>220</v>
      </c>
      <c r="S87" s="95" t="s">
        <v>221</v>
      </c>
      <c r="T87" s="95" t="s">
        <v>222</v>
      </c>
      <c r="U87" s="96" t="s">
        <v>223</v>
      </c>
      <c r="V87" s="189"/>
      <c r="W87" s="189"/>
      <c r="X87" s="189"/>
      <c r="Y87" s="189"/>
      <c r="Z87" s="189"/>
      <c r="AA87" s="189"/>
      <c r="AB87" s="189"/>
      <c r="AC87" s="189"/>
      <c r="AD87" s="189"/>
      <c r="AE87" s="189"/>
    </row>
    <row r="88" s="2" customFormat="1" ht="22.8" customHeight="1">
      <c r="A88" s="40"/>
      <c r="B88" s="41"/>
      <c r="C88" s="101" t="s">
        <v>224</v>
      </c>
      <c r="D88" s="42"/>
      <c r="E88" s="42"/>
      <c r="F88" s="42"/>
      <c r="G88" s="42"/>
      <c r="H88" s="42"/>
      <c r="I88" s="42"/>
      <c r="J88" s="195">
        <f>BK88</f>
        <v>0</v>
      </c>
      <c r="K88" s="42"/>
      <c r="L88" s="46"/>
      <c r="M88" s="97"/>
      <c r="N88" s="196"/>
      <c r="O88" s="98"/>
      <c r="P88" s="197">
        <f>P89</f>
        <v>0</v>
      </c>
      <c r="Q88" s="98"/>
      <c r="R88" s="197">
        <f>R89</f>
        <v>0</v>
      </c>
      <c r="S88" s="98"/>
      <c r="T88" s="197">
        <f>T89</f>
        <v>0</v>
      </c>
      <c r="U88" s="99"/>
      <c r="V88" s="40"/>
      <c r="W88" s="40"/>
      <c r="X88" s="40"/>
      <c r="Y88" s="40"/>
      <c r="Z88" s="40"/>
      <c r="AA88" s="40"/>
      <c r="AB88" s="40"/>
      <c r="AC88" s="40"/>
      <c r="AD88" s="40"/>
      <c r="AE88" s="40"/>
      <c r="AT88" s="19" t="s">
        <v>74</v>
      </c>
      <c r="AU88" s="19" t="s">
        <v>200</v>
      </c>
      <c r="BK88" s="198">
        <f>BK89</f>
        <v>0</v>
      </c>
    </row>
    <row r="89" s="12" customFormat="1" ht="25.92" customHeight="1">
      <c r="A89" s="12"/>
      <c r="B89" s="199"/>
      <c r="C89" s="200"/>
      <c r="D89" s="201" t="s">
        <v>74</v>
      </c>
      <c r="E89" s="202" t="s">
        <v>225</v>
      </c>
      <c r="F89" s="202" t="s">
        <v>226</v>
      </c>
      <c r="G89" s="200"/>
      <c r="H89" s="200"/>
      <c r="I89" s="203"/>
      <c r="J89" s="204">
        <f>BK89</f>
        <v>0</v>
      </c>
      <c r="K89" s="200"/>
      <c r="L89" s="205"/>
      <c r="M89" s="206"/>
      <c r="N89" s="207"/>
      <c r="O89" s="207"/>
      <c r="P89" s="208">
        <f>P90+P163</f>
        <v>0</v>
      </c>
      <c r="Q89" s="207"/>
      <c r="R89" s="208">
        <f>R90+R163</f>
        <v>0</v>
      </c>
      <c r="S89" s="207"/>
      <c r="T89" s="208">
        <f>T90+T163</f>
        <v>0</v>
      </c>
      <c r="U89" s="209"/>
      <c r="V89" s="12"/>
      <c r="W89" s="12"/>
      <c r="X89" s="12"/>
      <c r="Y89" s="12"/>
      <c r="Z89" s="12"/>
      <c r="AA89" s="12"/>
      <c r="AB89" s="12"/>
      <c r="AC89" s="12"/>
      <c r="AD89" s="12"/>
      <c r="AE89" s="12"/>
      <c r="AR89" s="210" t="s">
        <v>82</v>
      </c>
      <c r="AT89" s="211" t="s">
        <v>74</v>
      </c>
      <c r="AU89" s="211" t="s">
        <v>75</v>
      </c>
      <c r="AY89" s="210" t="s">
        <v>227</v>
      </c>
      <c r="BK89" s="212">
        <f>BK90+BK163</f>
        <v>0</v>
      </c>
    </row>
    <row r="90" s="12" customFormat="1" ht="22.8" customHeight="1">
      <c r="A90" s="12"/>
      <c r="B90" s="199"/>
      <c r="C90" s="200"/>
      <c r="D90" s="201" t="s">
        <v>74</v>
      </c>
      <c r="E90" s="213" t="s">
        <v>82</v>
      </c>
      <c r="F90" s="213" t="s">
        <v>3604</v>
      </c>
      <c r="G90" s="200"/>
      <c r="H90" s="200"/>
      <c r="I90" s="203"/>
      <c r="J90" s="214">
        <f>BK90</f>
        <v>0</v>
      </c>
      <c r="K90" s="200"/>
      <c r="L90" s="205"/>
      <c r="M90" s="206"/>
      <c r="N90" s="207"/>
      <c r="O90" s="207"/>
      <c r="P90" s="208">
        <f>SUM(P91:P162)</f>
        <v>0</v>
      </c>
      <c r="Q90" s="207"/>
      <c r="R90" s="208">
        <f>SUM(R91:R162)</f>
        <v>0</v>
      </c>
      <c r="S90" s="207"/>
      <c r="T90" s="208">
        <f>SUM(T91:T162)</f>
        <v>0</v>
      </c>
      <c r="U90" s="209"/>
      <c r="V90" s="12"/>
      <c r="W90" s="12"/>
      <c r="X90" s="12"/>
      <c r="Y90" s="12"/>
      <c r="Z90" s="12"/>
      <c r="AA90" s="12"/>
      <c r="AB90" s="12"/>
      <c r="AC90" s="12"/>
      <c r="AD90" s="12"/>
      <c r="AE90" s="12"/>
      <c r="AR90" s="210" t="s">
        <v>82</v>
      </c>
      <c r="AT90" s="211" t="s">
        <v>74</v>
      </c>
      <c r="AU90" s="211" t="s">
        <v>82</v>
      </c>
      <c r="AY90" s="210" t="s">
        <v>227</v>
      </c>
      <c r="BK90" s="212">
        <f>SUM(BK91:BK162)</f>
        <v>0</v>
      </c>
    </row>
    <row r="91" s="2" customFormat="1" ht="16.5" customHeight="1">
      <c r="A91" s="40"/>
      <c r="B91" s="41"/>
      <c r="C91" s="215" t="s">
        <v>82</v>
      </c>
      <c r="D91" s="215" t="s">
        <v>229</v>
      </c>
      <c r="E91" s="216" t="s">
        <v>3605</v>
      </c>
      <c r="F91" s="217" t="s">
        <v>3606</v>
      </c>
      <c r="G91" s="218" t="s">
        <v>370</v>
      </c>
      <c r="H91" s="219">
        <v>60</v>
      </c>
      <c r="I91" s="220"/>
      <c r="J91" s="221">
        <f>ROUND(I91*H91,2)</f>
        <v>0</v>
      </c>
      <c r="K91" s="217" t="s">
        <v>19</v>
      </c>
      <c r="L91" s="46"/>
      <c r="M91" s="222" t="s">
        <v>19</v>
      </c>
      <c r="N91" s="223" t="s">
        <v>46</v>
      </c>
      <c r="O91" s="86"/>
      <c r="P91" s="224">
        <f>O91*H91</f>
        <v>0</v>
      </c>
      <c r="Q91" s="224">
        <v>0</v>
      </c>
      <c r="R91" s="224">
        <f>Q91*H91</f>
        <v>0</v>
      </c>
      <c r="S91" s="224">
        <v>0</v>
      </c>
      <c r="T91" s="224">
        <f>S91*H91</f>
        <v>0</v>
      </c>
      <c r="U91" s="225" t="s">
        <v>19</v>
      </c>
      <c r="V91" s="40"/>
      <c r="W91" s="40"/>
      <c r="X91" s="40"/>
      <c r="Y91" s="40"/>
      <c r="Z91" s="40"/>
      <c r="AA91" s="40"/>
      <c r="AB91" s="40"/>
      <c r="AC91" s="40"/>
      <c r="AD91" s="40"/>
      <c r="AE91" s="40"/>
      <c r="AR91" s="226" t="s">
        <v>234</v>
      </c>
      <c r="AT91" s="226" t="s">
        <v>229</v>
      </c>
      <c r="AU91" s="226" t="s">
        <v>84</v>
      </c>
      <c r="AY91" s="19" t="s">
        <v>227</v>
      </c>
      <c r="BE91" s="227">
        <f>IF(N91="základní",J91,0)</f>
        <v>0</v>
      </c>
      <c r="BF91" s="227">
        <f>IF(N91="snížená",J91,0)</f>
        <v>0</v>
      </c>
      <c r="BG91" s="227">
        <f>IF(N91="zákl. přenesená",J91,0)</f>
        <v>0</v>
      </c>
      <c r="BH91" s="227">
        <f>IF(N91="sníž. přenesená",J91,0)</f>
        <v>0</v>
      </c>
      <c r="BI91" s="227">
        <f>IF(N91="nulová",J91,0)</f>
        <v>0</v>
      </c>
      <c r="BJ91" s="19" t="s">
        <v>82</v>
      </c>
      <c r="BK91" s="227">
        <f>ROUND(I91*H91,2)</f>
        <v>0</v>
      </c>
      <c r="BL91" s="19" t="s">
        <v>234</v>
      </c>
      <c r="BM91" s="226" t="s">
        <v>3607</v>
      </c>
    </row>
    <row r="92" s="2" customFormat="1" ht="16.5" customHeight="1">
      <c r="A92" s="40"/>
      <c r="B92" s="41"/>
      <c r="C92" s="215" t="s">
        <v>84</v>
      </c>
      <c r="D92" s="215" t="s">
        <v>229</v>
      </c>
      <c r="E92" s="216" t="s">
        <v>3608</v>
      </c>
      <c r="F92" s="217" t="s">
        <v>3609</v>
      </c>
      <c r="G92" s="218" t="s">
        <v>2657</v>
      </c>
      <c r="H92" s="219">
        <v>1</v>
      </c>
      <c r="I92" s="220"/>
      <c r="J92" s="221">
        <f>ROUND(I92*H92,2)</f>
        <v>0</v>
      </c>
      <c r="K92" s="217" t="s">
        <v>19</v>
      </c>
      <c r="L92" s="46"/>
      <c r="M92" s="222" t="s">
        <v>19</v>
      </c>
      <c r="N92" s="223" t="s">
        <v>46</v>
      </c>
      <c r="O92" s="86"/>
      <c r="P92" s="224">
        <f>O92*H92</f>
        <v>0</v>
      </c>
      <c r="Q92" s="224">
        <v>0</v>
      </c>
      <c r="R92" s="224">
        <f>Q92*H92</f>
        <v>0</v>
      </c>
      <c r="S92" s="224">
        <v>0</v>
      </c>
      <c r="T92" s="224">
        <f>S92*H92</f>
        <v>0</v>
      </c>
      <c r="U92" s="225" t="s">
        <v>19</v>
      </c>
      <c r="V92" s="40"/>
      <c r="W92" s="40"/>
      <c r="X92" s="40"/>
      <c r="Y92" s="40"/>
      <c r="Z92" s="40"/>
      <c r="AA92" s="40"/>
      <c r="AB92" s="40"/>
      <c r="AC92" s="40"/>
      <c r="AD92" s="40"/>
      <c r="AE92" s="40"/>
      <c r="AR92" s="226" t="s">
        <v>234</v>
      </c>
      <c r="AT92" s="226" t="s">
        <v>229</v>
      </c>
      <c r="AU92" s="226" t="s">
        <v>84</v>
      </c>
      <c r="AY92" s="19" t="s">
        <v>227</v>
      </c>
      <c r="BE92" s="227">
        <f>IF(N92="základní",J92,0)</f>
        <v>0</v>
      </c>
      <c r="BF92" s="227">
        <f>IF(N92="snížená",J92,0)</f>
        <v>0</v>
      </c>
      <c r="BG92" s="227">
        <f>IF(N92="zákl. přenesená",J92,0)</f>
        <v>0</v>
      </c>
      <c r="BH92" s="227">
        <f>IF(N92="sníž. přenesená",J92,0)</f>
        <v>0</v>
      </c>
      <c r="BI92" s="227">
        <f>IF(N92="nulová",J92,0)</f>
        <v>0</v>
      </c>
      <c r="BJ92" s="19" t="s">
        <v>82</v>
      </c>
      <c r="BK92" s="227">
        <f>ROUND(I92*H92,2)</f>
        <v>0</v>
      </c>
      <c r="BL92" s="19" t="s">
        <v>234</v>
      </c>
      <c r="BM92" s="226" t="s">
        <v>3610</v>
      </c>
    </row>
    <row r="93" s="2" customFormat="1">
      <c r="A93" s="40"/>
      <c r="B93" s="41"/>
      <c r="C93" s="42"/>
      <c r="D93" s="235" t="s">
        <v>519</v>
      </c>
      <c r="E93" s="42"/>
      <c r="F93" s="279" t="s">
        <v>3611</v>
      </c>
      <c r="G93" s="42"/>
      <c r="H93" s="42"/>
      <c r="I93" s="230"/>
      <c r="J93" s="42"/>
      <c r="K93" s="42"/>
      <c r="L93" s="46"/>
      <c r="M93" s="231"/>
      <c r="N93" s="232"/>
      <c r="O93" s="86"/>
      <c r="P93" s="86"/>
      <c r="Q93" s="86"/>
      <c r="R93" s="86"/>
      <c r="S93" s="86"/>
      <c r="T93" s="86"/>
      <c r="U93" s="87"/>
      <c r="V93" s="40"/>
      <c r="W93" s="40"/>
      <c r="X93" s="40"/>
      <c r="Y93" s="40"/>
      <c r="Z93" s="40"/>
      <c r="AA93" s="40"/>
      <c r="AB93" s="40"/>
      <c r="AC93" s="40"/>
      <c r="AD93" s="40"/>
      <c r="AE93" s="40"/>
      <c r="AT93" s="19" t="s">
        <v>519</v>
      </c>
      <c r="AU93" s="19" t="s">
        <v>84</v>
      </c>
    </row>
    <row r="94" s="2" customFormat="1" ht="16.5" customHeight="1">
      <c r="A94" s="40"/>
      <c r="B94" s="41"/>
      <c r="C94" s="215" t="s">
        <v>91</v>
      </c>
      <c r="D94" s="215" t="s">
        <v>229</v>
      </c>
      <c r="E94" s="216" t="s">
        <v>3612</v>
      </c>
      <c r="F94" s="217" t="s">
        <v>3613</v>
      </c>
      <c r="G94" s="218" t="s">
        <v>2657</v>
      </c>
      <c r="H94" s="219">
        <v>1</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84</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3614</v>
      </c>
    </row>
    <row r="95" s="2" customFormat="1">
      <c r="A95" s="40"/>
      <c r="B95" s="41"/>
      <c r="C95" s="42"/>
      <c r="D95" s="235" t="s">
        <v>519</v>
      </c>
      <c r="E95" s="42"/>
      <c r="F95" s="279" t="s">
        <v>3615</v>
      </c>
      <c r="G95" s="42"/>
      <c r="H95" s="42"/>
      <c r="I95" s="230"/>
      <c r="J95" s="42"/>
      <c r="K95" s="42"/>
      <c r="L95" s="46"/>
      <c r="M95" s="231"/>
      <c r="N95" s="232"/>
      <c r="O95" s="86"/>
      <c r="P95" s="86"/>
      <c r="Q95" s="86"/>
      <c r="R95" s="86"/>
      <c r="S95" s="86"/>
      <c r="T95" s="86"/>
      <c r="U95" s="87"/>
      <c r="V95" s="40"/>
      <c r="W95" s="40"/>
      <c r="X95" s="40"/>
      <c r="Y95" s="40"/>
      <c r="Z95" s="40"/>
      <c r="AA95" s="40"/>
      <c r="AB95" s="40"/>
      <c r="AC95" s="40"/>
      <c r="AD95" s="40"/>
      <c r="AE95" s="40"/>
      <c r="AT95" s="19" t="s">
        <v>519</v>
      </c>
      <c r="AU95" s="19" t="s">
        <v>84</v>
      </c>
    </row>
    <row r="96" s="2" customFormat="1" ht="16.5" customHeight="1">
      <c r="A96" s="40"/>
      <c r="B96" s="41"/>
      <c r="C96" s="215" t="s">
        <v>234</v>
      </c>
      <c r="D96" s="215" t="s">
        <v>229</v>
      </c>
      <c r="E96" s="216" t="s">
        <v>3616</v>
      </c>
      <c r="F96" s="217" t="s">
        <v>3617</v>
      </c>
      <c r="G96" s="218" t="s">
        <v>2657</v>
      </c>
      <c r="H96" s="219">
        <v>1</v>
      </c>
      <c r="I96" s="220"/>
      <c r="J96" s="221">
        <f>ROUND(I96*H96,2)</f>
        <v>0</v>
      </c>
      <c r="K96" s="217" t="s">
        <v>19</v>
      </c>
      <c r="L96" s="46"/>
      <c r="M96" s="222" t="s">
        <v>19</v>
      </c>
      <c r="N96" s="223" t="s">
        <v>46</v>
      </c>
      <c r="O96" s="86"/>
      <c r="P96" s="224">
        <f>O96*H96</f>
        <v>0</v>
      </c>
      <c r="Q96" s="224">
        <v>0</v>
      </c>
      <c r="R96" s="224">
        <f>Q96*H96</f>
        <v>0</v>
      </c>
      <c r="S96" s="224">
        <v>0</v>
      </c>
      <c r="T96" s="224">
        <f>S96*H96</f>
        <v>0</v>
      </c>
      <c r="U96" s="225" t="s">
        <v>19</v>
      </c>
      <c r="V96" s="40"/>
      <c r="W96" s="40"/>
      <c r="X96" s="40"/>
      <c r="Y96" s="40"/>
      <c r="Z96" s="40"/>
      <c r="AA96" s="40"/>
      <c r="AB96" s="40"/>
      <c r="AC96" s="40"/>
      <c r="AD96" s="40"/>
      <c r="AE96" s="40"/>
      <c r="AR96" s="226" t="s">
        <v>234</v>
      </c>
      <c r="AT96" s="226" t="s">
        <v>229</v>
      </c>
      <c r="AU96" s="226" t="s">
        <v>84</v>
      </c>
      <c r="AY96" s="19" t="s">
        <v>227</v>
      </c>
      <c r="BE96" s="227">
        <f>IF(N96="základní",J96,0)</f>
        <v>0</v>
      </c>
      <c r="BF96" s="227">
        <f>IF(N96="snížená",J96,0)</f>
        <v>0</v>
      </c>
      <c r="BG96" s="227">
        <f>IF(N96="zákl. přenesená",J96,0)</f>
        <v>0</v>
      </c>
      <c r="BH96" s="227">
        <f>IF(N96="sníž. přenesená",J96,0)</f>
        <v>0</v>
      </c>
      <c r="BI96" s="227">
        <f>IF(N96="nulová",J96,0)</f>
        <v>0</v>
      </c>
      <c r="BJ96" s="19" t="s">
        <v>82</v>
      </c>
      <c r="BK96" s="227">
        <f>ROUND(I96*H96,2)</f>
        <v>0</v>
      </c>
      <c r="BL96" s="19" t="s">
        <v>234</v>
      </c>
      <c r="BM96" s="226" t="s">
        <v>3618</v>
      </c>
    </row>
    <row r="97" s="2" customFormat="1">
      <c r="A97" s="40"/>
      <c r="B97" s="41"/>
      <c r="C97" s="42"/>
      <c r="D97" s="235" t="s">
        <v>519</v>
      </c>
      <c r="E97" s="42"/>
      <c r="F97" s="279" t="s">
        <v>3619</v>
      </c>
      <c r="G97" s="42"/>
      <c r="H97" s="42"/>
      <c r="I97" s="230"/>
      <c r="J97" s="42"/>
      <c r="K97" s="42"/>
      <c r="L97" s="46"/>
      <c r="M97" s="231"/>
      <c r="N97" s="232"/>
      <c r="O97" s="86"/>
      <c r="P97" s="86"/>
      <c r="Q97" s="86"/>
      <c r="R97" s="86"/>
      <c r="S97" s="86"/>
      <c r="T97" s="86"/>
      <c r="U97" s="87"/>
      <c r="V97" s="40"/>
      <c r="W97" s="40"/>
      <c r="X97" s="40"/>
      <c r="Y97" s="40"/>
      <c r="Z97" s="40"/>
      <c r="AA97" s="40"/>
      <c r="AB97" s="40"/>
      <c r="AC97" s="40"/>
      <c r="AD97" s="40"/>
      <c r="AE97" s="40"/>
      <c r="AT97" s="19" t="s">
        <v>519</v>
      </c>
      <c r="AU97" s="19" t="s">
        <v>84</v>
      </c>
    </row>
    <row r="98" s="2" customFormat="1" ht="16.5" customHeight="1">
      <c r="A98" s="40"/>
      <c r="B98" s="41"/>
      <c r="C98" s="215" t="s">
        <v>267</v>
      </c>
      <c r="D98" s="215" t="s">
        <v>229</v>
      </c>
      <c r="E98" s="216" t="s">
        <v>3620</v>
      </c>
      <c r="F98" s="217" t="s">
        <v>3621</v>
      </c>
      <c r="G98" s="218" t="s">
        <v>2657</v>
      </c>
      <c r="H98" s="219">
        <v>1</v>
      </c>
      <c r="I98" s="220"/>
      <c r="J98" s="221">
        <f>ROUND(I98*H98,2)</f>
        <v>0</v>
      </c>
      <c r="K98" s="217" t="s">
        <v>19</v>
      </c>
      <c r="L98" s="46"/>
      <c r="M98" s="222" t="s">
        <v>19</v>
      </c>
      <c r="N98" s="223" t="s">
        <v>46</v>
      </c>
      <c r="O98" s="86"/>
      <c r="P98" s="224">
        <f>O98*H98</f>
        <v>0</v>
      </c>
      <c r="Q98" s="224">
        <v>0</v>
      </c>
      <c r="R98" s="224">
        <f>Q98*H98</f>
        <v>0</v>
      </c>
      <c r="S98" s="224">
        <v>0</v>
      </c>
      <c r="T98" s="224">
        <f>S98*H98</f>
        <v>0</v>
      </c>
      <c r="U98" s="225" t="s">
        <v>19</v>
      </c>
      <c r="V98" s="40"/>
      <c r="W98" s="40"/>
      <c r="X98" s="40"/>
      <c r="Y98" s="40"/>
      <c r="Z98" s="40"/>
      <c r="AA98" s="40"/>
      <c r="AB98" s="40"/>
      <c r="AC98" s="40"/>
      <c r="AD98" s="40"/>
      <c r="AE98" s="40"/>
      <c r="AR98" s="226" t="s">
        <v>234</v>
      </c>
      <c r="AT98" s="226" t="s">
        <v>229</v>
      </c>
      <c r="AU98" s="226" t="s">
        <v>84</v>
      </c>
      <c r="AY98" s="19" t="s">
        <v>227</v>
      </c>
      <c r="BE98" s="227">
        <f>IF(N98="základní",J98,0)</f>
        <v>0</v>
      </c>
      <c r="BF98" s="227">
        <f>IF(N98="snížená",J98,0)</f>
        <v>0</v>
      </c>
      <c r="BG98" s="227">
        <f>IF(N98="zákl. přenesená",J98,0)</f>
        <v>0</v>
      </c>
      <c r="BH98" s="227">
        <f>IF(N98="sníž. přenesená",J98,0)</f>
        <v>0</v>
      </c>
      <c r="BI98" s="227">
        <f>IF(N98="nulová",J98,0)</f>
        <v>0</v>
      </c>
      <c r="BJ98" s="19" t="s">
        <v>82</v>
      </c>
      <c r="BK98" s="227">
        <f>ROUND(I98*H98,2)</f>
        <v>0</v>
      </c>
      <c r="BL98" s="19" t="s">
        <v>234</v>
      </c>
      <c r="BM98" s="226" t="s">
        <v>3622</v>
      </c>
    </row>
    <row r="99" s="2" customFormat="1" ht="16.5" customHeight="1">
      <c r="A99" s="40"/>
      <c r="B99" s="41"/>
      <c r="C99" s="215" t="s">
        <v>248</v>
      </c>
      <c r="D99" s="215" t="s">
        <v>229</v>
      </c>
      <c r="E99" s="216" t="s">
        <v>3623</v>
      </c>
      <c r="F99" s="217" t="s">
        <v>3624</v>
      </c>
      <c r="G99" s="218" t="s">
        <v>2657</v>
      </c>
      <c r="H99" s="219">
        <v>1</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84</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3625</v>
      </c>
    </row>
    <row r="100" s="2" customFormat="1">
      <c r="A100" s="40"/>
      <c r="B100" s="41"/>
      <c r="C100" s="42"/>
      <c r="D100" s="235" t="s">
        <v>519</v>
      </c>
      <c r="E100" s="42"/>
      <c r="F100" s="279" t="s">
        <v>3626</v>
      </c>
      <c r="G100" s="42"/>
      <c r="H100" s="42"/>
      <c r="I100" s="230"/>
      <c r="J100" s="42"/>
      <c r="K100" s="42"/>
      <c r="L100" s="46"/>
      <c r="M100" s="231"/>
      <c r="N100" s="232"/>
      <c r="O100" s="86"/>
      <c r="P100" s="86"/>
      <c r="Q100" s="86"/>
      <c r="R100" s="86"/>
      <c r="S100" s="86"/>
      <c r="T100" s="86"/>
      <c r="U100" s="87"/>
      <c r="V100" s="40"/>
      <c r="W100" s="40"/>
      <c r="X100" s="40"/>
      <c r="Y100" s="40"/>
      <c r="Z100" s="40"/>
      <c r="AA100" s="40"/>
      <c r="AB100" s="40"/>
      <c r="AC100" s="40"/>
      <c r="AD100" s="40"/>
      <c r="AE100" s="40"/>
      <c r="AT100" s="19" t="s">
        <v>519</v>
      </c>
      <c r="AU100" s="19" t="s">
        <v>84</v>
      </c>
    </row>
    <row r="101" s="2" customFormat="1" ht="16.5" customHeight="1">
      <c r="A101" s="40"/>
      <c r="B101" s="41"/>
      <c r="C101" s="215" t="s">
        <v>285</v>
      </c>
      <c r="D101" s="215" t="s">
        <v>229</v>
      </c>
      <c r="E101" s="216" t="s">
        <v>3627</v>
      </c>
      <c r="F101" s="217" t="s">
        <v>3628</v>
      </c>
      <c r="G101" s="218" t="s">
        <v>2657</v>
      </c>
      <c r="H101" s="219">
        <v>1</v>
      </c>
      <c r="I101" s="220"/>
      <c r="J101" s="221">
        <f>ROUND(I101*H101,2)</f>
        <v>0</v>
      </c>
      <c r="K101" s="217" t="s">
        <v>19</v>
      </c>
      <c r="L101" s="46"/>
      <c r="M101" s="222" t="s">
        <v>19</v>
      </c>
      <c r="N101" s="223" t="s">
        <v>46</v>
      </c>
      <c r="O101" s="86"/>
      <c r="P101" s="224">
        <f>O101*H101</f>
        <v>0</v>
      </c>
      <c r="Q101" s="224">
        <v>0</v>
      </c>
      <c r="R101" s="224">
        <f>Q101*H101</f>
        <v>0</v>
      </c>
      <c r="S101" s="224">
        <v>0</v>
      </c>
      <c r="T101" s="224">
        <f>S101*H101</f>
        <v>0</v>
      </c>
      <c r="U101" s="225" t="s">
        <v>19</v>
      </c>
      <c r="V101" s="40"/>
      <c r="W101" s="40"/>
      <c r="X101" s="40"/>
      <c r="Y101" s="40"/>
      <c r="Z101" s="40"/>
      <c r="AA101" s="40"/>
      <c r="AB101" s="40"/>
      <c r="AC101" s="40"/>
      <c r="AD101" s="40"/>
      <c r="AE101" s="40"/>
      <c r="AR101" s="226" t="s">
        <v>234</v>
      </c>
      <c r="AT101" s="226" t="s">
        <v>229</v>
      </c>
      <c r="AU101" s="226" t="s">
        <v>84</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3629</v>
      </c>
    </row>
    <row r="102" s="2" customFormat="1">
      <c r="A102" s="40"/>
      <c r="B102" s="41"/>
      <c r="C102" s="42"/>
      <c r="D102" s="235" t="s">
        <v>519</v>
      </c>
      <c r="E102" s="42"/>
      <c r="F102" s="279" t="s">
        <v>3630</v>
      </c>
      <c r="G102" s="42"/>
      <c r="H102" s="42"/>
      <c r="I102" s="230"/>
      <c r="J102" s="42"/>
      <c r="K102" s="42"/>
      <c r="L102" s="46"/>
      <c r="M102" s="231"/>
      <c r="N102" s="232"/>
      <c r="O102" s="86"/>
      <c r="P102" s="86"/>
      <c r="Q102" s="86"/>
      <c r="R102" s="86"/>
      <c r="S102" s="86"/>
      <c r="T102" s="86"/>
      <c r="U102" s="87"/>
      <c r="V102" s="40"/>
      <c r="W102" s="40"/>
      <c r="X102" s="40"/>
      <c r="Y102" s="40"/>
      <c r="Z102" s="40"/>
      <c r="AA102" s="40"/>
      <c r="AB102" s="40"/>
      <c r="AC102" s="40"/>
      <c r="AD102" s="40"/>
      <c r="AE102" s="40"/>
      <c r="AT102" s="19" t="s">
        <v>519</v>
      </c>
      <c r="AU102" s="19" t="s">
        <v>84</v>
      </c>
    </row>
    <row r="103" s="2" customFormat="1" ht="16.5" customHeight="1">
      <c r="A103" s="40"/>
      <c r="B103" s="41"/>
      <c r="C103" s="215" t="s">
        <v>245</v>
      </c>
      <c r="D103" s="215" t="s">
        <v>229</v>
      </c>
      <c r="E103" s="216" t="s">
        <v>3631</v>
      </c>
      <c r="F103" s="217" t="s">
        <v>3632</v>
      </c>
      <c r="G103" s="218" t="s">
        <v>2657</v>
      </c>
      <c r="H103" s="219">
        <v>1</v>
      </c>
      <c r="I103" s="220"/>
      <c r="J103" s="221">
        <f>ROUND(I103*H103,2)</f>
        <v>0</v>
      </c>
      <c r="K103" s="217" t="s">
        <v>19</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3633</v>
      </c>
    </row>
    <row r="104" s="2" customFormat="1">
      <c r="A104" s="40"/>
      <c r="B104" s="41"/>
      <c r="C104" s="42"/>
      <c r="D104" s="235" t="s">
        <v>519</v>
      </c>
      <c r="E104" s="42"/>
      <c r="F104" s="279" t="s">
        <v>3634</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519</v>
      </c>
      <c r="AU104" s="19" t="s">
        <v>84</v>
      </c>
    </row>
    <row r="105" s="2" customFormat="1" ht="16.5" customHeight="1">
      <c r="A105" s="40"/>
      <c r="B105" s="41"/>
      <c r="C105" s="215" t="s">
        <v>255</v>
      </c>
      <c r="D105" s="215" t="s">
        <v>229</v>
      </c>
      <c r="E105" s="216" t="s">
        <v>3635</v>
      </c>
      <c r="F105" s="217" t="s">
        <v>3636</v>
      </c>
      <c r="G105" s="218" t="s">
        <v>2657</v>
      </c>
      <c r="H105" s="219">
        <v>1</v>
      </c>
      <c r="I105" s="220"/>
      <c r="J105" s="221">
        <f>ROUND(I105*H105,2)</f>
        <v>0</v>
      </c>
      <c r="K105" s="217" t="s">
        <v>19</v>
      </c>
      <c r="L105" s="46"/>
      <c r="M105" s="222" t="s">
        <v>19</v>
      </c>
      <c r="N105" s="223"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234</v>
      </c>
      <c r="AT105" s="226" t="s">
        <v>229</v>
      </c>
      <c r="AU105" s="226" t="s">
        <v>84</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3637</v>
      </c>
    </row>
    <row r="106" s="2" customFormat="1">
      <c r="A106" s="40"/>
      <c r="B106" s="41"/>
      <c r="C106" s="42"/>
      <c r="D106" s="235" t="s">
        <v>519</v>
      </c>
      <c r="E106" s="42"/>
      <c r="F106" s="279" t="s">
        <v>3638</v>
      </c>
      <c r="G106" s="42"/>
      <c r="H106" s="42"/>
      <c r="I106" s="230"/>
      <c r="J106" s="42"/>
      <c r="K106" s="42"/>
      <c r="L106" s="46"/>
      <c r="M106" s="231"/>
      <c r="N106" s="232"/>
      <c r="O106" s="86"/>
      <c r="P106" s="86"/>
      <c r="Q106" s="86"/>
      <c r="R106" s="86"/>
      <c r="S106" s="86"/>
      <c r="T106" s="86"/>
      <c r="U106" s="87"/>
      <c r="V106" s="40"/>
      <c r="W106" s="40"/>
      <c r="X106" s="40"/>
      <c r="Y106" s="40"/>
      <c r="Z106" s="40"/>
      <c r="AA106" s="40"/>
      <c r="AB106" s="40"/>
      <c r="AC106" s="40"/>
      <c r="AD106" s="40"/>
      <c r="AE106" s="40"/>
      <c r="AT106" s="19" t="s">
        <v>519</v>
      </c>
      <c r="AU106" s="19" t="s">
        <v>84</v>
      </c>
    </row>
    <row r="107" s="2" customFormat="1" ht="16.5" customHeight="1">
      <c r="A107" s="40"/>
      <c r="B107" s="41"/>
      <c r="C107" s="215" t="s">
        <v>117</v>
      </c>
      <c r="D107" s="215" t="s">
        <v>229</v>
      </c>
      <c r="E107" s="216" t="s">
        <v>3639</v>
      </c>
      <c r="F107" s="217" t="s">
        <v>3640</v>
      </c>
      <c r="G107" s="218" t="s">
        <v>2657</v>
      </c>
      <c r="H107" s="219">
        <v>1</v>
      </c>
      <c r="I107" s="220"/>
      <c r="J107" s="221">
        <f>ROUND(I107*H107,2)</f>
        <v>0</v>
      </c>
      <c r="K107" s="217" t="s">
        <v>19</v>
      </c>
      <c r="L107" s="46"/>
      <c r="M107" s="222" t="s">
        <v>19</v>
      </c>
      <c r="N107" s="223"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3641</v>
      </c>
    </row>
    <row r="108" s="2" customFormat="1">
      <c r="A108" s="40"/>
      <c r="B108" s="41"/>
      <c r="C108" s="42"/>
      <c r="D108" s="235" t="s">
        <v>519</v>
      </c>
      <c r="E108" s="42"/>
      <c r="F108" s="279" t="s">
        <v>3642</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519</v>
      </c>
      <c r="AU108" s="19" t="s">
        <v>84</v>
      </c>
    </row>
    <row r="109" s="2" customFormat="1" ht="16.5" customHeight="1">
      <c r="A109" s="40"/>
      <c r="B109" s="41"/>
      <c r="C109" s="215" t="s">
        <v>120</v>
      </c>
      <c r="D109" s="215" t="s">
        <v>229</v>
      </c>
      <c r="E109" s="216" t="s">
        <v>3643</v>
      </c>
      <c r="F109" s="217" t="s">
        <v>3644</v>
      </c>
      <c r="G109" s="218" t="s">
        <v>2657</v>
      </c>
      <c r="H109" s="219">
        <v>1</v>
      </c>
      <c r="I109" s="220"/>
      <c r="J109" s="221">
        <f>ROUND(I109*H109,2)</f>
        <v>0</v>
      </c>
      <c r="K109" s="217" t="s">
        <v>19</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3645</v>
      </c>
    </row>
    <row r="110" s="2" customFormat="1">
      <c r="A110" s="40"/>
      <c r="B110" s="41"/>
      <c r="C110" s="42"/>
      <c r="D110" s="235" t="s">
        <v>519</v>
      </c>
      <c r="E110" s="42"/>
      <c r="F110" s="279" t="s">
        <v>3646</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519</v>
      </c>
      <c r="AU110" s="19" t="s">
        <v>84</v>
      </c>
    </row>
    <row r="111" s="2" customFormat="1" ht="16.5" customHeight="1">
      <c r="A111" s="40"/>
      <c r="B111" s="41"/>
      <c r="C111" s="215" t="s">
        <v>8</v>
      </c>
      <c r="D111" s="215" t="s">
        <v>229</v>
      </c>
      <c r="E111" s="216" t="s">
        <v>3647</v>
      </c>
      <c r="F111" s="217" t="s">
        <v>3648</v>
      </c>
      <c r="G111" s="218" t="s">
        <v>2657</v>
      </c>
      <c r="H111" s="219">
        <v>1</v>
      </c>
      <c r="I111" s="220"/>
      <c r="J111" s="221">
        <f>ROUND(I111*H111,2)</f>
        <v>0</v>
      </c>
      <c r="K111" s="217" t="s">
        <v>19</v>
      </c>
      <c r="L111" s="46"/>
      <c r="M111" s="222" t="s">
        <v>19</v>
      </c>
      <c r="N111" s="223"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3649</v>
      </c>
    </row>
    <row r="112" s="2" customFormat="1">
      <c r="A112" s="40"/>
      <c r="B112" s="41"/>
      <c r="C112" s="42"/>
      <c r="D112" s="235" t="s">
        <v>519</v>
      </c>
      <c r="E112" s="42"/>
      <c r="F112" s="279" t="s">
        <v>3650</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519</v>
      </c>
      <c r="AU112" s="19" t="s">
        <v>84</v>
      </c>
    </row>
    <row r="113" s="2" customFormat="1" ht="21.75" customHeight="1">
      <c r="A113" s="40"/>
      <c r="B113" s="41"/>
      <c r="C113" s="215" t="s">
        <v>125</v>
      </c>
      <c r="D113" s="215" t="s">
        <v>229</v>
      </c>
      <c r="E113" s="216" t="s">
        <v>3651</v>
      </c>
      <c r="F113" s="217" t="s">
        <v>3652</v>
      </c>
      <c r="G113" s="218" t="s">
        <v>309</v>
      </c>
      <c r="H113" s="219">
        <v>40</v>
      </c>
      <c r="I113" s="220"/>
      <c r="J113" s="221">
        <f>ROUND(I113*H113,2)</f>
        <v>0</v>
      </c>
      <c r="K113" s="217" t="s">
        <v>19</v>
      </c>
      <c r="L113" s="46"/>
      <c r="M113" s="222" t="s">
        <v>19</v>
      </c>
      <c r="N113" s="223" t="s">
        <v>46</v>
      </c>
      <c r="O113" s="86"/>
      <c r="P113" s="224">
        <f>O113*H113</f>
        <v>0</v>
      </c>
      <c r="Q113" s="224">
        <v>0</v>
      </c>
      <c r="R113" s="224">
        <f>Q113*H113</f>
        <v>0</v>
      </c>
      <c r="S113" s="224">
        <v>0</v>
      </c>
      <c r="T113" s="224">
        <f>S113*H113</f>
        <v>0</v>
      </c>
      <c r="U113" s="225" t="s">
        <v>19</v>
      </c>
      <c r="V113" s="40"/>
      <c r="W113" s="40"/>
      <c r="X113" s="40"/>
      <c r="Y113" s="40"/>
      <c r="Z113" s="40"/>
      <c r="AA113" s="40"/>
      <c r="AB113" s="40"/>
      <c r="AC113" s="40"/>
      <c r="AD113" s="40"/>
      <c r="AE113" s="40"/>
      <c r="AR113" s="226" t="s">
        <v>234</v>
      </c>
      <c r="AT113" s="226" t="s">
        <v>229</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234</v>
      </c>
      <c r="BM113" s="226" t="s">
        <v>3653</v>
      </c>
    </row>
    <row r="114" s="2" customFormat="1" ht="16.5" customHeight="1">
      <c r="A114" s="40"/>
      <c r="B114" s="41"/>
      <c r="C114" s="215" t="s">
        <v>323</v>
      </c>
      <c r="D114" s="215" t="s">
        <v>229</v>
      </c>
      <c r="E114" s="216" t="s">
        <v>3654</v>
      </c>
      <c r="F114" s="217" t="s">
        <v>3655</v>
      </c>
      <c r="G114" s="218" t="s">
        <v>309</v>
      </c>
      <c r="H114" s="219">
        <v>40</v>
      </c>
      <c r="I114" s="220"/>
      <c r="J114" s="221">
        <f>ROUND(I114*H114,2)</f>
        <v>0</v>
      </c>
      <c r="K114" s="217" t="s">
        <v>19</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234</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3656</v>
      </c>
    </row>
    <row r="115" s="2" customFormat="1" ht="16.5" customHeight="1">
      <c r="A115" s="40"/>
      <c r="B115" s="41"/>
      <c r="C115" s="215" t="s">
        <v>329</v>
      </c>
      <c r="D115" s="215" t="s">
        <v>229</v>
      </c>
      <c r="E115" s="216" t="s">
        <v>3657</v>
      </c>
      <c r="F115" s="217" t="s">
        <v>3658</v>
      </c>
      <c r="G115" s="218" t="s">
        <v>2657</v>
      </c>
      <c r="H115" s="219">
        <v>14</v>
      </c>
      <c r="I115" s="220"/>
      <c r="J115" s="221">
        <f>ROUND(I115*H115,2)</f>
        <v>0</v>
      </c>
      <c r="K115" s="217" t="s">
        <v>19</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3659</v>
      </c>
    </row>
    <row r="116" s="2" customFormat="1" ht="16.5" customHeight="1">
      <c r="A116" s="40"/>
      <c r="B116" s="41"/>
      <c r="C116" s="215" t="s">
        <v>336</v>
      </c>
      <c r="D116" s="215" t="s">
        <v>229</v>
      </c>
      <c r="E116" s="216" t="s">
        <v>3660</v>
      </c>
      <c r="F116" s="217" t="s">
        <v>3661</v>
      </c>
      <c r="G116" s="218" t="s">
        <v>2657</v>
      </c>
      <c r="H116" s="219">
        <v>14</v>
      </c>
      <c r="I116" s="220"/>
      <c r="J116" s="221">
        <f>ROUND(I116*H116,2)</f>
        <v>0</v>
      </c>
      <c r="K116" s="217" t="s">
        <v>19</v>
      </c>
      <c r="L116" s="46"/>
      <c r="M116" s="222" t="s">
        <v>19</v>
      </c>
      <c r="N116" s="223" t="s">
        <v>46</v>
      </c>
      <c r="O116" s="86"/>
      <c r="P116" s="224">
        <f>O116*H116</f>
        <v>0</v>
      </c>
      <c r="Q116" s="224">
        <v>0</v>
      </c>
      <c r="R116" s="224">
        <f>Q116*H116</f>
        <v>0</v>
      </c>
      <c r="S116" s="224">
        <v>0</v>
      </c>
      <c r="T116" s="224">
        <f>S116*H116</f>
        <v>0</v>
      </c>
      <c r="U116" s="225" t="s">
        <v>19</v>
      </c>
      <c r="V116" s="40"/>
      <c r="W116" s="40"/>
      <c r="X116" s="40"/>
      <c r="Y116" s="40"/>
      <c r="Z116" s="40"/>
      <c r="AA116" s="40"/>
      <c r="AB116" s="40"/>
      <c r="AC116" s="40"/>
      <c r="AD116" s="40"/>
      <c r="AE116" s="40"/>
      <c r="AR116" s="226" t="s">
        <v>234</v>
      </c>
      <c r="AT116" s="226" t="s">
        <v>229</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234</v>
      </c>
      <c r="BM116" s="226" t="s">
        <v>3662</v>
      </c>
    </row>
    <row r="117" s="2" customFormat="1" ht="21.75" customHeight="1">
      <c r="A117" s="40"/>
      <c r="B117" s="41"/>
      <c r="C117" s="215" t="s">
        <v>345</v>
      </c>
      <c r="D117" s="215" t="s">
        <v>229</v>
      </c>
      <c r="E117" s="216" t="s">
        <v>3663</v>
      </c>
      <c r="F117" s="217" t="s">
        <v>3664</v>
      </c>
      <c r="G117" s="218" t="s">
        <v>2657</v>
      </c>
      <c r="H117" s="219">
        <v>55</v>
      </c>
      <c r="I117" s="220"/>
      <c r="J117" s="221">
        <f>ROUND(I117*H117,2)</f>
        <v>0</v>
      </c>
      <c r="K117" s="217" t="s">
        <v>19</v>
      </c>
      <c r="L117" s="46"/>
      <c r="M117" s="222" t="s">
        <v>19</v>
      </c>
      <c r="N117" s="223"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234</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234</v>
      </c>
      <c r="BM117" s="226" t="s">
        <v>3665</v>
      </c>
    </row>
    <row r="118" s="2" customFormat="1" ht="21.75" customHeight="1">
      <c r="A118" s="40"/>
      <c r="B118" s="41"/>
      <c r="C118" s="215" t="s">
        <v>352</v>
      </c>
      <c r="D118" s="215" t="s">
        <v>229</v>
      </c>
      <c r="E118" s="216" t="s">
        <v>3666</v>
      </c>
      <c r="F118" s="217" t="s">
        <v>3667</v>
      </c>
      <c r="G118" s="218" t="s">
        <v>2657</v>
      </c>
      <c r="H118" s="219">
        <v>55</v>
      </c>
      <c r="I118" s="220"/>
      <c r="J118" s="221">
        <f>ROUND(I118*H118,2)</f>
        <v>0</v>
      </c>
      <c r="K118" s="217" t="s">
        <v>19</v>
      </c>
      <c r="L118" s="46"/>
      <c r="M118" s="222" t="s">
        <v>19</v>
      </c>
      <c r="N118" s="223" t="s">
        <v>46</v>
      </c>
      <c r="O118" s="86"/>
      <c r="P118" s="224">
        <f>O118*H118</f>
        <v>0</v>
      </c>
      <c r="Q118" s="224">
        <v>0</v>
      </c>
      <c r="R118" s="224">
        <f>Q118*H118</f>
        <v>0</v>
      </c>
      <c r="S118" s="224">
        <v>0</v>
      </c>
      <c r="T118" s="224">
        <f>S118*H118</f>
        <v>0</v>
      </c>
      <c r="U118" s="225" t="s">
        <v>19</v>
      </c>
      <c r="V118" s="40"/>
      <c r="W118" s="40"/>
      <c r="X118" s="40"/>
      <c r="Y118" s="40"/>
      <c r="Z118" s="40"/>
      <c r="AA118" s="40"/>
      <c r="AB118" s="40"/>
      <c r="AC118" s="40"/>
      <c r="AD118" s="40"/>
      <c r="AE118" s="40"/>
      <c r="AR118" s="226" t="s">
        <v>234</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3668</v>
      </c>
    </row>
    <row r="119" s="2" customFormat="1" ht="21.75" customHeight="1">
      <c r="A119" s="40"/>
      <c r="B119" s="41"/>
      <c r="C119" s="215" t="s">
        <v>359</v>
      </c>
      <c r="D119" s="215" t="s">
        <v>229</v>
      </c>
      <c r="E119" s="216" t="s">
        <v>3669</v>
      </c>
      <c r="F119" s="217" t="s">
        <v>3670</v>
      </c>
      <c r="G119" s="218" t="s">
        <v>2657</v>
      </c>
      <c r="H119" s="219">
        <v>9</v>
      </c>
      <c r="I119" s="220"/>
      <c r="J119" s="221">
        <f>ROUND(I119*H119,2)</f>
        <v>0</v>
      </c>
      <c r="K119" s="217" t="s">
        <v>19</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3671</v>
      </c>
    </row>
    <row r="120" s="2" customFormat="1" ht="21.75" customHeight="1">
      <c r="A120" s="40"/>
      <c r="B120" s="41"/>
      <c r="C120" s="215" t="s">
        <v>367</v>
      </c>
      <c r="D120" s="215" t="s">
        <v>229</v>
      </c>
      <c r="E120" s="216" t="s">
        <v>3672</v>
      </c>
      <c r="F120" s="217" t="s">
        <v>3673</v>
      </c>
      <c r="G120" s="218" t="s">
        <v>2657</v>
      </c>
      <c r="H120" s="219">
        <v>9</v>
      </c>
      <c r="I120" s="220"/>
      <c r="J120" s="221">
        <f>ROUND(I120*H120,2)</f>
        <v>0</v>
      </c>
      <c r="K120" s="217" t="s">
        <v>19</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234</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3674</v>
      </c>
    </row>
    <row r="121" s="2" customFormat="1" ht="24.15" customHeight="1">
      <c r="A121" s="40"/>
      <c r="B121" s="41"/>
      <c r="C121" s="215" t="s">
        <v>7</v>
      </c>
      <c r="D121" s="215" t="s">
        <v>229</v>
      </c>
      <c r="E121" s="216" t="s">
        <v>3675</v>
      </c>
      <c r="F121" s="217" t="s">
        <v>3676</v>
      </c>
      <c r="G121" s="218" t="s">
        <v>2657</v>
      </c>
      <c r="H121" s="219">
        <v>25</v>
      </c>
      <c r="I121" s="220"/>
      <c r="J121" s="221">
        <f>ROUND(I121*H121,2)</f>
        <v>0</v>
      </c>
      <c r="K121" s="217" t="s">
        <v>19</v>
      </c>
      <c r="L121" s="46"/>
      <c r="M121" s="222" t="s">
        <v>19</v>
      </c>
      <c r="N121" s="223"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234</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3677</v>
      </c>
    </row>
    <row r="122" s="2" customFormat="1" ht="16.5" customHeight="1">
      <c r="A122" s="40"/>
      <c r="B122" s="41"/>
      <c r="C122" s="215" t="s">
        <v>494</v>
      </c>
      <c r="D122" s="215" t="s">
        <v>229</v>
      </c>
      <c r="E122" s="216" t="s">
        <v>3678</v>
      </c>
      <c r="F122" s="217" t="s">
        <v>3679</v>
      </c>
      <c r="G122" s="218" t="s">
        <v>2657</v>
      </c>
      <c r="H122" s="219">
        <v>7</v>
      </c>
      <c r="I122" s="220"/>
      <c r="J122" s="221">
        <f>ROUND(I122*H122,2)</f>
        <v>0</v>
      </c>
      <c r="K122" s="217" t="s">
        <v>19</v>
      </c>
      <c r="L122" s="46"/>
      <c r="M122" s="222" t="s">
        <v>19</v>
      </c>
      <c r="N122" s="223" t="s">
        <v>46</v>
      </c>
      <c r="O122" s="86"/>
      <c r="P122" s="224">
        <f>O122*H122</f>
        <v>0</v>
      </c>
      <c r="Q122" s="224">
        <v>0</v>
      </c>
      <c r="R122" s="224">
        <f>Q122*H122</f>
        <v>0</v>
      </c>
      <c r="S122" s="224">
        <v>0</v>
      </c>
      <c r="T122" s="224">
        <f>S122*H122</f>
        <v>0</v>
      </c>
      <c r="U122" s="225" t="s">
        <v>19</v>
      </c>
      <c r="V122" s="40"/>
      <c r="W122" s="40"/>
      <c r="X122" s="40"/>
      <c r="Y122" s="40"/>
      <c r="Z122" s="40"/>
      <c r="AA122" s="40"/>
      <c r="AB122" s="40"/>
      <c r="AC122" s="40"/>
      <c r="AD122" s="40"/>
      <c r="AE122" s="40"/>
      <c r="AR122" s="226" t="s">
        <v>234</v>
      </c>
      <c r="AT122" s="226" t="s">
        <v>229</v>
      </c>
      <c r="AU122" s="226" t="s">
        <v>84</v>
      </c>
      <c r="AY122" s="19" t="s">
        <v>227</v>
      </c>
      <c r="BE122" s="227">
        <f>IF(N122="základní",J122,0)</f>
        <v>0</v>
      </c>
      <c r="BF122" s="227">
        <f>IF(N122="snížená",J122,0)</f>
        <v>0</v>
      </c>
      <c r="BG122" s="227">
        <f>IF(N122="zákl. přenesená",J122,0)</f>
        <v>0</v>
      </c>
      <c r="BH122" s="227">
        <f>IF(N122="sníž. přenesená",J122,0)</f>
        <v>0</v>
      </c>
      <c r="BI122" s="227">
        <f>IF(N122="nulová",J122,0)</f>
        <v>0</v>
      </c>
      <c r="BJ122" s="19" t="s">
        <v>82</v>
      </c>
      <c r="BK122" s="227">
        <f>ROUND(I122*H122,2)</f>
        <v>0</v>
      </c>
      <c r="BL122" s="19" t="s">
        <v>234</v>
      </c>
      <c r="BM122" s="226" t="s">
        <v>3680</v>
      </c>
    </row>
    <row r="123" s="2" customFormat="1" ht="16.5" customHeight="1">
      <c r="A123" s="40"/>
      <c r="B123" s="41"/>
      <c r="C123" s="215" t="s">
        <v>499</v>
      </c>
      <c r="D123" s="215" t="s">
        <v>229</v>
      </c>
      <c r="E123" s="216" t="s">
        <v>3681</v>
      </c>
      <c r="F123" s="217" t="s">
        <v>3682</v>
      </c>
      <c r="G123" s="218" t="s">
        <v>2657</v>
      </c>
      <c r="H123" s="219">
        <v>4</v>
      </c>
      <c r="I123" s="220"/>
      <c r="J123" s="221">
        <f>ROUND(I123*H123,2)</f>
        <v>0</v>
      </c>
      <c r="K123" s="217" t="s">
        <v>19</v>
      </c>
      <c r="L123" s="46"/>
      <c r="M123" s="222" t="s">
        <v>19</v>
      </c>
      <c r="N123" s="223" t="s">
        <v>46</v>
      </c>
      <c r="O123" s="86"/>
      <c r="P123" s="224">
        <f>O123*H123</f>
        <v>0</v>
      </c>
      <c r="Q123" s="224">
        <v>0</v>
      </c>
      <c r="R123" s="224">
        <f>Q123*H123</f>
        <v>0</v>
      </c>
      <c r="S123" s="224">
        <v>0</v>
      </c>
      <c r="T123" s="224">
        <f>S123*H123</f>
        <v>0</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3683</v>
      </c>
    </row>
    <row r="124" s="2" customFormat="1" ht="16.5" customHeight="1">
      <c r="A124" s="40"/>
      <c r="B124" s="41"/>
      <c r="C124" s="215" t="s">
        <v>312</v>
      </c>
      <c r="D124" s="215" t="s">
        <v>229</v>
      </c>
      <c r="E124" s="216" t="s">
        <v>3684</v>
      </c>
      <c r="F124" s="217" t="s">
        <v>3685</v>
      </c>
      <c r="G124" s="218" t="s">
        <v>2657</v>
      </c>
      <c r="H124" s="219">
        <v>5</v>
      </c>
      <c r="I124" s="220"/>
      <c r="J124" s="221">
        <f>ROUND(I124*H124,2)</f>
        <v>0</v>
      </c>
      <c r="K124" s="217" t="s">
        <v>19</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234</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3686</v>
      </c>
    </row>
    <row r="125" s="2" customFormat="1" ht="16.5" customHeight="1">
      <c r="A125" s="40"/>
      <c r="B125" s="41"/>
      <c r="C125" s="215" t="s">
        <v>508</v>
      </c>
      <c r="D125" s="215" t="s">
        <v>229</v>
      </c>
      <c r="E125" s="216" t="s">
        <v>3687</v>
      </c>
      <c r="F125" s="217" t="s">
        <v>3688</v>
      </c>
      <c r="G125" s="218" t="s">
        <v>2657</v>
      </c>
      <c r="H125" s="219">
        <v>6</v>
      </c>
      <c r="I125" s="220"/>
      <c r="J125" s="221">
        <f>ROUND(I125*H125,2)</f>
        <v>0</v>
      </c>
      <c r="K125" s="217" t="s">
        <v>19</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3689</v>
      </c>
    </row>
    <row r="126" s="2" customFormat="1" ht="16.5" customHeight="1">
      <c r="A126" s="40"/>
      <c r="B126" s="41"/>
      <c r="C126" s="215" t="s">
        <v>514</v>
      </c>
      <c r="D126" s="215" t="s">
        <v>229</v>
      </c>
      <c r="E126" s="216" t="s">
        <v>3690</v>
      </c>
      <c r="F126" s="217" t="s">
        <v>3691</v>
      </c>
      <c r="G126" s="218" t="s">
        <v>2657</v>
      </c>
      <c r="H126" s="219">
        <v>3</v>
      </c>
      <c r="I126" s="220"/>
      <c r="J126" s="221">
        <f>ROUND(I126*H126,2)</f>
        <v>0</v>
      </c>
      <c r="K126" s="217" t="s">
        <v>19</v>
      </c>
      <c r="L126" s="46"/>
      <c r="M126" s="222" t="s">
        <v>19</v>
      </c>
      <c r="N126" s="223" t="s">
        <v>46</v>
      </c>
      <c r="O126" s="86"/>
      <c r="P126" s="224">
        <f>O126*H126</f>
        <v>0</v>
      </c>
      <c r="Q126" s="224">
        <v>0</v>
      </c>
      <c r="R126" s="224">
        <f>Q126*H126</f>
        <v>0</v>
      </c>
      <c r="S126" s="224">
        <v>0</v>
      </c>
      <c r="T126" s="224">
        <f>S126*H126</f>
        <v>0</v>
      </c>
      <c r="U126" s="225" t="s">
        <v>19</v>
      </c>
      <c r="V126" s="40"/>
      <c r="W126" s="40"/>
      <c r="X126" s="40"/>
      <c r="Y126" s="40"/>
      <c r="Z126" s="40"/>
      <c r="AA126" s="40"/>
      <c r="AB126" s="40"/>
      <c r="AC126" s="40"/>
      <c r="AD126" s="40"/>
      <c r="AE126" s="40"/>
      <c r="AR126" s="226" t="s">
        <v>234</v>
      </c>
      <c r="AT126" s="226" t="s">
        <v>229</v>
      </c>
      <c r="AU126" s="226" t="s">
        <v>84</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234</v>
      </c>
      <c r="BM126" s="226" t="s">
        <v>3692</v>
      </c>
    </row>
    <row r="127" s="2" customFormat="1" ht="24.15" customHeight="1">
      <c r="A127" s="40"/>
      <c r="B127" s="41"/>
      <c r="C127" s="215" t="s">
        <v>521</v>
      </c>
      <c r="D127" s="215" t="s">
        <v>229</v>
      </c>
      <c r="E127" s="216" t="s">
        <v>3693</v>
      </c>
      <c r="F127" s="217" t="s">
        <v>3694</v>
      </c>
      <c r="G127" s="218" t="s">
        <v>309</v>
      </c>
      <c r="H127" s="219">
        <v>5481</v>
      </c>
      <c r="I127" s="220"/>
      <c r="J127" s="221">
        <f>ROUND(I127*H127,2)</f>
        <v>0</v>
      </c>
      <c r="K127" s="217" t="s">
        <v>19</v>
      </c>
      <c r="L127" s="46"/>
      <c r="M127" s="222" t="s">
        <v>19</v>
      </c>
      <c r="N127" s="223" t="s">
        <v>46</v>
      </c>
      <c r="O127" s="86"/>
      <c r="P127" s="224">
        <f>O127*H127</f>
        <v>0</v>
      </c>
      <c r="Q127" s="224">
        <v>0</v>
      </c>
      <c r="R127" s="224">
        <f>Q127*H127</f>
        <v>0</v>
      </c>
      <c r="S127" s="224">
        <v>0</v>
      </c>
      <c r="T127" s="224">
        <f>S127*H127</f>
        <v>0</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3695</v>
      </c>
    </row>
    <row r="128" s="2" customFormat="1" ht="16.5" customHeight="1">
      <c r="A128" s="40"/>
      <c r="B128" s="41"/>
      <c r="C128" s="215" t="s">
        <v>526</v>
      </c>
      <c r="D128" s="215" t="s">
        <v>229</v>
      </c>
      <c r="E128" s="216" t="s">
        <v>3696</v>
      </c>
      <c r="F128" s="217" t="s">
        <v>3697</v>
      </c>
      <c r="G128" s="218" t="s">
        <v>309</v>
      </c>
      <c r="H128" s="219">
        <v>1945</v>
      </c>
      <c r="I128" s="220"/>
      <c r="J128" s="221">
        <f>ROUND(I128*H128,2)</f>
        <v>0</v>
      </c>
      <c r="K128" s="217" t="s">
        <v>19</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234</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234</v>
      </c>
      <c r="BM128" s="226" t="s">
        <v>3698</v>
      </c>
    </row>
    <row r="129" s="2" customFormat="1" ht="16.5" customHeight="1">
      <c r="A129" s="40"/>
      <c r="B129" s="41"/>
      <c r="C129" s="215" t="s">
        <v>531</v>
      </c>
      <c r="D129" s="215" t="s">
        <v>229</v>
      </c>
      <c r="E129" s="216" t="s">
        <v>3699</v>
      </c>
      <c r="F129" s="217" t="s">
        <v>3700</v>
      </c>
      <c r="G129" s="218" t="s">
        <v>309</v>
      </c>
      <c r="H129" s="219">
        <v>70</v>
      </c>
      <c r="I129" s="220"/>
      <c r="J129" s="221">
        <f>ROUND(I129*H129,2)</f>
        <v>0</v>
      </c>
      <c r="K129" s="217" t="s">
        <v>19</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3701</v>
      </c>
    </row>
    <row r="130" s="2" customFormat="1" ht="16.5" customHeight="1">
      <c r="A130" s="40"/>
      <c r="B130" s="41"/>
      <c r="C130" s="215" t="s">
        <v>538</v>
      </c>
      <c r="D130" s="215" t="s">
        <v>229</v>
      </c>
      <c r="E130" s="216" t="s">
        <v>3702</v>
      </c>
      <c r="F130" s="217" t="s">
        <v>3703</v>
      </c>
      <c r="G130" s="218" t="s">
        <v>309</v>
      </c>
      <c r="H130" s="219">
        <v>25</v>
      </c>
      <c r="I130" s="220"/>
      <c r="J130" s="221">
        <f>ROUND(I130*H130,2)</f>
        <v>0</v>
      </c>
      <c r="K130" s="217" t="s">
        <v>19</v>
      </c>
      <c r="L130" s="46"/>
      <c r="M130" s="222" t="s">
        <v>19</v>
      </c>
      <c r="N130" s="223"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234</v>
      </c>
      <c r="AT130" s="226" t="s">
        <v>229</v>
      </c>
      <c r="AU130" s="226" t="s">
        <v>84</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3704</v>
      </c>
    </row>
    <row r="131" s="2" customFormat="1" ht="16.5" customHeight="1">
      <c r="A131" s="40"/>
      <c r="B131" s="41"/>
      <c r="C131" s="215" t="s">
        <v>545</v>
      </c>
      <c r="D131" s="215" t="s">
        <v>229</v>
      </c>
      <c r="E131" s="216" t="s">
        <v>3705</v>
      </c>
      <c r="F131" s="217" t="s">
        <v>3706</v>
      </c>
      <c r="G131" s="218" t="s">
        <v>309</v>
      </c>
      <c r="H131" s="219">
        <v>3672</v>
      </c>
      <c r="I131" s="220"/>
      <c r="J131" s="221">
        <f>ROUND(I131*H131,2)</f>
        <v>0</v>
      </c>
      <c r="K131" s="217" t="s">
        <v>19</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234</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3707</v>
      </c>
    </row>
    <row r="132" s="2" customFormat="1" ht="16.5" customHeight="1">
      <c r="A132" s="40"/>
      <c r="B132" s="41"/>
      <c r="C132" s="215" t="s">
        <v>491</v>
      </c>
      <c r="D132" s="215" t="s">
        <v>229</v>
      </c>
      <c r="E132" s="216" t="s">
        <v>3708</v>
      </c>
      <c r="F132" s="217" t="s">
        <v>3709</v>
      </c>
      <c r="G132" s="218" t="s">
        <v>309</v>
      </c>
      <c r="H132" s="219">
        <v>108</v>
      </c>
      <c r="I132" s="220"/>
      <c r="J132" s="221">
        <f>ROUND(I132*H132,2)</f>
        <v>0</v>
      </c>
      <c r="K132" s="217" t="s">
        <v>19</v>
      </c>
      <c r="L132" s="46"/>
      <c r="M132" s="222" t="s">
        <v>19</v>
      </c>
      <c r="N132" s="223" t="s">
        <v>46</v>
      </c>
      <c r="O132" s="86"/>
      <c r="P132" s="224">
        <f>O132*H132</f>
        <v>0</v>
      </c>
      <c r="Q132" s="224">
        <v>0</v>
      </c>
      <c r="R132" s="224">
        <f>Q132*H132</f>
        <v>0</v>
      </c>
      <c r="S132" s="224">
        <v>0</v>
      </c>
      <c r="T132" s="224">
        <f>S132*H132</f>
        <v>0</v>
      </c>
      <c r="U132" s="225" t="s">
        <v>19</v>
      </c>
      <c r="V132" s="40"/>
      <c r="W132" s="40"/>
      <c r="X132" s="40"/>
      <c r="Y132" s="40"/>
      <c r="Z132" s="40"/>
      <c r="AA132" s="40"/>
      <c r="AB132" s="40"/>
      <c r="AC132" s="40"/>
      <c r="AD132" s="40"/>
      <c r="AE132" s="40"/>
      <c r="AR132" s="226" t="s">
        <v>234</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3710</v>
      </c>
    </row>
    <row r="133" s="2" customFormat="1" ht="16.5" customHeight="1">
      <c r="A133" s="40"/>
      <c r="B133" s="41"/>
      <c r="C133" s="215" t="s">
        <v>556</v>
      </c>
      <c r="D133" s="215" t="s">
        <v>229</v>
      </c>
      <c r="E133" s="216" t="s">
        <v>3711</v>
      </c>
      <c r="F133" s="217" t="s">
        <v>3712</v>
      </c>
      <c r="G133" s="218" t="s">
        <v>309</v>
      </c>
      <c r="H133" s="219">
        <v>120</v>
      </c>
      <c r="I133" s="220"/>
      <c r="J133" s="221">
        <f>ROUND(I133*H133,2)</f>
        <v>0</v>
      </c>
      <c r="K133" s="217" t="s">
        <v>19</v>
      </c>
      <c r="L133" s="46"/>
      <c r="M133" s="222" t="s">
        <v>19</v>
      </c>
      <c r="N133" s="223" t="s">
        <v>46</v>
      </c>
      <c r="O133" s="86"/>
      <c r="P133" s="224">
        <f>O133*H133</f>
        <v>0</v>
      </c>
      <c r="Q133" s="224">
        <v>0</v>
      </c>
      <c r="R133" s="224">
        <f>Q133*H133</f>
        <v>0</v>
      </c>
      <c r="S133" s="224">
        <v>0</v>
      </c>
      <c r="T133" s="224">
        <f>S133*H133</f>
        <v>0</v>
      </c>
      <c r="U133" s="225" t="s">
        <v>19</v>
      </c>
      <c r="V133" s="40"/>
      <c r="W133" s="40"/>
      <c r="X133" s="40"/>
      <c r="Y133" s="40"/>
      <c r="Z133" s="40"/>
      <c r="AA133" s="40"/>
      <c r="AB133" s="40"/>
      <c r="AC133" s="40"/>
      <c r="AD133" s="40"/>
      <c r="AE133" s="40"/>
      <c r="AR133" s="226" t="s">
        <v>234</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234</v>
      </c>
      <c r="BM133" s="226" t="s">
        <v>3713</v>
      </c>
    </row>
    <row r="134" s="2" customFormat="1" ht="16.5" customHeight="1">
      <c r="A134" s="40"/>
      <c r="B134" s="41"/>
      <c r="C134" s="215" t="s">
        <v>561</v>
      </c>
      <c r="D134" s="215" t="s">
        <v>229</v>
      </c>
      <c r="E134" s="216" t="s">
        <v>3714</v>
      </c>
      <c r="F134" s="217" t="s">
        <v>3715</v>
      </c>
      <c r="G134" s="218" t="s">
        <v>309</v>
      </c>
      <c r="H134" s="219">
        <v>150</v>
      </c>
      <c r="I134" s="220"/>
      <c r="J134" s="221">
        <f>ROUND(I134*H134,2)</f>
        <v>0</v>
      </c>
      <c r="K134" s="217" t="s">
        <v>19</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3716</v>
      </c>
    </row>
    <row r="135" s="2" customFormat="1" ht="16.5" customHeight="1">
      <c r="A135" s="40"/>
      <c r="B135" s="41"/>
      <c r="C135" s="215" t="s">
        <v>566</v>
      </c>
      <c r="D135" s="215" t="s">
        <v>229</v>
      </c>
      <c r="E135" s="216" t="s">
        <v>3717</v>
      </c>
      <c r="F135" s="217" t="s">
        <v>3718</v>
      </c>
      <c r="G135" s="218" t="s">
        <v>2657</v>
      </c>
      <c r="H135" s="219">
        <v>450</v>
      </c>
      <c r="I135" s="220"/>
      <c r="J135" s="221">
        <f>ROUND(I135*H135,2)</f>
        <v>0</v>
      </c>
      <c r="K135" s="217" t="s">
        <v>19</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3719</v>
      </c>
    </row>
    <row r="136" s="2" customFormat="1" ht="16.5" customHeight="1">
      <c r="A136" s="40"/>
      <c r="B136" s="41"/>
      <c r="C136" s="215" t="s">
        <v>571</v>
      </c>
      <c r="D136" s="215" t="s">
        <v>229</v>
      </c>
      <c r="E136" s="216" t="s">
        <v>3720</v>
      </c>
      <c r="F136" s="217" t="s">
        <v>3721</v>
      </c>
      <c r="G136" s="218" t="s">
        <v>2657</v>
      </c>
      <c r="H136" s="219">
        <v>300</v>
      </c>
      <c r="I136" s="220"/>
      <c r="J136" s="221">
        <f>ROUND(I136*H136,2)</f>
        <v>0</v>
      </c>
      <c r="K136" s="217" t="s">
        <v>19</v>
      </c>
      <c r="L136" s="46"/>
      <c r="M136" s="222" t="s">
        <v>19</v>
      </c>
      <c r="N136" s="223"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3722</v>
      </c>
    </row>
    <row r="137" s="2" customFormat="1" ht="24.15" customHeight="1">
      <c r="A137" s="40"/>
      <c r="B137" s="41"/>
      <c r="C137" s="215" t="s">
        <v>576</v>
      </c>
      <c r="D137" s="215" t="s">
        <v>229</v>
      </c>
      <c r="E137" s="216" t="s">
        <v>3723</v>
      </c>
      <c r="F137" s="217" t="s">
        <v>3724</v>
      </c>
      <c r="G137" s="218" t="s">
        <v>2657</v>
      </c>
      <c r="H137" s="219">
        <v>103</v>
      </c>
      <c r="I137" s="220"/>
      <c r="J137" s="221">
        <f>ROUND(I137*H137,2)</f>
        <v>0</v>
      </c>
      <c r="K137" s="217" t="s">
        <v>19</v>
      </c>
      <c r="L137" s="46"/>
      <c r="M137" s="222" t="s">
        <v>19</v>
      </c>
      <c r="N137" s="223" t="s">
        <v>46</v>
      </c>
      <c r="O137" s="86"/>
      <c r="P137" s="224">
        <f>O137*H137</f>
        <v>0</v>
      </c>
      <c r="Q137" s="224">
        <v>0</v>
      </c>
      <c r="R137" s="224">
        <f>Q137*H137</f>
        <v>0</v>
      </c>
      <c r="S137" s="224">
        <v>0</v>
      </c>
      <c r="T137" s="224">
        <f>S137*H137</f>
        <v>0</v>
      </c>
      <c r="U137" s="225" t="s">
        <v>19</v>
      </c>
      <c r="V137" s="40"/>
      <c r="W137" s="40"/>
      <c r="X137" s="40"/>
      <c r="Y137" s="40"/>
      <c r="Z137" s="40"/>
      <c r="AA137" s="40"/>
      <c r="AB137" s="40"/>
      <c r="AC137" s="40"/>
      <c r="AD137" s="40"/>
      <c r="AE137" s="40"/>
      <c r="AR137" s="226" t="s">
        <v>234</v>
      </c>
      <c r="AT137" s="226" t="s">
        <v>229</v>
      </c>
      <c r="AU137" s="226" t="s">
        <v>84</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234</v>
      </c>
      <c r="BM137" s="226" t="s">
        <v>3725</v>
      </c>
    </row>
    <row r="138" s="2" customFormat="1" ht="16.5" customHeight="1">
      <c r="A138" s="40"/>
      <c r="B138" s="41"/>
      <c r="C138" s="215" t="s">
        <v>581</v>
      </c>
      <c r="D138" s="215" t="s">
        <v>229</v>
      </c>
      <c r="E138" s="216" t="s">
        <v>3726</v>
      </c>
      <c r="F138" s="217" t="s">
        <v>3727</v>
      </c>
      <c r="G138" s="218" t="s">
        <v>2657</v>
      </c>
      <c r="H138" s="219">
        <v>103</v>
      </c>
      <c r="I138" s="220"/>
      <c r="J138" s="221">
        <f>ROUND(I138*H138,2)</f>
        <v>0</v>
      </c>
      <c r="K138" s="217" t="s">
        <v>19</v>
      </c>
      <c r="L138" s="46"/>
      <c r="M138" s="222" t="s">
        <v>19</v>
      </c>
      <c r="N138" s="223"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3728</v>
      </c>
    </row>
    <row r="139" s="2" customFormat="1" ht="16.5" customHeight="1">
      <c r="A139" s="40"/>
      <c r="B139" s="41"/>
      <c r="C139" s="215" t="s">
        <v>587</v>
      </c>
      <c r="D139" s="215" t="s">
        <v>229</v>
      </c>
      <c r="E139" s="216" t="s">
        <v>3729</v>
      </c>
      <c r="F139" s="217" t="s">
        <v>3730</v>
      </c>
      <c r="G139" s="218" t="s">
        <v>2657</v>
      </c>
      <c r="H139" s="219">
        <v>163</v>
      </c>
      <c r="I139" s="220"/>
      <c r="J139" s="221">
        <f>ROUND(I139*H139,2)</f>
        <v>0</v>
      </c>
      <c r="K139" s="217" t="s">
        <v>19</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234</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3731</v>
      </c>
    </row>
    <row r="140" s="2" customFormat="1" ht="16.5" customHeight="1">
      <c r="A140" s="40"/>
      <c r="B140" s="41"/>
      <c r="C140" s="215" t="s">
        <v>592</v>
      </c>
      <c r="D140" s="215" t="s">
        <v>229</v>
      </c>
      <c r="E140" s="216" t="s">
        <v>3732</v>
      </c>
      <c r="F140" s="217" t="s">
        <v>3733</v>
      </c>
      <c r="G140" s="218" t="s">
        <v>2657</v>
      </c>
      <c r="H140" s="219">
        <v>10</v>
      </c>
      <c r="I140" s="220"/>
      <c r="J140" s="221">
        <f>ROUND(I140*H140,2)</f>
        <v>0</v>
      </c>
      <c r="K140" s="217" t="s">
        <v>19</v>
      </c>
      <c r="L140" s="46"/>
      <c r="M140" s="222" t="s">
        <v>19</v>
      </c>
      <c r="N140" s="223" t="s">
        <v>46</v>
      </c>
      <c r="O140" s="86"/>
      <c r="P140" s="224">
        <f>O140*H140</f>
        <v>0</v>
      </c>
      <c r="Q140" s="224">
        <v>0</v>
      </c>
      <c r="R140" s="224">
        <f>Q140*H140</f>
        <v>0</v>
      </c>
      <c r="S140" s="224">
        <v>0</v>
      </c>
      <c r="T140" s="224">
        <f>S140*H140</f>
        <v>0</v>
      </c>
      <c r="U140" s="225" t="s">
        <v>19</v>
      </c>
      <c r="V140" s="40"/>
      <c r="W140" s="40"/>
      <c r="X140" s="40"/>
      <c r="Y140" s="40"/>
      <c r="Z140" s="40"/>
      <c r="AA140" s="40"/>
      <c r="AB140" s="40"/>
      <c r="AC140" s="40"/>
      <c r="AD140" s="40"/>
      <c r="AE140" s="40"/>
      <c r="AR140" s="226" t="s">
        <v>234</v>
      </c>
      <c r="AT140" s="226" t="s">
        <v>229</v>
      </c>
      <c r="AU140" s="226" t="s">
        <v>84</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3734</v>
      </c>
    </row>
    <row r="141" s="2" customFormat="1" ht="16.5" customHeight="1">
      <c r="A141" s="40"/>
      <c r="B141" s="41"/>
      <c r="C141" s="215" t="s">
        <v>597</v>
      </c>
      <c r="D141" s="215" t="s">
        <v>229</v>
      </c>
      <c r="E141" s="216" t="s">
        <v>3735</v>
      </c>
      <c r="F141" s="217" t="s">
        <v>3736</v>
      </c>
      <c r="G141" s="218" t="s">
        <v>2657</v>
      </c>
      <c r="H141" s="219">
        <v>3</v>
      </c>
      <c r="I141" s="220"/>
      <c r="J141" s="221">
        <f>ROUND(I141*H141,2)</f>
        <v>0</v>
      </c>
      <c r="K141" s="217" t="s">
        <v>19</v>
      </c>
      <c r="L141" s="46"/>
      <c r="M141" s="222" t="s">
        <v>19</v>
      </c>
      <c r="N141" s="223"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234</v>
      </c>
      <c r="AT141" s="226" t="s">
        <v>229</v>
      </c>
      <c r="AU141" s="226" t="s">
        <v>84</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3737</v>
      </c>
    </row>
    <row r="142" s="2" customFormat="1" ht="24.15" customHeight="1">
      <c r="A142" s="40"/>
      <c r="B142" s="41"/>
      <c r="C142" s="215" t="s">
        <v>603</v>
      </c>
      <c r="D142" s="215" t="s">
        <v>229</v>
      </c>
      <c r="E142" s="216" t="s">
        <v>3738</v>
      </c>
      <c r="F142" s="217" t="s">
        <v>3739</v>
      </c>
      <c r="G142" s="218" t="s">
        <v>2657</v>
      </c>
      <c r="H142" s="219">
        <v>2</v>
      </c>
      <c r="I142" s="220"/>
      <c r="J142" s="221">
        <f>ROUND(I142*H142,2)</f>
        <v>0</v>
      </c>
      <c r="K142" s="217" t="s">
        <v>19</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234</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3740</v>
      </c>
    </row>
    <row r="143" s="2" customFormat="1" ht="16.5" customHeight="1">
      <c r="A143" s="40"/>
      <c r="B143" s="41"/>
      <c r="C143" s="215" t="s">
        <v>608</v>
      </c>
      <c r="D143" s="215" t="s">
        <v>229</v>
      </c>
      <c r="E143" s="216" t="s">
        <v>3741</v>
      </c>
      <c r="F143" s="217" t="s">
        <v>3742</v>
      </c>
      <c r="G143" s="218" t="s">
        <v>2657</v>
      </c>
      <c r="H143" s="219">
        <v>18</v>
      </c>
      <c r="I143" s="220"/>
      <c r="J143" s="221">
        <f>ROUND(I143*H143,2)</f>
        <v>0</v>
      </c>
      <c r="K143" s="217" t="s">
        <v>19</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3743</v>
      </c>
    </row>
    <row r="144" s="2" customFormat="1" ht="21.75" customHeight="1">
      <c r="A144" s="40"/>
      <c r="B144" s="41"/>
      <c r="C144" s="215" t="s">
        <v>615</v>
      </c>
      <c r="D144" s="215" t="s">
        <v>229</v>
      </c>
      <c r="E144" s="216" t="s">
        <v>3744</v>
      </c>
      <c r="F144" s="217" t="s">
        <v>3745</v>
      </c>
      <c r="G144" s="218" t="s">
        <v>2657</v>
      </c>
      <c r="H144" s="219">
        <v>22</v>
      </c>
      <c r="I144" s="220"/>
      <c r="J144" s="221">
        <f>ROUND(I144*H144,2)</f>
        <v>0</v>
      </c>
      <c r="K144" s="217" t="s">
        <v>19</v>
      </c>
      <c r="L144" s="46"/>
      <c r="M144" s="222" t="s">
        <v>19</v>
      </c>
      <c r="N144" s="223" t="s">
        <v>46</v>
      </c>
      <c r="O144" s="86"/>
      <c r="P144" s="224">
        <f>O144*H144</f>
        <v>0</v>
      </c>
      <c r="Q144" s="224">
        <v>0</v>
      </c>
      <c r="R144" s="224">
        <f>Q144*H144</f>
        <v>0</v>
      </c>
      <c r="S144" s="224">
        <v>0</v>
      </c>
      <c r="T144" s="224">
        <f>S144*H144</f>
        <v>0</v>
      </c>
      <c r="U144" s="225" t="s">
        <v>19</v>
      </c>
      <c r="V144" s="40"/>
      <c r="W144" s="40"/>
      <c r="X144" s="40"/>
      <c r="Y144" s="40"/>
      <c r="Z144" s="40"/>
      <c r="AA144" s="40"/>
      <c r="AB144" s="40"/>
      <c r="AC144" s="40"/>
      <c r="AD144" s="40"/>
      <c r="AE144" s="40"/>
      <c r="AR144" s="226" t="s">
        <v>234</v>
      </c>
      <c r="AT144" s="226" t="s">
        <v>229</v>
      </c>
      <c r="AU144" s="226" t="s">
        <v>84</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234</v>
      </c>
      <c r="BM144" s="226" t="s">
        <v>3746</v>
      </c>
    </row>
    <row r="145" s="2" customFormat="1" ht="16.5" customHeight="1">
      <c r="A145" s="40"/>
      <c r="B145" s="41"/>
      <c r="C145" s="215" t="s">
        <v>621</v>
      </c>
      <c r="D145" s="215" t="s">
        <v>229</v>
      </c>
      <c r="E145" s="216" t="s">
        <v>3747</v>
      </c>
      <c r="F145" s="217" t="s">
        <v>3748</v>
      </c>
      <c r="G145" s="218" t="s">
        <v>2657</v>
      </c>
      <c r="H145" s="219">
        <v>7</v>
      </c>
      <c r="I145" s="220"/>
      <c r="J145" s="221">
        <f>ROUND(I145*H145,2)</f>
        <v>0</v>
      </c>
      <c r="K145" s="217" t="s">
        <v>19</v>
      </c>
      <c r="L145" s="46"/>
      <c r="M145" s="222" t="s">
        <v>19</v>
      </c>
      <c r="N145" s="223"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234</v>
      </c>
      <c r="AT145" s="226" t="s">
        <v>229</v>
      </c>
      <c r="AU145" s="226" t="s">
        <v>84</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3749</v>
      </c>
    </row>
    <row r="146" s="2" customFormat="1" ht="21.75" customHeight="1">
      <c r="A146" s="40"/>
      <c r="B146" s="41"/>
      <c r="C146" s="215" t="s">
        <v>627</v>
      </c>
      <c r="D146" s="215" t="s">
        <v>229</v>
      </c>
      <c r="E146" s="216" t="s">
        <v>3750</v>
      </c>
      <c r="F146" s="217" t="s">
        <v>3751</v>
      </c>
      <c r="G146" s="218" t="s">
        <v>2657</v>
      </c>
      <c r="H146" s="219">
        <v>7</v>
      </c>
      <c r="I146" s="220"/>
      <c r="J146" s="221">
        <f>ROUND(I146*H146,2)</f>
        <v>0</v>
      </c>
      <c r="K146" s="217" t="s">
        <v>19</v>
      </c>
      <c r="L146" s="46"/>
      <c r="M146" s="222" t="s">
        <v>19</v>
      </c>
      <c r="N146" s="223" t="s">
        <v>46</v>
      </c>
      <c r="O146" s="86"/>
      <c r="P146" s="224">
        <f>O146*H146</f>
        <v>0</v>
      </c>
      <c r="Q146" s="224">
        <v>0</v>
      </c>
      <c r="R146" s="224">
        <f>Q146*H146</f>
        <v>0</v>
      </c>
      <c r="S146" s="224">
        <v>0</v>
      </c>
      <c r="T146" s="224">
        <f>S146*H146</f>
        <v>0</v>
      </c>
      <c r="U146" s="225" t="s">
        <v>19</v>
      </c>
      <c r="V146" s="40"/>
      <c r="W146" s="40"/>
      <c r="X146" s="40"/>
      <c r="Y146" s="40"/>
      <c r="Z146" s="40"/>
      <c r="AA146" s="40"/>
      <c r="AB146" s="40"/>
      <c r="AC146" s="40"/>
      <c r="AD146" s="40"/>
      <c r="AE146" s="40"/>
      <c r="AR146" s="226" t="s">
        <v>234</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3752</v>
      </c>
    </row>
    <row r="147" s="2" customFormat="1" ht="16.5" customHeight="1">
      <c r="A147" s="40"/>
      <c r="B147" s="41"/>
      <c r="C147" s="215" t="s">
        <v>633</v>
      </c>
      <c r="D147" s="215" t="s">
        <v>229</v>
      </c>
      <c r="E147" s="216" t="s">
        <v>3753</v>
      </c>
      <c r="F147" s="217" t="s">
        <v>3754</v>
      </c>
      <c r="G147" s="218" t="s">
        <v>2657</v>
      </c>
      <c r="H147" s="219">
        <v>12</v>
      </c>
      <c r="I147" s="220"/>
      <c r="J147" s="221">
        <f>ROUND(I147*H147,2)</f>
        <v>0</v>
      </c>
      <c r="K147" s="217" t="s">
        <v>19</v>
      </c>
      <c r="L147" s="46"/>
      <c r="M147" s="222" t="s">
        <v>19</v>
      </c>
      <c r="N147" s="223" t="s">
        <v>46</v>
      </c>
      <c r="O147" s="86"/>
      <c r="P147" s="224">
        <f>O147*H147</f>
        <v>0</v>
      </c>
      <c r="Q147" s="224">
        <v>0</v>
      </c>
      <c r="R147" s="224">
        <f>Q147*H147</f>
        <v>0</v>
      </c>
      <c r="S147" s="224">
        <v>0</v>
      </c>
      <c r="T147" s="224">
        <f>S147*H147</f>
        <v>0</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3755</v>
      </c>
    </row>
    <row r="148" s="2" customFormat="1" ht="16.5" customHeight="1">
      <c r="A148" s="40"/>
      <c r="B148" s="41"/>
      <c r="C148" s="215" t="s">
        <v>638</v>
      </c>
      <c r="D148" s="215" t="s">
        <v>229</v>
      </c>
      <c r="E148" s="216" t="s">
        <v>3756</v>
      </c>
      <c r="F148" s="217" t="s">
        <v>3757</v>
      </c>
      <c r="G148" s="218" t="s">
        <v>2657</v>
      </c>
      <c r="H148" s="219">
        <v>9</v>
      </c>
      <c r="I148" s="220"/>
      <c r="J148" s="221">
        <f>ROUND(I148*H148,2)</f>
        <v>0</v>
      </c>
      <c r="K148" s="217" t="s">
        <v>19</v>
      </c>
      <c r="L148" s="46"/>
      <c r="M148" s="222" t="s">
        <v>19</v>
      </c>
      <c r="N148" s="223" t="s">
        <v>46</v>
      </c>
      <c r="O148" s="86"/>
      <c r="P148" s="224">
        <f>O148*H148</f>
        <v>0</v>
      </c>
      <c r="Q148" s="224">
        <v>0</v>
      </c>
      <c r="R148" s="224">
        <f>Q148*H148</f>
        <v>0</v>
      </c>
      <c r="S148" s="224">
        <v>0</v>
      </c>
      <c r="T148" s="224">
        <f>S148*H148</f>
        <v>0</v>
      </c>
      <c r="U148" s="225" t="s">
        <v>19</v>
      </c>
      <c r="V148" s="40"/>
      <c r="W148" s="40"/>
      <c r="X148" s="40"/>
      <c r="Y148" s="40"/>
      <c r="Z148" s="40"/>
      <c r="AA148" s="40"/>
      <c r="AB148" s="40"/>
      <c r="AC148" s="40"/>
      <c r="AD148" s="40"/>
      <c r="AE148" s="40"/>
      <c r="AR148" s="226" t="s">
        <v>234</v>
      </c>
      <c r="AT148" s="226" t="s">
        <v>229</v>
      </c>
      <c r="AU148" s="226" t="s">
        <v>84</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234</v>
      </c>
      <c r="BM148" s="226" t="s">
        <v>3758</v>
      </c>
    </row>
    <row r="149" s="2" customFormat="1" ht="24.15" customHeight="1">
      <c r="A149" s="40"/>
      <c r="B149" s="41"/>
      <c r="C149" s="215" t="s">
        <v>643</v>
      </c>
      <c r="D149" s="215" t="s">
        <v>229</v>
      </c>
      <c r="E149" s="216" t="s">
        <v>3759</v>
      </c>
      <c r="F149" s="217" t="s">
        <v>3760</v>
      </c>
      <c r="G149" s="218" t="s">
        <v>2657</v>
      </c>
      <c r="H149" s="219">
        <v>10</v>
      </c>
      <c r="I149" s="220"/>
      <c r="J149" s="221">
        <f>ROUND(I149*H149,2)</f>
        <v>0</v>
      </c>
      <c r="K149" s="217" t="s">
        <v>19</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3761</v>
      </c>
    </row>
    <row r="150" s="2" customFormat="1" ht="24.15" customHeight="1">
      <c r="A150" s="40"/>
      <c r="B150" s="41"/>
      <c r="C150" s="215" t="s">
        <v>648</v>
      </c>
      <c r="D150" s="215" t="s">
        <v>229</v>
      </c>
      <c r="E150" s="216" t="s">
        <v>3762</v>
      </c>
      <c r="F150" s="217" t="s">
        <v>3763</v>
      </c>
      <c r="G150" s="218" t="s">
        <v>2657</v>
      </c>
      <c r="H150" s="219">
        <v>22</v>
      </c>
      <c r="I150" s="220"/>
      <c r="J150" s="221">
        <f>ROUND(I150*H150,2)</f>
        <v>0</v>
      </c>
      <c r="K150" s="217" t="s">
        <v>19</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234</v>
      </c>
      <c r="AT150" s="226" t="s">
        <v>229</v>
      </c>
      <c r="AU150" s="226" t="s">
        <v>84</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3764</v>
      </c>
    </row>
    <row r="151" s="2" customFormat="1" ht="24.15" customHeight="1">
      <c r="A151" s="40"/>
      <c r="B151" s="41"/>
      <c r="C151" s="215" t="s">
        <v>654</v>
      </c>
      <c r="D151" s="215" t="s">
        <v>229</v>
      </c>
      <c r="E151" s="216" t="s">
        <v>3765</v>
      </c>
      <c r="F151" s="217" t="s">
        <v>3766</v>
      </c>
      <c r="G151" s="218" t="s">
        <v>2657</v>
      </c>
      <c r="H151" s="219">
        <v>3</v>
      </c>
      <c r="I151" s="220"/>
      <c r="J151" s="221">
        <f>ROUND(I151*H151,2)</f>
        <v>0</v>
      </c>
      <c r="K151" s="217" t="s">
        <v>19</v>
      </c>
      <c r="L151" s="46"/>
      <c r="M151" s="222" t="s">
        <v>19</v>
      </c>
      <c r="N151" s="223" t="s">
        <v>46</v>
      </c>
      <c r="O151" s="86"/>
      <c r="P151" s="224">
        <f>O151*H151</f>
        <v>0</v>
      </c>
      <c r="Q151" s="224">
        <v>0</v>
      </c>
      <c r="R151" s="224">
        <f>Q151*H151</f>
        <v>0</v>
      </c>
      <c r="S151" s="224">
        <v>0</v>
      </c>
      <c r="T151" s="224">
        <f>S151*H151</f>
        <v>0</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3767</v>
      </c>
    </row>
    <row r="152" s="2" customFormat="1" ht="24.15" customHeight="1">
      <c r="A152" s="40"/>
      <c r="B152" s="41"/>
      <c r="C152" s="215" t="s">
        <v>659</v>
      </c>
      <c r="D152" s="215" t="s">
        <v>229</v>
      </c>
      <c r="E152" s="216" t="s">
        <v>3768</v>
      </c>
      <c r="F152" s="217" t="s">
        <v>3769</v>
      </c>
      <c r="G152" s="218" t="s">
        <v>2657</v>
      </c>
      <c r="H152" s="219">
        <v>22</v>
      </c>
      <c r="I152" s="220"/>
      <c r="J152" s="221">
        <f>ROUND(I152*H152,2)</f>
        <v>0</v>
      </c>
      <c r="K152" s="217" t="s">
        <v>19</v>
      </c>
      <c r="L152" s="46"/>
      <c r="M152" s="222" t="s">
        <v>19</v>
      </c>
      <c r="N152" s="223" t="s">
        <v>46</v>
      </c>
      <c r="O152" s="86"/>
      <c r="P152" s="224">
        <f>O152*H152</f>
        <v>0</v>
      </c>
      <c r="Q152" s="224">
        <v>0</v>
      </c>
      <c r="R152" s="224">
        <f>Q152*H152</f>
        <v>0</v>
      </c>
      <c r="S152" s="224">
        <v>0</v>
      </c>
      <c r="T152" s="224">
        <f>S152*H152</f>
        <v>0</v>
      </c>
      <c r="U152" s="225" t="s">
        <v>19</v>
      </c>
      <c r="V152" s="40"/>
      <c r="W152" s="40"/>
      <c r="X152" s="40"/>
      <c r="Y152" s="40"/>
      <c r="Z152" s="40"/>
      <c r="AA152" s="40"/>
      <c r="AB152" s="40"/>
      <c r="AC152" s="40"/>
      <c r="AD152" s="40"/>
      <c r="AE152" s="40"/>
      <c r="AR152" s="226" t="s">
        <v>234</v>
      </c>
      <c r="AT152" s="226" t="s">
        <v>229</v>
      </c>
      <c r="AU152" s="226" t="s">
        <v>84</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234</v>
      </c>
      <c r="BM152" s="226" t="s">
        <v>3770</v>
      </c>
    </row>
    <row r="153" s="2" customFormat="1" ht="24.15" customHeight="1">
      <c r="A153" s="40"/>
      <c r="B153" s="41"/>
      <c r="C153" s="215" t="s">
        <v>665</v>
      </c>
      <c r="D153" s="215" t="s">
        <v>229</v>
      </c>
      <c r="E153" s="216" t="s">
        <v>3771</v>
      </c>
      <c r="F153" s="217" t="s">
        <v>3772</v>
      </c>
      <c r="G153" s="218" t="s">
        <v>2657</v>
      </c>
      <c r="H153" s="219">
        <v>3</v>
      </c>
      <c r="I153" s="220"/>
      <c r="J153" s="221">
        <f>ROUND(I153*H153,2)</f>
        <v>0</v>
      </c>
      <c r="K153" s="217" t="s">
        <v>19</v>
      </c>
      <c r="L153" s="46"/>
      <c r="M153" s="222" t="s">
        <v>19</v>
      </c>
      <c r="N153" s="223" t="s">
        <v>46</v>
      </c>
      <c r="O153" s="86"/>
      <c r="P153" s="224">
        <f>O153*H153</f>
        <v>0</v>
      </c>
      <c r="Q153" s="224">
        <v>0</v>
      </c>
      <c r="R153" s="224">
        <f>Q153*H153</f>
        <v>0</v>
      </c>
      <c r="S153" s="224">
        <v>0</v>
      </c>
      <c r="T153" s="224">
        <f>S153*H153</f>
        <v>0</v>
      </c>
      <c r="U153" s="225" t="s">
        <v>19</v>
      </c>
      <c r="V153" s="40"/>
      <c r="W153" s="40"/>
      <c r="X153" s="40"/>
      <c r="Y153" s="40"/>
      <c r="Z153" s="40"/>
      <c r="AA153" s="40"/>
      <c r="AB153" s="40"/>
      <c r="AC153" s="40"/>
      <c r="AD153" s="40"/>
      <c r="AE153" s="40"/>
      <c r="AR153" s="226" t="s">
        <v>234</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234</v>
      </c>
      <c r="BM153" s="226" t="s">
        <v>3773</v>
      </c>
    </row>
    <row r="154" s="2" customFormat="1" ht="16.5" customHeight="1">
      <c r="A154" s="40"/>
      <c r="B154" s="41"/>
      <c r="C154" s="215" t="s">
        <v>672</v>
      </c>
      <c r="D154" s="215" t="s">
        <v>229</v>
      </c>
      <c r="E154" s="216" t="s">
        <v>3774</v>
      </c>
      <c r="F154" s="217" t="s">
        <v>3775</v>
      </c>
      <c r="G154" s="218" t="s">
        <v>309</v>
      </c>
      <c r="H154" s="219">
        <v>70</v>
      </c>
      <c r="I154" s="220"/>
      <c r="J154" s="221">
        <f>ROUND(I154*H154,2)</f>
        <v>0</v>
      </c>
      <c r="K154" s="217" t="s">
        <v>19</v>
      </c>
      <c r="L154" s="46"/>
      <c r="M154" s="222" t="s">
        <v>19</v>
      </c>
      <c r="N154" s="223" t="s">
        <v>46</v>
      </c>
      <c r="O154" s="86"/>
      <c r="P154" s="224">
        <f>O154*H154</f>
        <v>0</v>
      </c>
      <c r="Q154" s="224">
        <v>0</v>
      </c>
      <c r="R154" s="224">
        <f>Q154*H154</f>
        <v>0</v>
      </c>
      <c r="S154" s="224">
        <v>0</v>
      </c>
      <c r="T154" s="224">
        <f>S154*H154</f>
        <v>0</v>
      </c>
      <c r="U154" s="225" t="s">
        <v>19</v>
      </c>
      <c r="V154" s="40"/>
      <c r="W154" s="40"/>
      <c r="X154" s="40"/>
      <c r="Y154" s="40"/>
      <c r="Z154" s="40"/>
      <c r="AA154" s="40"/>
      <c r="AB154" s="40"/>
      <c r="AC154" s="40"/>
      <c r="AD154" s="40"/>
      <c r="AE154" s="40"/>
      <c r="AR154" s="226" t="s">
        <v>234</v>
      </c>
      <c r="AT154" s="226" t="s">
        <v>229</v>
      </c>
      <c r="AU154" s="226" t="s">
        <v>84</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234</v>
      </c>
      <c r="BM154" s="226" t="s">
        <v>3776</v>
      </c>
    </row>
    <row r="155" s="2" customFormat="1" ht="16.5" customHeight="1">
      <c r="A155" s="40"/>
      <c r="B155" s="41"/>
      <c r="C155" s="215" t="s">
        <v>682</v>
      </c>
      <c r="D155" s="215" t="s">
        <v>229</v>
      </c>
      <c r="E155" s="216" t="s">
        <v>3777</v>
      </c>
      <c r="F155" s="217" t="s">
        <v>3778</v>
      </c>
      <c r="G155" s="218" t="s">
        <v>309</v>
      </c>
      <c r="H155" s="219">
        <v>80</v>
      </c>
      <c r="I155" s="220"/>
      <c r="J155" s="221">
        <f>ROUND(I155*H155,2)</f>
        <v>0</v>
      </c>
      <c r="K155" s="217" t="s">
        <v>19</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3779</v>
      </c>
    </row>
    <row r="156" s="2" customFormat="1" ht="16.5" customHeight="1">
      <c r="A156" s="40"/>
      <c r="B156" s="41"/>
      <c r="C156" s="215" t="s">
        <v>688</v>
      </c>
      <c r="D156" s="215" t="s">
        <v>229</v>
      </c>
      <c r="E156" s="216" t="s">
        <v>3780</v>
      </c>
      <c r="F156" s="217" t="s">
        <v>3781</v>
      </c>
      <c r="G156" s="218" t="s">
        <v>309</v>
      </c>
      <c r="H156" s="219">
        <v>250</v>
      </c>
      <c r="I156" s="220"/>
      <c r="J156" s="221">
        <f>ROUND(I156*H156,2)</f>
        <v>0</v>
      </c>
      <c r="K156" s="217" t="s">
        <v>19</v>
      </c>
      <c r="L156" s="46"/>
      <c r="M156" s="222" t="s">
        <v>19</v>
      </c>
      <c r="N156" s="223" t="s">
        <v>46</v>
      </c>
      <c r="O156" s="86"/>
      <c r="P156" s="224">
        <f>O156*H156</f>
        <v>0</v>
      </c>
      <c r="Q156" s="224">
        <v>0</v>
      </c>
      <c r="R156" s="224">
        <f>Q156*H156</f>
        <v>0</v>
      </c>
      <c r="S156" s="224">
        <v>0</v>
      </c>
      <c r="T156" s="224">
        <f>S156*H156</f>
        <v>0</v>
      </c>
      <c r="U156" s="225" t="s">
        <v>19</v>
      </c>
      <c r="V156" s="40"/>
      <c r="W156" s="40"/>
      <c r="X156" s="40"/>
      <c r="Y156" s="40"/>
      <c r="Z156" s="40"/>
      <c r="AA156" s="40"/>
      <c r="AB156" s="40"/>
      <c r="AC156" s="40"/>
      <c r="AD156" s="40"/>
      <c r="AE156" s="40"/>
      <c r="AR156" s="226" t="s">
        <v>234</v>
      </c>
      <c r="AT156" s="226" t="s">
        <v>229</v>
      </c>
      <c r="AU156" s="226" t="s">
        <v>84</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234</v>
      </c>
      <c r="BM156" s="226" t="s">
        <v>3782</v>
      </c>
    </row>
    <row r="157" s="2" customFormat="1" ht="16.5" customHeight="1">
      <c r="A157" s="40"/>
      <c r="B157" s="41"/>
      <c r="C157" s="215" t="s">
        <v>693</v>
      </c>
      <c r="D157" s="215" t="s">
        <v>229</v>
      </c>
      <c r="E157" s="216" t="s">
        <v>3783</v>
      </c>
      <c r="F157" s="217" t="s">
        <v>3784</v>
      </c>
      <c r="G157" s="218" t="s">
        <v>309</v>
      </c>
      <c r="H157" s="219">
        <v>250</v>
      </c>
      <c r="I157" s="220"/>
      <c r="J157" s="221">
        <f>ROUND(I157*H157,2)</f>
        <v>0</v>
      </c>
      <c r="K157" s="217" t="s">
        <v>19</v>
      </c>
      <c r="L157" s="46"/>
      <c r="M157" s="222" t="s">
        <v>19</v>
      </c>
      <c r="N157" s="223" t="s">
        <v>46</v>
      </c>
      <c r="O157" s="86"/>
      <c r="P157" s="224">
        <f>O157*H157</f>
        <v>0</v>
      </c>
      <c r="Q157" s="224">
        <v>0</v>
      </c>
      <c r="R157" s="224">
        <f>Q157*H157</f>
        <v>0</v>
      </c>
      <c r="S157" s="224">
        <v>0</v>
      </c>
      <c r="T157" s="224">
        <f>S157*H157</f>
        <v>0</v>
      </c>
      <c r="U157" s="225" t="s">
        <v>19</v>
      </c>
      <c r="V157" s="40"/>
      <c r="W157" s="40"/>
      <c r="X157" s="40"/>
      <c r="Y157" s="40"/>
      <c r="Z157" s="40"/>
      <c r="AA157" s="40"/>
      <c r="AB157" s="40"/>
      <c r="AC157" s="40"/>
      <c r="AD157" s="40"/>
      <c r="AE157" s="40"/>
      <c r="AR157" s="226" t="s">
        <v>234</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234</v>
      </c>
      <c r="BM157" s="226" t="s">
        <v>3785</v>
      </c>
    </row>
    <row r="158" s="2" customFormat="1" ht="16.5" customHeight="1">
      <c r="A158" s="40"/>
      <c r="B158" s="41"/>
      <c r="C158" s="215" t="s">
        <v>699</v>
      </c>
      <c r="D158" s="215" t="s">
        <v>229</v>
      </c>
      <c r="E158" s="216" t="s">
        <v>3786</v>
      </c>
      <c r="F158" s="217" t="s">
        <v>3787</v>
      </c>
      <c r="G158" s="218" t="s">
        <v>3788</v>
      </c>
      <c r="H158" s="219">
        <v>1</v>
      </c>
      <c r="I158" s="220"/>
      <c r="J158" s="221">
        <f>ROUND(I158*H158,2)</f>
        <v>0</v>
      </c>
      <c r="K158" s="217" t="s">
        <v>19</v>
      </c>
      <c r="L158" s="46"/>
      <c r="M158" s="222" t="s">
        <v>19</v>
      </c>
      <c r="N158" s="223"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234</v>
      </c>
      <c r="AT158" s="226" t="s">
        <v>229</v>
      </c>
      <c r="AU158" s="226" t="s">
        <v>84</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3789</v>
      </c>
    </row>
    <row r="159" s="2" customFormat="1" ht="16.5" customHeight="1">
      <c r="A159" s="40"/>
      <c r="B159" s="41"/>
      <c r="C159" s="215" t="s">
        <v>704</v>
      </c>
      <c r="D159" s="215" t="s">
        <v>229</v>
      </c>
      <c r="E159" s="216" t="s">
        <v>3790</v>
      </c>
      <c r="F159" s="217" t="s">
        <v>3791</v>
      </c>
      <c r="G159" s="218" t="s">
        <v>244</v>
      </c>
      <c r="H159" s="219">
        <v>8</v>
      </c>
      <c r="I159" s="220"/>
      <c r="J159" s="221">
        <f>ROUND(I159*H159,2)</f>
        <v>0</v>
      </c>
      <c r="K159" s="217" t="s">
        <v>19</v>
      </c>
      <c r="L159" s="46"/>
      <c r="M159" s="222" t="s">
        <v>19</v>
      </c>
      <c r="N159" s="223" t="s">
        <v>46</v>
      </c>
      <c r="O159" s="86"/>
      <c r="P159" s="224">
        <f>O159*H159</f>
        <v>0</v>
      </c>
      <c r="Q159" s="224">
        <v>0</v>
      </c>
      <c r="R159" s="224">
        <f>Q159*H159</f>
        <v>0</v>
      </c>
      <c r="S159" s="224">
        <v>0</v>
      </c>
      <c r="T159" s="224">
        <f>S159*H159</f>
        <v>0</v>
      </c>
      <c r="U159" s="225" t="s">
        <v>19</v>
      </c>
      <c r="V159" s="40"/>
      <c r="W159" s="40"/>
      <c r="X159" s="40"/>
      <c r="Y159" s="40"/>
      <c r="Z159" s="40"/>
      <c r="AA159" s="40"/>
      <c r="AB159" s="40"/>
      <c r="AC159" s="40"/>
      <c r="AD159" s="40"/>
      <c r="AE159" s="40"/>
      <c r="AR159" s="226" t="s">
        <v>234</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234</v>
      </c>
      <c r="BM159" s="226" t="s">
        <v>3792</v>
      </c>
    </row>
    <row r="160" s="2" customFormat="1" ht="16.5" customHeight="1">
      <c r="A160" s="40"/>
      <c r="B160" s="41"/>
      <c r="C160" s="215" t="s">
        <v>709</v>
      </c>
      <c r="D160" s="215" t="s">
        <v>229</v>
      </c>
      <c r="E160" s="216" t="s">
        <v>3793</v>
      </c>
      <c r="F160" s="217" t="s">
        <v>3794</v>
      </c>
      <c r="G160" s="218" t="s">
        <v>259</v>
      </c>
      <c r="H160" s="219">
        <v>235.66999999999999</v>
      </c>
      <c r="I160" s="220"/>
      <c r="J160" s="221">
        <f>ROUND(I160*H160,2)</f>
        <v>0</v>
      </c>
      <c r="K160" s="217" t="s">
        <v>19</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234</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3795</v>
      </c>
    </row>
    <row r="161" s="2" customFormat="1" ht="16.5" customHeight="1">
      <c r="A161" s="40"/>
      <c r="B161" s="41"/>
      <c r="C161" s="215" t="s">
        <v>714</v>
      </c>
      <c r="D161" s="215" t="s">
        <v>229</v>
      </c>
      <c r="E161" s="216" t="s">
        <v>3796</v>
      </c>
      <c r="F161" s="217" t="s">
        <v>3797</v>
      </c>
      <c r="G161" s="218" t="s">
        <v>370</v>
      </c>
      <c r="H161" s="219">
        <v>15</v>
      </c>
      <c r="I161" s="220"/>
      <c r="J161" s="221">
        <f>ROUND(I161*H161,2)</f>
        <v>0</v>
      </c>
      <c r="K161" s="217" t="s">
        <v>19</v>
      </c>
      <c r="L161" s="46"/>
      <c r="M161" s="222" t="s">
        <v>19</v>
      </c>
      <c r="N161" s="223" t="s">
        <v>46</v>
      </c>
      <c r="O161" s="86"/>
      <c r="P161" s="224">
        <f>O161*H161</f>
        <v>0</v>
      </c>
      <c r="Q161" s="224">
        <v>0</v>
      </c>
      <c r="R161" s="224">
        <f>Q161*H161</f>
        <v>0</v>
      </c>
      <c r="S161" s="224">
        <v>0</v>
      </c>
      <c r="T161" s="224">
        <f>S161*H161</f>
        <v>0</v>
      </c>
      <c r="U161" s="225" t="s">
        <v>19</v>
      </c>
      <c r="V161" s="40"/>
      <c r="W161" s="40"/>
      <c r="X161" s="40"/>
      <c r="Y161" s="40"/>
      <c r="Z161" s="40"/>
      <c r="AA161" s="40"/>
      <c r="AB161" s="40"/>
      <c r="AC161" s="40"/>
      <c r="AD161" s="40"/>
      <c r="AE161" s="40"/>
      <c r="AR161" s="226" t="s">
        <v>234</v>
      </c>
      <c r="AT161" s="226" t="s">
        <v>229</v>
      </c>
      <c r="AU161" s="226" t="s">
        <v>84</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234</v>
      </c>
      <c r="BM161" s="226" t="s">
        <v>3798</v>
      </c>
    </row>
    <row r="162" s="2" customFormat="1">
      <c r="A162" s="40"/>
      <c r="B162" s="41"/>
      <c r="C162" s="42"/>
      <c r="D162" s="235" t="s">
        <v>519</v>
      </c>
      <c r="E162" s="42"/>
      <c r="F162" s="279" t="s">
        <v>3799</v>
      </c>
      <c r="G162" s="42"/>
      <c r="H162" s="42"/>
      <c r="I162" s="230"/>
      <c r="J162" s="42"/>
      <c r="K162" s="42"/>
      <c r="L162" s="46"/>
      <c r="M162" s="231"/>
      <c r="N162" s="232"/>
      <c r="O162" s="86"/>
      <c r="P162" s="86"/>
      <c r="Q162" s="86"/>
      <c r="R162" s="86"/>
      <c r="S162" s="86"/>
      <c r="T162" s="86"/>
      <c r="U162" s="87"/>
      <c r="V162" s="40"/>
      <c r="W162" s="40"/>
      <c r="X162" s="40"/>
      <c r="Y162" s="40"/>
      <c r="Z162" s="40"/>
      <c r="AA162" s="40"/>
      <c r="AB162" s="40"/>
      <c r="AC162" s="40"/>
      <c r="AD162" s="40"/>
      <c r="AE162" s="40"/>
      <c r="AT162" s="19" t="s">
        <v>519</v>
      </c>
      <c r="AU162" s="19" t="s">
        <v>84</v>
      </c>
    </row>
    <row r="163" s="12" customFormat="1" ht="22.8" customHeight="1">
      <c r="A163" s="12"/>
      <c r="B163" s="199"/>
      <c r="C163" s="200"/>
      <c r="D163" s="201" t="s">
        <v>74</v>
      </c>
      <c r="E163" s="213" t="s">
        <v>84</v>
      </c>
      <c r="F163" s="213" t="s">
        <v>3800</v>
      </c>
      <c r="G163" s="200"/>
      <c r="H163" s="200"/>
      <c r="I163" s="203"/>
      <c r="J163" s="214">
        <f>BK163</f>
        <v>0</v>
      </c>
      <c r="K163" s="200"/>
      <c r="L163" s="205"/>
      <c r="M163" s="206"/>
      <c r="N163" s="207"/>
      <c r="O163" s="207"/>
      <c r="P163" s="208">
        <f>SUM(P164:P169)</f>
        <v>0</v>
      </c>
      <c r="Q163" s="207"/>
      <c r="R163" s="208">
        <f>SUM(R164:R169)</f>
        <v>0</v>
      </c>
      <c r="S163" s="207"/>
      <c r="T163" s="208">
        <f>SUM(T164:T169)</f>
        <v>0</v>
      </c>
      <c r="U163" s="209"/>
      <c r="V163" s="12"/>
      <c r="W163" s="12"/>
      <c r="X163" s="12"/>
      <c r="Y163" s="12"/>
      <c r="Z163" s="12"/>
      <c r="AA163" s="12"/>
      <c r="AB163" s="12"/>
      <c r="AC163" s="12"/>
      <c r="AD163" s="12"/>
      <c r="AE163" s="12"/>
      <c r="AR163" s="210" t="s">
        <v>82</v>
      </c>
      <c r="AT163" s="211" t="s">
        <v>74</v>
      </c>
      <c r="AU163" s="211" t="s">
        <v>82</v>
      </c>
      <c r="AY163" s="210" t="s">
        <v>227</v>
      </c>
      <c r="BK163" s="212">
        <f>SUM(BK164:BK169)</f>
        <v>0</v>
      </c>
    </row>
    <row r="164" s="2" customFormat="1" ht="24.15" customHeight="1">
      <c r="A164" s="40"/>
      <c r="B164" s="41"/>
      <c r="C164" s="215" t="s">
        <v>721</v>
      </c>
      <c r="D164" s="215" t="s">
        <v>229</v>
      </c>
      <c r="E164" s="216" t="s">
        <v>3801</v>
      </c>
      <c r="F164" s="217" t="s">
        <v>3802</v>
      </c>
      <c r="G164" s="218" t="s">
        <v>370</v>
      </c>
      <c r="H164" s="219">
        <v>36</v>
      </c>
      <c r="I164" s="220"/>
      <c r="J164" s="221">
        <f>ROUND(I164*H164,2)</f>
        <v>0</v>
      </c>
      <c r="K164" s="217" t="s">
        <v>19</v>
      </c>
      <c r="L164" s="46"/>
      <c r="M164" s="222" t="s">
        <v>19</v>
      </c>
      <c r="N164" s="223" t="s">
        <v>46</v>
      </c>
      <c r="O164" s="86"/>
      <c r="P164" s="224">
        <f>O164*H164</f>
        <v>0</v>
      </c>
      <c r="Q164" s="224">
        <v>0</v>
      </c>
      <c r="R164" s="224">
        <f>Q164*H164</f>
        <v>0</v>
      </c>
      <c r="S164" s="224">
        <v>0</v>
      </c>
      <c r="T164" s="224">
        <f>S164*H164</f>
        <v>0</v>
      </c>
      <c r="U164" s="225" t="s">
        <v>19</v>
      </c>
      <c r="V164" s="40"/>
      <c r="W164" s="40"/>
      <c r="X164" s="40"/>
      <c r="Y164" s="40"/>
      <c r="Z164" s="40"/>
      <c r="AA164" s="40"/>
      <c r="AB164" s="40"/>
      <c r="AC164" s="40"/>
      <c r="AD164" s="40"/>
      <c r="AE164" s="40"/>
      <c r="AR164" s="226" t="s">
        <v>234</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234</v>
      </c>
      <c r="BM164" s="226" t="s">
        <v>3803</v>
      </c>
    </row>
    <row r="165" s="2" customFormat="1" ht="16.5" customHeight="1">
      <c r="A165" s="40"/>
      <c r="B165" s="41"/>
      <c r="C165" s="215" t="s">
        <v>726</v>
      </c>
      <c r="D165" s="215" t="s">
        <v>229</v>
      </c>
      <c r="E165" s="216" t="s">
        <v>3804</v>
      </c>
      <c r="F165" s="217" t="s">
        <v>3805</v>
      </c>
      <c r="G165" s="218" t="s">
        <v>370</v>
      </c>
      <c r="H165" s="219">
        <v>60</v>
      </c>
      <c r="I165" s="220"/>
      <c r="J165" s="221">
        <f>ROUND(I165*H165,2)</f>
        <v>0</v>
      </c>
      <c r="K165" s="217" t="s">
        <v>19</v>
      </c>
      <c r="L165" s="46"/>
      <c r="M165" s="222" t="s">
        <v>19</v>
      </c>
      <c r="N165" s="223" t="s">
        <v>46</v>
      </c>
      <c r="O165" s="86"/>
      <c r="P165" s="224">
        <f>O165*H165</f>
        <v>0</v>
      </c>
      <c r="Q165" s="224">
        <v>0</v>
      </c>
      <c r="R165" s="224">
        <f>Q165*H165</f>
        <v>0</v>
      </c>
      <c r="S165" s="224">
        <v>0</v>
      </c>
      <c r="T165" s="224">
        <f>S165*H165</f>
        <v>0</v>
      </c>
      <c r="U165" s="225" t="s">
        <v>19</v>
      </c>
      <c r="V165" s="40"/>
      <c r="W165" s="40"/>
      <c r="X165" s="40"/>
      <c r="Y165" s="40"/>
      <c r="Z165" s="40"/>
      <c r="AA165" s="40"/>
      <c r="AB165" s="40"/>
      <c r="AC165" s="40"/>
      <c r="AD165" s="40"/>
      <c r="AE165" s="40"/>
      <c r="AR165" s="226" t="s">
        <v>234</v>
      </c>
      <c r="AT165" s="226" t="s">
        <v>229</v>
      </c>
      <c r="AU165" s="226" t="s">
        <v>84</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234</v>
      </c>
      <c r="BM165" s="226" t="s">
        <v>3806</v>
      </c>
    </row>
    <row r="166" s="2" customFormat="1" ht="21.75" customHeight="1">
      <c r="A166" s="40"/>
      <c r="B166" s="41"/>
      <c r="C166" s="215" t="s">
        <v>734</v>
      </c>
      <c r="D166" s="215" t="s">
        <v>229</v>
      </c>
      <c r="E166" s="216" t="s">
        <v>3807</v>
      </c>
      <c r="F166" s="217" t="s">
        <v>3808</v>
      </c>
      <c r="G166" s="218" t="s">
        <v>244</v>
      </c>
      <c r="H166" s="219">
        <v>8</v>
      </c>
      <c r="I166" s="220"/>
      <c r="J166" s="221">
        <f>ROUND(I166*H166,2)</f>
        <v>0</v>
      </c>
      <c r="K166" s="217" t="s">
        <v>19</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234</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234</v>
      </c>
      <c r="BM166" s="226" t="s">
        <v>3809</v>
      </c>
    </row>
    <row r="167" s="2" customFormat="1" ht="16.5" customHeight="1">
      <c r="A167" s="40"/>
      <c r="B167" s="41"/>
      <c r="C167" s="215" t="s">
        <v>739</v>
      </c>
      <c r="D167" s="215" t="s">
        <v>229</v>
      </c>
      <c r="E167" s="216" t="s">
        <v>3810</v>
      </c>
      <c r="F167" s="217" t="s">
        <v>3811</v>
      </c>
      <c r="G167" s="218" t="s">
        <v>244</v>
      </c>
      <c r="H167" s="219">
        <v>8</v>
      </c>
      <c r="I167" s="220"/>
      <c r="J167" s="221">
        <f>ROUND(I167*H167,2)</f>
        <v>0</v>
      </c>
      <c r="K167" s="217" t="s">
        <v>19</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234</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3812</v>
      </c>
    </row>
    <row r="168" s="2" customFormat="1" ht="16.5" customHeight="1">
      <c r="A168" s="40"/>
      <c r="B168" s="41"/>
      <c r="C168" s="215" t="s">
        <v>744</v>
      </c>
      <c r="D168" s="215" t="s">
        <v>229</v>
      </c>
      <c r="E168" s="216" t="s">
        <v>3813</v>
      </c>
      <c r="F168" s="217" t="s">
        <v>3814</v>
      </c>
      <c r="G168" s="218" t="s">
        <v>244</v>
      </c>
      <c r="H168" s="219">
        <v>8</v>
      </c>
      <c r="I168" s="220"/>
      <c r="J168" s="221">
        <f>ROUND(I168*H168,2)</f>
        <v>0</v>
      </c>
      <c r="K168" s="217" t="s">
        <v>19</v>
      </c>
      <c r="L168" s="46"/>
      <c r="M168" s="222" t="s">
        <v>19</v>
      </c>
      <c r="N168" s="223" t="s">
        <v>46</v>
      </c>
      <c r="O168" s="86"/>
      <c r="P168" s="224">
        <f>O168*H168</f>
        <v>0</v>
      </c>
      <c r="Q168" s="224">
        <v>0</v>
      </c>
      <c r="R168" s="224">
        <f>Q168*H168</f>
        <v>0</v>
      </c>
      <c r="S168" s="224">
        <v>0</v>
      </c>
      <c r="T168" s="224">
        <f>S168*H168</f>
        <v>0</v>
      </c>
      <c r="U168" s="225" t="s">
        <v>19</v>
      </c>
      <c r="V168" s="40"/>
      <c r="W168" s="40"/>
      <c r="X168" s="40"/>
      <c r="Y168" s="40"/>
      <c r="Z168" s="40"/>
      <c r="AA168" s="40"/>
      <c r="AB168" s="40"/>
      <c r="AC168" s="40"/>
      <c r="AD168" s="40"/>
      <c r="AE168" s="40"/>
      <c r="AR168" s="226" t="s">
        <v>234</v>
      </c>
      <c r="AT168" s="226" t="s">
        <v>229</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3815</v>
      </c>
    </row>
    <row r="169" s="2" customFormat="1" ht="21.75" customHeight="1">
      <c r="A169" s="40"/>
      <c r="B169" s="41"/>
      <c r="C169" s="215" t="s">
        <v>750</v>
      </c>
      <c r="D169" s="215" t="s">
        <v>229</v>
      </c>
      <c r="E169" s="216" t="s">
        <v>3816</v>
      </c>
      <c r="F169" s="217" t="s">
        <v>3817</v>
      </c>
      <c r="G169" s="218" t="s">
        <v>244</v>
      </c>
      <c r="H169" s="219">
        <v>8</v>
      </c>
      <c r="I169" s="220"/>
      <c r="J169" s="221">
        <f>ROUND(I169*H169,2)</f>
        <v>0</v>
      </c>
      <c r="K169" s="217" t="s">
        <v>19</v>
      </c>
      <c r="L169" s="46"/>
      <c r="M169" s="280" t="s">
        <v>19</v>
      </c>
      <c r="N169" s="281" t="s">
        <v>46</v>
      </c>
      <c r="O169" s="282"/>
      <c r="P169" s="283">
        <f>O169*H169</f>
        <v>0</v>
      </c>
      <c r="Q169" s="283">
        <v>0</v>
      </c>
      <c r="R169" s="283">
        <f>Q169*H169</f>
        <v>0</v>
      </c>
      <c r="S169" s="283">
        <v>0</v>
      </c>
      <c r="T169" s="283">
        <f>S169*H169</f>
        <v>0</v>
      </c>
      <c r="U169" s="284" t="s">
        <v>19</v>
      </c>
      <c r="V169" s="40"/>
      <c r="W169" s="40"/>
      <c r="X169" s="40"/>
      <c r="Y169" s="40"/>
      <c r="Z169" s="40"/>
      <c r="AA169" s="40"/>
      <c r="AB169" s="40"/>
      <c r="AC169" s="40"/>
      <c r="AD169" s="40"/>
      <c r="AE169" s="40"/>
      <c r="AR169" s="226" t="s">
        <v>234</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234</v>
      </c>
      <c r="BM169" s="226" t="s">
        <v>3818</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BCc78+i8YSTwGj6yt6FpCiaCIz3MvpfYIfZuV/yhV37onODVSIWzxIJGjhM2L2QuCMcjzCyLc34UGLkGhMIyrw==" hashValue="X3JaM00zLiGAe36IfJtxNh/gKRlycmzsaPPAlABkqo7LEXj1zlunoZzrQ86lB1kmiAmCnpAq8ZIEWaWIq0EhRw==" algorithmName="SHA-512" password="CC35"/>
  <autoFilter ref="C87:K16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157</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3601</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3819</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ROUND(J93,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ROUND((SUM(BE93:BE105)),  2)</f>
        <v>0</v>
      </c>
      <c r="G37" s="40"/>
      <c r="H37" s="40"/>
      <c r="I37" s="160">
        <v>0.20999999999999999</v>
      </c>
      <c r="J37" s="159">
        <f>ROUND(((SUM(BE93:BE105))*I37),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ROUND((SUM(BF93:BF105)),  2)</f>
        <v>0</v>
      </c>
      <c r="G38" s="40"/>
      <c r="H38" s="40"/>
      <c r="I38" s="160">
        <v>0.12</v>
      </c>
      <c r="J38" s="159">
        <f>ROUND(((SUM(BF93:BF105))*I38),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ROUND((SUM(BG93:BG105)),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ROUND((SUM(BH93:BH105)),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ROUND((SUM(BI93:BI105)),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3601</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 xml:space="preserve">01 - Systém pro uzavření požárních oken při požáru </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J93</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207</v>
      </c>
      <c r="E68" s="181"/>
      <c r="F68" s="181"/>
      <c r="G68" s="181"/>
      <c r="H68" s="181"/>
      <c r="I68" s="181"/>
      <c r="J68" s="182">
        <f>J94</f>
        <v>0</v>
      </c>
      <c r="K68" s="179"/>
      <c r="L68" s="183"/>
      <c r="S68" s="9"/>
      <c r="T68" s="9"/>
      <c r="U68" s="9"/>
      <c r="V68" s="9"/>
      <c r="W68" s="9"/>
      <c r="X68" s="9"/>
      <c r="Y68" s="9"/>
      <c r="Z68" s="9"/>
      <c r="AA68" s="9"/>
      <c r="AB68" s="9"/>
      <c r="AC68" s="9"/>
      <c r="AD68" s="9"/>
      <c r="AE68" s="9"/>
    </row>
    <row r="69" s="10" customFormat="1" ht="19.92" customHeight="1">
      <c r="A69" s="10"/>
      <c r="B69" s="184"/>
      <c r="C69" s="126"/>
      <c r="D69" s="185" t="s">
        <v>3820</v>
      </c>
      <c r="E69" s="186"/>
      <c r="F69" s="186"/>
      <c r="G69" s="186"/>
      <c r="H69" s="186"/>
      <c r="I69" s="186"/>
      <c r="J69" s="187">
        <f>J95</f>
        <v>0</v>
      </c>
      <c r="K69" s="126"/>
      <c r="L69" s="188"/>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8"/>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8"/>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8"/>
      <c r="S75" s="40"/>
      <c r="T75" s="40"/>
      <c r="U75" s="40"/>
      <c r="V75" s="40"/>
      <c r="W75" s="40"/>
      <c r="X75" s="40"/>
      <c r="Y75" s="40"/>
      <c r="Z75" s="40"/>
      <c r="AA75" s="40"/>
      <c r="AB75" s="40"/>
      <c r="AC75" s="40"/>
      <c r="AD75" s="40"/>
      <c r="AE75" s="40"/>
    </row>
    <row r="76" s="2" customFormat="1" ht="24.96" customHeight="1">
      <c r="A76" s="40"/>
      <c r="B76" s="41"/>
      <c r="C76" s="25" t="s">
        <v>211</v>
      </c>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6.5" customHeight="1">
      <c r="A79" s="40"/>
      <c r="B79" s="41"/>
      <c r="C79" s="42"/>
      <c r="D79" s="42"/>
      <c r="E79" s="172" t="str">
        <f>E7</f>
        <v>PF UPOL, Změna užívání vnitřních prostor budovy B</v>
      </c>
      <c r="F79" s="34"/>
      <c r="G79" s="34"/>
      <c r="H79" s="34"/>
      <c r="I79" s="42"/>
      <c r="J79" s="42"/>
      <c r="K79" s="42"/>
      <c r="L79" s="148"/>
      <c r="S79" s="40"/>
      <c r="T79" s="40"/>
      <c r="U79" s="40"/>
      <c r="V79" s="40"/>
      <c r="W79" s="40"/>
      <c r="X79" s="40"/>
      <c r="Y79" s="40"/>
      <c r="Z79" s="40"/>
      <c r="AA79" s="40"/>
      <c r="AB79" s="40"/>
      <c r="AC79" s="40"/>
      <c r="AD79" s="40"/>
      <c r="AE79" s="40"/>
    </row>
    <row r="80" s="1" customFormat="1" ht="12" customHeight="1">
      <c r="B80" s="23"/>
      <c r="C80" s="34" t="s">
        <v>191</v>
      </c>
      <c r="D80" s="24"/>
      <c r="E80" s="24"/>
      <c r="F80" s="24"/>
      <c r="G80" s="24"/>
      <c r="H80" s="24"/>
      <c r="I80" s="24"/>
      <c r="J80" s="24"/>
      <c r="K80" s="24"/>
      <c r="L80" s="22"/>
    </row>
    <row r="81" s="1" customFormat="1" ht="16.5" customHeight="1">
      <c r="B81" s="23"/>
      <c r="C81" s="24"/>
      <c r="D81" s="24"/>
      <c r="E81" s="172" t="s">
        <v>192</v>
      </c>
      <c r="F81" s="24"/>
      <c r="G81" s="24"/>
      <c r="H81" s="24"/>
      <c r="I81" s="24"/>
      <c r="J81" s="24"/>
      <c r="K81" s="24"/>
      <c r="L81" s="22"/>
    </row>
    <row r="82" s="1" customFormat="1" ht="12" customHeight="1">
      <c r="B82" s="23"/>
      <c r="C82" s="34" t="s">
        <v>193</v>
      </c>
      <c r="D82" s="24"/>
      <c r="E82" s="24"/>
      <c r="F82" s="24"/>
      <c r="G82" s="24"/>
      <c r="H82" s="24"/>
      <c r="I82" s="24"/>
      <c r="J82" s="24"/>
      <c r="K82" s="24"/>
      <c r="L82" s="22"/>
    </row>
    <row r="83" s="2" customFormat="1" ht="16.5" customHeight="1">
      <c r="A83" s="40"/>
      <c r="B83" s="41"/>
      <c r="C83" s="42"/>
      <c r="D83" s="42"/>
      <c r="E83" s="173" t="s">
        <v>3601</v>
      </c>
      <c r="F83" s="42"/>
      <c r="G83" s="42"/>
      <c r="H83" s="42"/>
      <c r="I83" s="42"/>
      <c r="J83" s="42"/>
      <c r="K83" s="42"/>
      <c r="L83" s="148"/>
      <c r="S83" s="40"/>
      <c r="T83" s="40"/>
      <c r="U83" s="40"/>
      <c r="V83" s="40"/>
      <c r="W83" s="40"/>
      <c r="X83" s="40"/>
      <c r="Y83" s="40"/>
      <c r="Z83" s="40"/>
      <c r="AA83" s="40"/>
      <c r="AB83" s="40"/>
      <c r="AC83" s="40"/>
      <c r="AD83" s="40"/>
      <c r="AE83" s="40"/>
    </row>
    <row r="84" s="2" customFormat="1" ht="12" customHeight="1">
      <c r="A84" s="40"/>
      <c r="B84" s="41"/>
      <c r="C84" s="34" t="s">
        <v>195</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6.5" customHeight="1">
      <c r="A85" s="40"/>
      <c r="B85" s="41"/>
      <c r="C85" s="42"/>
      <c r="D85" s="42"/>
      <c r="E85" s="71" t="str">
        <f>E13</f>
        <v xml:space="preserve">01 - Systém pro uzavření požárních oken při požáru </v>
      </c>
      <c r="F85" s="42"/>
      <c r="G85" s="42"/>
      <c r="H85" s="42"/>
      <c r="I85" s="42"/>
      <c r="J85" s="42"/>
      <c r="K85" s="42"/>
      <c r="L85" s="148"/>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F16</f>
        <v xml:space="preserve"> </v>
      </c>
      <c r="G87" s="42"/>
      <c r="H87" s="42"/>
      <c r="I87" s="34" t="s">
        <v>23</v>
      </c>
      <c r="J87" s="74" t="str">
        <f>IF(J16="","",J16)</f>
        <v>3. 4. 2025</v>
      </c>
      <c r="K87" s="42"/>
      <c r="L87" s="148"/>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40.05" customHeight="1">
      <c r="A89" s="40"/>
      <c r="B89" s="41"/>
      <c r="C89" s="34" t="s">
        <v>25</v>
      </c>
      <c r="D89" s="42"/>
      <c r="E89" s="42"/>
      <c r="F89" s="29" t="str">
        <f>E19</f>
        <v>UP v Olomouci, Křížkovského 511/8, Olomouc 779 00</v>
      </c>
      <c r="G89" s="42"/>
      <c r="H89" s="42"/>
      <c r="I89" s="34" t="s">
        <v>33</v>
      </c>
      <c r="J89" s="38" t="str">
        <f>E25</f>
        <v xml:space="preserve">RV Projekt s.r.o., Poláškova 1535, Val. Meziříčí </v>
      </c>
      <c r="K89" s="42"/>
      <c r="L89" s="148"/>
      <c r="S89" s="40"/>
      <c r="T89" s="40"/>
      <c r="U89" s="40"/>
      <c r="V89" s="40"/>
      <c r="W89" s="40"/>
      <c r="X89" s="40"/>
      <c r="Y89" s="40"/>
      <c r="Z89" s="40"/>
      <c r="AA89" s="40"/>
      <c r="AB89" s="40"/>
      <c r="AC89" s="40"/>
      <c r="AD89" s="40"/>
      <c r="AE89" s="40"/>
    </row>
    <row r="90" s="2" customFormat="1" ht="40.05" customHeight="1">
      <c r="A90" s="40"/>
      <c r="B90" s="41"/>
      <c r="C90" s="34" t="s">
        <v>31</v>
      </c>
      <c r="D90" s="42"/>
      <c r="E90" s="42"/>
      <c r="F90" s="29" t="str">
        <f>IF(E22="","",E22)</f>
        <v>Vyplň údaj</v>
      </c>
      <c r="G90" s="42"/>
      <c r="H90" s="42"/>
      <c r="I90" s="34" t="s">
        <v>38</v>
      </c>
      <c r="J90" s="38" t="str">
        <f>E28</f>
        <v xml:space="preserve">RV Projekt s.r.o., Poláškova 1535, Val. Meziříčí </v>
      </c>
      <c r="K90" s="42"/>
      <c r="L90" s="148"/>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8"/>
      <c r="S91" s="40"/>
      <c r="T91" s="40"/>
      <c r="U91" s="40"/>
      <c r="V91" s="40"/>
      <c r="W91" s="40"/>
      <c r="X91" s="40"/>
      <c r="Y91" s="40"/>
      <c r="Z91" s="40"/>
      <c r="AA91" s="40"/>
      <c r="AB91" s="40"/>
      <c r="AC91" s="40"/>
      <c r="AD91" s="40"/>
      <c r="AE91" s="40"/>
    </row>
    <row r="92" s="11" customFormat="1" ht="29.28" customHeight="1">
      <c r="A92" s="189"/>
      <c r="B92" s="190"/>
      <c r="C92" s="191" t="s">
        <v>212</v>
      </c>
      <c r="D92" s="192" t="s">
        <v>60</v>
      </c>
      <c r="E92" s="192" t="s">
        <v>56</v>
      </c>
      <c r="F92" s="192" t="s">
        <v>57</v>
      </c>
      <c r="G92" s="192" t="s">
        <v>213</v>
      </c>
      <c r="H92" s="192" t="s">
        <v>214</v>
      </c>
      <c r="I92" s="192" t="s">
        <v>215</v>
      </c>
      <c r="J92" s="192" t="s">
        <v>199</v>
      </c>
      <c r="K92" s="193" t="s">
        <v>216</v>
      </c>
      <c r="L92" s="194"/>
      <c r="M92" s="94" t="s">
        <v>19</v>
      </c>
      <c r="N92" s="95" t="s">
        <v>45</v>
      </c>
      <c r="O92" s="95" t="s">
        <v>217</v>
      </c>
      <c r="P92" s="95" t="s">
        <v>218</v>
      </c>
      <c r="Q92" s="95" t="s">
        <v>219</v>
      </c>
      <c r="R92" s="95" t="s">
        <v>220</v>
      </c>
      <c r="S92" s="95" t="s">
        <v>221</v>
      </c>
      <c r="T92" s="95" t="s">
        <v>222</v>
      </c>
      <c r="U92" s="96" t="s">
        <v>223</v>
      </c>
      <c r="V92" s="189"/>
      <c r="W92" s="189"/>
      <c r="X92" s="189"/>
      <c r="Y92" s="189"/>
      <c r="Z92" s="189"/>
      <c r="AA92" s="189"/>
      <c r="AB92" s="189"/>
      <c r="AC92" s="189"/>
      <c r="AD92" s="189"/>
      <c r="AE92" s="189"/>
    </row>
    <row r="93" s="2" customFormat="1" ht="22.8" customHeight="1">
      <c r="A93" s="40"/>
      <c r="B93" s="41"/>
      <c r="C93" s="101" t="s">
        <v>224</v>
      </c>
      <c r="D93" s="42"/>
      <c r="E93" s="42"/>
      <c r="F93" s="42"/>
      <c r="G93" s="42"/>
      <c r="H93" s="42"/>
      <c r="I93" s="42"/>
      <c r="J93" s="195">
        <f>BK93</f>
        <v>0</v>
      </c>
      <c r="K93" s="42"/>
      <c r="L93" s="46"/>
      <c r="M93" s="97"/>
      <c r="N93" s="196"/>
      <c r="O93" s="98"/>
      <c r="P93" s="197">
        <f>P94</f>
        <v>0</v>
      </c>
      <c r="Q93" s="98"/>
      <c r="R93" s="197">
        <f>R94</f>
        <v>0</v>
      </c>
      <c r="S93" s="98"/>
      <c r="T93" s="197">
        <f>T94</f>
        <v>0</v>
      </c>
      <c r="U93" s="99"/>
      <c r="V93" s="40"/>
      <c r="W93" s="40"/>
      <c r="X93" s="40"/>
      <c r="Y93" s="40"/>
      <c r="Z93" s="40"/>
      <c r="AA93" s="40"/>
      <c r="AB93" s="40"/>
      <c r="AC93" s="40"/>
      <c r="AD93" s="40"/>
      <c r="AE93" s="40"/>
      <c r="AT93" s="19" t="s">
        <v>74</v>
      </c>
      <c r="AU93" s="19" t="s">
        <v>200</v>
      </c>
      <c r="BK93" s="198">
        <f>BK94</f>
        <v>0</v>
      </c>
    </row>
    <row r="94" s="12" customFormat="1" ht="25.92" customHeight="1">
      <c r="A94" s="12"/>
      <c r="B94" s="199"/>
      <c r="C94" s="200"/>
      <c r="D94" s="201" t="s">
        <v>74</v>
      </c>
      <c r="E94" s="202" t="s">
        <v>341</v>
      </c>
      <c r="F94" s="202" t="s">
        <v>342</v>
      </c>
      <c r="G94" s="200"/>
      <c r="H94" s="200"/>
      <c r="I94" s="203"/>
      <c r="J94" s="204">
        <f>BK94</f>
        <v>0</v>
      </c>
      <c r="K94" s="200"/>
      <c r="L94" s="205"/>
      <c r="M94" s="206"/>
      <c r="N94" s="207"/>
      <c r="O94" s="207"/>
      <c r="P94" s="208">
        <f>P95</f>
        <v>0</v>
      </c>
      <c r="Q94" s="207"/>
      <c r="R94" s="208">
        <f>R95</f>
        <v>0</v>
      </c>
      <c r="S94" s="207"/>
      <c r="T94" s="208">
        <f>T95</f>
        <v>0</v>
      </c>
      <c r="U94" s="209"/>
      <c r="V94" s="12"/>
      <c r="W94" s="12"/>
      <c r="X94" s="12"/>
      <c r="Y94" s="12"/>
      <c r="Z94" s="12"/>
      <c r="AA94" s="12"/>
      <c r="AB94" s="12"/>
      <c r="AC94" s="12"/>
      <c r="AD94" s="12"/>
      <c r="AE94" s="12"/>
      <c r="AR94" s="210" t="s">
        <v>84</v>
      </c>
      <c r="AT94" s="211" t="s">
        <v>74</v>
      </c>
      <c r="AU94" s="211" t="s">
        <v>75</v>
      </c>
      <c r="AY94" s="210" t="s">
        <v>227</v>
      </c>
      <c r="BK94" s="212">
        <f>BK95</f>
        <v>0</v>
      </c>
    </row>
    <row r="95" s="12" customFormat="1" ht="22.8" customHeight="1">
      <c r="A95" s="12"/>
      <c r="B95" s="199"/>
      <c r="C95" s="200"/>
      <c r="D95" s="201" t="s">
        <v>74</v>
      </c>
      <c r="E95" s="213" t="s">
        <v>3821</v>
      </c>
      <c r="F95" s="213" t="s">
        <v>3822</v>
      </c>
      <c r="G95" s="200"/>
      <c r="H95" s="200"/>
      <c r="I95" s="203"/>
      <c r="J95" s="214">
        <f>BK95</f>
        <v>0</v>
      </c>
      <c r="K95" s="200"/>
      <c r="L95" s="205"/>
      <c r="M95" s="206"/>
      <c r="N95" s="207"/>
      <c r="O95" s="207"/>
      <c r="P95" s="208">
        <f>SUM(P96:P105)</f>
        <v>0</v>
      </c>
      <c r="Q95" s="207"/>
      <c r="R95" s="208">
        <f>SUM(R96:R105)</f>
        <v>0</v>
      </c>
      <c r="S95" s="207"/>
      <c r="T95" s="208">
        <f>SUM(T96:T105)</f>
        <v>0</v>
      </c>
      <c r="U95" s="209"/>
      <c r="V95" s="12"/>
      <c r="W95" s="12"/>
      <c r="X95" s="12"/>
      <c r="Y95" s="12"/>
      <c r="Z95" s="12"/>
      <c r="AA95" s="12"/>
      <c r="AB95" s="12"/>
      <c r="AC95" s="12"/>
      <c r="AD95" s="12"/>
      <c r="AE95" s="12"/>
      <c r="AR95" s="210" t="s">
        <v>84</v>
      </c>
      <c r="AT95" s="211" t="s">
        <v>74</v>
      </c>
      <c r="AU95" s="211" t="s">
        <v>82</v>
      </c>
      <c r="AY95" s="210" t="s">
        <v>227</v>
      </c>
      <c r="BK95" s="212">
        <f>SUM(BK96:BK105)</f>
        <v>0</v>
      </c>
    </row>
    <row r="96" s="2" customFormat="1" ht="16.5" customHeight="1">
      <c r="A96" s="40"/>
      <c r="B96" s="41"/>
      <c r="C96" s="215" t="s">
        <v>82</v>
      </c>
      <c r="D96" s="215" t="s">
        <v>229</v>
      </c>
      <c r="E96" s="216" t="s">
        <v>3823</v>
      </c>
      <c r="F96" s="217" t="s">
        <v>3824</v>
      </c>
      <c r="G96" s="218" t="s">
        <v>1202</v>
      </c>
      <c r="H96" s="219">
        <v>1</v>
      </c>
      <c r="I96" s="220"/>
      <c r="J96" s="221">
        <f>ROUND(I96*H96,2)</f>
        <v>0</v>
      </c>
      <c r="K96" s="217" t="s">
        <v>19</v>
      </c>
      <c r="L96" s="46"/>
      <c r="M96" s="222" t="s">
        <v>19</v>
      </c>
      <c r="N96" s="223" t="s">
        <v>46</v>
      </c>
      <c r="O96" s="86"/>
      <c r="P96" s="224">
        <f>O96*H96</f>
        <v>0</v>
      </c>
      <c r="Q96" s="224">
        <v>0</v>
      </c>
      <c r="R96" s="224">
        <f>Q96*H96</f>
        <v>0</v>
      </c>
      <c r="S96" s="224">
        <v>0</v>
      </c>
      <c r="T96" s="224">
        <f>S96*H96</f>
        <v>0</v>
      </c>
      <c r="U96" s="225" t="s">
        <v>19</v>
      </c>
      <c r="V96" s="40"/>
      <c r="W96" s="40"/>
      <c r="X96" s="40"/>
      <c r="Y96" s="40"/>
      <c r="Z96" s="40"/>
      <c r="AA96" s="40"/>
      <c r="AB96" s="40"/>
      <c r="AC96" s="40"/>
      <c r="AD96" s="40"/>
      <c r="AE96" s="40"/>
      <c r="AR96" s="226" t="s">
        <v>336</v>
      </c>
      <c r="AT96" s="226" t="s">
        <v>229</v>
      </c>
      <c r="AU96" s="226" t="s">
        <v>84</v>
      </c>
      <c r="AY96" s="19" t="s">
        <v>227</v>
      </c>
      <c r="BE96" s="227">
        <f>IF(N96="základní",J96,0)</f>
        <v>0</v>
      </c>
      <c r="BF96" s="227">
        <f>IF(N96="snížená",J96,0)</f>
        <v>0</v>
      </c>
      <c r="BG96" s="227">
        <f>IF(N96="zákl. přenesená",J96,0)</f>
        <v>0</v>
      </c>
      <c r="BH96" s="227">
        <f>IF(N96="sníž. přenesená",J96,0)</f>
        <v>0</v>
      </c>
      <c r="BI96" s="227">
        <f>IF(N96="nulová",J96,0)</f>
        <v>0</v>
      </c>
      <c r="BJ96" s="19" t="s">
        <v>82</v>
      </c>
      <c r="BK96" s="227">
        <f>ROUND(I96*H96,2)</f>
        <v>0</v>
      </c>
      <c r="BL96" s="19" t="s">
        <v>336</v>
      </c>
      <c r="BM96" s="226" t="s">
        <v>3825</v>
      </c>
    </row>
    <row r="97" s="2" customFormat="1">
      <c r="A97" s="40"/>
      <c r="B97" s="41"/>
      <c r="C97" s="42"/>
      <c r="D97" s="235" t="s">
        <v>519</v>
      </c>
      <c r="E97" s="42"/>
      <c r="F97" s="279" t="s">
        <v>3826</v>
      </c>
      <c r="G97" s="42"/>
      <c r="H97" s="42"/>
      <c r="I97" s="230"/>
      <c r="J97" s="42"/>
      <c r="K97" s="42"/>
      <c r="L97" s="46"/>
      <c r="M97" s="231"/>
      <c r="N97" s="232"/>
      <c r="O97" s="86"/>
      <c r="P97" s="86"/>
      <c r="Q97" s="86"/>
      <c r="R97" s="86"/>
      <c r="S97" s="86"/>
      <c r="T97" s="86"/>
      <c r="U97" s="87"/>
      <c r="V97" s="40"/>
      <c r="W97" s="40"/>
      <c r="X97" s="40"/>
      <c r="Y97" s="40"/>
      <c r="Z97" s="40"/>
      <c r="AA97" s="40"/>
      <c r="AB97" s="40"/>
      <c r="AC97" s="40"/>
      <c r="AD97" s="40"/>
      <c r="AE97" s="40"/>
      <c r="AT97" s="19" t="s">
        <v>519</v>
      </c>
      <c r="AU97" s="19" t="s">
        <v>84</v>
      </c>
    </row>
    <row r="98" s="13" customFormat="1">
      <c r="A98" s="13"/>
      <c r="B98" s="233"/>
      <c r="C98" s="234"/>
      <c r="D98" s="235" t="s">
        <v>238</v>
      </c>
      <c r="E98" s="236" t="s">
        <v>19</v>
      </c>
      <c r="F98" s="237" t="s">
        <v>82</v>
      </c>
      <c r="G98" s="234"/>
      <c r="H98" s="238">
        <v>1</v>
      </c>
      <c r="I98" s="239"/>
      <c r="J98" s="234"/>
      <c r="K98" s="234"/>
      <c r="L98" s="240"/>
      <c r="M98" s="241"/>
      <c r="N98" s="242"/>
      <c r="O98" s="242"/>
      <c r="P98" s="242"/>
      <c r="Q98" s="242"/>
      <c r="R98" s="242"/>
      <c r="S98" s="242"/>
      <c r="T98" s="242"/>
      <c r="U98" s="243"/>
      <c r="V98" s="13"/>
      <c r="W98" s="13"/>
      <c r="X98" s="13"/>
      <c r="Y98" s="13"/>
      <c r="Z98" s="13"/>
      <c r="AA98" s="13"/>
      <c r="AB98" s="13"/>
      <c r="AC98" s="13"/>
      <c r="AD98" s="13"/>
      <c r="AE98" s="13"/>
      <c r="AT98" s="244" t="s">
        <v>238</v>
      </c>
      <c r="AU98" s="244" t="s">
        <v>84</v>
      </c>
      <c r="AV98" s="13" t="s">
        <v>84</v>
      </c>
      <c r="AW98" s="13" t="s">
        <v>37</v>
      </c>
      <c r="AX98" s="13" t="s">
        <v>75</v>
      </c>
      <c r="AY98" s="244" t="s">
        <v>227</v>
      </c>
    </row>
    <row r="99" s="14" customFormat="1">
      <c r="A99" s="14"/>
      <c r="B99" s="245"/>
      <c r="C99" s="246"/>
      <c r="D99" s="235" t="s">
        <v>238</v>
      </c>
      <c r="E99" s="247" t="s">
        <v>19</v>
      </c>
      <c r="F99" s="248" t="s">
        <v>240</v>
      </c>
      <c r="G99" s="246"/>
      <c r="H99" s="249">
        <v>1</v>
      </c>
      <c r="I99" s="250"/>
      <c r="J99" s="246"/>
      <c r="K99" s="246"/>
      <c r="L99" s="251"/>
      <c r="M99" s="252"/>
      <c r="N99" s="253"/>
      <c r="O99" s="253"/>
      <c r="P99" s="253"/>
      <c r="Q99" s="253"/>
      <c r="R99" s="253"/>
      <c r="S99" s="253"/>
      <c r="T99" s="253"/>
      <c r="U99" s="254"/>
      <c r="V99" s="14"/>
      <c r="W99" s="14"/>
      <c r="X99" s="14"/>
      <c r="Y99" s="14"/>
      <c r="Z99" s="14"/>
      <c r="AA99" s="14"/>
      <c r="AB99" s="14"/>
      <c r="AC99" s="14"/>
      <c r="AD99" s="14"/>
      <c r="AE99" s="14"/>
      <c r="AT99" s="255" t="s">
        <v>238</v>
      </c>
      <c r="AU99" s="255" t="s">
        <v>84</v>
      </c>
      <c r="AV99" s="14" t="s">
        <v>234</v>
      </c>
      <c r="AW99" s="14" t="s">
        <v>37</v>
      </c>
      <c r="AX99" s="14" t="s">
        <v>82</v>
      </c>
      <c r="AY99" s="255" t="s">
        <v>227</v>
      </c>
    </row>
    <row r="100" s="2" customFormat="1" ht="16.5" customHeight="1">
      <c r="A100" s="40"/>
      <c r="B100" s="41"/>
      <c r="C100" s="215" t="s">
        <v>84</v>
      </c>
      <c r="D100" s="215" t="s">
        <v>229</v>
      </c>
      <c r="E100" s="216" t="s">
        <v>3827</v>
      </c>
      <c r="F100" s="217" t="s">
        <v>3828</v>
      </c>
      <c r="G100" s="218" t="s">
        <v>309</v>
      </c>
      <c r="H100" s="219">
        <v>71</v>
      </c>
      <c r="I100" s="220"/>
      <c r="J100" s="221">
        <f>ROUND(I100*H100,2)</f>
        <v>0</v>
      </c>
      <c r="K100" s="217" t="s">
        <v>19</v>
      </c>
      <c r="L100" s="46"/>
      <c r="M100" s="222" t="s">
        <v>19</v>
      </c>
      <c r="N100" s="223"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336</v>
      </c>
      <c r="AT100" s="226" t="s">
        <v>229</v>
      </c>
      <c r="AU100" s="226" t="s">
        <v>84</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336</v>
      </c>
      <c r="BM100" s="226" t="s">
        <v>3829</v>
      </c>
    </row>
    <row r="101" s="13" customFormat="1">
      <c r="A101" s="13"/>
      <c r="B101" s="233"/>
      <c r="C101" s="234"/>
      <c r="D101" s="235" t="s">
        <v>238</v>
      </c>
      <c r="E101" s="236" t="s">
        <v>19</v>
      </c>
      <c r="F101" s="237" t="s">
        <v>772</v>
      </c>
      <c r="G101" s="234"/>
      <c r="H101" s="238">
        <v>71</v>
      </c>
      <c r="I101" s="239"/>
      <c r="J101" s="234"/>
      <c r="K101" s="234"/>
      <c r="L101" s="240"/>
      <c r="M101" s="241"/>
      <c r="N101" s="242"/>
      <c r="O101" s="242"/>
      <c r="P101" s="242"/>
      <c r="Q101" s="242"/>
      <c r="R101" s="242"/>
      <c r="S101" s="242"/>
      <c r="T101" s="242"/>
      <c r="U101" s="243"/>
      <c r="V101" s="13"/>
      <c r="W101" s="13"/>
      <c r="X101" s="13"/>
      <c r="Y101" s="13"/>
      <c r="Z101" s="13"/>
      <c r="AA101" s="13"/>
      <c r="AB101" s="13"/>
      <c r="AC101" s="13"/>
      <c r="AD101" s="13"/>
      <c r="AE101" s="13"/>
      <c r="AT101" s="244" t="s">
        <v>238</v>
      </c>
      <c r="AU101" s="244" t="s">
        <v>84</v>
      </c>
      <c r="AV101" s="13" t="s">
        <v>84</v>
      </c>
      <c r="AW101" s="13" t="s">
        <v>37</v>
      </c>
      <c r="AX101" s="13" t="s">
        <v>75</v>
      </c>
      <c r="AY101" s="244" t="s">
        <v>227</v>
      </c>
    </row>
    <row r="102" s="14" customFormat="1">
      <c r="A102" s="14"/>
      <c r="B102" s="245"/>
      <c r="C102" s="246"/>
      <c r="D102" s="235" t="s">
        <v>238</v>
      </c>
      <c r="E102" s="247" t="s">
        <v>19</v>
      </c>
      <c r="F102" s="248" t="s">
        <v>240</v>
      </c>
      <c r="G102" s="246"/>
      <c r="H102" s="249">
        <v>71</v>
      </c>
      <c r="I102" s="250"/>
      <c r="J102" s="246"/>
      <c r="K102" s="246"/>
      <c r="L102" s="251"/>
      <c r="M102" s="252"/>
      <c r="N102" s="253"/>
      <c r="O102" s="253"/>
      <c r="P102" s="253"/>
      <c r="Q102" s="253"/>
      <c r="R102" s="253"/>
      <c r="S102" s="253"/>
      <c r="T102" s="253"/>
      <c r="U102" s="254"/>
      <c r="V102" s="14"/>
      <c r="W102" s="14"/>
      <c r="X102" s="14"/>
      <c r="Y102" s="14"/>
      <c r="Z102" s="14"/>
      <c r="AA102" s="14"/>
      <c r="AB102" s="14"/>
      <c r="AC102" s="14"/>
      <c r="AD102" s="14"/>
      <c r="AE102" s="14"/>
      <c r="AT102" s="255" t="s">
        <v>238</v>
      </c>
      <c r="AU102" s="255" t="s">
        <v>84</v>
      </c>
      <c r="AV102" s="14" t="s">
        <v>234</v>
      </c>
      <c r="AW102" s="14" t="s">
        <v>37</v>
      </c>
      <c r="AX102" s="14" t="s">
        <v>82</v>
      </c>
      <c r="AY102" s="255" t="s">
        <v>227</v>
      </c>
    </row>
    <row r="103" s="2" customFormat="1" ht="16.5" customHeight="1">
      <c r="A103" s="40"/>
      <c r="B103" s="41"/>
      <c r="C103" s="215" t="s">
        <v>91</v>
      </c>
      <c r="D103" s="215" t="s">
        <v>229</v>
      </c>
      <c r="E103" s="216" t="s">
        <v>3830</v>
      </c>
      <c r="F103" s="217" t="s">
        <v>3831</v>
      </c>
      <c r="G103" s="218" t="s">
        <v>309</v>
      </c>
      <c r="H103" s="219">
        <v>75</v>
      </c>
      <c r="I103" s="220"/>
      <c r="J103" s="221">
        <f>ROUND(I103*H103,2)</f>
        <v>0</v>
      </c>
      <c r="K103" s="217" t="s">
        <v>19</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336</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336</v>
      </c>
      <c r="BM103" s="226" t="s">
        <v>3832</v>
      </c>
    </row>
    <row r="104" s="13" customFormat="1">
      <c r="A104" s="13"/>
      <c r="B104" s="233"/>
      <c r="C104" s="234"/>
      <c r="D104" s="235" t="s">
        <v>238</v>
      </c>
      <c r="E104" s="236" t="s">
        <v>19</v>
      </c>
      <c r="F104" s="237" t="s">
        <v>973</v>
      </c>
      <c r="G104" s="234"/>
      <c r="H104" s="238">
        <v>75</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4" customFormat="1">
      <c r="A105" s="14"/>
      <c r="B105" s="245"/>
      <c r="C105" s="246"/>
      <c r="D105" s="235" t="s">
        <v>238</v>
      </c>
      <c r="E105" s="247" t="s">
        <v>19</v>
      </c>
      <c r="F105" s="248" t="s">
        <v>240</v>
      </c>
      <c r="G105" s="246"/>
      <c r="H105" s="249">
        <v>75</v>
      </c>
      <c r="I105" s="250"/>
      <c r="J105" s="246"/>
      <c r="K105" s="246"/>
      <c r="L105" s="251"/>
      <c r="M105" s="276"/>
      <c r="N105" s="277"/>
      <c r="O105" s="277"/>
      <c r="P105" s="277"/>
      <c r="Q105" s="277"/>
      <c r="R105" s="277"/>
      <c r="S105" s="277"/>
      <c r="T105" s="277"/>
      <c r="U105" s="278"/>
      <c r="V105" s="14"/>
      <c r="W105" s="14"/>
      <c r="X105" s="14"/>
      <c r="Y105" s="14"/>
      <c r="Z105" s="14"/>
      <c r="AA105" s="14"/>
      <c r="AB105" s="14"/>
      <c r="AC105" s="14"/>
      <c r="AD105" s="14"/>
      <c r="AE105" s="14"/>
      <c r="AT105" s="255" t="s">
        <v>238</v>
      </c>
      <c r="AU105" s="255" t="s">
        <v>84</v>
      </c>
      <c r="AV105" s="14" t="s">
        <v>234</v>
      </c>
      <c r="AW105" s="14" t="s">
        <v>37</v>
      </c>
      <c r="AX105" s="14" t="s">
        <v>82</v>
      </c>
      <c r="AY105" s="255" t="s">
        <v>227</v>
      </c>
    </row>
    <row r="106" s="2" customFormat="1" ht="6.96" customHeight="1">
      <c r="A106" s="40"/>
      <c r="B106" s="61"/>
      <c r="C106" s="62"/>
      <c r="D106" s="62"/>
      <c r="E106" s="62"/>
      <c r="F106" s="62"/>
      <c r="G106" s="62"/>
      <c r="H106" s="62"/>
      <c r="I106" s="62"/>
      <c r="J106" s="62"/>
      <c r="K106" s="62"/>
      <c r="L106" s="46"/>
      <c r="M106" s="40"/>
      <c r="O106" s="40"/>
      <c r="P106" s="40"/>
      <c r="Q106" s="40"/>
      <c r="R106" s="40"/>
      <c r="S106" s="40"/>
      <c r="T106" s="40"/>
      <c r="U106" s="40"/>
      <c r="V106" s="40"/>
      <c r="W106" s="40"/>
      <c r="X106" s="40"/>
      <c r="Y106" s="40"/>
      <c r="Z106" s="40"/>
      <c r="AA106" s="40"/>
      <c r="AB106" s="40"/>
      <c r="AC106" s="40"/>
      <c r="AD106" s="40"/>
      <c r="AE106" s="40"/>
    </row>
  </sheetData>
  <sheetProtection sheet="1" autoFilter="0" formatColumns="0" formatRows="0" objects="1" scenarios="1" spinCount="100000" saltValue="www3KgY238pPkZyo/TkKaQKwgJCv+OP3AzBR3FWcpleBqbWhV53nHt9PxBANRGYdts+oWIAlkuHTMvNV7XE2Ug==" hashValue="oIZcH3D/sWbnSJI9iuymQ08Mvqihdxm/MxxVoD4n+MD3HECDL/0FJizeKUMMmjmgWK1pLr5XOTAw8VAx7+P2Jw==" algorithmName="SHA-512" password="CC35"/>
  <autoFilter ref="C92:K105"/>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162</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3833</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3834</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ROUND(J98,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ROUND((SUM(BE98:BE179)),  2)</f>
        <v>0</v>
      </c>
      <c r="G37" s="40"/>
      <c r="H37" s="40"/>
      <c r="I37" s="160">
        <v>0.20999999999999999</v>
      </c>
      <c r="J37" s="159">
        <f>ROUND(((SUM(BE98:BE179))*I37),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ROUND((SUM(BF98:BF179)),  2)</f>
        <v>0</v>
      </c>
      <c r="G38" s="40"/>
      <c r="H38" s="40"/>
      <c r="I38" s="160">
        <v>0.12</v>
      </c>
      <c r="J38" s="159">
        <f>ROUND(((SUM(BF98:BF179))*I38),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ROUND((SUM(BG98:BG179)),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ROUND((SUM(BH98:BH179)),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ROUND((SUM(BI98:BI179)),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3833</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01 - Bourací práce m.č. 0.34 - 0.37</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J98</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J99</f>
        <v>0</v>
      </c>
      <c r="K68" s="179"/>
      <c r="L68" s="183"/>
      <c r="S68" s="9"/>
      <c r="T68" s="9"/>
      <c r="U68" s="9"/>
      <c r="V68" s="9"/>
      <c r="W68" s="9"/>
      <c r="X68" s="9"/>
      <c r="Y68" s="9"/>
      <c r="Z68" s="9"/>
      <c r="AA68" s="9"/>
      <c r="AB68" s="9"/>
      <c r="AC68" s="9"/>
      <c r="AD68" s="9"/>
      <c r="AE68" s="9"/>
    </row>
    <row r="69" s="10" customFormat="1" ht="19.92" customHeight="1">
      <c r="A69" s="10"/>
      <c r="B69" s="184"/>
      <c r="C69" s="126"/>
      <c r="D69" s="185" t="s">
        <v>204</v>
      </c>
      <c r="E69" s="186"/>
      <c r="F69" s="186"/>
      <c r="G69" s="186"/>
      <c r="H69" s="186"/>
      <c r="I69" s="186"/>
      <c r="J69" s="187">
        <f>J100</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205</v>
      </c>
      <c r="E70" s="186"/>
      <c r="F70" s="186"/>
      <c r="G70" s="186"/>
      <c r="H70" s="186"/>
      <c r="I70" s="186"/>
      <c r="J70" s="187">
        <f>J140</f>
        <v>0</v>
      </c>
      <c r="K70" s="126"/>
      <c r="L70" s="188"/>
      <c r="S70" s="10"/>
      <c r="T70" s="10"/>
      <c r="U70" s="10"/>
      <c r="V70" s="10"/>
      <c r="W70" s="10"/>
      <c r="X70" s="10"/>
      <c r="Y70" s="10"/>
      <c r="Z70" s="10"/>
      <c r="AA70" s="10"/>
      <c r="AB70" s="10"/>
      <c r="AC70" s="10"/>
      <c r="AD70" s="10"/>
      <c r="AE70" s="10"/>
    </row>
    <row r="71" s="9" customFormat="1" ht="24.96" customHeight="1">
      <c r="A71" s="9"/>
      <c r="B71" s="178"/>
      <c r="C71" s="179"/>
      <c r="D71" s="180" t="s">
        <v>207</v>
      </c>
      <c r="E71" s="181"/>
      <c r="F71" s="181"/>
      <c r="G71" s="181"/>
      <c r="H71" s="181"/>
      <c r="I71" s="181"/>
      <c r="J71" s="182">
        <f>J151</f>
        <v>0</v>
      </c>
      <c r="K71" s="179"/>
      <c r="L71" s="183"/>
      <c r="S71" s="9"/>
      <c r="T71" s="9"/>
      <c r="U71" s="9"/>
      <c r="V71" s="9"/>
      <c r="W71" s="9"/>
      <c r="X71" s="9"/>
      <c r="Y71" s="9"/>
      <c r="Z71" s="9"/>
      <c r="AA71" s="9"/>
      <c r="AB71" s="9"/>
      <c r="AC71" s="9"/>
      <c r="AD71" s="9"/>
      <c r="AE71" s="9"/>
    </row>
    <row r="72" s="10" customFormat="1" ht="19.92" customHeight="1">
      <c r="A72" s="10"/>
      <c r="B72" s="184"/>
      <c r="C72" s="126"/>
      <c r="D72" s="185" t="s">
        <v>208</v>
      </c>
      <c r="E72" s="186"/>
      <c r="F72" s="186"/>
      <c r="G72" s="186"/>
      <c r="H72" s="186"/>
      <c r="I72" s="186"/>
      <c r="J72" s="187">
        <f>J152</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209</v>
      </c>
      <c r="E73" s="186"/>
      <c r="F73" s="186"/>
      <c r="G73" s="186"/>
      <c r="H73" s="186"/>
      <c r="I73" s="186"/>
      <c r="J73" s="187">
        <f>J161</f>
        <v>0</v>
      </c>
      <c r="K73" s="126"/>
      <c r="L73" s="188"/>
      <c r="S73" s="10"/>
      <c r="T73" s="10"/>
      <c r="U73" s="10"/>
      <c r="V73" s="10"/>
      <c r="W73" s="10"/>
      <c r="X73" s="10"/>
      <c r="Y73" s="10"/>
      <c r="Z73" s="10"/>
      <c r="AA73" s="10"/>
      <c r="AB73" s="10"/>
      <c r="AC73" s="10"/>
      <c r="AD73" s="10"/>
      <c r="AE73" s="10"/>
    </row>
    <row r="74" s="9" customFormat="1" ht="24.96" customHeight="1">
      <c r="A74" s="9"/>
      <c r="B74" s="178"/>
      <c r="C74" s="179"/>
      <c r="D74" s="180" t="s">
        <v>210</v>
      </c>
      <c r="E74" s="181"/>
      <c r="F74" s="181"/>
      <c r="G74" s="181"/>
      <c r="H74" s="181"/>
      <c r="I74" s="181"/>
      <c r="J74" s="182">
        <f>J169</f>
        <v>0</v>
      </c>
      <c r="K74" s="179"/>
      <c r="L74" s="183"/>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8"/>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8"/>
      <c r="S80" s="40"/>
      <c r="T80" s="40"/>
      <c r="U80" s="40"/>
      <c r="V80" s="40"/>
      <c r="W80" s="40"/>
      <c r="X80" s="40"/>
      <c r="Y80" s="40"/>
      <c r="Z80" s="40"/>
      <c r="AA80" s="40"/>
      <c r="AB80" s="40"/>
      <c r="AC80" s="40"/>
      <c r="AD80" s="40"/>
      <c r="AE80" s="40"/>
    </row>
    <row r="81" s="2" customFormat="1" ht="24.96" customHeight="1">
      <c r="A81" s="40"/>
      <c r="B81" s="41"/>
      <c r="C81" s="25" t="s">
        <v>211</v>
      </c>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172" t="str">
        <f>E7</f>
        <v>PF UPOL, Změna užívání vnitřních prostor budovy B</v>
      </c>
      <c r="F84" s="34"/>
      <c r="G84" s="34"/>
      <c r="H84" s="34"/>
      <c r="I84" s="42"/>
      <c r="J84" s="42"/>
      <c r="K84" s="42"/>
      <c r="L84" s="148"/>
      <c r="S84" s="40"/>
      <c r="T84" s="40"/>
      <c r="U84" s="40"/>
      <c r="V84" s="40"/>
      <c r="W84" s="40"/>
      <c r="X84" s="40"/>
      <c r="Y84" s="40"/>
      <c r="Z84" s="40"/>
      <c r="AA84" s="40"/>
      <c r="AB84" s="40"/>
      <c r="AC84" s="40"/>
      <c r="AD84" s="40"/>
      <c r="AE84" s="40"/>
    </row>
    <row r="85" s="1" customFormat="1" ht="12" customHeight="1">
      <c r="B85" s="23"/>
      <c r="C85" s="34" t="s">
        <v>191</v>
      </c>
      <c r="D85" s="24"/>
      <c r="E85" s="24"/>
      <c r="F85" s="24"/>
      <c r="G85" s="24"/>
      <c r="H85" s="24"/>
      <c r="I85" s="24"/>
      <c r="J85" s="24"/>
      <c r="K85" s="24"/>
      <c r="L85" s="22"/>
    </row>
    <row r="86" s="1" customFormat="1" ht="16.5" customHeight="1">
      <c r="B86" s="23"/>
      <c r="C86" s="24"/>
      <c r="D86" s="24"/>
      <c r="E86" s="172" t="s">
        <v>3833</v>
      </c>
      <c r="F86" s="24"/>
      <c r="G86" s="24"/>
      <c r="H86" s="24"/>
      <c r="I86" s="24"/>
      <c r="J86" s="24"/>
      <c r="K86" s="24"/>
      <c r="L86" s="22"/>
    </row>
    <row r="87" s="1" customFormat="1" ht="12" customHeight="1">
      <c r="B87" s="23"/>
      <c r="C87" s="34" t="s">
        <v>193</v>
      </c>
      <c r="D87" s="24"/>
      <c r="E87" s="24"/>
      <c r="F87" s="24"/>
      <c r="G87" s="24"/>
      <c r="H87" s="24"/>
      <c r="I87" s="24"/>
      <c r="J87" s="24"/>
      <c r="K87" s="24"/>
      <c r="L87" s="22"/>
    </row>
    <row r="88" s="2" customFormat="1" ht="16.5" customHeight="1">
      <c r="A88" s="40"/>
      <c r="B88" s="41"/>
      <c r="C88" s="42"/>
      <c r="D88" s="42"/>
      <c r="E88" s="173" t="s">
        <v>194</v>
      </c>
      <c r="F88" s="42"/>
      <c r="G88" s="42"/>
      <c r="H88" s="42"/>
      <c r="I88" s="42"/>
      <c r="J88" s="42"/>
      <c r="K88" s="42"/>
      <c r="L88" s="148"/>
      <c r="S88" s="40"/>
      <c r="T88" s="40"/>
      <c r="U88" s="40"/>
      <c r="V88" s="40"/>
      <c r="W88" s="40"/>
      <c r="X88" s="40"/>
      <c r="Y88" s="40"/>
      <c r="Z88" s="40"/>
      <c r="AA88" s="40"/>
      <c r="AB88" s="40"/>
      <c r="AC88" s="40"/>
      <c r="AD88" s="40"/>
      <c r="AE88" s="40"/>
    </row>
    <row r="89" s="2" customFormat="1" ht="12" customHeight="1">
      <c r="A89" s="40"/>
      <c r="B89" s="41"/>
      <c r="C89" s="34" t="s">
        <v>195</v>
      </c>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16.5" customHeight="1">
      <c r="A90" s="40"/>
      <c r="B90" s="41"/>
      <c r="C90" s="42"/>
      <c r="D90" s="42"/>
      <c r="E90" s="71" t="str">
        <f>E13</f>
        <v>01 - Bourací práce m.č. 0.34 - 0.37</v>
      </c>
      <c r="F90" s="42"/>
      <c r="G90" s="42"/>
      <c r="H90" s="42"/>
      <c r="I90" s="42"/>
      <c r="J90" s="42"/>
      <c r="K90" s="42"/>
      <c r="L90" s="148"/>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 xml:space="preserve"> </v>
      </c>
      <c r="G92" s="42"/>
      <c r="H92" s="42"/>
      <c r="I92" s="34" t="s">
        <v>23</v>
      </c>
      <c r="J92" s="74" t="str">
        <f>IF(J16="","",J16)</f>
        <v>3. 4. 2025</v>
      </c>
      <c r="K92" s="42"/>
      <c r="L92" s="148"/>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8"/>
      <c r="S93" s="40"/>
      <c r="T93" s="40"/>
      <c r="U93" s="40"/>
      <c r="V93" s="40"/>
      <c r="W93" s="40"/>
      <c r="X93" s="40"/>
      <c r="Y93" s="40"/>
      <c r="Z93" s="40"/>
      <c r="AA93" s="40"/>
      <c r="AB93" s="40"/>
      <c r="AC93" s="40"/>
      <c r="AD93" s="40"/>
      <c r="AE93" s="40"/>
    </row>
    <row r="94" s="2" customFormat="1" ht="40.05" customHeight="1">
      <c r="A94" s="40"/>
      <c r="B94" s="41"/>
      <c r="C94" s="34" t="s">
        <v>25</v>
      </c>
      <c r="D94" s="42"/>
      <c r="E94" s="42"/>
      <c r="F94" s="29" t="str">
        <f>E19</f>
        <v>UP v Olomouci, Křížkovského 511/8, Olomouc 779 00</v>
      </c>
      <c r="G94" s="42"/>
      <c r="H94" s="42"/>
      <c r="I94" s="34" t="s">
        <v>33</v>
      </c>
      <c r="J94" s="38" t="str">
        <f>E25</f>
        <v xml:space="preserve">RV Projekt s.r.o., Poláškova 1535, Val. Meziříčí </v>
      </c>
      <c r="K94" s="42"/>
      <c r="L94" s="148"/>
      <c r="S94" s="40"/>
      <c r="T94" s="40"/>
      <c r="U94" s="40"/>
      <c r="V94" s="40"/>
      <c r="W94" s="40"/>
      <c r="X94" s="40"/>
      <c r="Y94" s="40"/>
      <c r="Z94" s="40"/>
      <c r="AA94" s="40"/>
      <c r="AB94" s="40"/>
      <c r="AC94" s="40"/>
      <c r="AD94" s="40"/>
      <c r="AE94" s="40"/>
    </row>
    <row r="95" s="2" customFormat="1" ht="40.05" customHeight="1">
      <c r="A95" s="40"/>
      <c r="B95" s="41"/>
      <c r="C95" s="34" t="s">
        <v>31</v>
      </c>
      <c r="D95" s="42"/>
      <c r="E95" s="42"/>
      <c r="F95" s="29" t="str">
        <f>IF(E22="","",E22)</f>
        <v>Vyplň údaj</v>
      </c>
      <c r="G95" s="42"/>
      <c r="H95" s="42"/>
      <c r="I95" s="34" t="s">
        <v>38</v>
      </c>
      <c r="J95" s="38" t="str">
        <f>E28</f>
        <v xml:space="preserve">RV Projekt s.r.o., Poláškova 1535, Val. Meziříčí </v>
      </c>
      <c r="K95" s="42"/>
      <c r="L95" s="148"/>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8"/>
      <c r="S96" s="40"/>
      <c r="T96" s="40"/>
      <c r="U96" s="40"/>
      <c r="V96" s="40"/>
      <c r="W96" s="40"/>
      <c r="X96" s="40"/>
      <c r="Y96" s="40"/>
      <c r="Z96" s="40"/>
      <c r="AA96" s="40"/>
      <c r="AB96" s="40"/>
      <c r="AC96" s="40"/>
      <c r="AD96" s="40"/>
      <c r="AE96" s="40"/>
    </row>
    <row r="97" s="11" customFormat="1" ht="29.28" customHeight="1">
      <c r="A97" s="189"/>
      <c r="B97" s="190"/>
      <c r="C97" s="191" t="s">
        <v>212</v>
      </c>
      <c r="D97" s="192" t="s">
        <v>60</v>
      </c>
      <c r="E97" s="192" t="s">
        <v>56</v>
      </c>
      <c r="F97" s="192" t="s">
        <v>57</v>
      </c>
      <c r="G97" s="192" t="s">
        <v>213</v>
      </c>
      <c r="H97" s="192" t="s">
        <v>214</v>
      </c>
      <c r="I97" s="192" t="s">
        <v>215</v>
      </c>
      <c r="J97" s="192" t="s">
        <v>199</v>
      </c>
      <c r="K97" s="193" t="s">
        <v>216</v>
      </c>
      <c r="L97" s="194"/>
      <c r="M97" s="94" t="s">
        <v>19</v>
      </c>
      <c r="N97" s="95" t="s">
        <v>45</v>
      </c>
      <c r="O97" s="95" t="s">
        <v>217</v>
      </c>
      <c r="P97" s="95" t="s">
        <v>218</v>
      </c>
      <c r="Q97" s="95" t="s">
        <v>219</v>
      </c>
      <c r="R97" s="95" t="s">
        <v>220</v>
      </c>
      <c r="S97" s="95" t="s">
        <v>221</v>
      </c>
      <c r="T97" s="95" t="s">
        <v>222</v>
      </c>
      <c r="U97" s="96" t="s">
        <v>223</v>
      </c>
      <c r="V97" s="189"/>
      <c r="W97" s="189"/>
      <c r="X97" s="189"/>
      <c r="Y97" s="189"/>
      <c r="Z97" s="189"/>
      <c r="AA97" s="189"/>
      <c r="AB97" s="189"/>
      <c r="AC97" s="189"/>
      <c r="AD97" s="189"/>
      <c r="AE97" s="189"/>
    </row>
    <row r="98" s="2" customFormat="1" ht="22.8" customHeight="1">
      <c r="A98" s="40"/>
      <c r="B98" s="41"/>
      <c r="C98" s="101" t="s">
        <v>224</v>
      </c>
      <c r="D98" s="42"/>
      <c r="E98" s="42"/>
      <c r="F98" s="42"/>
      <c r="G98" s="42"/>
      <c r="H98" s="42"/>
      <c r="I98" s="42"/>
      <c r="J98" s="195">
        <f>BK98</f>
        <v>0</v>
      </c>
      <c r="K98" s="42"/>
      <c r="L98" s="46"/>
      <c r="M98" s="97"/>
      <c r="N98" s="196"/>
      <c r="O98" s="98"/>
      <c r="P98" s="197">
        <f>P99+P151+P169</f>
        <v>0</v>
      </c>
      <c r="Q98" s="98"/>
      <c r="R98" s="197">
        <f>R99+R151+R169</f>
        <v>0.19123799999999999</v>
      </c>
      <c r="S98" s="98"/>
      <c r="T98" s="197">
        <f>T99+T151+T169</f>
        <v>21.652398780000002</v>
      </c>
      <c r="U98" s="99"/>
      <c r="V98" s="40"/>
      <c r="W98" s="40"/>
      <c r="X98" s="40"/>
      <c r="Y98" s="40"/>
      <c r="Z98" s="40"/>
      <c r="AA98" s="40"/>
      <c r="AB98" s="40"/>
      <c r="AC98" s="40"/>
      <c r="AD98" s="40"/>
      <c r="AE98" s="40"/>
      <c r="AT98" s="19" t="s">
        <v>74</v>
      </c>
      <c r="AU98" s="19" t="s">
        <v>200</v>
      </c>
      <c r="BK98" s="198">
        <f>BK99+BK151+BK169</f>
        <v>0</v>
      </c>
    </row>
    <row r="99" s="12" customFormat="1" ht="25.92" customHeight="1">
      <c r="A99" s="12"/>
      <c r="B99" s="199"/>
      <c r="C99" s="200"/>
      <c r="D99" s="201" t="s">
        <v>74</v>
      </c>
      <c r="E99" s="202" t="s">
        <v>225</v>
      </c>
      <c r="F99" s="202" t="s">
        <v>226</v>
      </c>
      <c r="G99" s="200"/>
      <c r="H99" s="200"/>
      <c r="I99" s="203"/>
      <c r="J99" s="204">
        <f>BK99</f>
        <v>0</v>
      </c>
      <c r="K99" s="200"/>
      <c r="L99" s="205"/>
      <c r="M99" s="206"/>
      <c r="N99" s="207"/>
      <c r="O99" s="207"/>
      <c r="P99" s="208">
        <f>P100+P140</f>
        <v>0</v>
      </c>
      <c r="Q99" s="207"/>
      <c r="R99" s="208">
        <f>R100+R140</f>
        <v>0</v>
      </c>
      <c r="S99" s="207"/>
      <c r="T99" s="208">
        <f>T100+T140</f>
        <v>21.393115000000002</v>
      </c>
      <c r="U99" s="209"/>
      <c r="V99" s="12"/>
      <c r="W99" s="12"/>
      <c r="X99" s="12"/>
      <c r="Y99" s="12"/>
      <c r="Z99" s="12"/>
      <c r="AA99" s="12"/>
      <c r="AB99" s="12"/>
      <c r="AC99" s="12"/>
      <c r="AD99" s="12"/>
      <c r="AE99" s="12"/>
      <c r="AR99" s="210" t="s">
        <v>82</v>
      </c>
      <c r="AT99" s="211" t="s">
        <v>74</v>
      </c>
      <c r="AU99" s="211" t="s">
        <v>75</v>
      </c>
      <c r="AY99" s="210" t="s">
        <v>227</v>
      </c>
      <c r="BK99" s="212">
        <f>BK100+BK140</f>
        <v>0</v>
      </c>
    </row>
    <row r="100" s="12" customFormat="1" ht="22.8" customHeight="1">
      <c r="A100" s="12"/>
      <c r="B100" s="199"/>
      <c r="C100" s="200"/>
      <c r="D100" s="201" t="s">
        <v>74</v>
      </c>
      <c r="E100" s="213" t="s">
        <v>255</v>
      </c>
      <c r="F100" s="213" t="s">
        <v>256</v>
      </c>
      <c r="G100" s="200"/>
      <c r="H100" s="200"/>
      <c r="I100" s="203"/>
      <c r="J100" s="214">
        <f>BK100</f>
        <v>0</v>
      </c>
      <c r="K100" s="200"/>
      <c r="L100" s="205"/>
      <c r="M100" s="206"/>
      <c r="N100" s="207"/>
      <c r="O100" s="207"/>
      <c r="P100" s="208">
        <f>SUM(P101:P139)</f>
        <v>0</v>
      </c>
      <c r="Q100" s="207"/>
      <c r="R100" s="208">
        <f>SUM(R101:R139)</f>
        <v>0</v>
      </c>
      <c r="S100" s="207"/>
      <c r="T100" s="208">
        <f>SUM(T101:T139)</f>
        <v>21.393115000000002</v>
      </c>
      <c r="U100" s="209"/>
      <c r="V100" s="12"/>
      <c r="W100" s="12"/>
      <c r="X100" s="12"/>
      <c r="Y100" s="12"/>
      <c r="Z100" s="12"/>
      <c r="AA100" s="12"/>
      <c r="AB100" s="12"/>
      <c r="AC100" s="12"/>
      <c r="AD100" s="12"/>
      <c r="AE100" s="12"/>
      <c r="AR100" s="210" t="s">
        <v>82</v>
      </c>
      <c r="AT100" s="211" t="s">
        <v>74</v>
      </c>
      <c r="AU100" s="211" t="s">
        <v>82</v>
      </c>
      <c r="AY100" s="210" t="s">
        <v>227</v>
      </c>
      <c r="BK100" s="212">
        <f>SUM(BK101:BK139)</f>
        <v>0</v>
      </c>
    </row>
    <row r="101" s="2" customFormat="1" ht="16.5" customHeight="1">
      <c r="A101" s="40"/>
      <c r="B101" s="41"/>
      <c r="C101" s="215" t="s">
        <v>82</v>
      </c>
      <c r="D101" s="215" t="s">
        <v>229</v>
      </c>
      <c r="E101" s="216" t="s">
        <v>996</v>
      </c>
      <c r="F101" s="217" t="s">
        <v>997</v>
      </c>
      <c r="G101" s="218" t="s">
        <v>462</v>
      </c>
      <c r="H101" s="219">
        <v>2</v>
      </c>
      <c r="I101" s="220"/>
      <c r="J101" s="221">
        <f>ROUND(I101*H101,2)</f>
        <v>0</v>
      </c>
      <c r="K101" s="217" t="s">
        <v>233</v>
      </c>
      <c r="L101" s="46"/>
      <c r="M101" s="222" t="s">
        <v>19</v>
      </c>
      <c r="N101" s="223" t="s">
        <v>46</v>
      </c>
      <c r="O101" s="86"/>
      <c r="P101" s="224">
        <f>O101*H101</f>
        <v>0</v>
      </c>
      <c r="Q101" s="224">
        <v>0</v>
      </c>
      <c r="R101" s="224">
        <f>Q101*H101</f>
        <v>0</v>
      </c>
      <c r="S101" s="224">
        <v>0</v>
      </c>
      <c r="T101" s="224">
        <f>S101*H101</f>
        <v>0</v>
      </c>
      <c r="U101" s="225" t="s">
        <v>19</v>
      </c>
      <c r="V101" s="40"/>
      <c r="W101" s="40"/>
      <c r="X101" s="40"/>
      <c r="Y101" s="40"/>
      <c r="Z101" s="40"/>
      <c r="AA101" s="40"/>
      <c r="AB101" s="40"/>
      <c r="AC101" s="40"/>
      <c r="AD101" s="40"/>
      <c r="AE101" s="40"/>
      <c r="AR101" s="226" t="s">
        <v>234</v>
      </c>
      <c r="AT101" s="226" t="s">
        <v>229</v>
      </c>
      <c r="AU101" s="226" t="s">
        <v>84</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3835</v>
      </c>
    </row>
    <row r="102" s="2" customFormat="1">
      <c r="A102" s="40"/>
      <c r="B102" s="41"/>
      <c r="C102" s="42"/>
      <c r="D102" s="228" t="s">
        <v>236</v>
      </c>
      <c r="E102" s="42"/>
      <c r="F102" s="229" t="s">
        <v>999</v>
      </c>
      <c r="G102" s="42"/>
      <c r="H102" s="42"/>
      <c r="I102" s="230"/>
      <c r="J102" s="42"/>
      <c r="K102" s="42"/>
      <c r="L102" s="46"/>
      <c r="M102" s="231"/>
      <c r="N102" s="232"/>
      <c r="O102" s="86"/>
      <c r="P102" s="86"/>
      <c r="Q102" s="86"/>
      <c r="R102" s="86"/>
      <c r="S102" s="86"/>
      <c r="T102" s="86"/>
      <c r="U102" s="87"/>
      <c r="V102" s="40"/>
      <c r="W102" s="40"/>
      <c r="X102" s="40"/>
      <c r="Y102" s="40"/>
      <c r="Z102" s="40"/>
      <c r="AA102" s="40"/>
      <c r="AB102" s="40"/>
      <c r="AC102" s="40"/>
      <c r="AD102" s="40"/>
      <c r="AE102" s="40"/>
      <c r="AT102" s="19" t="s">
        <v>236</v>
      </c>
      <c r="AU102" s="19" t="s">
        <v>84</v>
      </c>
    </row>
    <row r="103" s="13" customFormat="1">
      <c r="A103" s="13"/>
      <c r="B103" s="233"/>
      <c r="C103" s="234"/>
      <c r="D103" s="235" t="s">
        <v>238</v>
      </c>
      <c r="E103" s="236" t="s">
        <v>19</v>
      </c>
      <c r="F103" s="237" t="s">
        <v>84</v>
      </c>
      <c r="G103" s="234"/>
      <c r="H103" s="238">
        <v>2</v>
      </c>
      <c r="I103" s="239"/>
      <c r="J103" s="234"/>
      <c r="K103" s="234"/>
      <c r="L103" s="240"/>
      <c r="M103" s="241"/>
      <c r="N103" s="242"/>
      <c r="O103" s="242"/>
      <c r="P103" s="242"/>
      <c r="Q103" s="242"/>
      <c r="R103" s="242"/>
      <c r="S103" s="242"/>
      <c r="T103" s="242"/>
      <c r="U103" s="243"/>
      <c r="V103" s="13"/>
      <c r="W103" s="13"/>
      <c r="X103" s="13"/>
      <c r="Y103" s="13"/>
      <c r="Z103" s="13"/>
      <c r="AA103" s="13"/>
      <c r="AB103" s="13"/>
      <c r="AC103" s="13"/>
      <c r="AD103" s="13"/>
      <c r="AE103" s="13"/>
      <c r="AT103" s="244" t="s">
        <v>238</v>
      </c>
      <c r="AU103" s="244" t="s">
        <v>84</v>
      </c>
      <c r="AV103" s="13" t="s">
        <v>84</v>
      </c>
      <c r="AW103" s="13" t="s">
        <v>37</v>
      </c>
      <c r="AX103" s="13" t="s">
        <v>75</v>
      </c>
      <c r="AY103" s="244" t="s">
        <v>227</v>
      </c>
    </row>
    <row r="104" s="14" customFormat="1">
      <c r="A104" s="14"/>
      <c r="B104" s="245"/>
      <c r="C104" s="246"/>
      <c r="D104" s="235" t="s">
        <v>238</v>
      </c>
      <c r="E104" s="247" t="s">
        <v>19</v>
      </c>
      <c r="F104" s="248" t="s">
        <v>240</v>
      </c>
      <c r="G104" s="246"/>
      <c r="H104" s="249">
        <v>2</v>
      </c>
      <c r="I104" s="250"/>
      <c r="J104" s="246"/>
      <c r="K104" s="246"/>
      <c r="L104" s="251"/>
      <c r="M104" s="252"/>
      <c r="N104" s="253"/>
      <c r="O104" s="253"/>
      <c r="P104" s="253"/>
      <c r="Q104" s="253"/>
      <c r="R104" s="253"/>
      <c r="S104" s="253"/>
      <c r="T104" s="253"/>
      <c r="U104" s="254"/>
      <c r="V104" s="14"/>
      <c r="W104" s="14"/>
      <c r="X104" s="14"/>
      <c r="Y104" s="14"/>
      <c r="Z104" s="14"/>
      <c r="AA104" s="14"/>
      <c r="AB104" s="14"/>
      <c r="AC104" s="14"/>
      <c r="AD104" s="14"/>
      <c r="AE104" s="14"/>
      <c r="AT104" s="255" t="s">
        <v>238</v>
      </c>
      <c r="AU104" s="255" t="s">
        <v>84</v>
      </c>
      <c r="AV104" s="14" t="s">
        <v>234</v>
      </c>
      <c r="AW104" s="14" t="s">
        <v>37</v>
      </c>
      <c r="AX104" s="14" t="s">
        <v>82</v>
      </c>
      <c r="AY104" s="255" t="s">
        <v>227</v>
      </c>
    </row>
    <row r="105" s="2" customFormat="1" ht="21.75" customHeight="1">
      <c r="A105" s="40"/>
      <c r="B105" s="41"/>
      <c r="C105" s="215" t="s">
        <v>84</v>
      </c>
      <c r="D105" s="215" t="s">
        <v>229</v>
      </c>
      <c r="E105" s="216" t="s">
        <v>1000</v>
      </c>
      <c r="F105" s="217" t="s">
        <v>1001</v>
      </c>
      <c r="G105" s="218" t="s">
        <v>462</v>
      </c>
      <c r="H105" s="219">
        <v>20</v>
      </c>
      <c r="I105" s="220"/>
      <c r="J105" s="221">
        <f>ROUND(I105*H105,2)</f>
        <v>0</v>
      </c>
      <c r="K105" s="217" t="s">
        <v>233</v>
      </c>
      <c r="L105" s="46"/>
      <c r="M105" s="222" t="s">
        <v>19</v>
      </c>
      <c r="N105" s="223"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234</v>
      </c>
      <c r="AT105" s="226" t="s">
        <v>229</v>
      </c>
      <c r="AU105" s="226" t="s">
        <v>84</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3836</v>
      </c>
    </row>
    <row r="106" s="2" customFormat="1">
      <c r="A106" s="40"/>
      <c r="B106" s="41"/>
      <c r="C106" s="42"/>
      <c r="D106" s="228" t="s">
        <v>236</v>
      </c>
      <c r="E106" s="42"/>
      <c r="F106" s="229" t="s">
        <v>1003</v>
      </c>
      <c r="G106" s="42"/>
      <c r="H106" s="42"/>
      <c r="I106" s="230"/>
      <c r="J106" s="42"/>
      <c r="K106" s="42"/>
      <c r="L106" s="46"/>
      <c r="M106" s="231"/>
      <c r="N106" s="232"/>
      <c r="O106" s="86"/>
      <c r="P106" s="86"/>
      <c r="Q106" s="86"/>
      <c r="R106" s="86"/>
      <c r="S106" s="86"/>
      <c r="T106" s="86"/>
      <c r="U106" s="87"/>
      <c r="V106" s="40"/>
      <c r="W106" s="40"/>
      <c r="X106" s="40"/>
      <c r="Y106" s="40"/>
      <c r="Z106" s="40"/>
      <c r="AA106" s="40"/>
      <c r="AB106" s="40"/>
      <c r="AC106" s="40"/>
      <c r="AD106" s="40"/>
      <c r="AE106" s="40"/>
      <c r="AT106" s="19" t="s">
        <v>236</v>
      </c>
      <c r="AU106" s="19" t="s">
        <v>84</v>
      </c>
    </row>
    <row r="107" s="13" customFormat="1">
      <c r="A107" s="13"/>
      <c r="B107" s="233"/>
      <c r="C107" s="234"/>
      <c r="D107" s="235" t="s">
        <v>238</v>
      </c>
      <c r="E107" s="236" t="s">
        <v>19</v>
      </c>
      <c r="F107" s="237" t="s">
        <v>469</v>
      </c>
      <c r="G107" s="234"/>
      <c r="H107" s="238">
        <v>20</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84</v>
      </c>
      <c r="AV107" s="13" t="s">
        <v>84</v>
      </c>
      <c r="AW107" s="13" t="s">
        <v>37</v>
      </c>
      <c r="AX107" s="13" t="s">
        <v>75</v>
      </c>
      <c r="AY107" s="244" t="s">
        <v>227</v>
      </c>
    </row>
    <row r="108" s="14" customFormat="1">
      <c r="A108" s="14"/>
      <c r="B108" s="245"/>
      <c r="C108" s="246"/>
      <c r="D108" s="235" t="s">
        <v>238</v>
      </c>
      <c r="E108" s="247" t="s">
        <v>19</v>
      </c>
      <c r="F108" s="248" t="s">
        <v>240</v>
      </c>
      <c r="G108" s="246"/>
      <c r="H108" s="249">
        <v>20</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84</v>
      </c>
      <c r="AV108" s="14" t="s">
        <v>234</v>
      </c>
      <c r="AW108" s="14" t="s">
        <v>37</v>
      </c>
      <c r="AX108" s="14" t="s">
        <v>82</v>
      </c>
      <c r="AY108" s="255" t="s">
        <v>227</v>
      </c>
    </row>
    <row r="109" s="2" customFormat="1" ht="16.5" customHeight="1">
      <c r="A109" s="40"/>
      <c r="B109" s="41"/>
      <c r="C109" s="215" t="s">
        <v>91</v>
      </c>
      <c r="D109" s="215" t="s">
        <v>229</v>
      </c>
      <c r="E109" s="216" t="s">
        <v>1005</v>
      </c>
      <c r="F109" s="217" t="s">
        <v>1006</v>
      </c>
      <c r="G109" s="218" t="s">
        <v>462</v>
      </c>
      <c r="H109" s="219">
        <v>2</v>
      </c>
      <c r="I109" s="220"/>
      <c r="J109" s="221">
        <f>ROUND(I109*H109,2)</f>
        <v>0</v>
      </c>
      <c r="K109" s="217" t="s">
        <v>233</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3837</v>
      </c>
    </row>
    <row r="110" s="2" customFormat="1">
      <c r="A110" s="40"/>
      <c r="B110" s="41"/>
      <c r="C110" s="42"/>
      <c r="D110" s="228" t="s">
        <v>236</v>
      </c>
      <c r="E110" s="42"/>
      <c r="F110" s="229" t="s">
        <v>1008</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13" customFormat="1">
      <c r="A111" s="13"/>
      <c r="B111" s="233"/>
      <c r="C111" s="234"/>
      <c r="D111" s="235" t="s">
        <v>238</v>
      </c>
      <c r="E111" s="236" t="s">
        <v>19</v>
      </c>
      <c r="F111" s="237" t="s">
        <v>84</v>
      </c>
      <c r="G111" s="234"/>
      <c r="H111" s="238">
        <v>2</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4" customFormat="1">
      <c r="A112" s="14"/>
      <c r="B112" s="245"/>
      <c r="C112" s="246"/>
      <c r="D112" s="235" t="s">
        <v>238</v>
      </c>
      <c r="E112" s="247" t="s">
        <v>19</v>
      </c>
      <c r="F112" s="248" t="s">
        <v>240</v>
      </c>
      <c r="G112" s="246"/>
      <c r="H112" s="249">
        <v>2</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84</v>
      </c>
      <c r="AV112" s="14" t="s">
        <v>234</v>
      </c>
      <c r="AW112" s="14" t="s">
        <v>37</v>
      </c>
      <c r="AX112" s="14" t="s">
        <v>82</v>
      </c>
      <c r="AY112" s="255" t="s">
        <v>227</v>
      </c>
    </row>
    <row r="113" s="2" customFormat="1" ht="24.15" customHeight="1">
      <c r="A113" s="40"/>
      <c r="B113" s="41"/>
      <c r="C113" s="215" t="s">
        <v>234</v>
      </c>
      <c r="D113" s="215" t="s">
        <v>229</v>
      </c>
      <c r="E113" s="216" t="s">
        <v>268</v>
      </c>
      <c r="F113" s="217" t="s">
        <v>269</v>
      </c>
      <c r="G113" s="218" t="s">
        <v>259</v>
      </c>
      <c r="H113" s="219">
        <v>18.965</v>
      </c>
      <c r="I113" s="220"/>
      <c r="J113" s="221">
        <f>ROUND(I113*H113,2)</f>
        <v>0</v>
      </c>
      <c r="K113" s="217" t="s">
        <v>233</v>
      </c>
      <c r="L113" s="46"/>
      <c r="M113" s="222" t="s">
        <v>19</v>
      </c>
      <c r="N113" s="223" t="s">
        <v>46</v>
      </c>
      <c r="O113" s="86"/>
      <c r="P113" s="224">
        <f>O113*H113</f>
        <v>0</v>
      </c>
      <c r="Q113" s="224">
        <v>0</v>
      </c>
      <c r="R113" s="224">
        <f>Q113*H113</f>
        <v>0</v>
      </c>
      <c r="S113" s="224">
        <v>0.26100000000000001</v>
      </c>
      <c r="T113" s="224">
        <f>S113*H113</f>
        <v>4.949865</v>
      </c>
      <c r="U113" s="225" t="s">
        <v>19</v>
      </c>
      <c r="V113" s="40"/>
      <c r="W113" s="40"/>
      <c r="X113" s="40"/>
      <c r="Y113" s="40"/>
      <c r="Z113" s="40"/>
      <c r="AA113" s="40"/>
      <c r="AB113" s="40"/>
      <c r="AC113" s="40"/>
      <c r="AD113" s="40"/>
      <c r="AE113" s="40"/>
      <c r="AR113" s="226" t="s">
        <v>234</v>
      </c>
      <c r="AT113" s="226" t="s">
        <v>229</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234</v>
      </c>
      <c r="BM113" s="226" t="s">
        <v>3838</v>
      </c>
    </row>
    <row r="114" s="2" customFormat="1">
      <c r="A114" s="40"/>
      <c r="B114" s="41"/>
      <c r="C114" s="42"/>
      <c r="D114" s="228" t="s">
        <v>236</v>
      </c>
      <c r="E114" s="42"/>
      <c r="F114" s="229" t="s">
        <v>271</v>
      </c>
      <c r="G114" s="42"/>
      <c r="H114" s="42"/>
      <c r="I114" s="230"/>
      <c r="J114" s="42"/>
      <c r="K114" s="42"/>
      <c r="L114" s="46"/>
      <c r="M114" s="231"/>
      <c r="N114" s="232"/>
      <c r="O114" s="86"/>
      <c r="P114" s="86"/>
      <c r="Q114" s="86"/>
      <c r="R114" s="86"/>
      <c r="S114" s="86"/>
      <c r="T114" s="86"/>
      <c r="U114" s="87"/>
      <c r="V114" s="40"/>
      <c r="W114" s="40"/>
      <c r="X114" s="40"/>
      <c r="Y114" s="40"/>
      <c r="Z114" s="40"/>
      <c r="AA114" s="40"/>
      <c r="AB114" s="40"/>
      <c r="AC114" s="40"/>
      <c r="AD114" s="40"/>
      <c r="AE114" s="40"/>
      <c r="AT114" s="19" t="s">
        <v>236</v>
      </c>
      <c r="AU114" s="19" t="s">
        <v>84</v>
      </c>
    </row>
    <row r="115" s="13" customFormat="1">
      <c r="A115" s="13"/>
      <c r="B115" s="233"/>
      <c r="C115" s="234"/>
      <c r="D115" s="235" t="s">
        <v>238</v>
      </c>
      <c r="E115" s="236" t="s">
        <v>19</v>
      </c>
      <c r="F115" s="237" t="s">
        <v>3839</v>
      </c>
      <c r="G115" s="234"/>
      <c r="H115" s="238">
        <v>25.364999999999998</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3" customFormat="1">
      <c r="A116" s="13"/>
      <c r="B116" s="233"/>
      <c r="C116" s="234"/>
      <c r="D116" s="235" t="s">
        <v>238</v>
      </c>
      <c r="E116" s="236" t="s">
        <v>19</v>
      </c>
      <c r="F116" s="237" t="s">
        <v>400</v>
      </c>
      <c r="G116" s="234"/>
      <c r="H116" s="238">
        <v>-6.4000000000000004</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4" customFormat="1">
      <c r="A117" s="14"/>
      <c r="B117" s="245"/>
      <c r="C117" s="246"/>
      <c r="D117" s="235" t="s">
        <v>238</v>
      </c>
      <c r="E117" s="247" t="s">
        <v>19</v>
      </c>
      <c r="F117" s="248" t="s">
        <v>240</v>
      </c>
      <c r="G117" s="246"/>
      <c r="H117" s="249">
        <v>18.964999999999996</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84</v>
      </c>
      <c r="AV117" s="14" t="s">
        <v>234</v>
      </c>
      <c r="AW117" s="14" t="s">
        <v>37</v>
      </c>
      <c r="AX117" s="14" t="s">
        <v>82</v>
      </c>
      <c r="AY117" s="255" t="s">
        <v>227</v>
      </c>
    </row>
    <row r="118" s="2" customFormat="1" ht="24.15" customHeight="1">
      <c r="A118" s="40"/>
      <c r="B118" s="41"/>
      <c r="C118" s="215" t="s">
        <v>267</v>
      </c>
      <c r="D118" s="215" t="s">
        <v>229</v>
      </c>
      <c r="E118" s="216" t="s">
        <v>3840</v>
      </c>
      <c r="F118" s="217" t="s">
        <v>3841</v>
      </c>
      <c r="G118" s="218" t="s">
        <v>232</v>
      </c>
      <c r="H118" s="219">
        <v>1.421</v>
      </c>
      <c r="I118" s="220"/>
      <c r="J118" s="221">
        <f>ROUND(I118*H118,2)</f>
        <v>0</v>
      </c>
      <c r="K118" s="217" t="s">
        <v>233</v>
      </c>
      <c r="L118" s="46"/>
      <c r="M118" s="222" t="s">
        <v>19</v>
      </c>
      <c r="N118" s="223" t="s">
        <v>46</v>
      </c>
      <c r="O118" s="86"/>
      <c r="P118" s="224">
        <f>O118*H118</f>
        <v>0</v>
      </c>
      <c r="Q118" s="224">
        <v>0</v>
      </c>
      <c r="R118" s="224">
        <f>Q118*H118</f>
        <v>0</v>
      </c>
      <c r="S118" s="224">
        <v>1.95</v>
      </c>
      <c r="T118" s="224">
        <f>S118*H118</f>
        <v>2.77095</v>
      </c>
      <c r="U118" s="225" t="s">
        <v>19</v>
      </c>
      <c r="V118" s="40"/>
      <c r="W118" s="40"/>
      <c r="X118" s="40"/>
      <c r="Y118" s="40"/>
      <c r="Z118" s="40"/>
      <c r="AA118" s="40"/>
      <c r="AB118" s="40"/>
      <c r="AC118" s="40"/>
      <c r="AD118" s="40"/>
      <c r="AE118" s="40"/>
      <c r="AR118" s="226" t="s">
        <v>234</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3842</v>
      </c>
    </row>
    <row r="119" s="2" customFormat="1">
      <c r="A119" s="40"/>
      <c r="B119" s="41"/>
      <c r="C119" s="42"/>
      <c r="D119" s="228" t="s">
        <v>236</v>
      </c>
      <c r="E119" s="42"/>
      <c r="F119" s="229" t="s">
        <v>3843</v>
      </c>
      <c r="G119" s="42"/>
      <c r="H119" s="42"/>
      <c r="I119" s="230"/>
      <c r="J119" s="42"/>
      <c r="K119" s="42"/>
      <c r="L119" s="46"/>
      <c r="M119" s="231"/>
      <c r="N119" s="232"/>
      <c r="O119" s="86"/>
      <c r="P119" s="86"/>
      <c r="Q119" s="86"/>
      <c r="R119" s="86"/>
      <c r="S119" s="86"/>
      <c r="T119" s="86"/>
      <c r="U119" s="87"/>
      <c r="V119" s="40"/>
      <c r="W119" s="40"/>
      <c r="X119" s="40"/>
      <c r="Y119" s="40"/>
      <c r="Z119" s="40"/>
      <c r="AA119" s="40"/>
      <c r="AB119" s="40"/>
      <c r="AC119" s="40"/>
      <c r="AD119" s="40"/>
      <c r="AE119" s="40"/>
      <c r="AT119" s="19" t="s">
        <v>236</v>
      </c>
      <c r="AU119" s="19" t="s">
        <v>84</v>
      </c>
    </row>
    <row r="120" s="13" customFormat="1">
      <c r="A120" s="13"/>
      <c r="B120" s="233"/>
      <c r="C120" s="234"/>
      <c r="D120" s="235" t="s">
        <v>238</v>
      </c>
      <c r="E120" s="236" t="s">
        <v>19</v>
      </c>
      <c r="F120" s="237" t="s">
        <v>3844</v>
      </c>
      <c r="G120" s="234"/>
      <c r="H120" s="238">
        <v>1.7809999999999999</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3" customFormat="1">
      <c r="A121" s="13"/>
      <c r="B121" s="233"/>
      <c r="C121" s="234"/>
      <c r="D121" s="235" t="s">
        <v>238</v>
      </c>
      <c r="E121" s="236" t="s">
        <v>19</v>
      </c>
      <c r="F121" s="237" t="s">
        <v>3845</v>
      </c>
      <c r="G121" s="234"/>
      <c r="H121" s="238">
        <v>-0.35999999999999999</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1.4209999999999998</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16.5" customHeight="1">
      <c r="A123" s="40"/>
      <c r="B123" s="41"/>
      <c r="C123" s="215" t="s">
        <v>248</v>
      </c>
      <c r="D123" s="215" t="s">
        <v>229</v>
      </c>
      <c r="E123" s="216" t="s">
        <v>279</v>
      </c>
      <c r="F123" s="217" t="s">
        <v>280</v>
      </c>
      <c r="G123" s="218" t="s">
        <v>232</v>
      </c>
      <c r="H123" s="219">
        <v>3.9199999999999999</v>
      </c>
      <c r="I123" s="220"/>
      <c r="J123" s="221">
        <f>ROUND(I123*H123,2)</f>
        <v>0</v>
      </c>
      <c r="K123" s="217" t="s">
        <v>233</v>
      </c>
      <c r="L123" s="46"/>
      <c r="M123" s="222" t="s">
        <v>19</v>
      </c>
      <c r="N123" s="223" t="s">
        <v>46</v>
      </c>
      <c r="O123" s="86"/>
      <c r="P123" s="224">
        <f>O123*H123</f>
        <v>0</v>
      </c>
      <c r="Q123" s="224">
        <v>0</v>
      </c>
      <c r="R123" s="224">
        <f>Q123*H123</f>
        <v>0</v>
      </c>
      <c r="S123" s="224">
        <v>2.2000000000000002</v>
      </c>
      <c r="T123" s="224">
        <f>S123*H123</f>
        <v>8.6240000000000006</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3846</v>
      </c>
    </row>
    <row r="124" s="2" customFormat="1">
      <c r="A124" s="40"/>
      <c r="B124" s="41"/>
      <c r="C124" s="42"/>
      <c r="D124" s="228" t="s">
        <v>236</v>
      </c>
      <c r="E124" s="42"/>
      <c r="F124" s="229" t="s">
        <v>282</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3847</v>
      </c>
      <c r="G125" s="234"/>
      <c r="H125" s="238">
        <v>3.9199999999999999</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3.9199999999999999</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2" customFormat="1" ht="24.15" customHeight="1">
      <c r="A127" s="40"/>
      <c r="B127" s="41"/>
      <c r="C127" s="215" t="s">
        <v>285</v>
      </c>
      <c r="D127" s="215" t="s">
        <v>229</v>
      </c>
      <c r="E127" s="216" t="s">
        <v>1019</v>
      </c>
      <c r="F127" s="217" t="s">
        <v>1020</v>
      </c>
      <c r="G127" s="218" t="s">
        <v>259</v>
      </c>
      <c r="H127" s="219">
        <v>49</v>
      </c>
      <c r="I127" s="220"/>
      <c r="J127" s="221">
        <f>ROUND(I127*H127,2)</f>
        <v>0</v>
      </c>
      <c r="K127" s="217" t="s">
        <v>233</v>
      </c>
      <c r="L127" s="46"/>
      <c r="M127" s="222" t="s">
        <v>19</v>
      </c>
      <c r="N127" s="223" t="s">
        <v>46</v>
      </c>
      <c r="O127" s="86"/>
      <c r="P127" s="224">
        <f>O127*H127</f>
        <v>0</v>
      </c>
      <c r="Q127" s="224">
        <v>0</v>
      </c>
      <c r="R127" s="224">
        <f>Q127*H127</f>
        <v>0</v>
      </c>
      <c r="S127" s="224">
        <v>0.073999999999999996</v>
      </c>
      <c r="T127" s="224">
        <f>S127*H127</f>
        <v>3.6259999999999999</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3848</v>
      </c>
    </row>
    <row r="128" s="2" customFormat="1">
      <c r="A128" s="40"/>
      <c r="B128" s="41"/>
      <c r="C128" s="42"/>
      <c r="D128" s="228" t="s">
        <v>236</v>
      </c>
      <c r="E128" s="42"/>
      <c r="F128" s="229" t="s">
        <v>1022</v>
      </c>
      <c r="G128" s="42"/>
      <c r="H128" s="42"/>
      <c r="I128" s="230"/>
      <c r="J128" s="42"/>
      <c r="K128" s="42"/>
      <c r="L128" s="46"/>
      <c r="M128" s="231"/>
      <c r="N128" s="232"/>
      <c r="O128" s="86"/>
      <c r="P128" s="86"/>
      <c r="Q128" s="86"/>
      <c r="R128" s="86"/>
      <c r="S128" s="86"/>
      <c r="T128" s="86"/>
      <c r="U128" s="87"/>
      <c r="V128" s="40"/>
      <c r="W128" s="40"/>
      <c r="X128" s="40"/>
      <c r="Y128" s="40"/>
      <c r="Z128" s="40"/>
      <c r="AA128" s="40"/>
      <c r="AB128" s="40"/>
      <c r="AC128" s="40"/>
      <c r="AD128" s="40"/>
      <c r="AE128" s="40"/>
      <c r="AT128" s="19" t="s">
        <v>236</v>
      </c>
      <c r="AU128" s="19" t="s">
        <v>84</v>
      </c>
    </row>
    <row r="129" s="13" customFormat="1">
      <c r="A129" s="13"/>
      <c r="B129" s="233"/>
      <c r="C129" s="234"/>
      <c r="D129" s="235" t="s">
        <v>238</v>
      </c>
      <c r="E129" s="236" t="s">
        <v>19</v>
      </c>
      <c r="F129" s="237" t="s">
        <v>643</v>
      </c>
      <c r="G129" s="234"/>
      <c r="H129" s="238">
        <v>49</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49</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24.15" customHeight="1">
      <c r="A131" s="40"/>
      <c r="B131" s="41"/>
      <c r="C131" s="215" t="s">
        <v>245</v>
      </c>
      <c r="D131" s="215" t="s">
        <v>229</v>
      </c>
      <c r="E131" s="216" t="s">
        <v>297</v>
      </c>
      <c r="F131" s="217" t="s">
        <v>298</v>
      </c>
      <c r="G131" s="218" t="s">
        <v>259</v>
      </c>
      <c r="H131" s="219">
        <v>12</v>
      </c>
      <c r="I131" s="220"/>
      <c r="J131" s="221">
        <f>ROUND(I131*H131,2)</f>
        <v>0</v>
      </c>
      <c r="K131" s="217" t="s">
        <v>233</v>
      </c>
      <c r="L131" s="46"/>
      <c r="M131" s="222" t="s">
        <v>19</v>
      </c>
      <c r="N131" s="223" t="s">
        <v>46</v>
      </c>
      <c r="O131" s="86"/>
      <c r="P131" s="224">
        <f>O131*H131</f>
        <v>0</v>
      </c>
      <c r="Q131" s="224">
        <v>0</v>
      </c>
      <c r="R131" s="224">
        <f>Q131*H131</f>
        <v>0</v>
      </c>
      <c r="S131" s="224">
        <v>0.075999999999999998</v>
      </c>
      <c r="T131" s="224">
        <f>S131*H131</f>
        <v>0.91199999999999992</v>
      </c>
      <c r="U131" s="225" t="s">
        <v>19</v>
      </c>
      <c r="V131" s="40"/>
      <c r="W131" s="40"/>
      <c r="X131" s="40"/>
      <c r="Y131" s="40"/>
      <c r="Z131" s="40"/>
      <c r="AA131" s="40"/>
      <c r="AB131" s="40"/>
      <c r="AC131" s="40"/>
      <c r="AD131" s="40"/>
      <c r="AE131" s="40"/>
      <c r="AR131" s="226" t="s">
        <v>234</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3849</v>
      </c>
    </row>
    <row r="132" s="2" customFormat="1">
      <c r="A132" s="40"/>
      <c r="B132" s="41"/>
      <c r="C132" s="42"/>
      <c r="D132" s="228" t="s">
        <v>236</v>
      </c>
      <c r="E132" s="42"/>
      <c r="F132" s="229" t="s">
        <v>300</v>
      </c>
      <c r="G132" s="42"/>
      <c r="H132" s="42"/>
      <c r="I132" s="230"/>
      <c r="J132" s="42"/>
      <c r="K132" s="42"/>
      <c r="L132" s="46"/>
      <c r="M132" s="231"/>
      <c r="N132" s="232"/>
      <c r="O132" s="86"/>
      <c r="P132" s="86"/>
      <c r="Q132" s="86"/>
      <c r="R132" s="86"/>
      <c r="S132" s="86"/>
      <c r="T132" s="86"/>
      <c r="U132" s="87"/>
      <c r="V132" s="40"/>
      <c r="W132" s="40"/>
      <c r="X132" s="40"/>
      <c r="Y132" s="40"/>
      <c r="Z132" s="40"/>
      <c r="AA132" s="40"/>
      <c r="AB132" s="40"/>
      <c r="AC132" s="40"/>
      <c r="AD132" s="40"/>
      <c r="AE132" s="40"/>
      <c r="AT132" s="19" t="s">
        <v>236</v>
      </c>
      <c r="AU132" s="19" t="s">
        <v>84</v>
      </c>
    </row>
    <row r="133" s="13" customFormat="1">
      <c r="A133" s="13"/>
      <c r="B133" s="233"/>
      <c r="C133" s="234"/>
      <c r="D133" s="235" t="s">
        <v>238</v>
      </c>
      <c r="E133" s="236" t="s">
        <v>19</v>
      </c>
      <c r="F133" s="237" t="s">
        <v>3850</v>
      </c>
      <c r="G133" s="234"/>
      <c r="H133" s="238">
        <v>10.800000000000001</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84</v>
      </c>
      <c r="AV133" s="13" t="s">
        <v>84</v>
      </c>
      <c r="AW133" s="13" t="s">
        <v>37</v>
      </c>
      <c r="AX133" s="13" t="s">
        <v>75</v>
      </c>
      <c r="AY133" s="244" t="s">
        <v>227</v>
      </c>
    </row>
    <row r="134" s="13" customFormat="1">
      <c r="A134" s="13"/>
      <c r="B134" s="233"/>
      <c r="C134" s="234"/>
      <c r="D134" s="235" t="s">
        <v>238</v>
      </c>
      <c r="E134" s="236" t="s">
        <v>19</v>
      </c>
      <c r="F134" s="237" t="s">
        <v>3851</v>
      </c>
      <c r="G134" s="234"/>
      <c r="H134" s="238">
        <v>1.2</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84</v>
      </c>
      <c r="AV134" s="13" t="s">
        <v>84</v>
      </c>
      <c r="AW134" s="13" t="s">
        <v>37</v>
      </c>
      <c r="AX134" s="13" t="s">
        <v>75</v>
      </c>
      <c r="AY134" s="244" t="s">
        <v>227</v>
      </c>
    </row>
    <row r="135" s="14" customFormat="1">
      <c r="A135" s="14"/>
      <c r="B135" s="245"/>
      <c r="C135" s="246"/>
      <c r="D135" s="235" t="s">
        <v>238</v>
      </c>
      <c r="E135" s="247" t="s">
        <v>19</v>
      </c>
      <c r="F135" s="248" t="s">
        <v>240</v>
      </c>
      <c r="G135" s="246"/>
      <c r="H135" s="249">
        <v>12</v>
      </c>
      <c r="I135" s="250"/>
      <c r="J135" s="246"/>
      <c r="K135" s="246"/>
      <c r="L135" s="251"/>
      <c r="M135" s="252"/>
      <c r="N135" s="253"/>
      <c r="O135" s="253"/>
      <c r="P135" s="253"/>
      <c r="Q135" s="253"/>
      <c r="R135" s="253"/>
      <c r="S135" s="253"/>
      <c r="T135" s="253"/>
      <c r="U135" s="254"/>
      <c r="V135" s="14"/>
      <c r="W135" s="14"/>
      <c r="X135" s="14"/>
      <c r="Y135" s="14"/>
      <c r="Z135" s="14"/>
      <c r="AA135" s="14"/>
      <c r="AB135" s="14"/>
      <c r="AC135" s="14"/>
      <c r="AD135" s="14"/>
      <c r="AE135" s="14"/>
      <c r="AT135" s="255" t="s">
        <v>238</v>
      </c>
      <c r="AU135" s="255" t="s">
        <v>84</v>
      </c>
      <c r="AV135" s="14" t="s">
        <v>234</v>
      </c>
      <c r="AW135" s="14" t="s">
        <v>37</v>
      </c>
      <c r="AX135" s="14" t="s">
        <v>82</v>
      </c>
      <c r="AY135" s="255" t="s">
        <v>227</v>
      </c>
    </row>
    <row r="136" s="2" customFormat="1" ht="24.15" customHeight="1">
      <c r="A136" s="40"/>
      <c r="B136" s="41"/>
      <c r="C136" s="215" t="s">
        <v>255</v>
      </c>
      <c r="D136" s="215" t="s">
        <v>229</v>
      </c>
      <c r="E136" s="216" t="s">
        <v>1034</v>
      </c>
      <c r="F136" s="217" t="s">
        <v>1035</v>
      </c>
      <c r="G136" s="218" t="s">
        <v>259</v>
      </c>
      <c r="H136" s="219">
        <v>1.8899999999999999</v>
      </c>
      <c r="I136" s="220"/>
      <c r="J136" s="221">
        <f>ROUND(I136*H136,2)</f>
        <v>0</v>
      </c>
      <c r="K136" s="217" t="s">
        <v>233</v>
      </c>
      <c r="L136" s="46"/>
      <c r="M136" s="222" t="s">
        <v>19</v>
      </c>
      <c r="N136" s="223" t="s">
        <v>46</v>
      </c>
      <c r="O136" s="86"/>
      <c r="P136" s="224">
        <f>O136*H136</f>
        <v>0</v>
      </c>
      <c r="Q136" s="224">
        <v>0</v>
      </c>
      <c r="R136" s="224">
        <f>Q136*H136</f>
        <v>0</v>
      </c>
      <c r="S136" s="224">
        <v>0.27000000000000002</v>
      </c>
      <c r="T136" s="224">
        <f>S136*H136</f>
        <v>0.51029999999999998</v>
      </c>
      <c r="U136" s="225"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3852</v>
      </c>
    </row>
    <row r="137" s="2" customFormat="1">
      <c r="A137" s="40"/>
      <c r="B137" s="41"/>
      <c r="C137" s="42"/>
      <c r="D137" s="228" t="s">
        <v>236</v>
      </c>
      <c r="E137" s="42"/>
      <c r="F137" s="229" t="s">
        <v>1037</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236</v>
      </c>
      <c r="AU137" s="19" t="s">
        <v>84</v>
      </c>
    </row>
    <row r="138" s="13" customFormat="1">
      <c r="A138" s="13"/>
      <c r="B138" s="233"/>
      <c r="C138" s="234"/>
      <c r="D138" s="235" t="s">
        <v>238</v>
      </c>
      <c r="E138" s="236" t="s">
        <v>19</v>
      </c>
      <c r="F138" s="237" t="s">
        <v>3853</v>
      </c>
      <c r="G138" s="234"/>
      <c r="H138" s="238">
        <v>1.8899999999999999</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4" customFormat="1">
      <c r="A139" s="14"/>
      <c r="B139" s="245"/>
      <c r="C139" s="246"/>
      <c r="D139" s="235" t="s">
        <v>238</v>
      </c>
      <c r="E139" s="247" t="s">
        <v>19</v>
      </c>
      <c r="F139" s="248" t="s">
        <v>240</v>
      </c>
      <c r="G139" s="246"/>
      <c r="H139" s="249">
        <v>1.8899999999999999</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84</v>
      </c>
      <c r="AV139" s="14" t="s">
        <v>234</v>
      </c>
      <c r="AW139" s="14" t="s">
        <v>37</v>
      </c>
      <c r="AX139" s="14" t="s">
        <v>82</v>
      </c>
      <c r="AY139" s="255" t="s">
        <v>227</v>
      </c>
    </row>
    <row r="140" s="12" customFormat="1" ht="22.8" customHeight="1">
      <c r="A140" s="12"/>
      <c r="B140" s="199"/>
      <c r="C140" s="200"/>
      <c r="D140" s="201" t="s">
        <v>74</v>
      </c>
      <c r="E140" s="213" t="s">
        <v>313</v>
      </c>
      <c r="F140" s="213" t="s">
        <v>314</v>
      </c>
      <c r="G140" s="200"/>
      <c r="H140" s="200"/>
      <c r="I140" s="203"/>
      <c r="J140" s="214">
        <f>BK140</f>
        <v>0</v>
      </c>
      <c r="K140" s="200"/>
      <c r="L140" s="205"/>
      <c r="M140" s="206"/>
      <c r="N140" s="207"/>
      <c r="O140" s="207"/>
      <c r="P140" s="208">
        <f>SUM(P141:P150)</f>
        <v>0</v>
      </c>
      <c r="Q140" s="207"/>
      <c r="R140" s="208">
        <f>SUM(R141:R150)</f>
        <v>0</v>
      </c>
      <c r="S140" s="207"/>
      <c r="T140" s="208">
        <f>SUM(T141:T150)</f>
        <v>0</v>
      </c>
      <c r="U140" s="209"/>
      <c r="V140" s="12"/>
      <c r="W140" s="12"/>
      <c r="X140" s="12"/>
      <c r="Y140" s="12"/>
      <c r="Z140" s="12"/>
      <c r="AA140" s="12"/>
      <c r="AB140" s="12"/>
      <c r="AC140" s="12"/>
      <c r="AD140" s="12"/>
      <c r="AE140" s="12"/>
      <c r="AR140" s="210" t="s">
        <v>82</v>
      </c>
      <c r="AT140" s="211" t="s">
        <v>74</v>
      </c>
      <c r="AU140" s="211" t="s">
        <v>82</v>
      </c>
      <c r="AY140" s="210" t="s">
        <v>227</v>
      </c>
      <c r="BK140" s="212">
        <f>SUM(BK141:BK150)</f>
        <v>0</v>
      </c>
    </row>
    <row r="141" s="2" customFormat="1" ht="24.15" customHeight="1">
      <c r="A141" s="40"/>
      <c r="B141" s="41"/>
      <c r="C141" s="215" t="s">
        <v>117</v>
      </c>
      <c r="D141" s="215" t="s">
        <v>229</v>
      </c>
      <c r="E141" s="216" t="s">
        <v>3854</v>
      </c>
      <c r="F141" s="217" t="s">
        <v>3855</v>
      </c>
      <c r="G141" s="218" t="s">
        <v>244</v>
      </c>
      <c r="H141" s="219">
        <v>21.652000000000001</v>
      </c>
      <c r="I141" s="220"/>
      <c r="J141" s="221">
        <f>ROUND(I141*H141,2)</f>
        <v>0</v>
      </c>
      <c r="K141" s="217" t="s">
        <v>233</v>
      </c>
      <c r="L141" s="46"/>
      <c r="M141" s="222" t="s">
        <v>19</v>
      </c>
      <c r="N141" s="223"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234</v>
      </c>
      <c r="AT141" s="226" t="s">
        <v>229</v>
      </c>
      <c r="AU141" s="226" t="s">
        <v>84</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3856</v>
      </c>
    </row>
    <row r="142" s="2" customFormat="1">
      <c r="A142" s="40"/>
      <c r="B142" s="41"/>
      <c r="C142" s="42"/>
      <c r="D142" s="228" t="s">
        <v>236</v>
      </c>
      <c r="E142" s="42"/>
      <c r="F142" s="229" t="s">
        <v>3857</v>
      </c>
      <c r="G142" s="42"/>
      <c r="H142" s="42"/>
      <c r="I142" s="230"/>
      <c r="J142" s="42"/>
      <c r="K142" s="42"/>
      <c r="L142" s="46"/>
      <c r="M142" s="231"/>
      <c r="N142" s="232"/>
      <c r="O142" s="86"/>
      <c r="P142" s="86"/>
      <c r="Q142" s="86"/>
      <c r="R142" s="86"/>
      <c r="S142" s="86"/>
      <c r="T142" s="86"/>
      <c r="U142" s="87"/>
      <c r="V142" s="40"/>
      <c r="W142" s="40"/>
      <c r="X142" s="40"/>
      <c r="Y142" s="40"/>
      <c r="Z142" s="40"/>
      <c r="AA142" s="40"/>
      <c r="AB142" s="40"/>
      <c r="AC142" s="40"/>
      <c r="AD142" s="40"/>
      <c r="AE142" s="40"/>
      <c r="AT142" s="19" t="s">
        <v>236</v>
      </c>
      <c r="AU142" s="19" t="s">
        <v>84</v>
      </c>
    </row>
    <row r="143" s="2" customFormat="1" ht="24.15" customHeight="1">
      <c r="A143" s="40"/>
      <c r="B143" s="41"/>
      <c r="C143" s="215" t="s">
        <v>120</v>
      </c>
      <c r="D143" s="215" t="s">
        <v>229</v>
      </c>
      <c r="E143" s="216" t="s">
        <v>324</v>
      </c>
      <c r="F143" s="217" t="s">
        <v>325</v>
      </c>
      <c r="G143" s="218" t="s">
        <v>244</v>
      </c>
      <c r="H143" s="219">
        <v>86.608000000000004</v>
      </c>
      <c r="I143" s="220"/>
      <c r="J143" s="221">
        <f>ROUND(I143*H143,2)</f>
        <v>0</v>
      </c>
      <c r="K143" s="217" t="s">
        <v>233</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3858</v>
      </c>
    </row>
    <row r="144" s="2" customFormat="1">
      <c r="A144" s="40"/>
      <c r="B144" s="41"/>
      <c r="C144" s="42"/>
      <c r="D144" s="228" t="s">
        <v>236</v>
      </c>
      <c r="E144" s="42"/>
      <c r="F144" s="229" t="s">
        <v>327</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3" customFormat="1">
      <c r="A145" s="13"/>
      <c r="B145" s="233"/>
      <c r="C145" s="234"/>
      <c r="D145" s="235" t="s">
        <v>238</v>
      </c>
      <c r="E145" s="236" t="s">
        <v>19</v>
      </c>
      <c r="F145" s="237" t="s">
        <v>3859</v>
      </c>
      <c r="G145" s="234"/>
      <c r="H145" s="238">
        <v>86.608000000000004</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86.608000000000004</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21.75" customHeight="1">
      <c r="A147" s="40"/>
      <c r="B147" s="41"/>
      <c r="C147" s="215" t="s">
        <v>8</v>
      </c>
      <c r="D147" s="215" t="s">
        <v>229</v>
      </c>
      <c r="E147" s="216" t="s">
        <v>3860</v>
      </c>
      <c r="F147" s="217" t="s">
        <v>3861</v>
      </c>
      <c r="G147" s="218" t="s">
        <v>244</v>
      </c>
      <c r="H147" s="219">
        <v>21.652000000000001</v>
      </c>
      <c r="I147" s="220"/>
      <c r="J147" s="221">
        <f>ROUND(I147*H147,2)</f>
        <v>0</v>
      </c>
      <c r="K147" s="217" t="s">
        <v>233</v>
      </c>
      <c r="L147" s="46"/>
      <c r="M147" s="222" t="s">
        <v>19</v>
      </c>
      <c r="N147" s="223" t="s">
        <v>46</v>
      </c>
      <c r="O147" s="86"/>
      <c r="P147" s="224">
        <f>O147*H147</f>
        <v>0</v>
      </c>
      <c r="Q147" s="224">
        <v>0</v>
      </c>
      <c r="R147" s="224">
        <f>Q147*H147</f>
        <v>0</v>
      </c>
      <c r="S147" s="224">
        <v>0</v>
      </c>
      <c r="T147" s="224">
        <f>S147*H147</f>
        <v>0</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3862</v>
      </c>
    </row>
    <row r="148" s="2" customFormat="1">
      <c r="A148" s="40"/>
      <c r="B148" s="41"/>
      <c r="C148" s="42"/>
      <c r="D148" s="228" t="s">
        <v>236</v>
      </c>
      <c r="E148" s="42"/>
      <c r="F148" s="229" t="s">
        <v>3863</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2" customFormat="1" ht="24.15" customHeight="1">
      <c r="A149" s="40"/>
      <c r="B149" s="41"/>
      <c r="C149" s="215" t="s">
        <v>125</v>
      </c>
      <c r="D149" s="215" t="s">
        <v>229</v>
      </c>
      <c r="E149" s="216" t="s">
        <v>330</v>
      </c>
      <c r="F149" s="217" t="s">
        <v>331</v>
      </c>
      <c r="G149" s="218" t="s">
        <v>244</v>
      </c>
      <c r="H149" s="219">
        <v>21.652000000000001</v>
      </c>
      <c r="I149" s="220"/>
      <c r="J149" s="221">
        <f>ROUND(I149*H149,2)</f>
        <v>0</v>
      </c>
      <c r="K149" s="217" t="s">
        <v>233</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3864</v>
      </c>
    </row>
    <row r="150" s="2" customFormat="1">
      <c r="A150" s="40"/>
      <c r="B150" s="41"/>
      <c r="C150" s="42"/>
      <c r="D150" s="228" t="s">
        <v>236</v>
      </c>
      <c r="E150" s="42"/>
      <c r="F150" s="229" t="s">
        <v>333</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12" customFormat="1" ht="25.92" customHeight="1">
      <c r="A151" s="12"/>
      <c r="B151" s="199"/>
      <c r="C151" s="200"/>
      <c r="D151" s="201" t="s">
        <v>74</v>
      </c>
      <c r="E151" s="202" t="s">
        <v>341</v>
      </c>
      <c r="F151" s="202" t="s">
        <v>342</v>
      </c>
      <c r="G151" s="200"/>
      <c r="H151" s="200"/>
      <c r="I151" s="203"/>
      <c r="J151" s="204">
        <f>BK151</f>
        <v>0</v>
      </c>
      <c r="K151" s="200"/>
      <c r="L151" s="205"/>
      <c r="M151" s="206"/>
      <c r="N151" s="207"/>
      <c r="O151" s="207"/>
      <c r="P151" s="208">
        <f>P152+P161</f>
        <v>0</v>
      </c>
      <c r="Q151" s="207"/>
      <c r="R151" s="208">
        <f>R152+R161</f>
        <v>0.19123799999999999</v>
      </c>
      <c r="S151" s="207"/>
      <c r="T151" s="208">
        <f>T152+T161</f>
        <v>0.25928378000000002</v>
      </c>
      <c r="U151" s="209"/>
      <c r="V151" s="12"/>
      <c r="W151" s="12"/>
      <c r="X151" s="12"/>
      <c r="Y151" s="12"/>
      <c r="Z151" s="12"/>
      <c r="AA151" s="12"/>
      <c r="AB151" s="12"/>
      <c r="AC151" s="12"/>
      <c r="AD151" s="12"/>
      <c r="AE151" s="12"/>
      <c r="AR151" s="210" t="s">
        <v>84</v>
      </c>
      <c r="AT151" s="211" t="s">
        <v>74</v>
      </c>
      <c r="AU151" s="211" t="s">
        <v>75</v>
      </c>
      <c r="AY151" s="210" t="s">
        <v>227</v>
      </c>
      <c r="BK151" s="212">
        <f>BK152+BK161</f>
        <v>0</v>
      </c>
    </row>
    <row r="152" s="12" customFormat="1" ht="22.8" customHeight="1">
      <c r="A152" s="12"/>
      <c r="B152" s="199"/>
      <c r="C152" s="200"/>
      <c r="D152" s="201" t="s">
        <v>74</v>
      </c>
      <c r="E152" s="213" t="s">
        <v>343</v>
      </c>
      <c r="F152" s="213" t="s">
        <v>344</v>
      </c>
      <c r="G152" s="200"/>
      <c r="H152" s="200"/>
      <c r="I152" s="203"/>
      <c r="J152" s="214">
        <f>BK152</f>
        <v>0</v>
      </c>
      <c r="K152" s="200"/>
      <c r="L152" s="205"/>
      <c r="M152" s="206"/>
      <c r="N152" s="207"/>
      <c r="O152" s="207"/>
      <c r="P152" s="208">
        <f>SUM(P153:P160)</f>
        <v>0</v>
      </c>
      <c r="Q152" s="207"/>
      <c r="R152" s="208">
        <f>SUM(R153:R160)</f>
        <v>0</v>
      </c>
      <c r="S152" s="207"/>
      <c r="T152" s="208">
        <f>SUM(T153:T160)</f>
        <v>0.20000000000000001</v>
      </c>
      <c r="U152" s="209"/>
      <c r="V152" s="12"/>
      <c r="W152" s="12"/>
      <c r="X152" s="12"/>
      <c r="Y152" s="12"/>
      <c r="Z152" s="12"/>
      <c r="AA152" s="12"/>
      <c r="AB152" s="12"/>
      <c r="AC152" s="12"/>
      <c r="AD152" s="12"/>
      <c r="AE152" s="12"/>
      <c r="AR152" s="210" t="s">
        <v>84</v>
      </c>
      <c r="AT152" s="211" t="s">
        <v>74</v>
      </c>
      <c r="AU152" s="211" t="s">
        <v>82</v>
      </c>
      <c r="AY152" s="210" t="s">
        <v>227</v>
      </c>
      <c r="BK152" s="212">
        <f>SUM(BK153:BK160)</f>
        <v>0</v>
      </c>
    </row>
    <row r="153" s="2" customFormat="1" ht="16.5" customHeight="1">
      <c r="A153" s="40"/>
      <c r="B153" s="41"/>
      <c r="C153" s="215" t="s">
        <v>323</v>
      </c>
      <c r="D153" s="215" t="s">
        <v>229</v>
      </c>
      <c r="E153" s="216" t="s">
        <v>3865</v>
      </c>
      <c r="F153" s="217" t="s">
        <v>3866</v>
      </c>
      <c r="G153" s="218" t="s">
        <v>348</v>
      </c>
      <c r="H153" s="219">
        <v>8</v>
      </c>
      <c r="I153" s="220"/>
      <c r="J153" s="221">
        <f>ROUND(I153*H153,2)</f>
        <v>0</v>
      </c>
      <c r="K153" s="217" t="s">
        <v>233</v>
      </c>
      <c r="L153" s="46"/>
      <c r="M153" s="222" t="s">
        <v>19</v>
      </c>
      <c r="N153" s="223" t="s">
        <v>46</v>
      </c>
      <c r="O153" s="86"/>
      <c r="P153" s="224">
        <f>O153*H153</f>
        <v>0</v>
      </c>
      <c r="Q153" s="224">
        <v>0</v>
      </c>
      <c r="R153" s="224">
        <f>Q153*H153</f>
        <v>0</v>
      </c>
      <c r="S153" s="224">
        <v>0.0040000000000000001</v>
      </c>
      <c r="T153" s="224">
        <f>S153*H153</f>
        <v>0.032000000000000001</v>
      </c>
      <c r="U153" s="225" t="s">
        <v>19</v>
      </c>
      <c r="V153" s="40"/>
      <c r="W153" s="40"/>
      <c r="X153" s="40"/>
      <c r="Y153" s="40"/>
      <c r="Z153" s="40"/>
      <c r="AA153" s="40"/>
      <c r="AB153" s="40"/>
      <c r="AC153" s="40"/>
      <c r="AD153" s="40"/>
      <c r="AE153" s="40"/>
      <c r="AR153" s="226" t="s">
        <v>336</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3867</v>
      </c>
    </row>
    <row r="154" s="2" customFormat="1">
      <c r="A154" s="40"/>
      <c r="B154" s="41"/>
      <c r="C154" s="42"/>
      <c r="D154" s="228" t="s">
        <v>236</v>
      </c>
      <c r="E154" s="42"/>
      <c r="F154" s="229" t="s">
        <v>3868</v>
      </c>
      <c r="G154" s="42"/>
      <c r="H154" s="42"/>
      <c r="I154" s="230"/>
      <c r="J154" s="42"/>
      <c r="K154" s="42"/>
      <c r="L154" s="46"/>
      <c r="M154" s="231"/>
      <c r="N154" s="232"/>
      <c r="O154" s="86"/>
      <c r="P154" s="86"/>
      <c r="Q154" s="86"/>
      <c r="R154" s="86"/>
      <c r="S154" s="86"/>
      <c r="T154" s="86"/>
      <c r="U154" s="87"/>
      <c r="V154" s="40"/>
      <c r="W154" s="40"/>
      <c r="X154" s="40"/>
      <c r="Y154" s="40"/>
      <c r="Z154" s="40"/>
      <c r="AA154" s="40"/>
      <c r="AB154" s="40"/>
      <c r="AC154" s="40"/>
      <c r="AD154" s="40"/>
      <c r="AE154" s="40"/>
      <c r="AT154" s="19" t="s">
        <v>236</v>
      </c>
      <c r="AU154" s="19" t="s">
        <v>84</v>
      </c>
    </row>
    <row r="155" s="13" customFormat="1">
      <c r="A155" s="13"/>
      <c r="B155" s="233"/>
      <c r="C155" s="234"/>
      <c r="D155" s="235" t="s">
        <v>238</v>
      </c>
      <c r="E155" s="236" t="s">
        <v>19</v>
      </c>
      <c r="F155" s="237" t="s">
        <v>245</v>
      </c>
      <c r="G155" s="234"/>
      <c r="H155" s="238">
        <v>8</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84</v>
      </c>
      <c r="AV155" s="13" t="s">
        <v>84</v>
      </c>
      <c r="AW155" s="13" t="s">
        <v>37</v>
      </c>
      <c r="AX155" s="13" t="s">
        <v>75</v>
      </c>
      <c r="AY155" s="244" t="s">
        <v>227</v>
      </c>
    </row>
    <row r="156" s="14" customFormat="1">
      <c r="A156" s="14"/>
      <c r="B156" s="245"/>
      <c r="C156" s="246"/>
      <c r="D156" s="235" t="s">
        <v>238</v>
      </c>
      <c r="E156" s="247" t="s">
        <v>19</v>
      </c>
      <c r="F156" s="248" t="s">
        <v>240</v>
      </c>
      <c r="G156" s="246"/>
      <c r="H156" s="249">
        <v>8</v>
      </c>
      <c r="I156" s="250"/>
      <c r="J156" s="246"/>
      <c r="K156" s="246"/>
      <c r="L156" s="251"/>
      <c r="M156" s="252"/>
      <c r="N156" s="253"/>
      <c r="O156" s="253"/>
      <c r="P156" s="253"/>
      <c r="Q156" s="253"/>
      <c r="R156" s="253"/>
      <c r="S156" s="253"/>
      <c r="T156" s="253"/>
      <c r="U156" s="254"/>
      <c r="V156" s="14"/>
      <c r="W156" s="14"/>
      <c r="X156" s="14"/>
      <c r="Y156" s="14"/>
      <c r="Z156" s="14"/>
      <c r="AA156" s="14"/>
      <c r="AB156" s="14"/>
      <c r="AC156" s="14"/>
      <c r="AD156" s="14"/>
      <c r="AE156" s="14"/>
      <c r="AT156" s="255" t="s">
        <v>238</v>
      </c>
      <c r="AU156" s="255" t="s">
        <v>84</v>
      </c>
      <c r="AV156" s="14" t="s">
        <v>234</v>
      </c>
      <c r="AW156" s="14" t="s">
        <v>37</v>
      </c>
      <c r="AX156" s="14" t="s">
        <v>82</v>
      </c>
      <c r="AY156" s="255" t="s">
        <v>227</v>
      </c>
    </row>
    <row r="157" s="2" customFormat="1" ht="16.5" customHeight="1">
      <c r="A157" s="40"/>
      <c r="B157" s="41"/>
      <c r="C157" s="215" t="s">
        <v>329</v>
      </c>
      <c r="D157" s="215" t="s">
        <v>229</v>
      </c>
      <c r="E157" s="216" t="s">
        <v>346</v>
      </c>
      <c r="F157" s="217" t="s">
        <v>347</v>
      </c>
      <c r="G157" s="218" t="s">
        <v>348</v>
      </c>
      <c r="H157" s="219">
        <v>7</v>
      </c>
      <c r="I157" s="220"/>
      <c r="J157" s="221">
        <f>ROUND(I157*H157,2)</f>
        <v>0</v>
      </c>
      <c r="K157" s="217" t="s">
        <v>233</v>
      </c>
      <c r="L157" s="46"/>
      <c r="M157" s="222" t="s">
        <v>19</v>
      </c>
      <c r="N157" s="223" t="s">
        <v>46</v>
      </c>
      <c r="O157" s="86"/>
      <c r="P157" s="224">
        <f>O157*H157</f>
        <v>0</v>
      </c>
      <c r="Q157" s="224">
        <v>0</v>
      </c>
      <c r="R157" s="224">
        <f>Q157*H157</f>
        <v>0</v>
      </c>
      <c r="S157" s="224">
        <v>0.024</v>
      </c>
      <c r="T157" s="224">
        <f>S157*H157</f>
        <v>0.16800000000000001</v>
      </c>
      <c r="U157" s="225" t="s">
        <v>19</v>
      </c>
      <c r="V157" s="40"/>
      <c r="W157" s="40"/>
      <c r="X157" s="40"/>
      <c r="Y157" s="40"/>
      <c r="Z157" s="40"/>
      <c r="AA157" s="40"/>
      <c r="AB157" s="40"/>
      <c r="AC157" s="40"/>
      <c r="AD157" s="40"/>
      <c r="AE157" s="40"/>
      <c r="AR157" s="226" t="s">
        <v>336</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336</v>
      </c>
      <c r="BM157" s="226" t="s">
        <v>3869</v>
      </c>
    </row>
    <row r="158" s="2" customFormat="1">
      <c r="A158" s="40"/>
      <c r="B158" s="41"/>
      <c r="C158" s="42"/>
      <c r="D158" s="228" t="s">
        <v>236</v>
      </c>
      <c r="E158" s="42"/>
      <c r="F158" s="229" t="s">
        <v>350</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84</v>
      </c>
    </row>
    <row r="159" s="13" customFormat="1">
      <c r="A159" s="13"/>
      <c r="B159" s="233"/>
      <c r="C159" s="234"/>
      <c r="D159" s="235" t="s">
        <v>238</v>
      </c>
      <c r="E159" s="236" t="s">
        <v>19</v>
      </c>
      <c r="F159" s="237" t="s">
        <v>285</v>
      </c>
      <c r="G159" s="234"/>
      <c r="H159" s="238">
        <v>7</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37</v>
      </c>
      <c r="AX159" s="13" t="s">
        <v>75</v>
      </c>
      <c r="AY159" s="244" t="s">
        <v>227</v>
      </c>
    </row>
    <row r="160" s="14" customFormat="1">
      <c r="A160" s="14"/>
      <c r="B160" s="245"/>
      <c r="C160" s="246"/>
      <c r="D160" s="235" t="s">
        <v>238</v>
      </c>
      <c r="E160" s="247" t="s">
        <v>19</v>
      </c>
      <c r="F160" s="248" t="s">
        <v>240</v>
      </c>
      <c r="G160" s="246"/>
      <c r="H160" s="249">
        <v>7</v>
      </c>
      <c r="I160" s="250"/>
      <c r="J160" s="246"/>
      <c r="K160" s="246"/>
      <c r="L160" s="251"/>
      <c r="M160" s="252"/>
      <c r="N160" s="253"/>
      <c r="O160" s="253"/>
      <c r="P160" s="253"/>
      <c r="Q160" s="253"/>
      <c r="R160" s="253"/>
      <c r="S160" s="253"/>
      <c r="T160" s="253"/>
      <c r="U160" s="254"/>
      <c r="V160" s="14"/>
      <c r="W160" s="14"/>
      <c r="X160" s="14"/>
      <c r="Y160" s="14"/>
      <c r="Z160" s="14"/>
      <c r="AA160" s="14"/>
      <c r="AB160" s="14"/>
      <c r="AC160" s="14"/>
      <c r="AD160" s="14"/>
      <c r="AE160" s="14"/>
      <c r="AT160" s="255" t="s">
        <v>238</v>
      </c>
      <c r="AU160" s="255" t="s">
        <v>84</v>
      </c>
      <c r="AV160" s="14" t="s">
        <v>234</v>
      </c>
      <c r="AW160" s="14" t="s">
        <v>37</v>
      </c>
      <c r="AX160" s="14" t="s">
        <v>82</v>
      </c>
      <c r="AY160" s="255" t="s">
        <v>227</v>
      </c>
    </row>
    <row r="161" s="12" customFormat="1" ht="22.8" customHeight="1">
      <c r="A161" s="12"/>
      <c r="B161" s="199"/>
      <c r="C161" s="200"/>
      <c r="D161" s="201" t="s">
        <v>74</v>
      </c>
      <c r="E161" s="213" t="s">
        <v>357</v>
      </c>
      <c r="F161" s="213" t="s">
        <v>358</v>
      </c>
      <c r="G161" s="200"/>
      <c r="H161" s="200"/>
      <c r="I161" s="203"/>
      <c r="J161" s="214">
        <f>BK161</f>
        <v>0</v>
      </c>
      <c r="K161" s="200"/>
      <c r="L161" s="205"/>
      <c r="M161" s="206"/>
      <c r="N161" s="207"/>
      <c r="O161" s="207"/>
      <c r="P161" s="208">
        <f>SUM(P162:P168)</f>
        <v>0</v>
      </c>
      <c r="Q161" s="207"/>
      <c r="R161" s="208">
        <f>SUM(R162:R168)</f>
        <v>0.19123799999999999</v>
      </c>
      <c r="S161" s="207"/>
      <c r="T161" s="208">
        <f>SUM(T162:T168)</f>
        <v>0.059283780000000001</v>
      </c>
      <c r="U161" s="209"/>
      <c r="V161" s="12"/>
      <c r="W161" s="12"/>
      <c r="X161" s="12"/>
      <c r="Y161" s="12"/>
      <c r="Z161" s="12"/>
      <c r="AA161" s="12"/>
      <c r="AB161" s="12"/>
      <c r="AC161" s="12"/>
      <c r="AD161" s="12"/>
      <c r="AE161" s="12"/>
      <c r="AR161" s="210" t="s">
        <v>84</v>
      </c>
      <c r="AT161" s="211" t="s">
        <v>74</v>
      </c>
      <c r="AU161" s="211" t="s">
        <v>82</v>
      </c>
      <c r="AY161" s="210" t="s">
        <v>227</v>
      </c>
      <c r="BK161" s="212">
        <f>SUM(BK162:BK168)</f>
        <v>0</v>
      </c>
    </row>
    <row r="162" s="2" customFormat="1" ht="16.5" customHeight="1">
      <c r="A162" s="40"/>
      <c r="B162" s="41"/>
      <c r="C162" s="215" t="s">
        <v>336</v>
      </c>
      <c r="D162" s="215" t="s">
        <v>229</v>
      </c>
      <c r="E162" s="216" t="s">
        <v>360</v>
      </c>
      <c r="F162" s="217" t="s">
        <v>361</v>
      </c>
      <c r="G162" s="218" t="s">
        <v>259</v>
      </c>
      <c r="H162" s="219">
        <v>191.238</v>
      </c>
      <c r="I162" s="220"/>
      <c r="J162" s="221">
        <f>ROUND(I162*H162,2)</f>
        <v>0</v>
      </c>
      <c r="K162" s="217" t="s">
        <v>233</v>
      </c>
      <c r="L162" s="46"/>
      <c r="M162" s="222" t="s">
        <v>19</v>
      </c>
      <c r="N162" s="223" t="s">
        <v>46</v>
      </c>
      <c r="O162" s="86"/>
      <c r="P162" s="224">
        <f>O162*H162</f>
        <v>0</v>
      </c>
      <c r="Q162" s="224">
        <v>0.001</v>
      </c>
      <c r="R162" s="224">
        <f>Q162*H162</f>
        <v>0.19123799999999999</v>
      </c>
      <c r="S162" s="224">
        <v>0.00031</v>
      </c>
      <c r="T162" s="224">
        <f>S162*H162</f>
        <v>0.059283780000000001</v>
      </c>
      <c r="U162" s="225" t="s">
        <v>19</v>
      </c>
      <c r="V162" s="40"/>
      <c r="W162" s="40"/>
      <c r="X162" s="40"/>
      <c r="Y162" s="40"/>
      <c r="Z162" s="40"/>
      <c r="AA162" s="40"/>
      <c r="AB162" s="40"/>
      <c r="AC162" s="40"/>
      <c r="AD162" s="40"/>
      <c r="AE162" s="40"/>
      <c r="AR162" s="226" t="s">
        <v>336</v>
      </c>
      <c r="AT162" s="226" t="s">
        <v>229</v>
      </c>
      <c r="AU162" s="226" t="s">
        <v>84</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336</v>
      </c>
      <c r="BM162" s="226" t="s">
        <v>3870</v>
      </c>
    </row>
    <row r="163" s="2" customFormat="1">
      <c r="A163" s="40"/>
      <c r="B163" s="41"/>
      <c r="C163" s="42"/>
      <c r="D163" s="228" t="s">
        <v>236</v>
      </c>
      <c r="E163" s="42"/>
      <c r="F163" s="229" t="s">
        <v>363</v>
      </c>
      <c r="G163" s="42"/>
      <c r="H163" s="42"/>
      <c r="I163" s="230"/>
      <c r="J163" s="42"/>
      <c r="K163" s="42"/>
      <c r="L163" s="46"/>
      <c r="M163" s="231"/>
      <c r="N163" s="232"/>
      <c r="O163" s="86"/>
      <c r="P163" s="86"/>
      <c r="Q163" s="86"/>
      <c r="R163" s="86"/>
      <c r="S163" s="86"/>
      <c r="T163" s="86"/>
      <c r="U163" s="87"/>
      <c r="V163" s="40"/>
      <c r="W163" s="40"/>
      <c r="X163" s="40"/>
      <c r="Y163" s="40"/>
      <c r="Z163" s="40"/>
      <c r="AA163" s="40"/>
      <c r="AB163" s="40"/>
      <c r="AC163" s="40"/>
      <c r="AD163" s="40"/>
      <c r="AE163" s="40"/>
      <c r="AT163" s="19" t="s">
        <v>236</v>
      </c>
      <c r="AU163" s="19" t="s">
        <v>84</v>
      </c>
    </row>
    <row r="164" s="15" customFormat="1">
      <c r="A164" s="15"/>
      <c r="B164" s="266"/>
      <c r="C164" s="267"/>
      <c r="D164" s="235" t="s">
        <v>238</v>
      </c>
      <c r="E164" s="268" t="s">
        <v>19</v>
      </c>
      <c r="F164" s="269" t="s">
        <v>3871</v>
      </c>
      <c r="G164" s="267"/>
      <c r="H164" s="268" t="s">
        <v>19</v>
      </c>
      <c r="I164" s="270"/>
      <c r="J164" s="267"/>
      <c r="K164" s="267"/>
      <c r="L164" s="271"/>
      <c r="M164" s="272"/>
      <c r="N164" s="273"/>
      <c r="O164" s="273"/>
      <c r="P164" s="273"/>
      <c r="Q164" s="273"/>
      <c r="R164" s="273"/>
      <c r="S164" s="273"/>
      <c r="T164" s="273"/>
      <c r="U164" s="274"/>
      <c r="V164" s="15"/>
      <c r="W164" s="15"/>
      <c r="X164" s="15"/>
      <c r="Y164" s="15"/>
      <c r="Z164" s="15"/>
      <c r="AA164" s="15"/>
      <c r="AB164" s="15"/>
      <c r="AC164" s="15"/>
      <c r="AD164" s="15"/>
      <c r="AE164" s="15"/>
      <c r="AT164" s="275" t="s">
        <v>238</v>
      </c>
      <c r="AU164" s="275" t="s">
        <v>84</v>
      </c>
      <c r="AV164" s="15" t="s">
        <v>82</v>
      </c>
      <c r="AW164" s="15" t="s">
        <v>37</v>
      </c>
      <c r="AX164" s="15" t="s">
        <v>75</v>
      </c>
      <c r="AY164" s="275" t="s">
        <v>227</v>
      </c>
    </row>
    <row r="165" s="13" customFormat="1">
      <c r="A165" s="13"/>
      <c r="B165" s="233"/>
      <c r="C165" s="234"/>
      <c r="D165" s="235" t="s">
        <v>238</v>
      </c>
      <c r="E165" s="236" t="s">
        <v>19</v>
      </c>
      <c r="F165" s="237" t="s">
        <v>3872</v>
      </c>
      <c r="G165" s="234"/>
      <c r="H165" s="238">
        <v>47.740000000000002</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5" customFormat="1">
      <c r="A166" s="15"/>
      <c r="B166" s="266"/>
      <c r="C166" s="267"/>
      <c r="D166" s="235" t="s">
        <v>238</v>
      </c>
      <c r="E166" s="268" t="s">
        <v>19</v>
      </c>
      <c r="F166" s="269" t="s">
        <v>3873</v>
      </c>
      <c r="G166" s="267"/>
      <c r="H166" s="268" t="s">
        <v>19</v>
      </c>
      <c r="I166" s="270"/>
      <c r="J166" s="267"/>
      <c r="K166" s="267"/>
      <c r="L166" s="271"/>
      <c r="M166" s="272"/>
      <c r="N166" s="273"/>
      <c r="O166" s="273"/>
      <c r="P166" s="273"/>
      <c r="Q166" s="273"/>
      <c r="R166" s="273"/>
      <c r="S166" s="273"/>
      <c r="T166" s="273"/>
      <c r="U166" s="274"/>
      <c r="V166" s="15"/>
      <c r="W166" s="15"/>
      <c r="X166" s="15"/>
      <c r="Y166" s="15"/>
      <c r="Z166" s="15"/>
      <c r="AA166" s="15"/>
      <c r="AB166" s="15"/>
      <c r="AC166" s="15"/>
      <c r="AD166" s="15"/>
      <c r="AE166" s="15"/>
      <c r="AT166" s="275" t="s">
        <v>238</v>
      </c>
      <c r="AU166" s="275" t="s">
        <v>84</v>
      </c>
      <c r="AV166" s="15" t="s">
        <v>82</v>
      </c>
      <c r="AW166" s="15" t="s">
        <v>37</v>
      </c>
      <c r="AX166" s="15" t="s">
        <v>75</v>
      </c>
      <c r="AY166" s="275" t="s">
        <v>227</v>
      </c>
    </row>
    <row r="167" s="13" customFormat="1">
      <c r="A167" s="13"/>
      <c r="B167" s="233"/>
      <c r="C167" s="234"/>
      <c r="D167" s="235" t="s">
        <v>238</v>
      </c>
      <c r="E167" s="236" t="s">
        <v>19</v>
      </c>
      <c r="F167" s="237" t="s">
        <v>3874</v>
      </c>
      <c r="G167" s="234"/>
      <c r="H167" s="238">
        <v>143.49799999999999</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4" customFormat="1">
      <c r="A168" s="14"/>
      <c r="B168" s="245"/>
      <c r="C168" s="246"/>
      <c r="D168" s="235" t="s">
        <v>238</v>
      </c>
      <c r="E168" s="247" t="s">
        <v>19</v>
      </c>
      <c r="F168" s="248" t="s">
        <v>240</v>
      </c>
      <c r="G168" s="246"/>
      <c r="H168" s="249">
        <v>191.238</v>
      </c>
      <c r="I168" s="250"/>
      <c r="J168" s="246"/>
      <c r="K168" s="246"/>
      <c r="L168" s="251"/>
      <c r="M168" s="252"/>
      <c r="N168" s="253"/>
      <c r="O168" s="253"/>
      <c r="P168" s="253"/>
      <c r="Q168" s="253"/>
      <c r="R168" s="253"/>
      <c r="S168" s="253"/>
      <c r="T168" s="253"/>
      <c r="U168" s="254"/>
      <c r="V168" s="14"/>
      <c r="W168" s="14"/>
      <c r="X168" s="14"/>
      <c r="Y168" s="14"/>
      <c r="Z168" s="14"/>
      <c r="AA168" s="14"/>
      <c r="AB168" s="14"/>
      <c r="AC168" s="14"/>
      <c r="AD168" s="14"/>
      <c r="AE168" s="14"/>
      <c r="AT168" s="255" t="s">
        <v>238</v>
      </c>
      <c r="AU168" s="255" t="s">
        <v>84</v>
      </c>
      <c r="AV168" s="14" t="s">
        <v>234</v>
      </c>
      <c r="AW168" s="14" t="s">
        <v>37</v>
      </c>
      <c r="AX168" s="14" t="s">
        <v>82</v>
      </c>
      <c r="AY168" s="255" t="s">
        <v>227</v>
      </c>
    </row>
    <row r="169" s="12" customFormat="1" ht="25.92" customHeight="1">
      <c r="A169" s="12"/>
      <c r="B169" s="199"/>
      <c r="C169" s="200"/>
      <c r="D169" s="201" t="s">
        <v>74</v>
      </c>
      <c r="E169" s="202" t="s">
        <v>365</v>
      </c>
      <c r="F169" s="202" t="s">
        <v>366</v>
      </c>
      <c r="G169" s="200"/>
      <c r="H169" s="200"/>
      <c r="I169" s="203"/>
      <c r="J169" s="204">
        <f>BK169</f>
        <v>0</v>
      </c>
      <c r="K169" s="200"/>
      <c r="L169" s="205"/>
      <c r="M169" s="206"/>
      <c r="N169" s="207"/>
      <c r="O169" s="207"/>
      <c r="P169" s="208">
        <f>SUM(P170:P179)</f>
        <v>0</v>
      </c>
      <c r="Q169" s="207"/>
      <c r="R169" s="208">
        <f>SUM(R170:R179)</f>
        <v>0</v>
      </c>
      <c r="S169" s="207"/>
      <c r="T169" s="208">
        <f>SUM(T170:T179)</f>
        <v>0</v>
      </c>
      <c r="U169" s="209"/>
      <c r="V169" s="12"/>
      <c r="W169" s="12"/>
      <c r="X169" s="12"/>
      <c r="Y169" s="12"/>
      <c r="Z169" s="12"/>
      <c r="AA169" s="12"/>
      <c r="AB169" s="12"/>
      <c r="AC169" s="12"/>
      <c r="AD169" s="12"/>
      <c r="AE169" s="12"/>
      <c r="AR169" s="210" t="s">
        <v>234</v>
      </c>
      <c r="AT169" s="211" t="s">
        <v>74</v>
      </c>
      <c r="AU169" s="211" t="s">
        <v>75</v>
      </c>
      <c r="AY169" s="210" t="s">
        <v>227</v>
      </c>
      <c r="BK169" s="212">
        <f>SUM(BK170:BK179)</f>
        <v>0</v>
      </c>
    </row>
    <row r="170" s="2" customFormat="1" ht="21.75" customHeight="1">
      <c r="A170" s="40"/>
      <c r="B170" s="41"/>
      <c r="C170" s="215" t="s">
        <v>345</v>
      </c>
      <c r="D170" s="215" t="s">
        <v>229</v>
      </c>
      <c r="E170" s="216" t="s">
        <v>1957</v>
      </c>
      <c r="F170" s="217" t="s">
        <v>1958</v>
      </c>
      <c r="G170" s="218" t="s">
        <v>370</v>
      </c>
      <c r="H170" s="219">
        <v>4</v>
      </c>
      <c r="I170" s="220"/>
      <c r="J170" s="221">
        <f>ROUND(I170*H170,2)</f>
        <v>0</v>
      </c>
      <c r="K170" s="217" t="s">
        <v>233</v>
      </c>
      <c r="L170" s="46"/>
      <c r="M170" s="222" t="s">
        <v>19</v>
      </c>
      <c r="N170" s="223" t="s">
        <v>46</v>
      </c>
      <c r="O170" s="86"/>
      <c r="P170" s="224">
        <f>O170*H170</f>
        <v>0</v>
      </c>
      <c r="Q170" s="224">
        <v>0</v>
      </c>
      <c r="R170" s="224">
        <f>Q170*H170</f>
        <v>0</v>
      </c>
      <c r="S170" s="224">
        <v>0</v>
      </c>
      <c r="T170" s="224">
        <f>S170*H170</f>
        <v>0</v>
      </c>
      <c r="U170" s="225" t="s">
        <v>19</v>
      </c>
      <c r="V170" s="40"/>
      <c r="W170" s="40"/>
      <c r="X170" s="40"/>
      <c r="Y170" s="40"/>
      <c r="Z170" s="40"/>
      <c r="AA170" s="40"/>
      <c r="AB170" s="40"/>
      <c r="AC170" s="40"/>
      <c r="AD170" s="40"/>
      <c r="AE170" s="40"/>
      <c r="AR170" s="226" t="s">
        <v>371</v>
      </c>
      <c r="AT170" s="226" t="s">
        <v>229</v>
      </c>
      <c r="AU170" s="226" t="s">
        <v>82</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371</v>
      </c>
      <c r="BM170" s="226" t="s">
        <v>3875</v>
      </c>
    </row>
    <row r="171" s="2" customFormat="1">
      <c r="A171" s="40"/>
      <c r="B171" s="41"/>
      <c r="C171" s="42"/>
      <c r="D171" s="228" t="s">
        <v>236</v>
      </c>
      <c r="E171" s="42"/>
      <c r="F171" s="229" t="s">
        <v>1960</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236</v>
      </c>
      <c r="AU171" s="19" t="s">
        <v>82</v>
      </c>
    </row>
    <row r="172" s="15" customFormat="1">
      <c r="A172" s="15"/>
      <c r="B172" s="266"/>
      <c r="C172" s="267"/>
      <c r="D172" s="235" t="s">
        <v>238</v>
      </c>
      <c r="E172" s="268" t="s">
        <v>19</v>
      </c>
      <c r="F172" s="269" t="s">
        <v>3876</v>
      </c>
      <c r="G172" s="267"/>
      <c r="H172" s="268" t="s">
        <v>19</v>
      </c>
      <c r="I172" s="270"/>
      <c r="J172" s="267"/>
      <c r="K172" s="267"/>
      <c r="L172" s="271"/>
      <c r="M172" s="272"/>
      <c r="N172" s="273"/>
      <c r="O172" s="273"/>
      <c r="P172" s="273"/>
      <c r="Q172" s="273"/>
      <c r="R172" s="273"/>
      <c r="S172" s="273"/>
      <c r="T172" s="273"/>
      <c r="U172" s="274"/>
      <c r="V172" s="15"/>
      <c r="W172" s="15"/>
      <c r="X172" s="15"/>
      <c r="Y172" s="15"/>
      <c r="Z172" s="15"/>
      <c r="AA172" s="15"/>
      <c r="AB172" s="15"/>
      <c r="AC172" s="15"/>
      <c r="AD172" s="15"/>
      <c r="AE172" s="15"/>
      <c r="AT172" s="275" t="s">
        <v>238</v>
      </c>
      <c r="AU172" s="275" t="s">
        <v>82</v>
      </c>
      <c r="AV172" s="15" t="s">
        <v>82</v>
      </c>
      <c r="AW172" s="15" t="s">
        <v>37</v>
      </c>
      <c r="AX172" s="15" t="s">
        <v>75</v>
      </c>
      <c r="AY172" s="275" t="s">
        <v>227</v>
      </c>
    </row>
    <row r="173" s="13" customFormat="1">
      <c r="A173" s="13"/>
      <c r="B173" s="233"/>
      <c r="C173" s="234"/>
      <c r="D173" s="235" t="s">
        <v>238</v>
      </c>
      <c r="E173" s="236" t="s">
        <v>19</v>
      </c>
      <c r="F173" s="237" t="s">
        <v>234</v>
      </c>
      <c r="G173" s="234"/>
      <c r="H173" s="238">
        <v>4</v>
      </c>
      <c r="I173" s="239"/>
      <c r="J173" s="234"/>
      <c r="K173" s="234"/>
      <c r="L173" s="240"/>
      <c r="M173" s="241"/>
      <c r="N173" s="242"/>
      <c r="O173" s="242"/>
      <c r="P173" s="242"/>
      <c r="Q173" s="242"/>
      <c r="R173" s="242"/>
      <c r="S173" s="242"/>
      <c r="T173" s="242"/>
      <c r="U173" s="243"/>
      <c r="V173" s="13"/>
      <c r="W173" s="13"/>
      <c r="X173" s="13"/>
      <c r="Y173" s="13"/>
      <c r="Z173" s="13"/>
      <c r="AA173" s="13"/>
      <c r="AB173" s="13"/>
      <c r="AC173" s="13"/>
      <c r="AD173" s="13"/>
      <c r="AE173" s="13"/>
      <c r="AT173" s="244" t="s">
        <v>238</v>
      </c>
      <c r="AU173" s="244" t="s">
        <v>82</v>
      </c>
      <c r="AV173" s="13" t="s">
        <v>84</v>
      </c>
      <c r="AW173" s="13" t="s">
        <v>37</v>
      </c>
      <c r="AX173" s="13" t="s">
        <v>75</v>
      </c>
      <c r="AY173" s="244" t="s">
        <v>227</v>
      </c>
    </row>
    <row r="174" s="14" customFormat="1">
      <c r="A174" s="14"/>
      <c r="B174" s="245"/>
      <c r="C174" s="246"/>
      <c r="D174" s="235" t="s">
        <v>238</v>
      </c>
      <c r="E174" s="247" t="s">
        <v>19</v>
      </c>
      <c r="F174" s="248" t="s">
        <v>240</v>
      </c>
      <c r="G174" s="246"/>
      <c r="H174" s="249">
        <v>4</v>
      </c>
      <c r="I174" s="250"/>
      <c r="J174" s="246"/>
      <c r="K174" s="246"/>
      <c r="L174" s="251"/>
      <c r="M174" s="252"/>
      <c r="N174" s="253"/>
      <c r="O174" s="253"/>
      <c r="P174" s="253"/>
      <c r="Q174" s="253"/>
      <c r="R174" s="253"/>
      <c r="S174" s="253"/>
      <c r="T174" s="253"/>
      <c r="U174" s="254"/>
      <c r="V174" s="14"/>
      <c r="W174" s="14"/>
      <c r="X174" s="14"/>
      <c r="Y174" s="14"/>
      <c r="Z174" s="14"/>
      <c r="AA174" s="14"/>
      <c r="AB174" s="14"/>
      <c r="AC174" s="14"/>
      <c r="AD174" s="14"/>
      <c r="AE174" s="14"/>
      <c r="AT174" s="255" t="s">
        <v>238</v>
      </c>
      <c r="AU174" s="255" t="s">
        <v>82</v>
      </c>
      <c r="AV174" s="14" t="s">
        <v>234</v>
      </c>
      <c r="AW174" s="14" t="s">
        <v>37</v>
      </c>
      <c r="AX174" s="14" t="s">
        <v>82</v>
      </c>
      <c r="AY174" s="255" t="s">
        <v>227</v>
      </c>
    </row>
    <row r="175" s="2" customFormat="1" ht="21.75" customHeight="1">
      <c r="A175" s="40"/>
      <c r="B175" s="41"/>
      <c r="C175" s="215" t="s">
        <v>352</v>
      </c>
      <c r="D175" s="215" t="s">
        <v>229</v>
      </c>
      <c r="E175" s="216" t="s">
        <v>990</v>
      </c>
      <c r="F175" s="217" t="s">
        <v>991</v>
      </c>
      <c r="G175" s="218" t="s">
        <v>370</v>
      </c>
      <c r="H175" s="219">
        <v>32</v>
      </c>
      <c r="I175" s="220"/>
      <c r="J175" s="221">
        <f>ROUND(I175*H175,2)</f>
        <v>0</v>
      </c>
      <c r="K175" s="217" t="s">
        <v>233</v>
      </c>
      <c r="L175" s="46"/>
      <c r="M175" s="222" t="s">
        <v>19</v>
      </c>
      <c r="N175" s="223" t="s">
        <v>46</v>
      </c>
      <c r="O175" s="86"/>
      <c r="P175" s="224">
        <f>O175*H175</f>
        <v>0</v>
      </c>
      <c r="Q175" s="224">
        <v>0</v>
      </c>
      <c r="R175" s="224">
        <f>Q175*H175</f>
        <v>0</v>
      </c>
      <c r="S175" s="224">
        <v>0</v>
      </c>
      <c r="T175" s="224">
        <f>S175*H175</f>
        <v>0</v>
      </c>
      <c r="U175" s="225" t="s">
        <v>19</v>
      </c>
      <c r="V175" s="40"/>
      <c r="W175" s="40"/>
      <c r="X175" s="40"/>
      <c r="Y175" s="40"/>
      <c r="Z175" s="40"/>
      <c r="AA175" s="40"/>
      <c r="AB175" s="40"/>
      <c r="AC175" s="40"/>
      <c r="AD175" s="40"/>
      <c r="AE175" s="40"/>
      <c r="AR175" s="226" t="s">
        <v>371</v>
      </c>
      <c r="AT175" s="226" t="s">
        <v>229</v>
      </c>
      <c r="AU175" s="226" t="s">
        <v>82</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371</v>
      </c>
      <c r="BM175" s="226" t="s">
        <v>3877</v>
      </c>
    </row>
    <row r="176" s="2" customFormat="1">
      <c r="A176" s="40"/>
      <c r="B176" s="41"/>
      <c r="C176" s="42"/>
      <c r="D176" s="228" t="s">
        <v>236</v>
      </c>
      <c r="E176" s="42"/>
      <c r="F176" s="229" t="s">
        <v>993</v>
      </c>
      <c r="G176" s="42"/>
      <c r="H176" s="42"/>
      <c r="I176" s="230"/>
      <c r="J176" s="42"/>
      <c r="K176" s="42"/>
      <c r="L176" s="46"/>
      <c r="M176" s="231"/>
      <c r="N176" s="232"/>
      <c r="O176" s="86"/>
      <c r="P176" s="86"/>
      <c r="Q176" s="86"/>
      <c r="R176" s="86"/>
      <c r="S176" s="86"/>
      <c r="T176" s="86"/>
      <c r="U176" s="87"/>
      <c r="V176" s="40"/>
      <c r="W176" s="40"/>
      <c r="X176" s="40"/>
      <c r="Y176" s="40"/>
      <c r="Z176" s="40"/>
      <c r="AA176" s="40"/>
      <c r="AB176" s="40"/>
      <c r="AC176" s="40"/>
      <c r="AD176" s="40"/>
      <c r="AE176" s="40"/>
      <c r="AT176" s="19" t="s">
        <v>236</v>
      </c>
      <c r="AU176" s="19" t="s">
        <v>82</v>
      </c>
    </row>
    <row r="177" s="15" customFormat="1">
      <c r="A177" s="15"/>
      <c r="B177" s="266"/>
      <c r="C177" s="267"/>
      <c r="D177" s="235" t="s">
        <v>238</v>
      </c>
      <c r="E177" s="268" t="s">
        <v>19</v>
      </c>
      <c r="F177" s="269" t="s">
        <v>374</v>
      </c>
      <c r="G177" s="267"/>
      <c r="H177" s="268" t="s">
        <v>19</v>
      </c>
      <c r="I177" s="270"/>
      <c r="J177" s="267"/>
      <c r="K177" s="267"/>
      <c r="L177" s="271"/>
      <c r="M177" s="272"/>
      <c r="N177" s="273"/>
      <c r="O177" s="273"/>
      <c r="P177" s="273"/>
      <c r="Q177" s="273"/>
      <c r="R177" s="273"/>
      <c r="S177" s="273"/>
      <c r="T177" s="273"/>
      <c r="U177" s="274"/>
      <c r="V177" s="15"/>
      <c r="W177" s="15"/>
      <c r="X177" s="15"/>
      <c r="Y177" s="15"/>
      <c r="Z177" s="15"/>
      <c r="AA177" s="15"/>
      <c r="AB177" s="15"/>
      <c r="AC177" s="15"/>
      <c r="AD177" s="15"/>
      <c r="AE177" s="15"/>
      <c r="AT177" s="275" t="s">
        <v>238</v>
      </c>
      <c r="AU177" s="275" t="s">
        <v>82</v>
      </c>
      <c r="AV177" s="15" t="s">
        <v>82</v>
      </c>
      <c r="AW177" s="15" t="s">
        <v>37</v>
      </c>
      <c r="AX177" s="15" t="s">
        <v>75</v>
      </c>
      <c r="AY177" s="275" t="s">
        <v>227</v>
      </c>
    </row>
    <row r="178" s="13" customFormat="1">
      <c r="A178" s="13"/>
      <c r="B178" s="233"/>
      <c r="C178" s="234"/>
      <c r="D178" s="235" t="s">
        <v>238</v>
      </c>
      <c r="E178" s="236" t="s">
        <v>19</v>
      </c>
      <c r="F178" s="237" t="s">
        <v>491</v>
      </c>
      <c r="G178" s="234"/>
      <c r="H178" s="238">
        <v>32</v>
      </c>
      <c r="I178" s="239"/>
      <c r="J178" s="234"/>
      <c r="K178" s="234"/>
      <c r="L178" s="240"/>
      <c r="M178" s="241"/>
      <c r="N178" s="242"/>
      <c r="O178" s="242"/>
      <c r="P178" s="242"/>
      <c r="Q178" s="242"/>
      <c r="R178" s="242"/>
      <c r="S178" s="242"/>
      <c r="T178" s="242"/>
      <c r="U178" s="243"/>
      <c r="V178" s="13"/>
      <c r="W178" s="13"/>
      <c r="X178" s="13"/>
      <c r="Y178" s="13"/>
      <c r="Z178" s="13"/>
      <c r="AA178" s="13"/>
      <c r="AB178" s="13"/>
      <c r="AC178" s="13"/>
      <c r="AD178" s="13"/>
      <c r="AE178" s="13"/>
      <c r="AT178" s="244" t="s">
        <v>238</v>
      </c>
      <c r="AU178" s="244" t="s">
        <v>82</v>
      </c>
      <c r="AV178" s="13" t="s">
        <v>84</v>
      </c>
      <c r="AW178" s="13" t="s">
        <v>37</v>
      </c>
      <c r="AX178" s="13" t="s">
        <v>75</v>
      </c>
      <c r="AY178" s="244" t="s">
        <v>227</v>
      </c>
    </row>
    <row r="179" s="14" customFormat="1">
      <c r="A179" s="14"/>
      <c r="B179" s="245"/>
      <c r="C179" s="246"/>
      <c r="D179" s="235" t="s">
        <v>238</v>
      </c>
      <c r="E179" s="247" t="s">
        <v>19</v>
      </c>
      <c r="F179" s="248" t="s">
        <v>240</v>
      </c>
      <c r="G179" s="246"/>
      <c r="H179" s="249">
        <v>32</v>
      </c>
      <c r="I179" s="250"/>
      <c r="J179" s="246"/>
      <c r="K179" s="246"/>
      <c r="L179" s="251"/>
      <c r="M179" s="276"/>
      <c r="N179" s="277"/>
      <c r="O179" s="277"/>
      <c r="P179" s="277"/>
      <c r="Q179" s="277"/>
      <c r="R179" s="277"/>
      <c r="S179" s="277"/>
      <c r="T179" s="277"/>
      <c r="U179" s="278"/>
      <c r="V179" s="14"/>
      <c r="W179" s="14"/>
      <c r="X179" s="14"/>
      <c r="Y179" s="14"/>
      <c r="Z179" s="14"/>
      <c r="AA179" s="14"/>
      <c r="AB179" s="14"/>
      <c r="AC179" s="14"/>
      <c r="AD179" s="14"/>
      <c r="AE179" s="14"/>
      <c r="AT179" s="255" t="s">
        <v>238</v>
      </c>
      <c r="AU179" s="255" t="s">
        <v>82</v>
      </c>
      <c r="AV179" s="14" t="s">
        <v>234</v>
      </c>
      <c r="AW179" s="14" t="s">
        <v>37</v>
      </c>
      <c r="AX179" s="14" t="s">
        <v>82</v>
      </c>
      <c r="AY179" s="255" t="s">
        <v>227</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xWr3Rre+xfpb+uqLhcsrcYZR+xc72AQezxDDBWvb+lfiO0PUmZ3OywGoGVubzHzfxO7tdYVzvQqbopVrHgSEdw==" hashValue="UafJhB1Dhc8mzHqc+W//DY7QXoyDhaqtyf9YYKLkb3RSDX8MP2haoI6BtB2T+DGjWxFTVqsTe8Mm1WYAWS4a0A==" algorithmName="SHA-512" password="CC35"/>
  <autoFilter ref="C97:K179"/>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2" r:id="rId1" display="https://podminky.urs.cz/item/CS_URS_2023_02/949111111"/>
    <hyperlink ref="F106" r:id="rId2" display="https://podminky.urs.cz/item/CS_URS_2023_02/949111211"/>
    <hyperlink ref="F110" r:id="rId3" display="https://podminky.urs.cz/item/CS_URS_2023_02/949111811"/>
    <hyperlink ref="F114" r:id="rId4" display="https://podminky.urs.cz/item/CS_URS_2023_02/962031133"/>
    <hyperlink ref="F119" r:id="rId5" display="https://podminky.urs.cz/item/CS_URS_2023_02/962032240"/>
    <hyperlink ref="F124" r:id="rId6" display="https://podminky.urs.cz/item/CS_URS_2023_02/965042141"/>
    <hyperlink ref="F128" r:id="rId7" display="https://podminky.urs.cz/item/CS_URS_2023_02/965081323"/>
    <hyperlink ref="F132" r:id="rId8" display="https://podminky.urs.cz/item/CS_URS_2023_02/968072455"/>
    <hyperlink ref="F137" r:id="rId9" display="https://podminky.urs.cz/item/CS_URS_2023_02/971033631"/>
    <hyperlink ref="F142" r:id="rId10" display="https://podminky.urs.cz/item/CS_URS_2023_02/997013155"/>
    <hyperlink ref="F144" r:id="rId11" display="https://podminky.urs.cz/item/CS_URS_2023_02/997013509"/>
    <hyperlink ref="F148" r:id="rId12" display="https://podminky.urs.cz/item/CS_URS_2023_02/997013511"/>
    <hyperlink ref="F150" r:id="rId13" display="https://podminky.urs.cz/item/CS_URS_2023_02/997013631"/>
    <hyperlink ref="F154" r:id="rId14" display="https://podminky.urs.cz/item/CS_URS_2023_02/766441812"/>
    <hyperlink ref="F158" r:id="rId15" display="https://podminky.urs.cz/item/CS_URS_2023_02/766691914"/>
    <hyperlink ref="F163" r:id="rId16" display="https://podminky.urs.cz/item/CS_URS_2023_02/784121001"/>
    <hyperlink ref="F171" r:id="rId17" display="https://podminky.urs.cz/item/CS_URS_2023_02/HZS2491"/>
    <hyperlink ref="F176" r:id="rId18" display="https://podminky.urs.cz/item/CS_URS_2023_02/HZS2492"/>
  </hyperlinks>
  <pageMargins left="0.39375" right="0.39375" top="0.39375" bottom="0.39375" header="0" footer="0"/>
  <pageSetup paperSize="9" orientation="landscape" blackAndWhite="1" fitToHeight="100"/>
  <headerFooter>
    <oddFooter>&amp;CStrana &amp;P z &amp;N</oddFooter>
  </headerFooter>
  <drawing r:id="rId19"/>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164</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3833</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3878</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ROUND(J106,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ROUND((SUM(BE106:BE417)),  2)</f>
        <v>0</v>
      </c>
      <c r="G37" s="40"/>
      <c r="H37" s="40"/>
      <c r="I37" s="160">
        <v>0.20999999999999999</v>
      </c>
      <c r="J37" s="159">
        <f>ROUND(((SUM(BE106:BE417))*I37),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ROUND((SUM(BF106:BF417)),  2)</f>
        <v>0</v>
      </c>
      <c r="G38" s="40"/>
      <c r="H38" s="40"/>
      <c r="I38" s="160">
        <v>0.12</v>
      </c>
      <c r="J38" s="159">
        <f>ROUND(((SUM(BF106:BF417))*I38),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ROUND((SUM(BG106:BG417)),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ROUND((SUM(BH106:BH417)),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ROUND((SUM(BI106:BI417)),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3833</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02 - Stavební úpravy m.č. 0.34 - 0.37</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J106</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J107</f>
        <v>0</v>
      </c>
      <c r="K68" s="179"/>
      <c r="L68" s="183"/>
      <c r="S68" s="9"/>
      <c r="T68" s="9"/>
      <c r="U68" s="9"/>
      <c r="V68" s="9"/>
      <c r="W68" s="9"/>
      <c r="X68" s="9"/>
      <c r="Y68" s="9"/>
      <c r="Z68" s="9"/>
      <c r="AA68" s="9"/>
      <c r="AB68" s="9"/>
      <c r="AC68" s="9"/>
      <c r="AD68" s="9"/>
      <c r="AE68" s="9"/>
    </row>
    <row r="69" s="10" customFormat="1" ht="19.92" customHeight="1">
      <c r="A69" s="10"/>
      <c r="B69" s="184"/>
      <c r="C69" s="126"/>
      <c r="D69" s="185" t="s">
        <v>376</v>
      </c>
      <c r="E69" s="186"/>
      <c r="F69" s="186"/>
      <c r="G69" s="186"/>
      <c r="H69" s="186"/>
      <c r="I69" s="186"/>
      <c r="J69" s="187">
        <f>J108</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203</v>
      </c>
      <c r="E70" s="186"/>
      <c r="F70" s="186"/>
      <c r="G70" s="186"/>
      <c r="H70" s="186"/>
      <c r="I70" s="186"/>
      <c r="J70" s="187">
        <f>J142</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204</v>
      </c>
      <c r="E71" s="186"/>
      <c r="F71" s="186"/>
      <c r="G71" s="186"/>
      <c r="H71" s="186"/>
      <c r="I71" s="186"/>
      <c r="J71" s="187">
        <f>J182</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206</v>
      </c>
      <c r="E72" s="186"/>
      <c r="F72" s="186"/>
      <c r="G72" s="186"/>
      <c r="H72" s="186"/>
      <c r="I72" s="186"/>
      <c r="J72" s="187">
        <f>J199</f>
        <v>0</v>
      </c>
      <c r="K72" s="126"/>
      <c r="L72" s="188"/>
      <c r="S72" s="10"/>
      <c r="T72" s="10"/>
      <c r="U72" s="10"/>
      <c r="V72" s="10"/>
      <c r="W72" s="10"/>
      <c r="X72" s="10"/>
      <c r="Y72" s="10"/>
      <c r="Z72" s="10"/>
      <c r="AA72" s="10"/>
      <c r="AB72" s="10"/>
      <c r="AC72" s="10"/>
      <c r="AD72" s="10"/>
      <c r="AE72" s="10"/>
    </row>
    <row r="73" s="9" customFormat="1" ht="24.96" customHeight="1">
      <c r="A73" s="9"/>
      <c r="B73" s="178"/>
      <c r="C73" s="179"/>
      <c r="D73" s="180" t="s">
        <v>207</v>
      </c>
      <c r="E73" s="181"/>
      <c r="F73" s="181"/>
      <c r="G73" s="181"/>
      <c r="H73" s="181"/>
      <c r="I73" s="181"/>
      <c r="J73" s="182">
        <f>J202</f>
        <v>0</v>
      </c>
      <c r="K73" s="179"/>
      <c r="L73" s="183"/>
      <c r="S73" s="9"/>
      <c r="T73" s="9"/>
      <c r="U73" s="9"/>
      <c r="V73" s="9"/>
      <c r="W73" s="9"/>
      <c r="X73" s="9"/>
      <c r="Y73" s="9"/>
      <c r="Z73" s="9"/>
      <c r="AA73" s="9"/>
      <c r="AB73" s="9"/>
      <c r="AC73" s="9"/>
      <c r="AD73" s="9"/>
      <c r="AE73" s="9"/>
    </row>
    <row r="74" s="10" customFormat="1" ht="19.92" customHeight="1">
      <c r="A74" s="10"/>
      <c r="B74" s="184"/>
      <c r="C74" s="126"/>
      <c r="D74" s="185" t="s">
        <v>377</v>
      </c>
      <c r="E74" s="186"/>
      <c r="F74" s="186"/>
      <c r="G74" s="186"/>
      <c r="H74" s="186"/>
      <c r="I74" s="186"/>
      <c r="J74" s="187">
        <f>J203</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3879</v>
      </c>
      <c r="E75" s="186"/>
      <c r="F75" s="186"/>
      <c r="G75" s="186"/>
      <c r="H75" s="186"/>
      <c r="I75" s="186"/>
      <c r="J75" s="187">
        <f>J218</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1329</v>
      </c>
      <c r="E76" s="186"/>
      <c r="F76" s="186"/>
      <c r="G76" s="186"/>
      <c r="H76" s="186"/>
      <c r="I76" s="186"/>
      <c r="J76" s="187">
        <f>J237</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208</v>
      </c>
      <c r="E77" s="186"/>
      <c r="F77" s="186"/>
      <c r="G77" s="186"/>
      <c r="H77" s="186"/>
      <c r="I77" s="186"/>
      <c r="J77" s="187">
        <f>J249</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378</v>
      </c>
      <c r="E78" s="186"/>
      <c r="F78" s="186"/>
      <c r="G78" s="186"/>
      <c r="H78" s="186"/>
      <c r="I78" s="186"/>
      <c r="J78" s="187">
        <f>J269</f>
        <v>0</v>
      </c>
      <c r="K78" s="126"/>
      <c r="L78" s="188"/>
      <c r="S78" s="10"/>
      <c r="T78" s="10"/>
      <c r="U78" s="10"/>
      <c r="V78" s="10"/>
      <c r="W78" s="10"/>
      <c r="X78" s="10"/>
      <c r="Y78" s="10"/>
      <c r="Z78" s="10"/>
      <c r="AA78" s="10"/>
      <c r="AB78" s="10"/>
      <c r="AC78" s="10"/>
      <c r="AD78" s="10"/>
      <c r="AE78" s="10"/>
    </row>
    <row r="79" s="10" customFormat="1" ht="19.92" customHeight="1">
      <c r="A79" s="10"/>
      <c r="B79" s="184"/>
      <c r="C79" s="126"/>
      <c r="D79" s="185" t="s">
        <v>379</v>
      </c>
      <c r="E79" s="186"/>
      <c r="F79" s="186"/>
      <c r="G79" s="186"/>
      <c r="H79" s="186"/>
      <c r="I79" s="186"/>
      <c r="J79" s="187">
        <f>J284</f>
        <v>0</v>
      </c>
      <c r="K79" s="126"/>
      <c r="L79" s="188"/>
      <c r="S79" s="10"/>
      <c r="T79" s="10"/>
      <c r="U79" s="10"/>
      <c r="V79" s="10"/>
      <c r="W79" s="10"/>
      <c r="X79" s="10"/>
      <c r="Y79" s="10"/>
      <c r="Z79" s="10"/>
      <c r="AA79" s="10"/>
      <c r="AB79" s="10"/>
      <c r="AC79" s="10"/>
      <c r="AD79" s="10"/>
      <c r="AE79" s="10"/>
    </row>
    <row r="80" s="10" customFormat="1" ht="19.92" customHeight="1">
      <c r="A80" s="10"/>
      <c r="B80" s="184"/>
      <c r="C80" s="126"/>
      <c r="D80" s="185" t="s">
        <v>380</v>
      </c>
      <c r="E80" s="186"/>
      <c r="F80" s="186"/>
      <c r="G80" s="186"/>
      <c r="H80" s="186"/>
      <c r="I80" s="186"/>
      <c r="J80" s="187">
        <f>J324</f>
        <v>0</v>
      </c>
      <c r="K80" s="126"/>
      <c r="L80" s="188"/>
      <c r="S80" s="10"/>
      <c r="T80" s="10"/>
      <c r="U80" s="10"/>
      <c r="V80" s="10"/>
      <c r="W80" s="10"/>
      <c r="X80" s="10"/>
      <c r="Y80" s="10"/>
      <c r="Z80" s="10"/>
      <c r="AA80" s="10"/>
      <c r="AB80" s="10"/>
      <c r="AC80" s="10"/>
      <c r="AD80" s="10"/>
      <c r="AE80" s="10"/>
    </row>
    <row r="81" s="10" customFormat="1" ht="19.92" customHeight="1">
      <c r="A81" s="10"/>
      <c r="B81" s="184"/>
      <c r="C81" s="126"/>
      <c r="D81" s="185" t="s">
        <v>381</v>
      </c>
      <c r="E81" s="186"/>
      <c r="F81" s="186"/>
      <c r="G81" s="186"/>
      <c r="H81" s="186"/>
      <c r="I81" s="186"/>
      <c r="J81" s="187">
        <f>J365</f>
        <v>0</v>
      </c>
      <c r="K81" s="126"/>
      <c r="L81" s="188"/>
      <c r="S81" s="10"/>
      <c r="T81" s="10"/>
      <c r="U81" s="10"/>
      <c r="V81" s="10"/>
      <c r="W81" s="10"/>
      <c r="X81" s="10"/>
      <c r="Y81" s="10"/>
      <c r="Z81" s="10"/>
      <c r="AA81" s="10"/>
      <c r="AB81" s="10"/>
      <c r="AC81" s="10"/>
      <c r="AD81" s="10"/>
      <c r="AE81" s="10"/>
    </row>
    <row r="82" s="10" customFormat="1" ht="19.92" customHeight="1">
      <c r="A82" s="10"/>
      <c r="B82" s="184"/>
      <c r="C82" s="126"/>
      <c r="D82" s="185" t="s">
        <v>209</v>
      </c>
      <c r="E82" s="186"/>
      <c r="F82" s="186"/>
      <c r="G82" s="186"/>
      <c r="H82" s="186"/>
      <c r="I82" s="186"/>
      <c r="J82" s="187">
        <f>J405</f>
        <v>0</v>
      </c>
      <c r="K82" s="126"/>
      <c r="L82" s="188"/>
      <c r="S82" s="10"/>
      <c r="T82" s="10"/>
      <c r="U82" s="10"/>
      <c r="V82" s="10"/>
      <c r="W82" s="10"/>
      <c r="X82" s="10"/>
      <c r="Y82" s="10"/>
      <c r="Z82" s="10"/>
      <c r="AA82" s="10"/>
      <c r="AB82" s="10"/>
      <c r="AC82" s="10"/>
      <c r="AD82" s="10"/>
      <c r="AE82" s="10"/>
    </row>
    <row r="83" s="2" customFormat="1" ht="21.84"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6.96" customHeight="1">
      <c r="A84" s="40"/>
      <c r="B84" s="61"/>
      <c r="C84" s="62"/>
      <c r="D84" s="62"/>
      <c r="E84" s="62"/>
      <c r="F84" s="62"/>
      <c r="G84" s="62"/>
      <c r="H84" s="62"/>
      <c r="I84" s="62"/>
      <c r="J84" s="62"/>
      <c r="K84" s="62"/>
      <c r="L84" s="148"/>
      <c r="S84" s="40"/>
      <c r="T84" s="40"/>
      <c r="U84" s="40"/>
      <c r="V84" s="40"/>
      <c r="W84" s="40"/>
      <c r="X84" s="40"/>
      <c r="Y84" s="40"/>
      <c r="Z84" s="40"/>
      <c r="AA84" s="40"/>
      <c r="AB84" s="40"/>
      <c r="AC84" s="40"/>
      <c r="AD84" s="40"/>
      <c r="AE84" s="40"/>
    </row>
    <row r="88" s="2" customFormat="1" ht="6.96" customHeight="1">
      <c r="A88" s="40"/>
      <c r="B88" s="63"/>
      <c r="C88" s="64"/>
      <c r="D88" s="64"/>
      <c r="E88" s="64"/>
      <c r="F88" s="64"/>
      <c r="G88" s="64"/>
      <c r="H88" s="64"/>
      <c r="I88" s="64"/>
      <c r="J88" s="64"/>
      <c r="K88" s="64"/>
      <c r="L88" s="148"/>
      <c r="S88" s="40"/>
      <c r="T88" s="40"/>
      <c r="U88" s="40"/>
      <c r="V88" s="40"/>
      <c r="W88" s="40"/>
      <c r="X88" s="40"/>
      <c r="Y88" s="40"/>
      <c r="Z88" s="40"/>
      <c r="AA88" s="40"/>
      <c r="AB88" s="40"/>
      <c r="AC88" s="40"/>
      <c r="AD88" s="40"/>
      <c r="AE88" s="40"/>
    </row>
    <row r="89" s="2" customFormat="1" ht="24.96" customHeight="1">
      <c r="A89" s="40"/>
      <c r="B89" s="41"/>
      <c r="C89" s="25" t="s">
        <v>211</v>
      </c>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12" customHeight="1">
      <c r="A91" s="40"/>
      <c r="B91" s="41"/>
      <c r="C91" s="34" t="s">
        <v>16</v>
      </c>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6.5" customHeight="1">
      <c r="A92" s="40"/>
      <c r="B92" s="41"/>
      <c r="C92" s="42"/>
      <c r="D92" s="42"/>
      <c r="E92" s="172" t="str">
        <f>E7</f>
        <v>PF UPOL, Změna užívání vnitřních prostor budovy B</v>
      </c>
      <c r="F92" s="34"/>
      <c r="G92" s="34"/>
      <c r="H92" s="34"/>
      <c r="I92" s="42"/>
      <c r="J92" s="42"/>
      <c r="K92" s="42"/>
      <c r="L92" s="148"/>
      <c r="S92" s="40"/>
      <c r="T92" s="40"/>
      <c r="U92" s="40"/>
      <c r="V92" s="40"/>
      <c r="W92" s="40"/>
      <c r="X92" s="40"/>
      <c r="Y92" s="40"/>
      <c r="Z92" s="40"/>
      <c r="AA92" s="40"/>
      <c r="AB92" s="40"/>
      <c r="AC92" s="40"/>
      <c r="AD92" s="40"/>
      <c r="AE92" s="40"/>
    </row>
    <row r="93" s="1" customFormat="1" ht="12" customHeight="1">
      <c r="B93" s="23"/>
      <c r="C93" s="34" t="s">
        <v>191</v>
      </c>
      <c r="D93" s="24"/>
      <c r="E93" s="24"/>
      <c r="F93" s="24"/>
      <c r="G93" s="24"/>
      <c r="H93" s="24"/>
      <c r="I93" s="24"/>
      <c r="J93" s="24"/>
      <c r="K93" s="24"/>
      <c r="L93" s="22"/>
    </row>
    <row r="94" s="1" customFormat="1" ht="16.5" customHeight="1">
      <c r="B94" s="23"/>
      <c r="C94" s="24"/>
      <c r="D94" s="24"/>
      <c r="E94" s="172" t="s">
        <v>3833</v>
      </c>
      <c r="F94" s="24"/>
      <c r="G94" s="24"/>
      <c r="H94" s="24"/>
      <c r="I94" s="24"/>
      <c r="J94" s="24"/>
      <c r="K94" s="24"/>
      <c r="L94" s="22"/>
    </row>
    <row r="95" s="1" customFormat="1" ht="12" customHeight="1">
      <c r="B95" s="23"/>
      <c r="C95" s="34" t="s">
        <v>193</v>
      </c>
      <c r="D95" s="24"/>
      <c r="E95" s="24"/>
      <c r="F95" s="24"/>
      <c r="G95" s="24"/>
      <c r="H95" s="24"/>
      <c r="I95" s="24"/>
      <c r="J95" s="24"/>
      <c r="K95" s="24"/>
      <c r="L95" s="22"/>
    </row>
    <row r="96" s="2" customFormat="1" ht="16.5" customHeight="1">
      <c r="A96" s="40"/>
      <c r="B96" s="41"/>
      <c r="C96" s="42"/>
      <c r="D96" s="42"/>
      <c r="E96" s="173" t="s">
        <v>194</v>
      </c>
      <c r="F96" s="42"/>
      <c r="G96" s="42"/>
      <c r="H96" s="42"/>
      <c r="I96" s="42"/>
      <c r="J96" s="42"/>
      <c r="K96" s="42"/>
      <c r="L96" s="148"/>
      <c r="S96" s="40"/>
      <c r="T96" s="40"/>
      <c r="U96" s="40"/>
      <c r="V96" s="40"/>
      <c r="W96" s="40"/>
      <c r="X96" s="40"/>
      <c r="Y96" s="40"/>
      <c r="Z96" s="40"/>
      <c r="AA96" s="40"/>
      <c r="AB96" s="40"/>
      <c r="AC96" s="40"/>
      <c r="AD96" s="40"/>
      <c r="AE96" s="40"/>
    </row>
    <row r="97" s="2" customFormat="1" ht="12" customHeight="1">
      <c r="A97" s="40"/>
      <c r="B97" s="41"/>
      <c r="C97" s="34" t="s">
        <v>195</v>
      </c>
      <c r="D97" s="42"/>
      <c r="E97" s="42"/>
      <c r="F97" s="42"/>
      <c r="G97" s="42"/>
      <c r="H97" s="42"/>
      <c r="I97" s="42"/>
      <c r="J97" s="42"/>
      <c r="K97" s="42"/>
      <c r="L97" s="148"/>
      <c r="S97" s="40"/>
      <c r="T97" s="40"/>
      <c r="U97" s="40"/>
      <c r="V97" s="40"/>
      <c r="W97" s="40"/>
      <c r="X97" s="40"/>
      <c r="Y97" s="40"/>
      <c r="Z97" s="40"/>
      <c r="AA97" s="40"/>
      <c r="AB97" s="40"/>
      <c r="AC97" s="40"/>
      <c r="AD97" s="40"/>
      <c r="AE97" s="40"/>
    </row>
    <row r="98" s="2" customFormat="1" ht="16.5" customHeight="1">
      <c r="A98" s="40"/>
      <c r="B98" s="41"/>
      <c r="C98" s="42"/>
      <c r="D98" s="42"/>
      <c r="E98" s="71" t="str">
        <f>E13</f>
        <v>02 - Stavební úpravy m.č. 0.34 - 0.37</v>
      </c>
      <c r="F98" s="42"/>
      <c r="G98" s="42"/>
      <c r="H98" s="42"/>
      <c r="I98" s="42"/>
      <c r="J98" s="42"/>
      <c r="K98" s="42"/>
      <c r="L98" s="148"/>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8"/>
      <c r="S99" s="40"/>
      <c r="T99" s="40"/>
      <c r="U99" s="40"/>
      <c r="V99" s="40"/>
      <c r="W99" s="40"/>
      <c r="X99" s="40"/>
      <c r="Y99" s="40"/>
      <c r="Z99" s="40"/>
      <c r="AA99" s="40"/>
      <c r="AB99" s="40"/>
      <c r="AC99" s="40"/>
      <c r="AD99" s="40"/>
      <c r="AE99" s="40"/>
    </row>
    <row r="100" s="2" customFormat="1" ht="12" customHeight="1">
      <c r="A100" s="40"/>
      <c r="B100" s="41"/>
      <c r="C100" s="34" t="s">
        <v>21</v>
      </c>
      <c r="D100" s="42"/>
      <c r="E100" s="42"/>
      <c r="F100" s="29" t="str">
        <f>F16</f>
        <v xml:space="preserve"> </v>
      </c>
      <c r="G100" s="42"/>
      <c r="H100" s="42"/>
      <c r="I100" s="34" t="s">
        <v>23</v>
      </c>
      <c r="J100" s="74" t="str">
        <f>IF(J16="","",J16)</f>
        <v>3. 4. 2025</v>
      </c>
      <c r="K100" s="42"/>
      <c r="L100" s="148"/>
      <c r="S100" s="40"/>
      <c r="T100" s="40"/>
      <c r="U100" s="40"/>
      <c r="V100" s="40"/>
      <c r="W100" s="40"/>
      <c r="X100" s="40"/>
      <c r="Y100" s="40"/>
      <c r="Z100" s="40"/>
      <c r="AA100" s="40"/>
      <c r="AB100" s="40"/>
      <c r="AC100" s="40"/>
      <c r="AD100" s="40"/>
      <c r="AE100" s="40"/>
    </row>
    <row r="101" s="2" customFormat="1" ht="6.96" customHeight="1">
      <c r="A101" s="40"/>
      <c r="B101" s="41"/>
      <c r="C101" s="42"/>
      <c r="D101" s="42"/>
      <c r="E101" s="42"/>
      <c r="F101" s="42"/>
      <c r="G101" s="42"/>
      <c r="H101" s="42"/>
      <c r="I101" s="42"/>
      <c r="J101" s="42"/>
      <c r="K101" s="42"/>
      <c r="L101" s="148"/>
      <c r="S101" s="40"/>
      <c r="T101" s="40"/>
      <c r="U101" s="40"/>
      <c r="V101" s="40"/>
      <c r="W101" s="40"/>
      <c r="X101" s="40"/>
      <c r="Y101" s="40"/>
      <c r="Z101" s="40"/>
      <c r="AA101" s="40"/>
      <c r="AB101" s="40"/>
      <c r="AC101" s="40"/>
      <c r="AD101" s="40"/>
      <c r="AE101" s="40"/>
    </row>
    <row r="102" s="2" customFormat="1" ht="40.05" customHeight="1">
      <c r="A102" s="40"/>
      <c r="B102" s="41"/>
      <c r="C102" s="34" t="s">
        <v>25</v>
      </c>
      <c r="D102" s="42"/>
      <c r="E102" s="42"/>
      <c r="F102" s="29" t="str">
        <f>E19</f>
        <v>UP v Olomouci, Křížkovského 511/8, Olomouc 779 00</v>
      </c>
      <c r="G102" s="42"/>
      <c r="H102" s="42"/>
      <c r="I102" s="34" t="s">
        <v>33</v>
      </c>
      <c r="J102" s="38" t="str">
        <f>E25</f>
        <v xml:space="preserve">RV Projekt s.r.o., Poláškova 1535, Val. Meziříčí </v>
      </c>
      <c r="K102" s="42"/>
      <c r="L102" s="148"/>
      <c r="S102" s="40"/>
      <c r="T102" s="40"/>
      <c r="U102" s="40"/>
      <c r="V102" s="40"/>
      <c r="W102" s="40"/>
      <c r="X102" s="40"/>
      <c r="Y102" s="40"/>
      <c r="Z102" s="40"/>
      <c r="AA102" s="40"/>
      <c r="AB102" s="40"/>
      <c r="AC102" s="40"/>
      <c r="AD102" s="40"/>
      <c r="AE102" s="40"/>
    </row>
    <row r="103" s="2" customFormat="1" ht="40.05" customHeight="1">
      <c r="A103" s="40"/>
      <c r="B103" s="41"/>
      <c r="C103" s="34" t="s">
        <v>31</v>
      </c>
      <c r="D103" s="42"/>
      <c r="E103" s="42"/>
      <c r="F103" s="29" t="str">
        <f>IF(E22="","",E22)</f>
        <v>Vyplň údaj</v>
      </c>
      <c r="G103" s="42"/>
      <c r="H103" s="42"/>
      <c r="I103" s="34" t="s">
        <v>38</v>
      </c>
      <c r="J103" s="38" t="str">
        <f>E28</f>
        <v xml:space="preserve">RV Projekt s.r.o., Poláškova 1535, Val. Meziříčí </v>
      </c>
      <c r="K103" s="42"/>
      <c r="L103" s="148"/>
      <c r="S103" s="40"/>
      <c r="T103" s="40"/>
      <c r="U103" s="40"/>
      <c r="V103" s="40"/>
      <c r="W103" s="40"/>
      <c r="X103" s="40"/>
      <c r="Y103" s="40"/>
      <c r="Z103" s="40"/>
      <c r="AA103" s="40"/>
      <c r="AB103" s="40"/>
      <c r="AC103" s="40"/>
      <c r="AD103" s="40"/>
      <c r="AE103" s="40"/>
    </row>
    <row r="104" s="2" customFormat="1" ht="10.32" customHeight="1">
      <c r="A104" s="40"/>
      <c r="B104" s="41"/>
      <c r="C104" s="42"/>
      <c r="D104" s="42"/>
      <c r="E104" s="42"/>
      <c r="F104" s="42"/>
      <c r="G104" s="42"/>
      <c r="H104" s="42"/>
      <c r="I104" s="42"/>
      <c r="J104" s="42"/>
      <c r="K104" s="42"/>
      <c r="L104" s="148"/>
      <c r="S104" s="40"/>
      <c r="T104" s="40"/>
      <c r="U104" s="40"/>
      <c r="V104" s="40"/>
      <c r="W104" s="40"/>
      <c r="X104" s="40"/>
      <c r="Y104" s="40"/>
      <c r="Z104" s="40"/>
      <c r="AA104" s="40"/>
      <c r="AB104" s="40"/>
      <c r="AC104" s="40"/>
      <c r="AD104" s="40"/>
      <c r="AE104" s="40"/>
    </row>
    <row r="105" s="11" customFormat="1" ht="29.28" customHeight="1">
      <c r="A105" s="189"/>
      <c r="B105" s="190"/>
      <c r="C105" s="191" t="s">
        <v>212</v>
      </c>
      <c r="D105" s="192" t="s">
        <v>60</v>
      </c>
      <c r="E105" s="192" t="s">
        <v>56</v>
      </c>
      <c r="F105" s="192" t="s">
        <v>57</v>
      </c>
      <c r="G105" s="192" t="s">
        <v>213</v>
      </c>
      <c r="H105" s="192" t="s">
        <v>214</v>
      </c>
      <c r="I105" s="192" t="s">
        <v>215</v>
      </c>
      <c r="J105" s="192" t="s">
        <v>199</v>
      </c>
      <c r="K105" s="193" t="s">
        <v>216</v>
      </c>
      <c r="L105" s="194"/>
      <c r="M105" s="94" t="s">
        <v>19</v>
      </c>
      <c r="N105" s="95" t="s">
        <v>45</v>
      </c>
      <c r="O105" s="95" t="s">
        <v>217</v>
      </c>
      <c r="P105" s="95" t="s">
        <v>218</v>
      </c>
      <c r="Q105" s="95" t="s">
        <v>219</v>
      </c>
      <c r="R105" s="95" t="s">
        <v>220</v>
      </c>
      <c r="S105" s="95" t="s">
        <v>221</v>
      </c>
      <c r="T105" s="95" t="s">
        <v>222</v>
      </c>
      <c r="U105" s="96" t="s">
        <v>223</v>
      </c>
      <c r="V105" s="189"/>
      <c r="W105" s="189"/>
      <c r="X105" s="189"/>
      <c r="Y105" s="189"/>
      <c r="Z105" s="189"/>
      <c r="AA105" s="189"/>
      <c r="AB105" s="189"/>
      <c r="AC105" s="189"/>
      <c r="AD105" s="189"/>
      <c r="AE105" s="189"/>
    </row>
    <row r="106" s="2" customFormat="1" ht="22.8" customHeight="1">
      <c r="A106" s="40"/>
      <c r="B106" s="41"/>
      <c r="C106" s="101" t="s">
        <v>224</v>
      </c>
      <c r="D106" s="42"/>
      <c r="E106" s="42"/>
      <c r="F106" s="42"/>
      <c r="G106" s="42"/>
      <c r="H106" s="42"/>
      <c r="I106" s="42"/>
      <c r="J106" s="195">
        <f>BK106</f>
        <v>0</v>
      </c>
      <c r="K106" s="42"/>
      <c r="L106" s="46"/>
      <c r="M106" s="97"/>
      <c r="N106" s="196"/>
      <c r="O106" s="98"/>
      <c r="P106" s="197">
        <f>P107+P202</f>
        <v>0</v>
      </c>
      <c r="Q106" s="98"/>
      <c r="R106" s="197">
        <f>R107+R202</f>
        <v>17.33041845</v>
      </c>
      <c r="S106" s="98"/>
      <c r="T106" s="197">
        <f>T107+T202</f>
        <v>0</v>
      </c>
      <c r="U106" s="99"/>
      <c r="V106" s="40"/>
      <c r="W106" s="40"/>
      <c r="X106" s="40"/>
      <c r="Y106" s="40"/>
      <c r="Z106" s="40"/>
      <c r="AA106" s="40"/>
      <c r="AB106" s="40"/>
      <c r="AC106" s="40"/>
      <c r="AD106" s="40"/>
      <c r="AE106" s="40"/>
      <c r="AT106" s="19" t="s">
        <v>74</v>
      </c>
      <c r="AU106" s="19" t="s">
        <v>200</v>
      </c>
      <c r="BK106" s="198">
        <f>BK107+BK202</f>
        <v>0</v>
      </c>
    </row>
    <row r="107" s="12" customFormat="1" ht="25.92" customHeight="1">
      <c r="A107" s="12"/>
      <c r="B107" s="199"/>
      <c r="C107" s="200"/>
      <c r="D107" s="201" t="s">
        <v>74</v>
      </c>
      <c r="E107" s="202" t="s">
        <v>225</v>
      </c>
      <c r="F107" s="202" t="s">
        <v>226</v>
      </c>
      <c r="G107" s="200"/>
      <c r="H107" s="200"/>
      <c r="I107" s="203"/>
      <c r="J107" s="204">
        <f>BK107</f>
        <v>0</v>
      </c>
      <c r="K107" s="200"/>
      <c r="L107" s="205"/>
      <c r="M107" s="206"/>
      <c r="N107" s="207"/>
      <c r="O107" s="207"/>
      <c r="P107" s="208">
        <f>P108+P142+P182+P199</f>
        <v>0</v>
      </c>
      <c r="Q107" s="207"/>
      <c r="R107" s="208">
        <f>R108+R142+R182+R199</f>
        <v>13.323845109999999</v>
      </c>
      <c r="S107" s="207"/>
      <c r="T107" s="208">
        <f>T108+T142+T182+T199</f>
        <v>0</v>
      </c>
      <c r="U107" s="209"/>
      <c r="V107" s="12"/>
      <c r="W107" s="12"/>
      <c r="X107" s="12"/>
      <c r="Y107" s="12"/>
      <c r="Z107" s="12"/>
      <c r="AA107" s="12"/>
      <c r="AB107" s="12"/>
      <c r="AC107" s="12"/>
      <c r="AD107" s="12"/>
      <c r="AE107" s="12"/>
      <c r="AR107" s="210" t="s">
        <v>82</v>
      </c>
      <c r="AT107" s="211" t="s">
        <v>74</v>
      </c>
      <c r="AU107" s="211" t="s">
        <v>75</v>
      </c>
      <c r="AY107" s="210" t="s">
        <v>227</v>
      </c>
      <c r="BK107" s="212">
        <f>BK108+BK142+BK182+BK199</f>
        <v>0</v>
      </c>
    </row>
    <row r="108" s="12" customFormat="1" ht="22.8" customHeight="1">
      <c r="A108" s="12"/>
      <c r="B108" s="199"/>
      <c r="C108" s="200"/>
      <c r="D108" s="201" t="s">
        <v>74</v>
      </c>
      <c r="E108" s="213" t="s">
        <v>91</v>
      </c>
      <c r="F108" s="213" t="s">
        <v>382</v>
      </c>
      <c r="G108" s="200"/>
      <c r="H108" s="200"/>
      <c r="I108" s="203"/>
      <c r="J108" s="214">
        <f>BK108</f>
        <v>0</v>
      </c>
      <c r="K108" s="200"/>
      <c r="L108" s="205"/>
      <c r="M108" s="206"/>
      <c r="N108" s="207"/>
      <c r="O108" s="207"/>
      <c r="P108" s="208">
        <f>SUM(P109:P141)</f>
        <v>0</v>
      </c>
      <c r="Q108" s="207"/>
      <c r="R108" s="208">
        <f>SUM(R109:R141)</f>
        <v>1.5066354500000003</v>
      </c>
      <c r="S108" s="207"/>
      <c r="T108" s="208">
        <f>SUM(T109:T141)</f>
        <v>0</v>
      </c>
      <c r="U108" s="209"/>
      <c r="V108" s="12"/>
      <c r="W108" s="12"/>
      <c r="X108" s="12"/>
      <c r="Y108" s="12"/>
      <c r="Z108" s="12"/>
      <c r="AA108" s="12"/>
      <c r="AB108" s="12"/>
      <c r="AC108" s="12"/>
      <c r="AD108" s="12"/>
      <c r="AE108" s="12"/>
      <c r="AR108" s="210" t="s">
        <v>82</v>
      </c>
      <c r="AT108" s="211" t="s">
        <v>74</v>
      </c>
      <c r="AU108" s="211" t="s">
        <v>82</v>
      </c>
      <c r="AY108" s="210" t="s">
        <v>227</v>
      </c>
      <c r="BK108" s="212">
        <f>SUM(BK109:BK141)</f>
        <v>0</v>
      </c>
    </row>
    <row r="109" s="2" customFormat="1" ht="24.15" customHeight="1">
      <c r="A109" s="40"/>
      <c r="B109" s="41"/>
      <c r="C109" s="215" t="s">
        <v>82</v>
      </c>
      <c r="D109" s="215" t="s">
        <v>229</v>
      </c>
      <c r="E109" s="216" t="s">
        <v>3880</v>
      </c>
      <c r="F109" s="217" t="s">
        <v>3881</v>
      </c>
      <c r="G109" s="218" t="s">
        <v>348</v>
      </c>
      <c r="H109" s="219">
        <v>1</v>
      </c>
      <c r="I109" s="220"/>
      <c r="J109" s="221">
        <f>ROUND(I109*H109,2)</f>
        <v>0</v>
      </c>
      <c r="K109" s="217" t="s">
        <v>233</v>
      </c>
      <c r="L109" s="46"/>
      <c r="M109" s="222" t="s">
        <v>19</v>
      </c>
      <c r="N109" s="223" t="s">
        <v>46</v>
      </c>
      <c r="O109" s="86"/>
      <c r="P109" s="224">
        <f>O109*H109</f>
        <v>0</v>
      </c>
      <c r="Q109" s="224">
        <v>0.039629999999999999</v>
      </c>
      <c r="R109" s="224">
        <f>Q109*H109</f>
        <v>0.039629999999999999</v>
      </c>
      <c r="S109" s="224">
        <v>0</v>
      </c>
      <c r="T109" s="224">
        <f>S109*H109</f>
        <v>0</v>
      </c>
      <c r="U109" s="225" t="s">
        <v>19</v>
      </c>
      <c r="V109" s="40"/>
      <c r="W109" s="40"/>
      <c r="X109" s="40"/>
      <c r="Y109" s="40"/>
      <c r="Z109" s="40"/>
      <c r="AA109" s="40"/>
      <c r="AB109" s="40"/>
      <c r="AC109" s="40"/>
      <c r="AD109" s="40"/>
      <c r="AE109" s="40"/>
      <c r="AR109" s="226" t="s">
        <v>234</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3882</v>
      </c>
    </row>
    <row r="110" s="2" customFormat="1">
      <c r="A110" s="40"/>
      <c r="B110" s="41"/>
      <c r="C110" s="42"/>
      <c r="D110" s="228" t="s">
        <v>236</v>
      </c>
      <c r="E110" s="42"/>
      <c r="F110" s="229" t="s">
        <v>3883</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13" customFormat="1">
      <c r="A111" s="13"/>
      <c r="B111" s="233"/>
      <c r="C111" s="234"/>
      <c r="D111" s="235" t="s">
        <v>238</v>
      </c>
      <c r="E111" s="236" t="s">
        <v>19</v>
      </c>
      <c r="F111" s="237" t="s">
        <v>82</v>
      </c>
      <c r="G111" s="234"/>
      <c r="H111" s="238">
        <v>1</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4" customFormat="1">
      <c r="A112" s="14"/>
      <c r="B112" s="245"/>
      <c r="C112" s="246"/>
      <c r="D112" s="235" t="s">
        <v>238</v>
      </c>
      <c r="E112" s="247" t="s">
        <v>19</v>
      </c>
      <c r="F112" s="248" t="s">
        <v>240</v>
      </c>
      <c r="G112" s="246"/>
      <c r="H112" s="249">
        <v>1</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84</v>
      </c>
      <c r="AV112" s="14" t="s">
        <v>234</v>
      </c>
      <c r="AW112" s="14" t="s">
        <v>37</v>
      </c>
      <c r="AX112" s="14" t="s">
        <v>82</v>
      </c>
      <c r="AY112" s="255" t="s">
        <v>227</v>
      </c>
    </row>
    <row r="113" s="2" customFormat="1" ht="24.15" customHeight="1">
      <c r="A113" s="40"/>
      <c r="B113" s="41"/>
      <c r="C113" s="215" t="s">
        <v>84</v>
      </c>
      <c r="D113" s="215" t="s">
        <v>229</v>
      </c>
      <c r="E113" s="216" t="s">
        <v>383</v>
      </c>
      <c r="F113" s="217" t="s">
        <v>384</v>
      </c>
      <c r="G113" s="218" t="s">
        <v>244</v>
      </c>
      <c r="H113" s="219">
        <v>0.014</v>
      </c>
      <c r="I113" s="220"/>
      <c r="J113" s="221">
        <f>ROUND(I113*H113,2)</f>
        <v>0</v>
      </c>
      <c r="K113" s="217" t="s">
        <v>233</v>
      </c>
      <c r="L113" s="46"/>
      <c r="M113" s="222" t="s">
        <v>19</v>
      </c>
      <c r="N113" s="223" t="s">
        <v>46</v>
      </c>
      <c r="O113" s="86"/>
      <c r="P113" s="224">
        <f>O113*H113</f>
        <v>0</v>
      </c>
      <c r="Q113" s="224">
        <v>0.019539999999999998</v>
      </c>
      <c r="R113" s="224">
        <f>Q113*H113</f>
        <v>0.00027356</v>
      </c>
      <c r="S113" s="224">
        <v>0</v>
      </c>
      <c r="T113" s="224">
        <f>S113*H113</f>
        <v>0</v>
      </c>
      <c r="U113" s="225" t="s">
        <v>19</v>
      </c>
      <c r="V113" s="40"/>
      <c r="W113" s="40"/>
      <c r="X113" s="40"/>
      <c r="Y113" s="40"/>
      <c r="Z113" s="40"/>
      <c r="AA113" s="40"/>
      <c r="AB113" s="40"/>
      <c r="AC113" s="40"/>
      <c r="AD113" s="40"/>
      <c r="AE113" s="40"/>
      <c r="AR113" s="226" t="s">
        <v>234</v>
      </c>
      <c r="AT113" s="226" t="s">
        <v>229</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234</v>
      </c>
      <c r="BM113" s="226" t="s">
        <v>3884</v>
      </c>
    </row>
    <row r="114" s="2" customFormat="1">
      <c r="A114" s="40"/>
      <c r="B114" s="41"/>
      <c r="C114" s="42"/>
      <c r="D114" s="228" t="s">
        <v>236</v>
      </c>
      <c r="E114" s="42"/>
      <c r="F114" s="229" t="s">
        <v>386</v>
      </c>
      <c r="G114" s="42"/>
      <c r="H114" s="42"/>
      <c r="I114" s="230"/>
      <c r="J114" s="42"/>
      <c r="K114" s="42"/>
      <c r="L114" s="46"/>
      <c r="M114" s="231"/>
      <c r="N114" s="232"/>
      <c r="O114" s="86"/>
      <c r="P114" s="86"/>
      <c r="Q114" s="86"/>
      <c r="R114" s="86"/>
      <c r="S114" s="86"/>
      <c r="T114" s="86"/>
      <c r="U114" s="87"/>
      <c r="V114" s="40"/>
      <c r="W114" s="40"/>
      <c r="X114" s="40"/>
      <c r="Y114" s="40"/>
      <c r="Z114" s="40"/>
      <c r="AA114" s="40"/>
      <c r="AB114" s="40"/>
      <c r="AC114" s="40"/>
      <c r="AD114" s="40"/>
      <c r="AE114" s="40"/>
      <c r="AT114" s="19" t="s">
        <v>236</v>
      </c>
      <c r="AU114" s="19" t="s">
        <v>84</v>
      </c>
    </row>
    <row r="115" s="15" customFormat="1">
      <c r="A115" s="15"/>
      <c r="B115" s="266"/>
      <c r="C115" s="267"/>
      <c r="D115" s="235" t="s">
        <v>238</v>
      </c>
      <c r="E115" s="268" t="s">
        <v>19</v>
      </c>
      <c r="F115" s="269" t="s">
        <v>387</v>
      </c>
      <c r="G115" s="267"/>
      <c r="H115" s="268" t="s">
        <v>19</v>
      </c>
      <c r="I115" s="270"/>
      <c r="J115" s="267"/>
      <c r="K115" s="267"/>
      <c r="L115" s="271"/>
      <c r="M115" s="272"/>
      <c r="N115" s="273"/>
      <c r="O115" s="273"/>
      <c r="P115" s="273"/>
      <c r="Q115" s="273"/>
      <c r="R115" s="273"/>
      <c r="S115" s="273"/>
      <c r="T115" s="273"/>
      <c r="U115" s="274"/>
      <c r="V115" s="15"/>
      <c r="W115" s="15"/>
      <c r="X115" s="15"/>
      <c r="Y115" s="15"/>
      <c r="Z115" s="15"/>
      <c r="AA115" s="15"/>
      <c r="AB115" s="15"/>
      <c r="AC115" s="15"/>
      <c r="AD115" s="15"/>
      <c r="AE115" s="15"/>
      <c r="AT115" s="275" t="s">
        <v>238</v>
      </c>
      <c r="AU115" s="275" t="s">
        <v>84</v>
      </c>
      <c r="AV115" s="15" t="s">
        <v>82</v>
      </c>
      <c r="AW115" s="15" t="s">
        <v>37</v>
      </c>
      <c r="AX115" s="15" t="s">
        <v>75</v>
      </c>
      <c r="AY115" s="275" t="s">
        <v>227</v>
      </c>
    </row>
    <row r="116" s="13" customFormat="1">
      <c r="A116" s="13"/>
      <c r="B116" s="233"/>
      <c r="C116" s="234"/>
      <c r="D116" s="235" t="s">
        <v>238</v>
      </c>
      <c r="E116" s="236" t="s">
        <v>19</v>
      </c>
      <c r="F116" s="237" t="s">
        <v>3885</v>
      </c>
      <c r="G116" s="234"/>
      <c r="H116" s="238">
        <v>0.014</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4" customFormat="1">
      <c r="A117" s="14"/>
      <c r="B117" s="245"/>
      <c r="C117" s="246"/>
      <c r="D117" s="235" t="s">
        <v>238</v>
      </c>
      <c r="E117" s="247" t="s">
        <v>19</v>
      </c>
      <c r="F117" s="248" t="s">
        <v>240</v>
      </c>
      <c r="G117" s="246"/>
      <c r="H117" s="249">
        <v>0.014</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84</v>
      </c>
      <c r="AV117" s="14" t="s">
        <v>234</v>
      </c>
      <c r="AW117" s="14" t="s">
        <v>37</v>
      </c>
      <c r="AX117" s="14" t="s">
        <v>82</v>
      </c>
      <c r="AY117" s="255" t="s">
        <v>227</v>
      </c>
    </row>
    <row r="118" s="2" customFormat="1" ht="16.5" customHeight="1">
      <c r="A118" s="40"/>
      <c r="B118" s="41"/>
      <c r="C118" s="256" t="s">
        <v>91</v>
      </c>
      <c r="D118" s="256" t="s">
        <v>241</v>
      </c>
      <c r="E118" s="257" t="s">
        <v>391</v>
      </c>
      <c r="F118" s="258" t="s">
        <v>392</v>
      </c>
      <c r="G118" s="259" t="s">
        <v>244</v>
      </c>
      <c r="H118" s="260">
        <v>0.014</v>
      </c>
      <c r="I118" s="261"/>
      <c r="J118" s="262">
        <f>ROUND(I118*H118,2)</f>
        <v>0</v>
      </c>
      <c r="K118" s="258" t="s">
        <v>233</v>
      </c>
      <c r="L118" s="263"/>
      <c r="M118" s="264" t="s">
        <v>19</v>
      </c>
      <c r="N118" s="265" t="s">
        <v>46</v>
      </c>
      <c r="O118" s="86"/>
      <c r="P118" s="224">
        <f>O118*H118</f>
        <v>0</v>
      </c>
      <c r="Q118" s="224">
        <v>1</v>
      </c>
      <c r="R118" s="224">
        <f>Q118*H118</f>
        <v>0.014</v>
      </c>
      <c r="S118" s="224">
        <v>0</v>
      </c>
      <c r="T118" s="224">
        <f>S118*H118</f>
        <v>0</v>
      </c>
      <c r="U118" s="225" t="s">
        <v>19</v>
      </c>
      <c r="V118" s="40"/>
      <c r="W118" s="40"/>
      <c r="X118" s="40"/>
      <c r="Y118" s="40"/>
      <c r="Z118" s="40"/>
      <c r="AA118" s="40"/>
      <c r="AB118" s="40"/>
      <c r="AC118" s="40"/>
      <c r="AD118" s="40"/>
      <c r="AE118" s="40"/>
      <c r="AR118" s="226" t="s">
        <v>245</v>
      </c>
      <c r="AT118" s="226" t="s">
        <v>241</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3886</v>
      </c>
    </row>
    <row r="119" s="2" customFormat="1" ht="24.15" customHeight="1">
      <c r="A119" s="40"/>
      <c r="B119" s="41"/>
      <c r="C119" s="215" t="s">
        <v>234</v>
      </c>
      <c r="D119" s="215" t="s">
        <v>229</v>
      </c>
      <c r="E119" s="216" t="s">
        <v>1454</v>
      </c>
      <c r="F119" s="217" t="s">
        <v>1455</v>
      </c>
      <c r="G119" s="218" t="s">
        <v>244</v>
      </c>
      <c r="H119" s="219">
        <v>0.050000000000000003</v>
      </c>
      <c r="I119" s="220"/>
      <c r="J119" s="221">
        <f>ROUND(I119*H119,2)</f>
        <v>0</v>
      </c>
      <c r="K119" s="217" t="s">
        <v>233</v>
      </c>
      <c r="L119" s="46"/>
      <c r="M119" s="222" t="s">
        <v>19</v>
      </c>
      <c r="N119" s="223" t="s">
        <v>46</v>
      </c>
      <c r="O119" s="86"/>
      <c r="P119" s="224">
        <f>O119*H119</f>
        <v>0</v>
      </c>
      <c r="Q119" s="224">
        <v>0.017090000000000001</v>
      </c>
      <c r="R119" s="224">
        <f>Q119*H119</f>
        <v>0.00085450000000000012</v>
      </c>
      <c r="S119" s="224">
        <v>0</v>
      </c>
      <c r="T119" s="224">
        <f>S119*H119</f>
        <v>0</v>
      </c>
      <c r="U119" s="225" t="s">
        <v>19</v>
      </c>
      <c r="V119" s="40"/>
      <c r="W119" s="40"/>
      <c r="X119" s="40"/>
      <c r="Y119" s="40"/>
      <c r="Z119" s="40"/>
      <c r="AA119" s="40"/>
      <c r="AB119" s="40"/>
      <c r="AC119" s="40"/>
      <c r="AD119" s="40"/>
      <c r="AE119" s="40"/>
      <c r="AR119" s="226" t="s">
        <v>234</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3887</v>
      </c>
    </row>
    <row r="120" s="2" customFormat="1">
      <c r="A120" s="40"/>
      <c r="B120" s="41"/>
      <c r="C120" s="42"/>
      <c r="D120" s="228" t="s">
        <v>236</v>
      </c>
      <c r="E120" s="42"/>
      <c r="F120" s="229" t="s">
        <v>1457</v>
      </c>
      <c r="G120" s="42"/>
      <c r="H120" s="42"/>
      <c r="I120" s="230"/>
      <c r="J120" s="42"/>
      <c r="K120" s="42"/>
      <c r="L120" s="46"/>
      <c r="M120" s="231"/>
      <c r="N120" s="232"/>
      <c r="O120" s="86"/>
      <c r="P120" s="86"/>
      <c r="Q120" s="86"/>
      <c r="R120" s="86"/>
      <c r="S120" s="86"/>
      <c r="T120" s="86"/>
      <c r="U120" s="87"/>
      <c r="V120" s="40"/>
      <c r="W120" s="40"/>
      <c r="X120" s="40"/>
      <c r="Y120" s="40"/>
      <c r="Z120" s="40"/>
      <c r="AA120" s="40"/>
      <c r="AB120" s="40"/>
      <c r="AC120" s="40"/>
      <c r="AD120" s="40"/>
      <c r="AE120" s="40"/>
      <c r="AT120" s="19" t="s">
        <v>236</v>
      </c>
      <c r="AU120" s="19" t="s">
        <v>84</v>
      </c>
    </row>
    <row r="121" s="13" customFormat="1">
      <c r="A121" s="13"/>
      <c r="B121" s="233"/>
      <c r="C121" s="234"/>
      <c r="D121" s="235" t="s">
        <v>238</v>
      </c>
      <c r="E121" s="236" t="s">
        <v>19</v>
      </c>
      <c r="F121" s="237" t="s">
        <v>3888</v>
      </c>
      <c r="G121" s="234"/>
      <c r="H121" s="238">
        <v>0.050000000000000003</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0.050000000000000003</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16.5" customHeight="1">
      <c r="A123" s="40"/>
      <c r="B123" s="41"/>
      <c r="C123" s="256" t="s">
        <v>267</v>
      </c>
      <c r="D123" s="256" t="s">
        <v>241</v>
      </c>
      <c r="E123" s="257" t="s">
        <v>1459</v>
      </c>
      <c r="F123" s="258" t="s">
        <v>1460</v>
      </c>
      <c r="G123" s="259" t="s">
        <v>244</v>
      </c>
      <c r="H123" s="260">
        <v>0.050000000000000003</v>
      </c>
      <c r="I123" s="261"/>
      <c r="J123" s="262">
        <f>ROUND(I123*H123,2)</f>
        <v>0</v>
      </c>
      <c r="K123" s="258" t="s">
        <v>233</v>
      </c>
      <c r="L123" s="263"/>
      <c r="M123" s="264" t="s">
        <v>19</v>
      </c>
      <c r="N123" s="265" t="s">
        <v>46</v>
      </c>
      <c r="O123" s="86"/>
      <c r="P123" s="224">
        <f>O123*H123</f>
        <v>0</v>
      </c>
      <c r="Q123" s="224">
        <v>1</v>
      </c>
      <c r="R123" s="224">
        <f>Q123*H123</f>
        <v>0.050000000000000003</v>
      </c>
      <c r="S123" s="224">
        <v>0</v>
      </c>
      <c r="T123" s="224">
        <f>S123*H123</f>
        <v>0</v>
      </c>
      <c r="U123" s="225" t="s">
        <v>19</v>
      </c>
      <c r="V123" s="40"/>
      <c r="W123" s="40"/>
      <c r="X123" s="40"/>
      <c r="Y123" s="40"/>
      <c r="Z123" s="40"/>
      <c r="AA123" s="40"/>
      <c r="AB123" s="40"/>
      <c r="AC123" s="40"/>
      <c r="AD123" s="40"/>
      <c r="AE123" s="40"/>
      <c r="AR123" s="226" t="s">
        <v>245</v>
      </c>
      <c r="AT123" s="226" t="s">
        <v>241</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3889</v>
      </c>
    </row>
    <row r="124" s="2" customFormat="1" ht="24.15" customHeight="1">
      <c r="A124" s="40"/>
      <c r="B124" s="41"/>
      <c r="C124" s="215" t="s">
        <v>248</v>
      </c>
      <c r="D124" s="215" t="s">
        <v>229</v>
      </c>
      <c r="E124" s="216" t="s">
        <v>394</v>
      </c>
      <c r="F124" s="217" t="s">
        <v>395</v>
      </c>
      <c r="G124" s="218" t="s">
        <v>259</v>
      </c>
      <c r="H124" s="219">
        <v>17.658999999999999</v>
      </c>
      <c r="I124" s="220"/>
      <c r="J124" s="221">
        <f>ROUND(I124*H124,2)</f>
        <v>0</v>
      </c>
      <c r="K124" s="217" t="s">
        <v>233</v>
      </c>
      <c r="L124" s="46"/>
      <c r="M124" s="222" t="s">
        <v>19</v>
      </c>
      <c r="N124" s="223" t="s">
        <v>46</v>
      </c>
      <c r="O124" s="86"/>
      <c r="P124" s="224">
        <f>O124*H124</f>
        <v>0</v>
      </c>
      <c r="Q124" s="224">
        <v>0.079210000000000003</v>
      </c>
      <c r="R124" s="224">
        <f>Q124*H124</f>
        <v>1.39876939</v>
      </c>
      <c r="S124" s="224">
        <v>0</v>
      </c>
      <c r="T124" s="224">
        <f>S124*H124</f>
        <v>0</v>
      </c>
      <c r="U124" s="225" t="s">
        <v>19</v>
      </c>
      <c r="V124" s="40"/>
      <c r="W124" s="40"/>
      <c r="X124" s="40"/>
      <c r="Y124" s="40"/>
      <c r="Z124" s="40"/>
      <c r="AA124" s="40"/>
      <c r="AB124" s="40"/>
      <c r="AC124" s="40"/>
      <c r="AD124" s="40"/>
      <c r="AE124" s="40"/>
      <c r="AR124" s="226" t="s">
        <v>234</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3890</v>
      </c>
    </row>
    <row r="125" s="2" customFormat="1">
      <c r="A125" s="40"/>
      <c r="B125" s="41"/>
      <c r="C125" s="42"/>
      <c r="D125" s="228" t="s">
        <v>236</v>
      </c>
      <c r="E125" s="42"/>
      <c r="F125" s="229" t="s">
        <v>397</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5" customFormat="1">
      <c r="A126" s="15"/>
      <c r="B126" s="266"/>
      <c r="C126" s="267"/>
      <c r="D126" s="235" t="s">
        <v>238</v>
      </c>
      <c r="E126" s="268" t="s">
        <v>19</v>
      </c>
      <c r="F126" s="269" t="s">
        <v>3891</v>
      </c>
      <c r="G126" s="267"/>
      <c r="H126" s="268" t="s">
        <v>19</v>
      </c>
      <c r="I126" s="270"/>
      <c r="J126" s="267"/>
      <c r="K126" s="267"/>
      <c r="L126" s="271"/>
      <c r="M126" s="272"/>
      <c r="N126" s="273"/>
      <c r="O126" s="273"/>
      <c r="P126" s="273"/>
      <c r="Q126" s="273"/>
      <c r="R126" s="273"/>
      <c r="S126" s="273"/>
      <c r="T126" s="273"/>
      <c r="U126" s="274"/>
      <c r="V126" s="15"/>
      <c r="W126" s="15"/>
      <c r="X126" s="15"/>
      <c r="Y126" s="15"/>
      <c r="Z126" s="15"/>
      <c r="AA126" s="15"/>
      <c r="AB126" s="15"/>
      <c r="AC126" s="15"/>
      <c r="AD126" s="15"/>
      <c r="AE126" s="15"/>
      <c r="AT126" s="275" t="s">
        <v>238</v>
      </c>
      <c r="AU126" s="275" t="s">
        <v>84</v>
      </c>
      <c r="AV126" s="15" t="s">
        <v>82</v>
      </c>
      <c r="AW126" s="15" t="s">
        <v>37</v>
      </c>
      <c r="AX126" s="15" t="s">
        <v>75</v>
      </c>
      <c r="AY126" s="275" t="s">
        <v>227</v>
      </c>
    </row>
    <row r="127" s="13" customFormat="1">
      <c r="A127" s="13"/>
      <c r="B127" s="233"/>
      <c r="C127" s="234"/>
      <c r="D127" s="235" t="s">
        <v>238</v>
      </c>
      <c r="E127" s="236" t="s">
        <v>19</v>
      </c>
      <c r="F127" s="237" t="s">
        <v>3892</v>
      </c>
      <c r="G127" s="234"/>
      <c r="H127" s="238">
        <v>3.7759999999999998</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5" customFormat="1">
      <c r="A128" s="15"/>
      <c r="B128" s="266"/>
      <c r="C128" s="267"/>
      <c r="D128" s="235" t="s">
        <v>238</v>
      </c>
      <c r="E128" s="268" t="s">
        <v>19</v>
      </c>
      <c r="F128" s="269" t="s">
        <v>3893</v>
      </c>
      <c r="G128" s="267"/>
      <c r="H128" s="268" t="s">
        <v>19</v>
      </c>
      <c r="I128" s="270"/>
      <c r="J128" s="267"/>
      <c r="K128" s="267"/>
      <c r="L128" s="271"/>
      <c r="M128" s="272"/>
      <c r="N128" s="273"/>
      <c r="O128" s="273"/>
      <c r="P128" s="273"/>
      <c r="Q128" s="273"/>
      <c r="R128" s="273"/>
      <c r="S128" s="273"/>
      <c r="T128" s="273"/>
      <c r="U128" s="274"/>
      <c r="V128" s="15"/>
      <c r="W128" s="15"/>
      <c r="X128" s="15"/>
      <c r="Y128" s="15"/>
      <c r="Z128" s="15"/>
      <c r="AA128" s="15"/>
      <c r="AB128" s="15"/>
      <c r="AC128" s="15"/>
      <c r="AD128" s="15"/>
      <c r="AE128" s="15"/>
      <c r="AT128" s="275" t="s">
        <v>238</v>
      </c>
      <c r="AU128" s="275" t="s">
        <v>84</v>
      </c>
      <c r="AV128" s="15" t="s">
        <v>82</v>
      </c>
      <c r="AW128" s="15" t="s">
        <v>37</v>
      </c>
      <c r="AX128" s="15" t="s">
        <v>75</v>
      </c>
      <c r="AY128" s="275" t="s">
        <v>227</v>
      </c>
    </row>
    <row r="129" s="13" customFormat="1">
      <c r="A129" s="13"/>
      <c r="B129" s="233"/>
      <c r="C129" s="234"/>
      <c r="D129" s="235" t="s">
        <v>238</v>
      </c>
      <c r="E129" s="236" t="s">
        <v>19</v>
      </c>
      <c r="F129" s="237" t="s">
        <v>3894</v>
      </c>
      <c r="G129" s="234"/>
      <c r="H129" s="238">
        <v>3.4199999999999999</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3" customFormat="1">
      <c r="A130" s="13"/>
      <c r="B130" s="233"/>
      <c r="C130" s="234"/>
      <c r="D130" s="235" t="s">
        <v>238</v>
      </c>
      <c r="E130" s="236" t="s">
        <v>19</v>
      </c>
      <c r="F130" s="237" t="s">
        <v>839</v>
      </c>
      <c r="G130" s="234"/>
      <c r="H130" s="238">
        <v>-1.8</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3" customFormat="1">
      <c r="A131" s="13"/>
      <c r="B131" s="233"/>
      <c r="C131" s="234"/>
      <c r="D131" s="235" t="s">
        <v>238</v>
      </c>
      <c r="E131" s="236" t="s">
        <v>19</v>
      </c>
      <c r="F131" s="237" t="s">
        <v>3895</v>
      </c>
      <c r="G131" s="234"/>
      <c r="H131" s="238">
        <v>11.542999999999999</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3" customFormat="1">
      <c r="A132" s="13"/>
      <c r="B132" s="233"/>
      <c r="C132" s="234"/>
      <c r="D132" s="235" t="s">
        <v>238</v>
      </c>
      <c r="E132" s="236" t="s">
        <v>19</v>
      </c>
      <c r="F132" s="237" t="s">
        <v>3896</v>
      </c>
      <c r="G132" s="234"/>
      <c r="H132" s="238">
        <v>0.71999999999999997</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17.658999999999999</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16.5" customHeight="1">
      <c r="A134" s="40"/>
      <c r="B134" s="41"/>
      <c r="C134" s="215" t="s">
        <v>285</v>
      </c>
      <c r="D134" s="215" t="s">
        <v>229</v>
      </c>
      <c r="E134" s="216" t="s">
        <v>403</v>
      </c>
      <c r="F134" s="217" t="s">
        <v>404</v>
      </c>
      <c r="G134" s="218" t="s">
        <v>309</v>
      </c>
      <c r="H134" s="219">
        <v>7.375</v>
      </c>
      <c r="I134" s="220"/>
      <c r="J134" s="221">
        <f>ROUND(I134*H134,2)</f>
        <v>0</v>
      </c>
      <c r="K134" s="217" t="s">
        <v>233</v>
      </c>
      <c r="L134" s="46"/>
      <c r="M134" s="222" t="s">
        <v>19</v>
      </c>
      <c r="N134" s="223" t="s">
        <v>46</v>
      </c>
      <c r="O134" s="86"/>
      <c r="P134" s="224">
        <f>O134*H134</f>
        <v>0</v>
      </c>
      <c r="Q134" s="224">
        <v>0.00012</v>
      </c>
      <c r="R134" s="224">
        <f>Q134*H134</f>
        <v>0.00088500000000000004</v>
      </c>
      <c r="S134" s="224">
        <v>0</v>
      </c>
      <c r="T134" s="224">
        <f>S134*H134</f>
        <v>0</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3897</v>
      </c>
    </row>
    <row r="135" s="2" customFormat="1">
      <c r="A135" s="40"/>
      <c r="B135" s="41"/>
      <c r="C135" s="42"/>
      <c r="D135" s="228" t="s">
        <v>236</v>
      </c>
      <c r="E135" s="42"/>
      <c r="F135" s="229" t="s">
        <v>406</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13" customFormat="1">
      <c r="A136" s="13"/>
      <c r="B136" s="233"/>
      <c r="C136" s="234"/>
      <c r="D136" s="235" t="s">
        <v>238</v>
      </c>
      <c r="E136" s="236" t="s">
        <v>19</v>
      </c>
      <c r="F136" s="237" t="s">
        <v>3898</v>
      </c>
      <c r="G136" s="234"/>
      <c r="H136" s="238">
        <v>7.375</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7.375</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16.5" customHeight="1">
      <c r="A138" s="40"/>
      <c r="B138" s="41"/>
      <c r="C138" s="215" t="s">
        <v>245</v>
      </c>
      <c r="D138" s="215" t="s">
        <v>229</v>
      </c>
      <c r="E138" s="216" t="s">
        <v>408</v>
      </c>
      <c r="F138" s="217" t="s">
        <v>409</v>
      </c>
      <c r="G138" s="218" t="s">
        <v>309</v>
      </c>
      <c r="H138" s="219">
        <v>17.100000000000001</v>
      </c>
      <c r="I138" s="220"/>
      <c r="J138" s="221">
        <f>ROUND(I138*H138,2)</f>
        <v>0</v>
      </c>
      <c r="K138" s="217" t="s">
        <v>233</v>
      </c>
      <c r="L138" s="46"/>
      <c r="M138" s="222" t="s">
        <v>19</v>
      </c>
      <c r="N138" s="223" t="s">
        <v>46</v>
      </c>
      <c r="O138" s="86"/>
      <c r="P138" s="224">
        <f>O138*H138</f>
        <v>0</v>
      </c>
      <c r="Q138" s="224">
        <v>0.00012999999999999999</v>
      </c>
      <c r="R138" s="224">
        <f>Q138*H138</f>
        <v>0.0022230000000000001</v>
      </c>
      <c r="S138" s="224">
        <v>0</v>
      </c>
      <c r="T138" s="224">
        <f>S138*H138</f>
        <v>0</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3899</v>
      </c>
    </row>
    <row r="139" s="2" customFormat="1">
      <c r="A139" s="40"/>
      <c r="B139" s="41"/>
      <c r="C139" s="42"/>
      <c r="D139" s="228" t="s">
        <v>236</v>
      </c>
      <c r="E139" s="42"/>
      <c r="F139" s="229" t="s">
        <v>411</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412</v>
      </c>
      <c r="G140" s="234"/>
      <c r="H140" s="238">
        <v>17.100000000000001</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17.100000000000001</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12" customFormat="1" ht="22.8" customHeight="1">
      <c r="A142" s="12"/>
      <c r="B142" s="199"/>
      <c r="C142" s="200"/>
      <c r="D142" s="201" t="s">
        <v>74</v>
      </c>
      <c r="E142" s="213" t="s">
        <v>248</v>
      </c>
      <c r="F142" s="213" t="s">
        <v>249</v>
      </c>
      <c r="G142" s="200"/>
      <c r="H142" s="200"/>
      <c r="I142" s="203"/>
      <c r="J142" s="214">
        <f>BK142</f>
        <v>0</v>
      </c>
      <c r="K142" s="200"/>
      <c r="L142" s="205"/>
      <c r="M142" s="206"/>
      <c r="N142" s="207"/>
      <c r="O142" s="207"/>
      <c r="P142" s="208">
        <f>SUM(P143:P181)</f>
        <v>0</v>
      </c>
      <c r="Q142" s="207"/>
      <c r="R142" s="208">
        <f>SUM(R143:R181)</f>
        <v>11.815300059999998</v>
      </c>
      <c r="S142" s="207"/>
      <c r="T142" s="208">
        <f>SUM(T143:T181)</f>
        <v>0</v>
      </c>
      <c r="U142" s="209"/>
      <c r="V142" s="12"/>
      <c r="W142" s="12"/>
      <c r="X142" s="12"/>
      <c r="Y142" s="12"/>
      <c r="Z142" s="12"/>
      <c r="AA142" s="12"/>
      <c r="AB142" s="12"/>
      <c r="AC142" s="12"/>
      <c r="AD142" s="12"/>
      <c r="AE142" s="12"/>
      <c r="AR142" s="210" t="s">
        <v>82</v>
      </c>
      <c r="AT142" s="211" t="s">
        <v>74</v>
      </c>
      <c r="AU142" s="211" t="s">
        <v>82</v>
      </c>
      <c r="AY142" s="210" t="s">
        <v>227</v>
      </c>
      <c r="BK142" s="212">
        <f>SUM(BK143:BK181)</f>
        <v>0</v>
      </c>
    </row>
    <row r="143" s="2" customFormat="1" ht="16.5" customHeight="1">
      <c r="A143" s="40"/>
      <c r="B143" s="41"/>
      <c r="C143" s="215" t="s">
        <v>255</v>
      </c>
      <c r="D143" s="215" t="s">
        <v>229</v>
      </c>
      <c r="E143" s="216" t="s">
        <v>3900</v>
      </c>
      <c r="F143" s="217" t="s">
        <v>3901</v>
      </c>
      <c r="G143" s="218" t="s">
        <v>259</v>
      </c>
      <c r="H143" s="219">
        <v>164.88300000000001</v>
      </c>
      <c r="I143" s="220"/>
      <c r="J143" s="221">
        <f>ROUND(I143*H143,2)</f>
        <v>0</v>
      </c>
      <c r="K143" s="217" t="s">
        <v>233</v>
      </c>
      <c r="L143" s="46"/>
      <c r="M143" s="222" t="s">
        <v>19</v>
      </c>
      <c r="N143" s="223" t="s">
        <v>46</v>
      </c>
      <c r="O143" s="86"/>
      <c r="P143" s="224">
        <f>O143*H143</f>
        <v>0</v>
      </c>
      <c r="Q143" s="224">
        <v>0.00025999999999999998</v>
      </c>
      <c r="R143" s="224">
        <f>Q143*H143</f>
        <v>0.042869579999999997</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3902</v>
      </c>
    </row>
    <row r="144" s="2" customFormat="1">
      <c r="A144" s="40"/>
      <c r="B144" s="41"/>
      <c r="C144" s="42"/>
      <c r="D144" s="228" t="s">
        <v>236</v>
      </c>
      <c r="E144" s="42"/>
      <c r="F144" s="229" t="s">
        <v>3903</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3" customFormat="1">
      <c r="A145" s="13"/>
      <c r="B145" s="233"/>
      <c r="C145" s="234"/>
      <c r="D145" s="235" t="s">
        <v>238</v>
      </c>
      <c r="E145" s="236" t="s">
        <v>19</v>
      </c>
      <c r="F145" s="237" t="s">
        <v>3904</v>
      </c>
      <c r="G145" s="234"/>
      <c r="H145" s="238">
        <v>164.88300000000001</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164.88300000000001</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24.15" customHeight="1">
      <c r="A147" s="40"/>
      <c r="B147" s="41"/>
      <c r="C147" s="215" t="s">
        <v>117</v>
      </c>
      <c r="D147" s="215" t="s">
        <v>229</v>
      </c>
      <c r="E147" s="216" t="s">
        <v>424</v>
      </c>
      <c r="F147" s="217" t="s">
        <v>425</v>
      </c>
      <c r="G147" s="218" t="s">
        <v>259</v>
      </c>
      <c r="H147" s="219">
        <v>19.998999999999999</v>
      </c>
      <c r="I147" s="220"/>
      <c r="J147" s="221">
        <f>ROUND(I147*H147,2)</f>
        <v>0</v>
      </c>
      <c r="K147" s="217" t="s">
        <v>233</v>
      </c>
      <c r="L147" s="46"/>
      <c r="M147" s="222" t="s">
        <v>19</v>
      </c>
      <c r="N147" s="223" t="s">
        <v>46</v>
      </c>
      <c r="O147" s="86"/>
      <c r="P147" s="224">
        <f>O147*H147</f>
        <v>0</v>
      </c>
      <c r="Q147" s="224">
        <v>0.0043800000000000002</v>
      </c>
      <c r="R147" s="224">
        <f>Q147*H147</f>
        <v>0.087595619999999999</v>
      </c>
      <c r="S147" s="224">
        <v>0</v>
      </c>
      <c r="T147" s="224">
        <f>S147*H147</f>
        <v>0</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3905</v>
      </c>
    </row>
    <row r="148" s="2" customFormat="1">
      <c r="A148" s="40"/>
      <c r="B148" s="41"/>
      <c r="C148" s="42"/>
      <c r="D148" s="228" t="s">
        <v>236</v>
      </c>
      <c r="E148" s="42"/>
      <c r="F148" s="229" t="s">
        <v>427</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15" customFormat="1">
      <c r="A149" s="15"/>
      <c r="B149" s="266"/>
      <c r="C149" s="267"/>
      <c r="D149" s="235" t="s">
        <v>238</v>
      </c>
      <c r="E149" s="268" t="s">
        <v>19</v>
      </c>
      <c r="F149" s="269" t="s">
        <v>3906</v>
      </c>
      <c r="G149" s="267"/>
      <c r="H149" s="268" t="s">
        <v>19</v>
      </c>
      <c r="I149" s="270"/>
      <c r="J149" s="267"/>
      <c r="K149" s="267"/>
      <c r="L149" s="271"/>
      <c r="M149" s="272"/>
      <c r="N149" s="273"/>
      <c r="O149" s="273"/>
      <c r="P149" s="273"/>
      <c r="Q149" s="273"/>
      <c r="R149" s="273"/>
      <c r="S149" s="273"/>
      <c r="T149" s="273"/>
      <c r="U149" s="274"/>
      <c r="V149" s="15"/>
      <c r="W149" s="15"/>
      <c r="X149" s="15"/>
      <c r="Y149" s="15"/>
      <c r="Z149" s="15"/>
      <c r="AA149" s="15"/>
      <c r="AB149" s="15"/>
      <c r="AC149" s="15"/>
      <c r="AD149" s="15"/>
      <c r="AE149" s="15"/>
      <c r="AT149" s="275" t="s">
        <v>238</v>
      </c>
      <c r="AU149" s="275" t="s">
        <v>84</v>
      </c>
      <c r="AV149" s="15" t="s">
        <v>82</v>
      </c>
      <c r="AW149" s="15" t="s">
        <v>37</v>
      </c>
      <c r="AX149" s="15" t="s">
        <v>75</v>
      </c>
      <c r="AY149" s="275" t="s">
        <v>227</v>
      </c>
    </row>
    <row r="150" s="13" customFormat="1">
      <c r="A150" s="13"/>
      <c r="B150" s="233"/>
      <c r="C150" s="234"/>
      <c r="D150" s="235" t="s">
        <v>238</v>
      </c>
      <c r="E150" s="236" t="s">
        <v>19</v>
      </c>
      <c r="F150" s="237" t="s">
        <v>3895</v>
      </c>
      <c r="G150" s="234"/>
      <c r="H150" s="238">
        <v>11.542999999999999</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3" customFormat="1">
      <c r="A151" s="13"/>
      <c r="B151" s="233"/>
      <c r="C151" s="234"/>
      <c r="D151" s="235" t="s">
        <v>238</v>
      </c>
      <c r="E151" s="236" t="s">
        <v>19</v>
      </c>
      <c r="F151" s="237" t="s">
        <v>3892</v>
      </c>
      <c r="G151" s="234"/>
      <c r="H151" s="238">
        <v>3.7759999999999998</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3" customFormat="1">
      <c r="A152" s="13"/>
      <c r="B152" s="233"/>
      <c r="C152" s="234"/>
      <c r="D152" s="235" t="s">
        <v>238</v>
      </c>
      <c r="E152" s="236" t="s">
        <v>19</v>
      </c>
      <c r="F152" s="237" t="s">
        <v>3907</v>
      </c>
      <c r="G152" s="234"/>
      <c r="H152" s="238">
        <v>6.8399999999999999</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84</v>
      </c>
      <c r="AV152" s="13" t="s">
        <v>84</v>
      </c>
      <c r="AW152" s="13" t="s">
        <v>37</v>
      </c>
      <c r="AX152" s="13" t="s">
        <v>75</v>
      </c>
      <c r="AY152" s="244" t="s">
        <v>227</v>
      </c>
    </row>
    <row r="153" s="13" customFormat="1">
      <c r="A153" s="13"/>
      <c r="B153" s="233"/>
      <c r="C153" s="234"/>
      <c r="D153" s="235" t="s">
        <v>238</v>
      </c>
      <c r="E153" s="236" t="s">
        <v>19</v>
      </c>
      <c r="F153" s="237" t="s">
        <v>3908</v>
      </c>
      <c r="G153" s="234"/>
      <c r="H153" s="238">
        <v>1.44</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3" customFormat="1">
      <c r="A154" s="13"/>
      <c r="B154" s="233"/>
      <c r="C154" s="234"/>
      <c r="D154" s="235" t="s">
        <v>238</v>
      </c>
      <c r="E154" s="236" t="s">
        <v>19</v>
      </c>
      <c r="F154" s="237" t="s">
        <v>1377</v>
      </c>
      <c r="G154" s="234"/>
      <c r="H154" s="238">
        <v>-3.6000000000000001</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19.998999999999999</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2" customFormat="1" ht="16.5" customHeight="1">
      <c r="A156" s="40"/>
      <c r="B156" s="41"/>
      <c r="C156" s="215" t="s">
        <v>120</v>
      </c>
      <c r="D156" s="215" t="s">
        <v>229</v>
      </c>
      <c r="E156" s="216" t="s">
        <v>429</v>
      </c>
      <c r="F156" s="217" t="s">
        <v>430</v>
      </c>
      <c r="G156" s="218" t="s">
        <v>259</v>
      </c>
      <c r="H156" s="219">
        <v>19.998999999999999</v>
      </c>
      <c r="I156" s="220"/>
      <c r="J156" s="221">
        <f>ROUND(I156*H156,2)</f>
        <v>0</v>
      </c>
      <c r="K156" s="217" t="s">
        <v>233</v>
      </c>
      <c r="L156" s="46"/>
      <c r="M156" s="222" t="s">
        <v>19</v>
      </c>
      <c r="N156" s="223" t="s">
        <v>46</v>
      </c>
      <c r="O156" s="86"/>
      <c r="P156" s="224">
        <f>O156*H156</f>
        <v>0</v>
      </c>
      <c r="Q156" s="224">
        <v>0.0030000000000000001</v>
      </c>
      <c r="R156" s="224">
        <f>Q156*H156</f>
        <v>0.059996999999999995</v>
      </c>
      <c r="S156" s="224">
        <v>0</v>
      </c>
      <c r="T156" s="224">
        <f>S156*H156</f>
        <v>0</v>
      </c>
      <c r="U156" s="225" t="s">
        <v>19</v>
      </c>
      <c r="V156" s="40"/>
      <c r="W156" s="40"/>
      <c r="X156" s="40"/>
      <c r="Y156" s="40"/>
      <c r="Z156" s="40"/>
      <c r="AA156" s="40"/>
      <c r="AB156" s="40"/>
      <c r="AC156" s="40"/>
      <c r="AD156" s="40"/>
      <c r="AE156" s="40"/>
      <c r="AR156" s="226" t="s">
        <v>234</v>
      </c>
      <c r="AT156" s="226" t="s">
        <v>229</v>
      </c>
      <c r="AU156" s="226" t="s">
        <v>84</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234</v>
      </c>
      <c r="BM156" s="226" t="s">
        <v>3909</v>
      </c>
    </row>
    <row r="157" s="2" customFormat="1">
      <c r="A157" s="40"/>
      <c r="B157" s="41"/>
      <c r="C157" s="42"/>
      <c r="D157" s="228" t="s">
        <v>236</v>
      </c>
      <c r="E157" s="42"/>
      <c r="F157" s="229" t="s">
        <v>432</v>
      </c>
      <c r="G157" s="42"/>
      <c r="H157" s="42"/>
      <c r="I157" s="230"/>
      <c r="J157" s="42"/>
      <c r="K157" s="42"/>
      <c r="L157" s="46"/>
      <c r="M157" s="231"/>
      <c r="N157" s="232"/>
      <c r="O157" s="86"/>
      <c r="P157" s="86"/>
      <c r="Q157" s="86"/>
      <c r="R157" s="86"/>
      <c r="S157" s="86"/>
      <c r="T157" s="86"/>
      <c r="U157" s="87"/>
      <c r="V157" s="40"/>
      <c r="W157" s="40"/>
      <c r="X157" s="40"/>
      <c r="Y157" s="40"/>
      <c r="Z157" s="40"/>
      <c r="AA157" s="40"/>
      <c r="AB157" s="40"/>
      <c r="AC157" s="40"/>
      <c r="AD157" s="40"/>
      <c r="AE157" s="40"/>
      <c r="AT157" s="19" t="s">
        <v>236</v>
      </c>
      <c r="AU157" s="19" t="s">
        <v>84</v>
      </c>
    </row>
    <row r="158" s="13" customFormat="1">
      <c r="A158" s="13"/>
      <c r="B158" s="233"/>
      <c r="C158" s="234"/>
      <c r="D158" s="235" t="s">
        <v>238</v>
      </c>
      <c r="E158" s="236" t="s">
        <v>19</v>
      </c>
      <c r="F158" s="237" t="s">
        <v>3910</v>
      </c>
      <c r="G158" s="234"/>
      <c r="H158" s="238">
        <v>19.998999999999999</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84</v>
      </c>
      <c r="AV158" s="13" t="s">
        <v>84</v>
      </c>
      <c r="AW158" s="13" t="s">
        <v>37</v>
      </c>
      <c r="AX158" s="13" t="s">
        <v>75</v>
      </c>
      <c r="AY158" s="244" t="s">
        <v>227</v>
      </c>
    </row>
    <row r="159" s="14" customFormat="1">
      <c r="A159" s="14"/>
      <c r="B159" s="245"/>
      <c r="C159" s="246"/>
      <c r="D159" s="235" t="s">
        <v>238</v>
      </c>
      <c r="E159" s="247" t="s">
        <v>19</v>
      </c>
      <c r="F159" s="248" t="s">
        <v>240</v>
      </c>
      <c r="G159" s="246"/>
      <c r="H159" s="249">
        <v>19.998999999999999</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84</v>
      </c>
      <c r="AV159" s="14" t="s">
        <v>234</v>
      </c>
      <c r="AW159" s="14" t="s">
        <v>37</v>
      </c>
      <c r="AX159" s="14" t="s">
        <v>82</v>
      </c>
      <c r="AY159" s="255" t="s">
        <v>227</v>
      </c>
    </row>
    <row r="160" s="2" customFormat="1" ht="24.15" customHeight="1">
      <c r="A160" s="40"/>
      <c r="B160" s="41"/>
      <c r="C160" s="215" t="s">
        <v>8</v>
      </c>
      <c r="D160" s="215" t="s">
        <v>229</v>
      </c>
      <c r="E160" s="216" t="s">
        <v>434</v>
      </c>
      <c r="F160" s="217" t="s">
        <v>435</v>
      </c>
      <c r="G160" s="218" t="s">
        <v>259</v>
      </c>
      <c r="H160" s="219">
        <v>144.22499999999999</v>
      </c>
      <c r="I160" s="220"/>
      <c r="J160" s="221">
        <f>ROUND(I160*H160,2)</f>
        <v>0</v>
      </c>
      <c r="K160" s="217" t="s">
        <v>233</v>
      </c>
      <c r="L160" s="46"/>
      <c r="M160" s="222" t="s">
        <v>19</v>
      </c>
      <c r="N160" s="223" t="s">
        <v>46</v>
      </c>
      <c r="O160" s="86"/>
      <c r="P160" s="224">
        <f>O160*H160</f>
        <v>0</v>
      </c>
      <c r="Q160" s="224">
        <v>0.019699999999999999</v>
      </c>
      <c r="R160" s="224">
        <f>Q160*H160</f>
        <v>2.8412324999999998</v>
      </c>
      <c r="S160" s="224">
        <v>0</v>
      </c>
      <c r="T160" s="224">
        <f>S160*H160</f>
        <v>0</v>
      </c>
      <c r="U160" s="225" t="s">
        <v>19</v>
      </c>
      <c r="V160" s="40"/>
      <c r="W160" s="40"/>
      <c r="X160" s="40"/>
      <c r="Y160" s="40"/>
      <c r="Z160" s="40"/>
      <c r="AA160" s="40"/>
      <c r="AB160" s="40"/>
      <c r="AC160" s="40"/>
      <c r="AD160" s="40"/>
      <c r="AE160" s="40"/>
      <c r="AR160" s="226" t="s">
        <v>234</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3911</v>
      </c>
    </row>
    <row r="161" s="2" customFormat="1">
      <c r="A161" s="40"/>
      <c r="B161" s="41"/>
      <c r="C161" s="42"/>
      <c r="D161" s="228" t="s">
        <v>236</v>
      </c>
      <c r="E161" s="42"/>
      <c r="F161" s="229" t="s">
        <v>437</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236</v>
      </c>
      <c r="AU161" s="19" t="s">
        <v>84</v>
      </c>
    </row>
    <row r="162" s="13" customFormat="1">
      <c r="A162" s="13"/>
      <c r="B162" s="233"/>
      <c r="C162" s="234"/>
      <c r="D162" s="235" t="s">
        <v>238</v>
      </c>
      <c r="E162" s="236" t="s">
        <v>19</v>
      </c>
      <c r="F162" s="237" t="s">
        <v>3912</v>
      </c>
      <c r="G162" s="234"/>
      <c r="H162" s="238">
        <v>156.465</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84</v>
      </c>
      <c r="AV162" s="13" t="s">
        <v>84</v>
      </c>
      <c r="AW162" s="13" t="s">
        <v>37</v>
      </c>
      <c r="AX162" s="13" t="s">
        <v>75</v>
      </c>
      <c r="AY162" s="244" t="s">
        <v>227</v>
      </c>
    </row>
    <row r="163" s="13" customFormat="1">
      <c r="A163" s="13"/>
      <c r="B163" s="233"/>
      <c r="C163" s="234"/>
      <c r="D163" s="235" t="s">
        <v>238</v>
      </c>
      <c r="E163" s="236" t="s">
        <v>19</v>
      </c>
      <c r="F163" s="237" t="s">
        <v>3913</v>
      </c>
      <c r="G163" s="234"/>
      <c r="H163" s="238">
        <v>-12.24</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144.22499999999999</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2" customFormat="1" ht="21.75" customHeight="1">
      <c r="A165" s="40"/>
      <c r="B165" s="41"/>
      <c r="C165" s="215" t="s">
        <v>125</v>
      </c>
      <c r="D165" s="215" t="s">
        <v>229</v>
      </c>
      <c r="E165" s="216" t="s">
        <v>444</v>
      </c>
      <c r="F165" s="217" t="s">
        <v>445</v>
      </c>
      <c r="G165" s="218" t="s">
        <v>232</v>
      </c>
      <c r="H165" s="219">
        <v>3.3969999999999998</v>
      </c>
      <c r="I165" s="220"/>
      <c r="J165" s="221">
        <f>ROUND(I165*H165,2)</f>
        <v>0</v>
      </c>
      <c r="K165" s="217" t="s">
        <v>233</v>
      </c>
      <c r="L165" s="46"/>
      <c r="M165" s="222" t="s">
        <v>19</v>
      </c>
      <c r="N165" s="223" t="s">
        <v>46</v>
      </c>
      <c r="O165" s="86"/>
      <c r="P165" s="224">
        <f>O165*H165</f>
        <v>0</v>
      </c>
      <c r="Q165" s="224">
        <v>2.5018699999999998</v>
      </c>
      <c r="R165" s="224">
        <f>Q165*H165</f>
        <v>8.4988523899999997</v>
      </c>
      <c r="S165" s="224">
        <v>0</v>
      </c>
      <c r="T165" s="224">
        <f>S165*H165</f>
        <v>0</v>
      </c>
      <c r="U165" s="225" t="s">
        <v>19</v>
      </c>
      <c r="V165" s="40"/>
      <c r="W165" s="40"/>
      <c r="X165" s="40"/>
      <c r="Y165" s="40"/>
      <c r="Z165" s="40"/>
      <c r="AA165" s="40"/>
      <c r="AB165" s="40"/>
      <c r="AC165" s="40"/>
      <c r="AD165" s="40"/>
      <c r="AE165" s="40"/>
      <c r="AR165" s="226" t="s">
        <v>234</v>
      </c>
      <c r="AT165" s="226" t="s">
        <v>229</v>
      </c>
      <c r="AU165" s="226" t="s">
        <v>84</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234</v>
      </c>
      <c r="BM165" s="226" t="s">
        <v>3914</v>
      </c>
    </row>
    <row r="166" s="2" customFormat="1">
      <c r="A166" s="40"/>
      <c r="B166" s="41"/>
      <c r="C166" s="42"/>
      <c r="D166" s="228" t="s">
        <v>236</v>
      </c>
      <c r="E166" s="42"/>
      <c r="F166" s="229" t="s">
        <v>447</v>
      </c>
      <c r="G166" s="42"/>
      <c r="H166" s="42"/>
      <c r="I166" s="230"/>
      <c r="J166" s="42"/>
      <c r="K166" s="42"/>
      <c r="L166" s="46"/>
      <c r="M166" s="231"/>
      <c r="N166" s="232"/>
      <c r="O166" s="86"/>
      <c r="P166" s="86"/>
      <c r="Q166" s="86"/>
      <c r="R166" s="86"/>
      <c r="S166" s="86"/>
      <c r="T166" s="86"/>
      <c r="U166" s="87"/>
      <c r="V166" s="40"/>
      <c r="W166" s="40"/>
      <c r="X166" s="40"/>
      <c r="Y166" s="40"/>
      <c r="Z166" s="40"/>
      <c r="AA166" s="40"/>
      <c r="AB166" s="40"/>
      <c r="AC166" s="40"/>
      <c r="AD166" s="40"/>
      <c r="AE166" s="40"/>
      <c r="AT166" s="19" t="s">
        <v>236</v>
      </c>
      <c r="AU166" s="19" t="s">
        <v>84</v>
      </c>
    </row>
    <row r="167" s="13" customFormat="1">
      <c r="A167" s="13"/>
      <c r="B167" s="233"/>
      <c r="C167" s="234"/>
      <c r="D167" s="235" t="s">
        <v>238</v>
      </c>
      <c r="E167" s="236" t="s">
        <v>19</v>
      </c>
      <c r="F167" s="237" t="s">
        <v>3915</v>
      </c>
      <c r="G167" s="234"/>
      <c r="H167" s="238">
        <v>2.9039999999999999</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3" customFormat="1">
      <c r="A168" s="13"/>
      <c r="B168" s="233"/>
      <c r="C168" s="234"/>
      <c r="D168" s="235" t="s">
        <v>238</v>
      </c>
      <c r="E168" s="236" t="s">
        <v>19</v>
      </c>
      <c r="F168" s="237" t="s">
        <v>3916</v>
      </c>
      <c r="G168" s="234"/>
      <c r="H168" s="238">
        <v>0.49299999999999999</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3.3969999999999998</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2" customFormat="1" ht="16.5" customHeight="1">
      <c r="A170" s="40"/>
      <c r="B170" s="41"/>
      <c r="C170" s="215" t="s">
        <v>323</v>
      </c>
      <c r="D170" s="215" t="s">
        <v>229</v>
      </c>
      <c r="E170" s="216" t="s">
        <v>450</v>
      </c>
      <c r="F170" s="217" t="s">
        <v>451</v>
      </c>
      <c r="G170" s="218" t="s">
        <v>244</v>
      </c>
      <c r="H170" s="219">
        <v>0.26100000000000001</v>
      </c>
      <c r="I170" s="220"/>
      <c r="J170" s="221">
        <f>ROUND(I170*H170,2)</f>
        <v>0</v>
      </c>
      <c r="K170" s="217" t="s">
        <v>233</v>
      </c>
      <c r="L170" s="46"/>
      <c r="M170" s="222" t="s">
        <v>19</v>
      </c>
      <c r="N170" s="223" t="s">
        <v>46</v>
      </c>
      <c r="O170" s="86"/>
      <c r="P170" s="224">
        <f>O170*H170</f>
        <v>0</v>
      </c>
      <c r="Q170" s="224">
        <v>1.06277</v>
      </c>
      <c r="R170" s="224">
        <f>Q170*H170</f>
        <v>0.27738297000000001</v>
      </c>
      <c r="S170" s="224">
        <v>0</v>
      </c>
      <c r="T170" s="224">
        <f>S170*H170</f>
        <v>0</v>
      </c>
      <c r="U170" s="225" t="s">
        <v>19</v>
      </c>
      <c r="V170" s="40"/>
      <c r="W170" s="40"/>
      <c r="X170" s="40"/>
      <c r="Y170" s="40"/>
      <c r="Z170" s="40"/>
      <c r="AA170" s="40"/>
      <c r="AB170" s="40"/>
      <c r="AC170" s="40"/>
      <c r="AD170" s="40"/>
      <c r="AE170" s="40"/>
      <c r="AR170" s="226" t="s">
        <v>234</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234</v>
      </c>
      <c r="BM170" s="226" t="s">
        <v>3917</v>
      </c>
    </row>
    <row r="171" s="2" customFormat="1">
      <c r="A171" s="40"/>
      <c r="B171" s="41"/>
      <c r="C171" s="42"/>
      <c r="D171" s="228" t="s">
        <v>236</v>
      </c>
      <c r="E171" s="42"/>
      <c r="F171" s="229" t="s">
        <v>453</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236</v>
      </c>
      <c r="AU171" s="19" t="s">
        <v>84</v>
      </c>
    </row>
    <row r="172" s="13" customFormat="1">
      <c r="A172" s="13"/>
      <c r="B172" s="233"/>
      <c r="C172" s="234"/>
      <c r="D172" s="235" t="s">
        <v>238</v>
      </c>
      <c r="E172" s="236" t="s">
        <v>19</v>
      </c>
      <c r="F172" s="237" t="s">
        <v>3918</v>
      </c>
      <c r="G172" s="234"/>
      <c r="H172" s="238">
        <v>0.26100000000000001</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0.26100000000000001</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16.5" customHeight="1">
      <c r="A174" s="40"/>
      <c r="B174" s="41"/>
      <c r="C174" s="215" t="s">
        <v>329</v>
      </c>
      <c r="D174" s="215" t="s">
        <v>229</v>
      </c>
      <c r="E174" s="216" t="s">
        <v>456</v>
      </c>
      <c r="F174" s="217" t="s">
        <v>457</v>
      </c>
      <c r="G174" s="218" t="s">
        <v>259</v>
      </c>
      <c r="H174" s="219">
        <v>49</v>
      </c>
      <c r="I174" s="220"/>
      <c r="J174" s="221">
        <f>ROUND(I174*H174,2)</f>
        <v>0</v>
      </c>
      <c r="K174" s="217" t="s">
        <v>233</v>
      </c>
      <c r="L174" s="46"/>
      <c r="M174" s="222" t="s">
        <v>19</v>
      </c>
      <c r="N174" s="223" t="s">
        <v>46</v>
      </c>
      <c r="O174" s="86"/>
      <c r="P174" s="224">
        <f>O174*H174</f>
        <v>0</v>
      </c>
      <c r="Q174" s="224">
        <v>0.00012999999999999999</v>
      </c>
      <c r="R174" s="224">
        <f>Q174*H174</f>
        <v>0.0063699999999999998</v>
      </c>
      <c r="S174" s="224">
        <v>0</v>
      </c>
      <c r="T174" s="224">
        <f>S174*H174</f>
        <v>0</v>
      </c>
      <c r="U174" s="225" t="s">
        <v>19</v>
      </c>
      <c r="V174" s="40"/>
      <c r="W174" s="40"/>
      <c r="X174" s="40"/>
      <c r="Y174" s="40"/>
      <c r="Z174" s="40"/>
      <c r="AA174" s="40"/>
      <c r="AB174" s="40"/>
      <c r="AC174" s="40"/>
      <c r="AD174" s="40"/>
      <c r="AE174" s="40"/>
      <c r="AR174" s="226" t="s">
        <v>234</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234</v>
      </c>
      <c r="BM174" s="226" t="s">
        <v>3919</v>
      </c>
    </row>
    <row r="175" s="2" customFormat="1">
      <c r="A175" s="40"/>
      <c r="B175" s="41"/>
      <c r="C175" s="42"/>
      <c r="D175" s="228" t="s">
        <v>236</v>
      </c>
      <c r="E175" s="42"/>
      <c r="F175" s="229" t="s">
        <v>459</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3" customFormat="1">
      <c r="A176" s="13"/>
      <c r="B176" s="233"/>
      <c r="C176" s="234"/>
      <c r="D176" s="235" t="s">
        <v>238</v>
      </c>
      <c r="E176" s="236" t="s">
        <v>19</v>
      </c>
      <c r="F176" s="237" t="s">
        <v>643</v>
      </c>
      <c r="G176" s="234"/>
      <c r="H176" s="238">
        <v>49</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49</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24.15" customHeight="1">
      <c r="A178" s="40"/>
      <c r="B178" s="41"/>
      <c r="C178" s="215" t="s">
        <v>336</v>
      </c>
      <c r="D178" s="215" t="s">
        <v>229</v>
      </c>
      <c r="E178" s="216" t="s">
        <v>3920</v>
      </c>
      <c r="F178" s="217" t="s">
        <v>3921</v>
      </c>
      <c r="G178" s="218" t="s">
        <v>309</v>
      </c>
      <c r="H178" s="219">
        <v>50</v>
      </c>
      <c r="I178" s="220"/>
      <c r="J178" s="221">
        <f>ROUND(I178*H178,2)</f>
        <v>0</v>
      </c>
      <c r="K178" s="217" t="s">
        <v>233</v>
      </c>
      <c r="L178" s="46"/>
      <c r="M178" s="222" t="s">
        <v>19</v>
      </c>
      <c r="N178" s="223" t="s">
        <v>46</v>
      </c>
      <c r="O178" s="86"/>
      <c r="P178" s="224">
        <f>O178*H178</f>
        <v>0</v>
      </c>
      <c r="Q178" s="224">
        <v>2.0000000000000002E-05</v>
      </c>
      <c r="R178" s="224">
        <f>Q178*H178</f>
        <v>0.001</v>
      </c>
      <c r="S178" s="224">
        <v>0</v>
      </c>
      <c r="T178" s="224">
        <f>S178*H178</f>
        <v>0</v>
      </c>
      <c r="U178" s="225" t="s">
        <v>19</v>
      </c>
      <c r="V178" s="40"/>
      <c r="W178" s="40"/>
      <c r="X178" s="40"/>
      <c r="Y178" s="40"/>
      <c r="Z178" s="40"/>
      <c r="AA178" s="40"/>
      <c r="AB178" s="40"/>
      <c r="AC178" s="40"/>
      <c r="AD178" s="40"/>
      <c r="AE178" s="40"/>
      <c r="AR178" s="226" t="s">
        <v>234</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234</v>
      </c>
      <c r="BM178" s="226" t="s">
        <v>3922</v>
      </c>
    </row>
    <row r="179" s="2" customFormat="1">
      <c r="A179" s="40"/>
      <c r="B179" s="41"/>
      <c r="C179" s="42"/>
      <c r="D179" s="228" t="s">
        <v>236</v>
      </c>
      <c r="E179" s="42"/>
      <c r="F179" s="229" t="s">
        <v>3923</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3" customFormat="1">
      <c r="A180" s="13"/>
      <c r="B180" s="233"/>
      <c r="C180" s="234"/>
      <c r="D180" s="235" t="s">
        <v>238</v>
      </c>
      <c r="E180" s="236" t="s">
        <v>19</v>
      </c>
      <c r="F180" s="237" t="s">
        <v>648</v>
      </c>
      <c r="G180" s="234"/>
      <c r="H180" s="238">
        <v>50</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4" customFormat="1">
      <c r="A181" s="14"/>
      <c r="B181" s="245"/>
      <c r="C181" s="246"/>
      <c r="D181" s="235" t="s">
        <v>238</v>
      </c>
      <c r="E181" s="247" t="s">
        <v>19</v>
      </c>
      <c r="F181" s="248" t="s">
        <v>240</v>
      </c>
      <c r="G181" s="246"/>
      <c r="H181" s="249">
        <v>50</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84</v>
      </c>
      <c r="AV181" s="14" t="s">
        <v>234</v>
      </c>
      <c r="AW181" s="14" t="s">
        <v>37</v>
      </c>
      <c r="AX181" s="14" t="s">
        <v>82</v>
      </c>
      <c r="AY181" s="255" t="s">
        <v>227</v>
      </c>
    </row>
    <row r="182" s="12" customFormat="1" ht="22.8" customHeight="1">
      <c r="A182" s="12"/>
      <c r="B182" s="199"/>
      <c r="C182" s="200"/>
      <c r="D182" s="201" t="s">
        <v>74</v>
      </c>
      <c r="E182" s="213" t="s">
        <v>255</v>
      </c>
      <c r="F182" s="213" t="s">
        <v>256</v>
      </c>
      <c r="G182" s="200"/>
      <c r="H182" s="200"/>
      <c r="I182" s="203"/>
      <c r="J182" s="214">
        <f>BK182</f>
        <v>0</v>
      </c>
      <c r="K182" s="200"/>
      <c r="L182" s="205"/>
      <c r="M182" s="206"/>
      <c r="N182" s="207"/>
      <c r="O182" s="207"/>
      <c r="P182" s="208">
        <f>SUM(P183:P198)</f>
        <v>0</v>
      </c>
      <c r="Q182" s="207"/>
      <c r="R182" s="208">
        <f>SUM(R183:R198)</f>
        <v>0.0019096000000000002</v>
      </c>
      <c r="S182" s="207"/>
      <c r="T182" s="208">
        <f>SUM(T183:T198)</f>
        <v>0</v>
      </c>
      <c r="U182" s="209"/>
      <c r="V182" s="12"/>
      <c r="W182" s="12"/>
      <c r="X182" s="12"/>
      <c r="Y182" s="12"/>
      <c r="Z182" s="12"/>
      <c r="AA182" s="12"/>
      <c r="AB182" s="12"/>
      <c r="AC182" s="12"/>
      <c r="AD182" s="12"/>
      <c r="AE182" s="12"/>
      <c r="AR182" s="210" t="s">
        <v>82</v>
      </c>
      <c r="AT182" s="211" t="s">
        <v>74</v>
      </c>
      <c r="AU182" s="211" t="s">
        <v>82</v>
      </c>
      <c r="AY182" s="210" t="s">
        <v>227</v>
      </c>
      <c r="BK182" s="212">
        <f>SUM(BK183:BK198)</f>
        <v>0</v>
      </c>
    </row>
    <row r="183" s="2" customFormat="1" ht="16.5" customHeight="1">
      <c r="A183" s="40"/>
      <c r="B183" s="41"/>
      <c r="C183" s="215" t="s">
        <v>345</v>
      </c>
      <c r="D183" s="215" t="s">
        <v>229</v>
      </c>
      <c r="E183" s="216" t="s">
        <v>996</v>
      </c>
      <c r="F183" s="217" t="s">
        <v>997</v>
      </c>
      <c r="G183" s="218" t="s">
        <v>462</v>
      </c>
      <c r="H183" s="219">
        <v>2</v>
      </c>
      <c r="I183" s="220"/>
      <c r="J183" s="221">
        <f>ROUND(I183*H183,2)</f>
        <v>0</v>
      </c>
      <c r="K183" s="217" t="s">
        <v>233</v>
      </c>
      <c r="L183" s="46"/>
      <c r="M183" s="222" t="s">
        <v>19</v>
      </c>
      <c r="N183" s="223"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234</v>
      </c>
      <c r="AT183" s="226" t="s">
        <v>229</v>
      </c>
      <c r="AU183" s="226" t="s">
        <v>84</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234</v>
      </c>
      <c r="BM183" s="226" t="s">
        <v>3924</v>
      </c>
    </row>
    <row r="184" s="2" customFormat="1">
      <c r="A184" s="40"/>
      <c r="B184" s="41"/>
      <c r="C184" s="42"/>
      <c r="D184" s="228" t="s">
        <v>236</v>
      </c>
      <c r="E184" s="42"/>
      <c r="F184" s="229" t="s">
        <v>999</v>
      </c>
      <c r="G184" s="42"/>
      <c r="H184" s="42"/>
      <c r="I184" s="230"/>
      <c r="J184" s="42"/>
      <c r="K184" s="42"/>
      <c r="L184" s="46"/>
      <c r="M184" s="231"/>
      <c r="N184" s="232"/>
      <c r="O184" s="86"/>
      <c r="P184" s="86"/>
      <c r="Q184" s="86"/>
      <c r="R184" s="86"/>
      <c r="S184" s="86"/>
      <c r="T184" s="86"/>
      <c r="U184" s="87"/>
      <c r="V184" s="40"/>
      <c r="W184" s="40"/>
      <c r="X184" s="40"/>
      <c r="Y184" s="40"/>
      <c r="Z184" s="40"/>
      <c r="AA184" s="40"/>
      <c r="AB184" s="40"/>
      <c r="AC184" s="40"/>
      <c r="AD184" s="40"/>
      <c r="AE184" s="40"/>
      <c r="AT184" s="19" t="s">
        <v>236</v>
      </c>
      <c r="AU184" s="19" t="s">
        <v>84</v>
      </c>
    </row>
    <row r="185" s="13" customFormat="1">
      <c r="A185" s="13"/>
      <c r="B185" s="233"/>
      <c r="C185" s="234"/>
      <c r="D185" s="235" t="s">
        <v>238</v>
      </c>
      <c r="E185" s="236" t="s">
        <v>19</v>
      </c>
      <c r="F185" s="237" t="s">
        <v>84</v>
      </c>
      <c r="G185" s="234"/>
      <c r="H185" s="238">
        <v>2</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84</v>
      </c>
      <c r="AV185" s="13" t="s">
        <v>84</v>
      </c>
      <c r="AW185" s="13" t="s">
        <v>37</v>
      </c>
      <c r="AX185" s="13" t="s">
        <v>75</v>
      </c>
      <c r="AY185" s="244" t="s">
        <v>227</v>
      </c>
    </row>
    <row r="186" s="14" customFormat="1">
      <c r="A186" s="14"/>
      <c r="B186" s="245"/>
      <c r="C186" s="246"/>
      <c r="D186" s="235" t="s">
        <v>238</v>
      </c>
      <c r="E186" s="247" t="s">
        <v>19</v>
      </c>
      <c r="F186" s="248" t="s">
        <v>240</v>
      </c>
      <c r="G186" s="246"/>
      <c r="H186" s="249">
        <v>2</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84</v>
      </c>
      <c r="AV186" s="14" t="s">
        <v>234</v>
      </c>
      <c r="AW186" s="14" t="s">
        <v>37</v>
      </c>
      <c r="AX186" s="14" t="s">
        <v>82</v>
      </c>
      <c r="AY186" s="255" t="s">
        <v>227</v>
      </c>
    </row>
    <row r="187" s="2" customFormat="1" ht="21.75" customHeight="1">
      <c r="A187" s="40"/>
      <c r="B187" s="41"/>
      <c r="C187" s="215" t="s">
        <v>352</v>
      </c>
      <c r="D187" s="215" t="s">
        <v>229</v>
      </c>
      <c r="E187" s="216" t="s">
        <v>1000</v>
      </c>
      <c r="F187" s="217" t="s">
        <v>1001</v>
      </c>
      <c r="G187" s="218" t="s">
        <v>462</v>
      </c>
      <c r="H187" s="219">
        <v>60</v>
      </c>
      <c r="I187" s="220"/>
      <c r="J187" s="221">
        <f>ROUND(I187*H187,2)</f>
        <v>0</v>
      </c>
      <c r="K187" s="217" t="s">
        <v>233</v>
      </c>
      <c r="L187" s="46"/>
      <c r="M187" s="222" t="s">
        <v>19</v>
      </c>
      <c r="N187" s="223" t="s">
        <v>46</v>
      </c>
      <c r="O187" s="86"/>
      <c r="P187" s="224">
        <f>O187*H187</f>
        <v>0</v>
      </c>
      <c r="Q187" s="224">
        <v>0</v>
      </c>
      <c r="R187" s="224">
        <f>Q187*H187</f>
        <v>0</v>
      </c>
      <c r="S187" s="224">
        <v>0</v>
      </c>
      <c r="T187" s="224">
        <f>S187*H187</f>
        <v>0</v>
      </c>
      <c r="U187" s="225" t="s">
        <v>19</v>
      </c>
      <c r="V187" s="40"/>
      <c r="W187" s="40"/>
      <c r="X187" s="40"/>
      <c r="Y187" s="40"/>
      <c r="Z187" s="40"/>
      <c r="AA187" s="40"/>
      <c r="AB187" s="40"/>
      <c r="AC187" s="40"/>
      <c r="AD187" s="40"/>
      <c r="AE187" s="40"/>
      <c r="AR187" s="226" t="s">
        <v>234</v>
      </c>
      <c r="AT187" s="226" t="s">
        <v>229</v>
      </c>
      <c r="AU187" s="226" t="s">
        <v>84</v>
      </c>
      <c r="AY187" s="19" t="s">
        <v>227</v>
      </c>
      <c r="BE187" s="227">
        <f>IF(N187="základní",J187,0)</f>
        <v>0</v>
      </c>
      <c r="BF187" s="227">
        <f>IF(N187="snížená",J187,0)</f>
        <v>0</v>
      </c>
      <c r="BG187" s="227">
        <f>IF(N187="zákl. přenesená",J187,0)</f>
        <v>0</v>
      </c>
      <c r="BH187" s="227">
        <f>IF(N187="sníž. přenesená",J187,0)</f>
        <v>0</v>
      </c>
      <c r="BI187" s="227">
        <f>IF(N187="nulová",J187,0)</f>
        <v>0</v>
      </c>
      <c r="BJ187" s="19" t="s">
        <v>82</v>
      </c>
      <c r="BK187" s="227">
        <f>ROUND(I187*H187,2)</f>
        <v>0</v>
      </c>
      <c r="BL187" s="19" t="s">
        <v>234</v>
      </c>
      <c r="BM187" s="226" t="s">
        <v>3925</v>
      </c>
    </row>
    <row r="188" s="2" customFormat="1">
      <c r="A188" s="40"/>
      <c r="B188" s="41"/>
      <c r="C188" s="42"/>
      <c r="D188" s="228" t="s">
        <v>236</v>
      </c>
      <c r="E188" s="42"/>
      <c r="F188" s="229" t="s">
        <v>1003</v>
      </c>
      <c r="G188" s="42"/>
      <c r="H188" s="42"/>
      <c r="I188" s="230"/>
      <c r="J188" s="42"/>
      <c r="K188" s="42"/>
      <c r="L188" s="46"/>
      <c r="M188" s="231"/>
      <c r="N188" s="232"/>
      <c r="O188" s="86"/>
      <c r="P188" s="86"/>
      <c r="Q188" s="86"/>
      <c r="R188" s="86"/>
      <c r="S188" s="86"/>
      <c r="T188" s="86"/>
      <c r="U188" s="87"/>
      <c r="V188" s="40"/>
      <c r="W188" s="40"/>
      <c r="X188" s="40"/>
      <c r="Y188" s="40"/>
      <c r="Z188" s="40"/>
      <c r="AA188" s="40"/>
      <c r="AB188" s="40"/>
      <c r="AC188" s="40"/>
      <c r="AD188" s="40"/>
      <c r="AE188" s="40"/>
      <c r="AT188" s="19" t="s">
        <v>236</v>
      </c>
      <c r="AU188" s="19" t="s">
        <v>84</v>
      </c>
    </row>
    <row r="189" s="13" customFormat="1">
      <c r="A189" s="13"/>
      <c r="B189" s="233"/>
      <c r="C189" s="234"/>
      <c r="D189" s="235" t="s">
        <v>238</v>
      </c>
      <c r="E189" s="236" t="s">
        <v>19</v>
      </c>
      <c r="F189" s="237" t="s">
        <v>3926</v>
      </c>
      <c r="G189" s="234"/>
      <c r="H189" s="238">
        <v>60</v>
      </c>
      <c r="I189" s="239"/>
      <c r="J189" s="234"/>
      <c r="K189" s="234"/>
      <c r="L189" s="240"/>
      <c r="M189" s="241"/>
      <c r="N189" s="242"/>
      <c r="O189" s="242"/>
      <c r="P189" s="242"/>
      <c r="Q189" s="242"/>
      <c r="R189" s="242"/>
      <c r="S189" s="242"/>
      <c r="T189" s="242"/>
      <c r="U189" s="243"/>
      <c r="V189" s="13"/>
      <c r="W189" s="13"/>
      <c r="X189" s="13"/>
      <c r="Y189" s="13"/>
      <c r="Z189" s="13"/>
      <c r="AA189" s="13"/>
      <c r="AB189" s="13"/>
      <c r="AC189" s="13"/>
      <c r="AD189" s="13"/>
      <c r="AE189" s="13"/>
      <c r="AT189" s="244" t="s">
        <v>238</v>
      </c>
      <c r="AU189" s="244" t="s">
        <v>84</v>
      </c>
      <c r="AV189" s="13" t="s">
        <v>84</v>
      </c>
      <c r="AW189" s="13" t="s">
        <v>37</v>
      </c>
      <c r="AX189" s="13" t="s">
        <v>75</v>
      </c>
      <c r="AY189" s="244" t="s">
        <v>227</v>
      </c>
    </row>
    <row r="190" s="14" customFormat="1">
      <c r="A190" s="14"/>
      <c r="B190" s="245"/>
      <c r="C190" s="246"/>
      <c r="D190" s="235" t="s">
        <v>238</v>
      </c>
      <c r="E190" s="247" t="s">
        <v>19</v>
      </c>
      <c r="F190" s="248" t="s">
        <v>240</v>
      </c>
      <c r="G190" s="246"/>
      <c r="H190" s="249">
        <v>60</v>
      </c>
      <c r="I190" s="250"/>
      <c r="J190" s="246"/>
      <c r="K190" s="246"/>
      <c r="L190" s="251"/>
      <c r="M190" s="252"/>
      <c r="N190" s="253"/>
      <c r="O190" s="253"/>
      <c r="P190" s="253"/>
      <c r="Q190" s="253"/>
      <c r="R190" s="253"/>
      <c r="S190" s="253"/>
      <c r="T190" s="253"/>
      <c r="U190" s="254"/>
      <c r="V190" s="14"/>
      <c r="W190" s="14"/>
      <c r="X190" s="14"/>
      <c r="Y190" s="14"/>
      <c r="Z190" s="14"/>
      <c r="AA190" s="14"/>
      <c r="AB190" s="14"/>
      <c r="AC190" s="14"/>
      <c r="AD190" s="14"/>
      <c r="AE190" s="14"/>
      <c r="AT190" s="255" t="s">
        <v>238</v>
      </c>
      <c r="AU190" s="255" t="s">
        <v>84</v>
      </c>
      <c r="AV190" s="14" t="s">
        <v>234</v>
      </c>
      <c r="AW190" s="14" t="s">
        <v>37</v>
      </c>
      <c r="AX190" s="14" t="s">
        <v>82</v>
      </c>
      <c r="AY190" s="255" t="s">
        <v>227</v>
      </c>
    </row>
    <row r="191" s="2" customFormat="1" ht="16.5" customHeight="1">
      <c r="A191" s="40"/>
      <c r="B191" s="41"/>
      <c r="C191" s="215" t="s">
        <v>359</v>
      </c>
      <c r="D191" s="215" t="s">
        <v>229</v>
      </c>
      <c r="E191" s="216" t="s">
        <v>1005</v>
      </c>
      <c r="F191" s="217" t="s">
        <v>1006</v>
      </c>
      <c r="G191" s="218" t="s">
        <v>462</v>
      </c>
      <c r="H191" s="219">
        <v>2</v>
      </c>
      <c r="I191" s="220"/>
      <c r="J191" s="221">
        <f>ROUND(I191*H191,2)</f>
        <v>0</v>
      </c>
      <c r="K191" s="217" t="s">
        <v>233</v>
      </c>
      <c r="L191" s="46"/>
      <c r="M191" s="222" t="s">
        <v>19</v>
      </c>
      <c r="N191" s="223" t="s">
        <v>46</v>
      </c>
      <c r="O191" s="86"/>
      <c r="P191" s="224">
        <f>O191*H191</f>
        <v>0</v>
      </c>
      <c r="Q191" s="224">
        <v>0</v>
      </c>
      <c r="R191" s="224">
        <f>Q191*H191</f>
        <v>0</v>
      </c>
      <c r="S191" s="224">
        <v>0</v>
      </c>
      <c r="T191" s="224">
        <f>S191*H191</f>
        <v>0</v>
      </c>
      <c r="U191" s="225" t="s">
        <v>19</v>
      </c>
      <c r="V191" s="40"/>
      <c r="W191" s="40"/>
      <c r="X191" s="40"/>
      <c r="Y191" s="40"/>
      <c r="Z191" s="40"/>
      <c r="AA191" s="40"/>
      <c r="AB191" s="40"/>
      <c r="AC191" s="40"/>
      <c r="AD191" s="40"/>
      <c r="AE191" s="40"/>
      <c r="AR191" s="226" t="s">
        <v>234</v>
      </c>
      <c r="AT191" s="226" t="s">
        <v>229</v>
      </c>
      <c r="AU191" s="226" t="s">
        <v>84</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234</v>
      </c>
      <c r="BM191" s="226" t="s">
        <v>3927</v>
      </c>
    </row>
    <row r="192" s="2" customFormat="1">
      <c r="A192" s="40"/>
      <c r="B192" s="41"/>
      <c r="C192" s="42"/>
      <c r="D192" s="228" t="s">
        <v>236</v>
      </c>
      <c r="E192" s="42"/>
      <c r="F192" s="229" t="s">
        <v>1008</v>
      </c>
      <c r="G192" s="42"/>
      <c r="H192" s="42"/>
      <c r="I192" s="230"/>
      <c r="J192" s="42"/>
      <c r="K192" s="42"/>
      <c r="L192" s="46"/>
      <c r="M192" s="231"/>
      <c r="N192" s="232"/>
      <c r="O192" s="86"/>
      <c r="P192" s="86"/>
      <c r="Q192" s="86"/>
      <c r="R192" s="86"/>
      <c r="S192" s="86"/>
      <c r="T192" s="86"/>
      <c r="U192" s="87"/>
      <c r="V192" s="40"/>
      <c r="W192" s="40"/>
      <c r="X192" s="40"/>
      <c r="Y192" s="40"/>
      <c r="Z192" s="40"/>
      <c r="AA192" s="40"/>
      <c r="AB192" s="40"/>
      <c r="AC192" s="40"/>
      <c r="AD192" s="40"/>
      <c r="AE192" s="40"/>
      <c r="AT192" s="19" t="s">
        <v>236</v>
      </c>
      <c r="AU192" s="19" t="s">
        <v>84</v>
      </c>
    </row>
    <row r="193" s="13" customFormat="1">
      <c r="A193" s="13"/>
      <c r="B193" s="233"/>
      <c r="C193" s="234"/>
      <c r="D193" s="235" t="s">
        <v>238</v>
      </c>
      <c r="E193" s="236" t="s">
        <v>19</v>
      </c>
      <c r="F193" s="237" t="s">
        <v>84</v>
      </c>
      <c r="G193" s="234"/>
      <c r="H193" s="238">
        <v>2</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84</v>
      </c>
      <c r="AV193" s="13" t="s">
        <v>84</v>
      </c>
      <c r="AW193" s="13" t="s">
        <v>37</v>
      </c>
      <c r="AX193" s="13" t="s">
        <v>75</v>
      </c>
      <c r="AY193" s="244" t="s">
        <v>227</v>
      </c>
    </row>
    <row r="194" s="14" customFormat="1">
      <c r="A194" s="14"/>
      <c r="B194" s="245"/>
      <c r="C194" s="246"/>
      <c r="D194" s="235" t="s">
        <v>238</v>
      </c>
      <c r="E194" s="247" t="s">
        <v>19</v>
      </c>
      <c r="F194" s="248" t="s">
        <v>240</v>
      </c>
      <c r="G194" s="246"/>
      <c r="H194" s="249">
        <v>2</v>
      </c>
      <c r="I194" s="250"/>
      <c r="J194" s="246"/>
      <c r="K194" s="246"/>
      <c r="L194" s="251"/>
      <c r="M194" s="252"/>
      <c r="N194" s="253"/>
      <c r="O194" s="253"/>
      <c r="P194" s="253"/>
      <c r="Q194" s="253"/>
      <c r="R194" s="253"/>
      <c r="S194" s="253"/>
      <c r="T194" s="253"/>
      <c r="U194" s="254"/>
      <c r="V194" s="14"/>
      <c r="W194" s="14"/>
      <c r="X194" s="14"/>
      <c r="Y194" s="14"/>
      <c r="Z194" s="14"/>
      <c r="AA194" s="14"/>
      <c r="AB194" s="14"/>
      <c r="AC194" s="14"/>
      <c r="AD194" s="14"/>
      <c r="AE194" s="14"/>
      <c r="AT194" s="255" t="s">
        <v>238</v>
      </c>
      <c r="AU194" s="255" t="s">
        <v>84</v>
      </c>
      <c r="AV194" s="14" t="s">
        <v>234</v>
      </c>
      <c r="AW194" s="14" t="s">
        <v>37</v>
      </c>
      <c r="AX194" s="14" t="s">
        <v>82</v>
      </c>
      <c r="AY194" s="255" t="s">
        <v>227</v>
      </c>
    </row>
    <row r="195" s="2" customFormat="1" ht="24.15" customHeight="1">
      <c r="A195" s="40"/>
      <c r="B195" s="41"/>
      <c r="C195" s="215" t="s">
        <v>367</v>
      </c>
      <c r="D195" s="215" t="s">
        <v>229</v>
      </c>
      <c r="E195" s="216" t="s">
        <v>474</v>
      </c>
      <c r="F195" s="217" t="s">
        <v>475</v>
      </c>
      <c r="G195" s="218" t="s">
        <v>259</v>
      </c>
      <c r="H195" s="219">
        <v>47.740000000000002</v>
      </c>
      <c r="I195" s="220"/>
      <c r="J195" s="221">
        <f>ROUND(I195*H195,2)</f>
        <v>0</v>
      </c>
      <c r="K195" s="217" t="s">
        <v>233</v>
      </c>
      <c r="L195" s="46"/>
      <c r="M195" s="222" t="s">
        <v>19</v>
      </c>
      <c r="N195" s="223" t="s">
        <v>46</v>
      </c>
      <c r="O195" s="86"/>
      <c r="P195" s="224">
        <f>O195*H195</f>
        <v>0</v>
      </c>
      <c r="Q195" s="224">
        <v>4.0000000000000003E-05</v>
      </c>
      <c r="R195" s="224">
        <f>Q195*H195</f>
        <v>0.0019096000000000002</v>
      </c>
      <c r="S195" s="224">
        <v>0</v>
      </c>
      <c r="T195" s="224">
        <f>S195*H195</f>
        <v>0</v>
      </c>
      <c r="U195" s="225" t="s">
        <v>19</v>
      </c>
      <c r="V195" s="40"/>
      <c r="W195" s="40"/>
      <c r="X195" s="40"/>
      <c r="Y195" s="40"/>
      <c r="Z195" s="40"/>
      <c r="AA195" s="40"/>
      <c r="AB195" s="40"/>
      <c r="AC195" s="40"/>
      <c r="AD195" s="40"/>
      <c r="AE195" s="40"/>
      <c r="AR195" s="226" t="s">
        <v>234</v>
      </c>
      <c r="AT195" s="226" t="s">
        <v>229</v>
      </c>
      <c r="AU195" s="226" t="s">
        <v>84</v>
      </c>
      <c r="AY195" s="19" t="s">
        <v>227</v>
      </c>
      <c r="BE195" s="227">
        <f>IF(N195="základní",J195,0)</f>
        <v>0</v>
      </c>
      <c r="BF195" s="227">
        <f>IF(N195="snížená",J195,0)</f>
        <v>0</v>
      </c>
      <c r="BG195" s="227">
        <f>IF(N195="zákl. přenesená",J195,0)</f>
        <v>0</v>
      </c>
      <c r="BH195" s="227">
        <f>IF(N195="sníž. přenesená",J195,0)</f>
        <v>0</v>
      </c>
      <c r="BI195" s="227">
        <f>IF(N195="nulová",J195,0)</f>
        <v>0</v>
      </c>
      <c r="BJ195" s="19" t="s">
        <v>82</v>
      </c>
      <c r="BK195" s="227">
        <f>ROUND(I195*H195,2)</f>
        <v>0</v>
      </c>
      <c r="BL195" s="19" t="s">
        <v>234</v>
      </c>
      <c r="BM195" s="226" t="s">
        <v>3928</v>
      </c>
    </row>
    <row r="196" s="2" customFormat="1">
      <c r="A196" s="40"/>
      <c r="B196" s="41"/>
      <c r="C196" s="42"/>
      <c r="D196" s="228" t="s">
        <v>236</v>
      </c>
      <c r="E196" s="42"/>
      <c r="F196" s="229" t="s">
        <v>477</v>
      </c>
      <c r="G196" s="42"/>
      <c r="H196" s="42"/>
      <c r="I196" s="230"/>
      <c r="J196" s="42"/>
      <c r="K196" s="42"/>
      <c r="L196" s="46"/>
      <c r="M196" s="231"/>
      <c r="N196" s="232"/>
      <c r="O196" s="86"/>
      <c r="P196" s="86"/>
      <c r="Q196" s="86"/>
      <c r="R196" s="86"/>
      <c r="S196" s="86"/>
      <c r="T196" s="86"/>
      <c r="U196" s="87"/>
      <c r="V196" s="40"/>
      <c r="W196" s="40"/>
      <c r="X196" s="40"/>
      <c r="Y196" s="40"/>
      <c r="Z196" s="40"/>
      <c r="AA196" s="40"/>
      <c r="AB196" s="40"/>
      <c r="AC196" s="40"/>
      <c r="AD196" s="40"/>
      <c r="AE196" s="40"/>
      <c r="AT196" s="19" t="s">
        <v>236</v>
      </c>
      <c r="AU196" s="19" t="s">
        <v>84</v>
      </c>
    </row>
    <row r="197" s="13" customFormat="1">
      <c r="A197" s="13"/>
      <c r="B197" s="233"/>
      <c r="C197" s="234"/>
      <c r="D197" s="235" t="s">
        <v>238</v>
      </c>
      <c r="E197" s="236" t="s">
        <v>19</v>
      </c>
      <c r="F197" s="237" t="s">
        <v>3929</v>
      </c>
      <c r="G197" s="234"/>
      <c r="H197" s="238">
        <v>47.740000000000002</v>
      </c>
      <c r="I197" s="239"/>
      <c r="J197" s="234"/>
      <c r="K197" s="234"/>
      <c r="L197" s="240"/>
      <c r="M197" s="241"/>
      <c r="N197" s="242"/>
      <c r="O197" s="242"/>
      <c r="P197" s="242"/>
      <c r="Q197" s="242"/>
      <c r="R197" s="242"/>
      <c r="S197" s="242"/>
      <c r="T197" s="242"/>
      <c r="U197" s="243"/>
      <c r="V197" s="13"/>
      <c r="W197" s="13"/>
      <c r="X197" s="13"/>
      <c r="Y197" s="13"/>
      <c r="Z197" s="13"/>
      <c r="AA197" s="13"/>
      <c r="AB197" s="13"/>
      <c r="AC197" s="13"/>
      <c r="AD197" s="13"/>
      <c r="AE197" s="13"/>
      <c r="AT197" s="244" t="s">
        <v>238</v>
      </c>
      <c r="AU197" s="244" t="s">
        <v>84</v>
      </c>
      <c r="AV197" s="13" t="s">
        <v>84</v>
      </c>
      <c r="AW197" s="13" t="s">
        <v>37</v>
      </c>
      <c r="AX197" s="13" t="s">
        <v>75</v>
      </c>
      <c r="AY197" s="244" t="s">
        <v>227</v>
      </c>
    </row>
    <row r="198" s="14" customFormat="1">
      <c r="A198" s="14"/>
      <c r="B198" s="245"/>
      <c r="C198" s="246"/>
      <c r="D198" s="235" t="s">
        <v>238</v>
      </c>
      <c r="E198" s="247" t="s">
        <v>19</v>
      </c>
      <c r="F198" s="248" t="s">
        <v>240</v>
      </c>
      <c r="G198" s="246"/>
      <c r="H198" s="249">
        <v>47.740000000000002</v>
      </c>
      <c r="I198" s="250"/>
      <c r="J198" s="246"/>
      <c r="K198" s="246"/>
      <c r="L198" s="251"/>
      <c r="M198" s="252"/>
      <c r="N198" s="253"/>
      <c r="O198" s="253"/>
      <c r="P198" s="253"/>
      <c r="Q198" s="253"/>
      <c r="R198" s="253"/>
      <c r="S198" s="253"/>
      <c r="T198" s="253"/>
      <c r="U198" s="254"/>
      <c r="V198" s="14"/>
      <c r="W198" s="14"/>
      <c r="X198" s="14"/>
      <c r="Y198" s="14"/>
      <c r="Z198" s="14"/>
      <c r="AA198" s="14"/>
      <c r="AB198" s="14"/>
      <c r="AC198" s="14"/>
      <c r="AD198" s="14"/>
      <c r="AE198" s="14"/>
      <c r="AT198" s="255" t="s">
        <v>238</v>
      </c>
      <c r="AU198" s="255" t="s">
        <v>84</v>
      </c>
      <c r="AV198" s="14" t="s">
        <v>234</v>
      </c>
      <c r="AW198" s="14" t="s">
        <v>37</v>
      </c>
      <c r="AX198" s="14" t="s">
        <v>82</v>
      </c>
      <c r="AY198" s="255" t="s">
        <v>227</v>
      </c>
    </row>
    <row r="199" s="12" customFormat="1" ht="22.8" customHeight="1">
      <c r="A199" s="12"/>
      <c r="B199" s="199"/>
      <c r="C199" s="200"/>
      <c r="D199" s="201" t="s">
        <v>74</v>
      </c>
      <c r="E199" s="213" t="s">
        <v>334</v>
      </c>
      <c r="F199" s="213" t="s">
        <v>335</v>
      </c>
      <c r="G199" s="200"/>
      <c r="H199" s="200"/>
      <c r="I199" s="203"/>
      <c r="J199" s="214">
        <f>BK199</f>
        <v>0</v>
      </c>
      <c r="K199" s="200"/>
      <c r="L199" s="205"/>
      <c r="M199" s="206"/>
      <c r="N199" s="207"/>
      <c r="O199" s="207"/>
      <c r="P199" s="208">
        <f>SUM(P200:P201)</f>
        <v>0</v>
      </c>
      <c r="Q199" s="207"/>
      <c r="R199" s="208">
        <f>SUM(R200:R201)</f>
        <v>0</v>
      </c>
      <c r="S199" s="207"/>
      <c r="T199" s="208">
        <f>SUM(T200:T201)</f>
        <v>0</v>
      </c>
      <c r="U199" s="209"/>
      <c r="V199" s="12"/>
      <c r="W199" s="12"/>
      <c r="X199" s="12"/>
      <c r="Y199" s="12"/>
      <c r="Z199" s="12"/>
      <c r="AA199" s="12"/>
      <c r="AB199" s="12"/>
      <c r="AC199" s="12"/>
      <c r="AD199" s="12"/>
      <c r="AE199" s="12"/>
      <c r="AR199" s="210" t="s">
        <v>82</v>
      </c>
      <c r="AT199" s="211" t="s">
        <v>74</v>
      </c>
      <c r="AU199" s="211" t="s">
        <v>82</v>
      </c>
      <c r="AY199" s="210" t="s">
        <v>227</v>
      </c>
      <c r="BK199" s="212">
        <f>SUM(BK200:BK201)</f>
        <v>0</v>
      </c>
    </row>
    <row r="200" s="2" customFormat="1" ht="33" customHeight="1">
      <c r="A200" s="40"/>
      <c r="B200" s="41"/>
      <c r="C200" s="215" t="s">
        <v>7</v>
      </c>
      <c r="D200" s="215" t="s">
        <v>229</v>
      </c>
      <c r="E200" s="216" t="s">
        <v>3930</v>
      </c>
      <c r="F200" s="217" t="s">
        <v>3931</v>
      </c>
      <c r="G200" s="218" t="s">
        <v>244</v>
      </c>
      <c r="H200" s="219">
        <v>13.324</v>
      </c>
      <c r="I200" s="220"/>
      <c r="J200" s="221">
        <f>ROUND(I200*H200,2)</f>
        <v>0</v>
      </c>
      <c r="K200" s="217" t="s">
        <v>233</v>
      </c>
      <c r="L200" s="46"/>
      <c r="M200" s="222" t="s">
        <v>19</v>
      </c>
      <c r="N200" s="223" t="s">
        <v>46</v>
      </c>
      <c r="O200" s="86"/>
      <c r="P200" s="224">
        <f>O200*H200</f>
        <v>0</v>
      </c>
      <c r="Q200" s="224">
        <v>0</v>
      </c>
      <c r="R200" s="224">
        <f>Q200*H200</f>
        <v>0</v>
      </c>
      <c r="S200" s="224">
        <v>0</v>
      </c>
      <c r="T200" s="224">
        <f>S200*H200</f>
        <v>0</v>
      </c>
      <c r="U200" s="225" t="s">
        <v>19</v>
      </c>
      <c r="V200" s="40"/>
      <c r="W200" s="40"/>
      <c r="X200" s="40"/>
      <c r="Y200" s="40"/>
      <c r="Z200" s="40"/>
      <c r="AA200" s="40"/>
      <c r="AB200" s="40"/>
      <c r="AC200" s="40"/>
      <c r="AD200" s="40"/>
      <c r="AE200" s="40"/>
      <c r="AR200" s="226" t="s">
        <v>234</v>
      </c>
      <c r="AT200" s="226" t="s">
        <v>229</v>
      </c>
      <c r="AU200" s="226" t="s">
        <v>84</v>
      </c>
      <c r="AY200" s="19" t="s">
        <v>227</v>
      </c>
      <c r="BE200" s="227">
        <f>IF(N200="základní",J200,0)</f>
        <v>0</v>
      </c>
      <c r="BF200" s="227">
        <f>IF(N200="snížená",J200,0)</f>
        <v>0</v>
      </c>
      <c r="BG200" s="227">
        <f>IF(N200="zákl. přenesená",J200,0)</f>
        <v>0</v>
      </c>
      <c r="BH200" s="227">
        <f>IF(N200="sníž. přenesená",J200,0)</f>
        <v>0</v>
      </c>
      <c r="BI200" s="227">
        <f>IF(N200="nulová",J200,0)</f>
        <v>0</v>
      </c>
      <c r="BJ200" s="19" t="s">
        <v>82</v>
      </c>
      <c r="BK200" s="227">
        <f>ROUND(I200*H200,2)</f>
        <v>0</v>
      </c>
      <c r="BL200" s="19" t="s">
        <v>234</v>
      </c>
      <c r="BM200" s="226" t="s">
        <v>3932</v>
      </c>
    </row>
    <row r="201" s="2" customFormat="1">
      <c r="A201" s="40"/>
      <c r="B201" s="41"/>
      <c r="C201" s="42"/>
      <c r="D201" s="228" t="s">
        <v>236</v>
      </c>
      <c r="E201" s="42"/>
      <c r="F201" s="229" t="s">
        <v>3933</v>
      </c>
      <c r="G201" s="42"/>
      <c r="H201" s="42"/>
      <c r="I201" s="230"/>
      <c r="J201" s="42"/>
      <c r="K201" s="42"/>
      <c r="L201" s="46"/>
      <c r="M201" s="231"/>
      <c r="N201" s="232"/>
      <c r="O201" s="86"/>
      <c r="P201" s="86"/>
      <c r="Q201" s="86"/>
      <c r="R201" s="86"/>
      <c r="S201" s="86"/>
      <c r="T201" s="86"/>
      <c r="U201" s="87"/>
      <c r="V201" s="40"/>
      <c r="W201" s="40"/>
      <c r="X201" s="40"/>
      <c r="Y201" s="40"/>
      <c r="Z201" s="40"/>
      <c r="AA201" s="40"/>
      <c r="AB201" s="40"/>
      <c r="AC201" s="40"/>
      <c r="AD201" s="40"/>
      <c r="AE201" s="40"/>
      <c r="AT201" s="19" t="s">
        <v>236</v>
      </c>
      <c r="AU201" s="19" t="s">
        <v>84</v>
      </c>
    </row>
    <row r="202" s="12" customFormat="1" ht="25.92" customHeight="1">
      <c r="A202" s="12"/>
      <c r="B202" s="199"/>
      <c r="C202" s="200"/>
      <c r="D202" s="201" t="s">
        <v>74</v>
      </c>
      <c r="E202" s="202" t="s">
        <v>341</v>
      </c>
      <c r="F202" s="202" t="s">
        <v>342</v>
      </c>
      <c r="G202" s="200"/>
      <c r="H202" s="200"/>
      <c r="I202" s="203"/>
      <c r="J202" s="204">
        <f>BK202</f>
        <v>0</v>
      </c>
      <c r="K202" s="200"/>
      <c r="L202" s="205"/>
      <c r="M202" s="206"/>
      <c r="N202" s="207"/>
      <c r="O202" s="207"/>
      <c r="P202" s="208">
        <f>P203+P218+P237+P249+P269+P284+P324+P365+P405</f>
        <v>0</v>
      </c>
      <c r="Q202" s="207"/>
      <c r="R202" s="208">
        <f>R203+R218+R237+R249+R269+R284+R324+R365+R405</f>
        <v>4.0065733400000001</v>
      </c>
      <c r="S202" s="207"/>
      <c r="T202" s="208">
        <f>T203+T218+T237+T249+T269+T284+T324+T365+T405</f>
        <v>0</v>
      </c>
      <c r="U202" s="209"/>
      <c r="V202" s="12"/>
      <c r="W202" s="12"/>
      <c r="X202" s="12"/>
      <c r="Y202" s="12"/>
      <c r="Z202" s="12"/>
      <c r="AA202" s="12"/>
      <c r="AB202" s="12"/>
      <c r="AC202" s="12"/>
      <c r="AD202" s="12"/>
      <c r="AE202" s="12"/>
      <c r="AR202" s="210" t="s">
        <v>84</v>
      </c>
      <c r="AT202" s="211" t="s">
        <v>74</v>
      </c>
      <c r="AU202" s="211" t="s">
        <v>75</v>
      </c>
      <c r="AY202" s="210" t="s">
        <v>227</v>
      </c>
      <c r="BK202" s="212">
        <f>BK203+BK218+BK237+BK249+BK269+BK284+BK324+BK365+BK405</f>
        <v>0</v>
      </c>
    </row>
    <row r="203" s="12" customFormat="1" ht="22.8" customHeight="1">
      <c r="A203" s="12"/>
      <c r="B203" s="199"/>
      <c r="C203" s="200"/>
      <c r="D203" s="201" t="s">
        <v>74</v>
      </c>
      <c r="E203" s="213" t="s">
        <v>482</v>
      </c>
      <c r="F203" s="213" t="s">
        <v>483</v>
      </c>
      <c r="G203" s="200"/>
      <c r="H203" s="200"/>
      <c r="I203" s="203"/>
      <c r="J203" s="214">
        <f>BK203</f>
        <v>0</v>
      </c>
      <c r="K203" s="200"/>
      <c r="L203" s="205"/>
      <c r="M203" s="206"/>
      <c r="N203" s="207"/>
      <c r="O203" s="207"/>
      <c r="P203" s="208">
        <f>SUM(P204:P217)</f>
        <v>0</v>
      </c>
      <c r="Q203" s="207"/>
      <c r="R203" s="208">
        <f>SUM(R204:R217)</f>
        <v>0.34299400000000002</v>
      </c>
      <c r="S203" s="207"/>
      <c r="T203" s="208">
        <f>SUM(T204:T217)</f>
        <v>0</v>
      </c>
      <c r="U203" s="209"/>
      <c r="V203" s="12"/>
      <c r="W203" s="12"/>
      <c r="X203" s="12"/>
      <c r="Y203" s="12"/>
      <c r="Z203" s="12"/>
      <c r="AA203" s="12"/>
      <c r="AB203" s="12"/>
      <c r="AC203" s="12"/>
      <c r="AD203" s="12"/>
      <c r="AE203" s="12"/>
      <c r="AR203" s="210" t="s">
        <v>84</v>
      </c>
      <c r="AT203" s="211" t="s">
        <v>74</v>
      </c>
      <c r="AU203" s="211" t="s">
        <v>82</v>
      </c>
      <c r="AY203" s="210" t="s">
        <v>227</v>
      </c>
      <c r="BK203" s="212">
        <f>SUM(BK204:BK217)</f>
        <v>0</v>
      </c>
    </row>
    <row r="204" s="2" customFormat="1" ht="21.75" customHeight="1">
      <c r="A204" s="40"/>
      <c r="B204" s="41"/>
      <c r="C204" s="215" t="s">
        <v>494</v>
      </c>
      <c r="D204" s="215" t="s">
        <v>229</v>
      </c>
      <c r="E204" s="216" t="s">
        <v>484</v>
      </c>
      <c r="F204" s="217" t="s">
        <v>485</v>
      </c>
      <c r="G204" s="218" t="s">
        <v>259</v>
      </c>
      <c r="H204" s="219">
        <v>49</v>
      </c>
      <c r="I204" s="220"/>
      <c r="J204" s="221">
        <f>ROUND(I204*H204,2)</f>
        <v>0</v>
      </c>
      <c r="K204" s="217" t="s">
        <v>233</v>
      </c>
      <c r="L204" s="46"/>
      <c r="M204" s="222" t="s">
        <v>19</v>
      </c>
      <c r="N204" s="223" t="s">
        <v>46</v>
      </c>
      <c r="O204" s="86"/>
      <c r="P204" s="224">
        <f>O204*H204</f>
        <v>0</v>
      </c>
      <c r="Q204" s="224">
        <v>0</v>
      </c>
      <c r="R204" s="224">
        <f>Q204*H204</f>
        <v>0</v>
      </c>
      <c r="S204" s="224">
        <v>0</v>
      </c>
      <c r="T204" s="224">
        <f>S204*H204</f>
        <v>0</v>
      </c>
      <c r="U204" s="225" t="s">
        <v>19</v>
      </c>
      <c r="V204" s="40"/>
      <c r="W204" s="40"/>
      <c r="X204" s="40"/>
      <c r="Y204" s="40"/>
      <c r="Z204" s="40"/>
      <c r="AA204" s="40"/>
      <c r="AB204" s="40"/>
      <c r="AC204" s="40"/>
      <c r="AD204" s="40"/>
      <c r="AE204" s="40"/>
      <c r="AR204" s="226" t="s">
        <v>336</v>
      </c>
      <c r="AT204" s="226" t="s">
        <v>229</v>
      </c>
      <c r="AU204" s="226" t="s">
        <v>84</v>
      </c>
      <c r="AY204" s="19" t="s">
        <v>227</v>
      </c>
      <c r="BE204" s="227">
        <f>IF(N204="základní",J204,0)</f>
        <v>0</v>
      </c>
      <c r="BF204" s="227">
        <f>IF(N204="snížená",J204,0)</f>
        <v>0</v>
      </c>
      <c r="BG204" s="227">
        <f>IF(N204="zákl. přenesená",J204,0)</f>
        <v>0</v>
      </c>
      <c r="BH204" s="227">
        <f>IF(N204="sníž. přenesená",J204,0)</f>
        <v>0</v>
      </c>
      <c r="BI204" s="227">
        <f>IF(N204="nulová",J204,0)</f>
        <v>0</v>
      </c>
      <c r="BJ204" s="19" t="s">
        <v>82</v>
      </c>
      <c r="BK204" s="227">
        <f>ROUND(I204*H204,2)</f>
        <v>0</v>
      </c>
      <c r="BL204" s="19" t="s">
        <v>336</v>
      </c>
      <c r="BM204" s="226" t="s">
        <v>3934</v>
      </c>
    </row>
    <row r="205" s="2" customFormat="1">
      <c r="A205" s="40"/>
      <c r="B205" s="41"/>
      <c r="C205" s="42"/>
      <c r="D205" s="228" t="s">
        <v>236</v>
      </c>
      <c r="E205" s="42"/>
      <c r="F205" s="229" t="s">
        <v>487</v>
      </c>
      <c r="G205" s="42"/>
      <c r="H205" s="42"/>
      <c r="I205" s="230"/>
      <c r="J205" s="42"/>
      <c r="K205" s="42"/>
      <c r="L205" s="46"/>
      <c r="M205" s="231"/>
      <c r="N205" s="232"/>
      <c r="O205" s="86"/>
      <c r="P205" s="86"/>
      <c r="Q205" s="86"/>
      <c r="R205" s="86"/>
      <c r="S205" s="86"/>
      <c r="T205" s="86"/>
      <c r="U205" s="87"/>
      <c r="V205" s="40"/>
      <c r="W205" s="40"/>
      <c r="X205" s="40"/>
      <c r="Y205" s="40"/>
      <c r="Z205" s="40"/>
      <c r="AA205" s="40"/>
      <c r="AB205" s="40"/>
      <c r="AC205" s="40"/>
      <c r="AD205" s="40"/>
      <c r="AE205" s="40"/>
      <c r="AT205" s="19" t="s">
        <v>236</v>
      </c>
      <c r="AU205" s="19" t="s">
        <v>84</v>
      </c>
    </row>
    <row r="206" s="13" customFormat="1">
      <c r="A206" s="13"/>
      <c r="B206" s="233"/>
      <c r="C206" s="234"/>
      <c r="D206" s="235" t="s">
        <v>238</v>
      </c>
      <c r="E206" s="236" t="s">
        <v>19</v>
      </c>
      <c r="F206" s="237" t="s">
        <v>643</v>
      </c>
      <c r="G206" s="234"/>
      <c r="H206" s="238">
        <v>49</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84</v>
      </c>
      <c r="AV206" s="13" t="s">
        <v>84</v>
      </c>
      <c r="AW206" s="13" t="s">
        <v>37</v>
      </c>
      <c r="AX206" s="13" t="s">
        <v>75</v>
      </c>
      <c r="AY206" s="244" t="s">
        <v>227</v>
      </c>
    </row>
    <row r="207" s="14" customFormat="1">
      <c r="A207" s="14"/>
      <c r="B207" s="245"/>
      <c r="C207" s="246"/>
      <c r="D207" s="235" t="s">
        <v>238</v>
      </c>
      <c r="E207" s="247" t="s">
        <v>19</v>
      </c>
      <c r="F207" s="248" t="s">
        <v>240</v>
      </c>
      <c r="G207" s="246"/>
      <c r="H207" s="249">
        <v>49</v>
      </c>
      <c r="I207" s="250"/>
      <c r="J207" s="246"/>
      <c r="K207" s="246"/>
      <c r="L207" s="251"/>
      <c r="M207" s="252"/>
      <c r="N207" s="253"/>
      <c r="O207" s="253"/>
      <c r="P207" s="253"/>
      <c r="Q207" s="253"/>
      <c r="R207" s="253"/>
      <c r="S207" s="253"/>
      <c r="T207" s="253"/>
      <c r="U207" s="254"/>
      <c r="V207" s="14"/>
      <c r="W207" s="14"/>
      <c r="X207" s="14"/>
      <c r="Y207" s="14"/>
      <c r="Z207" s="14"/>
      <c r="AA207" s="14"/>
      <c r="AB207" s="14"/>
      <c r="AC207" s="14"/>
      <c r="AD207" s="14"/>
      <c r="AE207" s="14"/>
      <c r="AT207" s="255" t="s">
        <v>238</v>
      </c>
      <c r="AU207" s="255" t="s">
        <v>84</v>
      </c>
      <c r="AV207" s="14" t="s">
        <v>234</v>
      </c>
      <c r="AW207" s="14" t="s">
        <v>37</v>
      </c>
      <c r="AX207" s="14" t="s">
        <v>82</v>
      </c>
      <c r="AY207" s="255" t="s">
        <v>227</v>
      </c>
    </row>
    <row r="208" s="2" customFormat="1" ht="16.5" customHeight="1">
      <c r="A208" s="40"/>
      <c r="B208" s="41"/>
      <c r="C208" s="256" t="s">
        <v>499</v>
      </c>
      <c r="D208" s="256" t="s">
        <v>241</v>
      </c>
      <c r="E208" s="257" t="s">
        <v>489</v>
      </c>
      <c r="F208" s="258" t="s">
        <v>490</v>
      </c>
      <c r="G208" s="259" t="s">
        <v>244</v>
      </c>
      <c r="H208" s="260">
        <v>0.014999999999999999</v>
      </c>
      <c r="I208" s="261"/>
      <c r="J208" s="262">
        <f>ROUND(I208*H208,2)</f>
        <v>0</v>
      </c>
      <c r="K208" s="258" t="s">
        <v>233</v>
      </c>
      <c r="L208" s="263"/>
      <c r="M208" s="264" t="s">
        <v>19</v>
      </c>
      <c r="N208" s="265" t="s">
        <v>46</v>
      </c>
      <c r="O208" s="86"/>
      <c r="P208" s="224">
        <f>O208*H208</f>
        <v>0</v>
      </c>
      <c r="Q208" s="224">
        <v>1</v>
      </c>
      <c r="R208" s="224">
        <f>Q208*H208</f>
        <v>0.014999999999999999</v>
      </c>
      <c r="S208" s="224">
        <v>0</v>
      </c>
      <c r="T208" s="224">
        <f>S208*H208</f>
        <v>0</v>
      </c>
      <c r="U208" s="225" t="s">
        <v>19</v>
      </c>
      <c r="V208" s="40"/>
      <c r="W208" s="40"/>
      <c r="X208" s="40"/>
      <c r="Y208" s="40"/>
      <c r="Z208" s="40"/>
      <c r="AA208" s="40"/>
      <c r="AB208" s="40"/>
      <c r="AC208" s="40"/>
      <c r="AD208" s="40"/>
      <c r="AE208" s="40"/>
      <c r="AR208" s="226" t="s">
        <v>491</v>
      </c>
      <c r="AT208" s="226" t="s">
        <v>241</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336</v>
      </c>
      <c r="BM208" s="226" t="s">
        <v>3935</v>
      </c>
    </row>
    <row r="209" s="13" customFormat="1">
      <c r="A209" s="13"/>
      <c r="B209" s="233"/>
      <c r="C209" s="234"/>
      <c r="D209" s="235" t="s">
        <v>238</v>
      </c>
      <c r="E209" s="234"/>
      <c r="F209" s="237" t="s">
        <v>3936</v>
      </c>
      <c r="G209" s="234"/>
      <c r="H209" s="238">
        <v>0.014999999999999999</v>
      </c>
      <c r="I209" s="239"/>
      <c r="J209" s="234"/>
      <c r="K209" s="234"/>
      <c r="L209" s="240"/>
      <c r="M209" s="241"/>
      <c r="N209" s="242"/>
      <c r="O209" s="242"/>
      <c r="P209" s="242"/>
      <c r="Q209" s="242"/>
      <c r="R209" s="242"/>
      <c r="S209" s="242"/>
      <c r="T209" s="242"/>
      <c r="U209" s="243"/>
      <c r="V209" s="13"/>
      <c r="W209" s="13"/>
      <c r="X209" s="13"/>
      <c r="Y209" s="13"/>
      <c r="Z209" s="13"/>
      <c r="AA209" s="13"/>
      <c r="AB209" s="13"/>
      <c r="AC209" s="13"/>
      <c r="AD209" s="13"/>
      <c r="AE209" s="13"/>
      <c r="AT209" s="244" t="s">
        <v>238</v>
      </c>
      <c r="AU209" s="244" t="s">
        <v>84</v>
      </c>
      <c r="AV209" s="13" t="s">
        <v>84</v>
      </c>
      <c r="AW209" s="13" t="s">
        <v>4</v>
      </c>
      <c r="AX209" s="13" t="s">
        <v>82</v>
      </c>
      <c r="AY209" s="244" t="s">
        <v>227</v>
      </c>
    </row>
    <row r="210" s="2" customFormat="1" ht="16.5" customHeight="1">
      <c r="A210" s="40"/>
      <c r="B210" s="41"/>
      <c r="C210" s="215" t="s">
        <v>312</v>
      </c>
      <c r="D210" s="215" t="s">
        <v>229</v>
      </c>
      <c r="E210" s="216" t="s">
        <v>495</v>
      </c>
      <c r="F210" s="217" t="s">
        <v>496</v>
      </c>
      <c r="G210" s="218" t="s">
        <v>259</v>
      </c>
      <c r="H210" s="219">
        <v>49</v>
      </c>
      <c r="I210" s="220"/>
      <c r="J210" s="221">
        <f>ROUND(I210*H210,2)</f>
        <v>0</v>
      </c>
      <c r="K210" s="217" t="s">
        <v>233</v>
      </c>
      <c r="L210" s="46"/>
      <c r="M210" s="222" t="s">
        <v>19</v>
      </c>
      <c r="N210" s="223" t="s">
        <v>46</v>
      </c>
      <c r="O210" s="86"/>
      <c r="P210" s="224">
        <f>O210*H210</f>
        <v>0</v>
      </c>
      <c r="Q210" s="224">
        <v>0.00040000000000000002</v>
      </c>
      <c r="R210" s="224">
        <f>Q210*H210</f>
        <v>0.019599999999999999</v>
      </c>
      <c r="S210" s="224">
        <v>0</v>
      </c>
      <c r="T210" s="224">
        <f>S210*H210</f>
        <v>0</v>
      </c>
      <c r="U210" s="225" t="s">
        <v>19</v>
      </c>
      <c r="V210" s="40"/>
      <c r="W210" s="40"/>
      <c r="X210" s="40"/>
      <c r="Y210" s="40"/>
      <c r="Z210" s="40"/>
      <c r="AA210" s="40"/>
      <c r="AB210" s="40"/>
      <c r="AC210" s="40"/>
      <c r="AD210" s="40"/>
      <c r="AE210" s="40"/>
      <c r="AR210" s="226" t="s">
        <v>336</v>
      </c>
      <c r="AT210" s="226" t="s">
        <v>229</v>
      </c>
      <c r="AU210" s="226" t="s">
        <v>84</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336</v>
      </c>
      <c r="BM210" s="226" t="s">
        <v>3937</v>
      </c>
    </row>
    <row r="211" s="2" customFormat="1">
      <c r="A211" s="40"/>
      <c r="B211" s="41"/>
      <c r="C211" s="42"/>
      <c r="D211" s="228" t="s">
        <v>236</v>
      </c>
      <c r="E211" s="42"/>
      <c r="F211" s="229" t="s">
        <v>498</v>
      </c>
      <c r="G211" s="42"/>
      <c r="H211" s="42"/>
      <c r="I211" s="230"/>
      <c r="J211" s="42"/>
      <c r="K211" s="42"/>
      <c r="L211" s="46"/>
      <c r="M211" s="231"/>
      <c r="N211" s="232"/>
      <c r="O211" s="86"/>
      <c r="P211" s="86"/>
      <c r="Q211" s="86"/>
      <c r="R211" s="86"/>
      <c r="S211" s="86"/>
      <c r="T211" s="86"/>
      <c r="U211" s="87"/>
      <c r="V211" s="40"/>
      <c r="W211" s="40"/>
      <c r="X211" s="40"/>
      <c r="Y211" s="40"/>
      <c r="Z211" s="40"/>
      <c r="AA211" s="40"/>
      <c r="AB211" s="40"/>
      <c r="AC211" s="40"/>
      <c r="AD211" s="40"/>
      <c r="AE211" s="40"/>
      <c r="AT211" s="19" t="s">
        <v>236</v>
      </c>
      <c r="AU211" s="19" t="s">
        <v>84</v>
      </c>
    </row>
    <row r="212" s="13" customFormat="1">
      <c r="A212" s="13"/>
      <c r="B212" s="233"/>
      <c r="C212" s="234"/>
      <c r="D212" s="235" t="s">
        <v>238</v>
      </c>
      <c r="E212" s="236" t="s">
        <v>19</v>
      </c>
      <c r="F212" s="237" t="s">
        <v>643</v>
      </c>
      <c r="G212" s="234"/>
      <c r="H212" s="238">
        <v>49</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84</v>
      </c>
      <c r="AV212" s="13" t="s">
        <v>84</v>
      </c>
      <c r="AW212" s="13" t="s">
        <v>37</v>
      </c>
      <c r="AX212" s="13" t="s">
        <v>75</v>
      </c>
      <c r="AY212" s="244" t="s">
        <v>227</v>
      </c>
    </row>
    <row r="213" s="14" customFormat="1">
      <c r="A213" s="14"/>
      <c r="B213" s="245"/>
      <c r="C213" s="246"/>
      <c r="D213" s="235" t="s">
        <v>238</v>
      </c>
      <c r="E213" s="247" t="s">
        <v>19</v>
      </c>
      <c r="F213" s="248" t="s">
        <v>240</v>
      </c>
      <c r="G213" s="246"/>
      <c r="H213" s="249">
        <v>49</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84</v>
      </c>
      <c r="AV213" s="14" t="s">
        <v>234</v>
      </c>
      <c r="AW213" s="14" t="s">
        <v>37</v>
      </c>
      <c r="AX213" s="14" t="s">
        <v>82</v>
      </c>
      <c r="AY213" s="255" t="s">
        <v>227</v>
      </c>
    </row>
    <row r="214" s="2" customFormat="1" ht="24.15" customHeight="1">
      <c r="A214" s="40"/>
      <c r="B214" s="41"/>
      <c r="C214" s="256" t="s">
        <v>508</v>
      </c>
      <c r="D214" s="256" t="s">
        <v>241</v>
      </c>
      <c r="E214" s="257" t="s">
        <v>500</v>
      </c>
      <c r="F214" s="258" t="s">
        <v>501</v>
      </c>
      <c r="G214" s="259" t="s">
        <v>259</v>
      </c>
      <c r="H214" s="260">
        <v>57.109999999999999</v>
      </c>
      <c r="I214" s="261"/>
      <c r="J214" s="262">
        <f>ROUND(I214*H214,2)</f>
        <v>0</v>
      </c>
      <c r="K214" s="258" t="s">
        <v>233</v>
      </c>
      <c r="L214" s="263"/>
      <c r="M214" s="264" t="s">
        <v>19</v>
      </c>
      <c r="N214" s="265" t="s">
        <v>46</v>
      </c>
      <c r="O214" s="86"/>
      <c r="P214" s="224">
        <f>O214*H214</f>
        <v>0</v>
      </c>
      <c r="Q214" s="224">
        <v>0.0054000000000000003</v>
      </c>
      <c r="R214" s="224">
        <f>Q214*H214</f>
        <v>0.308394</v>
      </c>
      <c r="S214" s="224">
        <v>0</v>
      </c>
      <c r="T214" s="224">
        <f>S214*H214</f>
        <v>0</v>
      </c>
      <c r="U214" s="225" t="s">
        <v>19</v>
      </c>
      <c r="V214" s="40"/>
      <c r="W214" s="40"/>
      <c r="X214" s="40"/>
      <c r="Y214" s="40"/>
      <c r="Z214" s="40"/>
      <c r="AA214" s="40"/>
      <c r="AB214" s="40"/>
      <c r="AC214" s="40"/>
      <c r="AD214" s="40"/>
      <c r="AE214" s="40"/>
      <c r="AR214" s="226" t="s">
        <v>491</v>
      </c>
      <c r="AT214" s="226" t="s">
        <v>241</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336</v>
      </c>
      <c r="BM214" s="226" t="s">
        <v>3938</v>
      </c>
    </row>
    <row r="215" s="13" customFormat="1">
      <c r="A215" s="13"/>
      <c r="B215" s="233"/>
      <c r="C215" s="234"/>
      <c r="D215" s="235" t="s">
        <v>238</v>
      </c>
      <c r="E215" s="234"/>
      <c r="F215" s="237" t="s">
        <v>3939</v>
      </c>
      <c r="G215" s="234"/>
      <c r="H215" s="238">
        <v>57.109999999999999</v>
      </c>
      <c r="I215" s="239"/>
      <c r="J215" s="234"/>
      <c r="K215" s="234"/>
      <c r="L215" s="240"/>
      <c r="M215" s="241"/>
      <c r="N215" s="242"/>
      <c r="O215" s="242"/>
      <c r="P215" s="242"/>
      <c r="Q215" s="242"/>
      <c r="R215" s="242"/>
      <c r="S215" s="242"/>
      <c r="T215" s="242"/>
      <c r="U215" s="243"/>
      <c r="V215" s="13"/>
      <c r="W215" s="13"/>
      <c r="X215" s="13"/>
      <c r="Y215" s="13"/>
      <c r="Z215" s="13"/>
      <c r="AA215" s="13"/>
      <c r="AB215" s="13"/>
      <c r="AC215" s="13"/>
      <c r="AD215" s="13"/>
      <c r="AE215" s="13"/>
      <c r="AT215" s="244" t="s">
        <v>238</v>
      </c>
      <c r="AU215" s="244" t="s">
        <v>84</v>
      </c>
      <c r="AV215" s="13" t="s">
        <v>84</v>
      </c>
      <c r="AW215" s="13" t="s">
        <v>4</v>
      </c>
      <c r="AX215" s="13" t="s">
        <v>82</v>
      </c>
      <c r="AY215" s="244" t="s">
        <v>227</v>
      </c>
    </row>
    <row r="216" s="2" customFormat="1" ht="24.15" customHeight="1">
      <c r="A216" s="40"/>
      <c r="B216" s="41"/>
      <c r="C216" s="215" t="s">
        <v>514</v>
      </c>
      <c r="D216" s="215" t="s">
        <v>229</v>
      </c>
      <c r="E216" s="216" t="s">
        <v>504</v>
      </c>
      <c r="F216" s="217" t="s">
        <v>505</v>
      </c>
      <c r="G216" s="218" t="s">
        <v>244</v>
      </c>
      <c r="H216" s="219">
        <v>0.34300000000000003</v>
      </c>
      <c r="I216" s="220"/>
      <c r="J216" s="221">
        <f>ROUND(I216*H216,2)</f>
        <v>0</v>
      </c>
      <c r="K216" s="217" t="s">
        <v>233</v>
      </c>
      <c r="L216" s="46"/>
      <c r="M216" s="222" t="s">
        <v>19</v>
      </c>
      <c r="N216" s="223" t="s">
        <v>46</v>
      </c>
      <c r="O216" s="86"/>
      <c r="P216" s="224">
        <f>O216*H216</f>
        <v>0</v>
      </c>
      <c r="Q216" s="224">
        <v>0</v>
      </c>
      <c r="R216" s="224">
        <f>Q216*H216</f>
        <v>0</v>
      </c>
      <c r="S216" s="224">
        <v>0</v>
      </c>
      <c r="T216" s="224">
        <f>S216*H216</f>
        <v>0</v>
      </c>
      <c r="U216" s="225" t="s">
        <v>19</v>
      </c>
      <c r="V216" s="40"/>
      <c r="W216" s="40"/>
      <c r="X216" s="40"/>
      <c r="Y216" s="40"/>
      <c r="Z216" s="40"/>
      <c r="AA216" s="40"/>
      <c r="AB216" s="40"/>
      <c r="AC216" s="40"/>
      <c r="AD216" s="40"/>
      <c r="AE216" s="40"/>
      <c r="AR216" s="226" t="s">
        <v>336</v>
      </c>
      <c r="AT216" s="226" t="s">
        <v>229</v>
      </c>
      <c r="AU216" s="226" t="s">
        <v>84</v>
      </c>
      <c r="AY216" s="19" t="s">
        <v>227</v>
      </c>
      <c r="BE216" s="227">
        <f>IF(N216="základní",J216,0)</f>
        <v>0</v>
      </c>
      <c r="BF216" s="227">
        <f>IF(N216="snížená",J216,0)</f>
        <v>0</v>
      </c>
      <c r="BG216" s="227">
        <f>IF(N216="zákl. přenesená",J216,0)</f>
        <v>0</v>
      </c>
      <c r="BH216" s="227">
        <f>IF(N216="sníž. přenesená",J216,0)</f>
        <v>0</v>
      </c>
      <c r="BI216" s="227">
        <f>IF(N216="nulová",J216,0)</f>
        <v>0</v>
      </c>
      <c r="BJ216" s="19" t="s">
        <v>82</v>
      </c>
      <c r="BK216" s="227">
        <f>ROUND(I216*H216,2)</f>
        <v>0</v>
      </c>
      <c r="BL216" s="19" t="s">
        <v>336</v>
      </c>
      <c r="BM216" s="226" t="s">
        <v>3940</v>
      </c>
    </row>
    <row r="217" s="2" customFormat="1">
      <c r="A217" s="40"/>
      <c r="B217" s="41"/>
      <c r="C217" s="42"/>
      <c r="D217" s="228" t="s">
        <v>236</v>
      </c>
      <c r="E217" s="42"/>
      <c r="F217" s="229" t="s">
        <v>507</v>
      </c>
      <c r="G217" s="42"/>
      <c r="H217" s="42"/>
      <c r="I217" s="230"/>
      <c r="J217" s="42"/>
      <c r="K217" s="42"/>
      <c r="L217" s="46"/>
      <c r="M217" s="231"/>
      <c r="N217" s="232"/>
      <c r="O217" s="86"/>
      <c r="P217" s="86"/>
      <c r="Q217" s="86"/>
      <c r="R217" s="86"/>
      <c r="S217" s="86"/>
      <c r="T217" s="86"/>
      <c r="U217" s="87"/>
      <c r="V217" s="40"/>
      <c r="W217" s="40"/>
      <c r="X217" s="40"/>
      <c r="Y217" s="40"/>
      <c r="Z217" s="40"/>
      <c r="AA217" s="40"/>
      <c r="AB217" s="40"/>
      <c r="AC217" s="40"/>
      <c r="AD217" s="40"/>
      <c r="AE217" s="40"/>
      <c r="AT217" s="19" t="s">
        <v>236</v>
      </c>
      <c r="AU217" s="19" t="s">
        <v>84</v>
      </c>
    </row>
    <row r="218" s="12" customFormat="1" ht="22.8" customHeight="1">
      <c r="A218" s="12"/>
      <c r="B218" s="199"/>
      <c r="C218" s="200"/>
      <c r="D218" s="201" t="s">
        <v>74</v>
      </c>
      <c r="E218" s="213" t="s">
        <v>3941</v>
      </c>
      <c r="F218" s="213" t="s">
        <v>3942</v>
      </c>
      <c r="G218" s="200"/>
      <c r="H218" s="200"/>
      <c r="I218" s="203"/>
      <c r="J218" s="214">
        <f>BK218</f>
        <v>0</v>
      </c>
      <c r="K218" s="200"/>
      <c r="L218" s="205"/>
      <c r="M218" s="206"/>
      <c r="N218" s="207"/>
      <c r="O218" s="207"/>
      <c r="P218" s="208">
        <f>SUM(P219:P236)</f>
        <v>0</v>
      </c>
      <c r="Q218" s="207"/>
      <c r="R218" s="208">
        <f>SUM(R219:R236)</f>
        <v>0.34427371000000001</v>
      </c>
      <c r="S218" s="207"/>
      <c r="T218" s="208">
        <f>SUM(T219:T236)</f>
        <v>0</v>
      </c>
      <c r="U218" s="209"/>
      <c r="V218" s="12"/>
      <c r="W218" s="12"/>
      <c r="X218" s="12"/>
      <c r="Y218" s="12"/>
      <c r="Z218" s="12"/>
      <c r="AA218" s="12"/>
      <c r="AB218" s="12"/>
      <c r="AC218" s="12"/>
      <c r="AD218" s="12"/>
      <c r="AE218" s="12"/>
      <c r="AR218" s="210" t="s">
        <v>84</v>
      </c>
      <c r="AT218" s="211" t="s">
        <v>74</v>
      </c>
      <c r="AU218" s="211" t="s">
        <v>82</v>
      </c>
      <c r="AY218" s="210" t="s">
        <v>227</v>
      </c>
      <c r="BK218" s="212">
        <f>SUM(BK219:BK236)</f>
        <v>0</v>
      </c>
    </row>
    <row r="219" s="2" customFormat="1" ht="24.15" customHeight="1">
      <c r="A219" s="40"/>
      <c r="B219" s="41"/>
      <c r="C219" s="215" t="s">
        <v>521</v>
      </c>
      <c r="D219" s="215" t="s">
        <v>229</v>
      </c>
      <c r="E219" s="216" t="s">
        <v>3943</v>
      </c>
      <c r="F219" s="217" t="s">
        <v>3944</v>
      </c>
      <c r="G219" s="218" t="s">
        <v>259</v>
      </c>
      <c r="H219" s="219">
        <v>10.935000000000001</v>
      </c>
      <c r="I219" s="220"/>
      <c r="J219" s="221">
        <f>ROUND(I219*H219,2)</f>
        <v>0</v>
      </c>
      <c r="K219" s="217" t="s">
        <v>233</v>
      </c>
      <c r="L219" s="46"/>
      <c r="M219" s="222" t="s">
        <v>19</v>
      </c>
      <c r="N219" s="223" t="s">
        <v>46</v>
      </c>
      <c r="O219" s="86"/>
      <c r="P219" s="224">
        <f>O219*H219</f>
        <v>0</v>
      </c>
      <c r="Q219" s="224">
        <v>0.02265</v>
      </c>
      <c r="R219" s="224">
        <f>Q219*H219</f>
        <v>0.24767775</v>
      </c>
      <c r="S219" s="224">
        <v>0</v>
      </c>
      <c r="T219" s="224">
        <f>S219*H219</f>
        <v>0</v>
      </c>
      <c r="U219" s="225" t="s">
        <v>19</v>
      </c>
      <c r="V219" s="40"/>
      <c r="W219" s="40"/>
      <c r="X219" s="40"/>
      <c r="Y219" s="40"/>
      <c r="Z219" s="40"/>
      <c r="AA219" s="40"/>
      <c r="AB219" s="40"/>
      <c r="AC219" s="40"/>
      <c r="AD219" s="40"/>
      <c r="AE219" s="40"/>
      <c r="AR219" s="226" t="s">
        <v>336</v>
      </c>
      <c r="AT219" s="226" t="s">
        <v>229</v>
      </c>
      <c r="AU219" s="226" t="s">
        <v>84</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336</v>
      </c>
      <c r="BM219" s="226" t="s">
        <v>3945</v>
      </c>
    </row>
    <row r="220" s="2" customFormat="1">
      <c r="A220" s="40"/>
      <c r="B220" s="41"/>
      <c r="C220" s="42"/>
      <c r="D220" s="228" t="s">
        <v>236</v>
      </c>
      <c r="E220" s="42"/>
      <c r="F220" s="229" t="s">
        <v>3946</v>
      </c>
      <c r="G220" s="42"/>
      <c r="H220" s="42"/>
      <c r="I220" s="230"/>
      <c r="J220" s="42"/>
      <c r="K220" s="42"/>
      <c r="L220" s="46"/>
      <c r="M220" s="231"/>
      <c r="N220" s="232"/>
      <c r="O220" s="86"/>
      <c r="P220" s="86"/>
      <c r="Q220" s="86"/>
      <c r="R220" s="86"/>
      <c r="S220" s="86"/>
      <c r="T220" s="86"/>
      <c r="U220" s="87"/>
      <c r="V220" s="40"/>
      <c r="W220" s="40"/>
      <c r="X220" s="40"/>
      <c r="Y220" s="40"/>
      <c r="Z220" s="40"/>
      <c r="AA220" s="40"/>
      <c r="AB220" s="40"/>
      <c r="AC220" s="40"/>
      <c r="AD220" s="40"/>
      <c r="AE220" s="40"/>
      <c r="AT220" s="19" t="s">
        <v>236</v>
      </c>
      <c r="AU220" s="19" t="s">
        <v>84</v>
      </c>
    </row>
    <row r="221" s="13" customFormat="1">
      <c r="A221" s="13"/>
      <c r="B221" s="233"/>
      <c r="C221" s="234"/>
      <c r="D221" s="235" t="s">
        <v>238</v>
      </c>
      <c r="E221" s="236" t="s">
        <v>19</v>
      </c>
      <c r="F221" s="237" t="s">
        <v>3947</v>
      </c>
      <c r="G221" s="234"/>
      <c r="H221" s="238">
        <v>10.935000000000001</v>
      </c>
      <c r="I221" s="239"/>
      <c r="J221" s="234"/>
      <c r="K221" s="234"/>
      <c r="L221" s="240"/>
      <c r="M221" s="241"/>
      <c r="N221" s="242"/>
      <c r="O221" s="242"/>
      <c r="P221" s="242"/>
      <c r="Q221" s="242"/>
      <c r="R221" s="242"/>
      <c r="S221" s="242"/>
      <c r="T221" s="242"/>
      <c r="U221" s="243"/>
      <c r="V221" s="13"/>
      <c r="W221" s="13"/>
      <c r="X221" s="13"/>
      <c r="Y221" s="13"/>
      <c r="Z221" s="13"/>
      <c r="AA221" s="13"/>
      <c r="AB221" s="13"/>
      <c r="AC221" s="13"/>
      <c r="AD221" s="13"/>
      <c r="AE221" s="13"/>
      <c r="AT221" s="244" t="s">
        <v>238</v>
      </c>
      <c r="AU221" s="244" t="s">
        <v>84</v>
      </c>
      <c r="AV221" s="13" t="s">
        <v>84</v>
      </c>
      <c r="AW221" s="13" t="s">
        <v>37</v>
      </c>
      <c r="AX221" s="13" t="s">
        <v>75</v>
      </c>
      <c r="AY221" s="244" t="s">
        <v>227</v>
      </c>
    </row>
    <row r="222" s="14" customFormat="1">
      <c r="A222" s="14"/>
      <c r="B222" s="245"/>
      <c r="C222" s="246"/>
      <c r="D222" s="235" t="s">
        <v>238</v>
      </c>
      <c r="E222" s="247" t="s">
        <v>19</v>
      </c>
      <c r="F222" s="248" t="s">
        <v>240</v>
      </c>
      <c r="G222" s="246"/>
      <c r="H222" s="249">
        <v>10.935000000000001</v>
      </c>
      <c r="I222" s="250"/>
      <c r="J222" s="246"/>
      <c r="K222" s="246"/>
      <c r="L222" s="251"/>
      <c r="M222" s="252"/>
      <c r="N222" s="253"/>
      <c r="O222" s="253"/>
      <c r="P222" s="253"/>
      <c r="Q222" s="253"/>
      <c r="R222" s="253"/>
      <c r="S222" s="253"/>
      <c r="T222" s="253"/>
      <c r="U222" s="254"/>
      <c r="V222" s="14"/>
      <c r="W222" s="14"/>
      <c r="X222" s="14"/>
      <c r="Y222" s="14"/>
      <c r="Z222" s="14"/>
      <c r="AA222" s="14"/>
      <c r="AB222" s="14"/>
      <c r="AC222" s="14"/>
      <c r="AD222" s="14"/>
      <c r="AE222" s="14"/>
      <c r="AT222" s="255" t="s">
        <v>238</v>
      </c>
      <c r="AU222" s="255" t="s">
        <v>84</v>
      </c>
      <c r="AV222" s="14" t="s">
        <v>234</v>
      </c>
      <c r="AW222" s="14" t="s">
        <v>37</v>
      </c>
      <c r="AX222" s="14" t="s">
        <v>82</v>
      </c>
      <c r="AY222" s="255" t="s">
        <v>227</v>
      </c>
    </row>
    <row r="223" s="2" customFormat="1" ht="16.5" customHeight="1">
      <c r="A223" s="40"/>
      <c r="B223" s="41"/>
      <c r="C223" s="215" t="s">
        <v>526</v>
      </c>
      <c r="D223" s="215" t="s">
        <v>229</v>
      </c>
      <c r="E223" s="216" t="s">
        <v>3948</v>
      </c>
      <c r="F223" s="217" t="s">
        <v>3949</v>
      </c>
      <c r="G223" s="218" t="s">
        <v>309</v>
      </c>
      <c r="H223" s="219">
        <v>24.300000000000001</v>
      </c>
      <c r="I223" s="220"/>
      <c r="J223" s="221">
        <f>ROUND(I223*H223,2)</f>
        <v>0</v>
      </c>
      <c r="K223" s="217" t="s">
        <v>233</v>
      </c>
      <c r="L223" s="46"/>
      <c r="M223" s="222" t="s">
        <v>19</v>
      </c>
      <c r="N223" s="223" t="s">
        <v>46</v>
      </c>
      <c r="O223" s="86"/>
      <c r="P223" s="224">
        <f>O223*H223</f>
        <v>0</v>
      </c>
      <c r="Q223" s="224">
        <v>1.0000000000000001E-05</v>
      </c>
      <c r="R223" s="224">
        <f>Q223*H223</f>
        <v>0.00024300000000000003</v>
      </c>
      <c r="S223" s="224">
        <v>0</v>
      </c>
      <c r="T223" s="224">
        <f>S223*H223</f>
        <v>0</v>
      </c>
      <c r="U223" s="225" t="s">
        <v>19</v>
      </c>
      <c r="V223" s="40"/>
      <c r="W223" s="40"/>
      <c r="X223" s="40"/>
      <c r="Y223" s="40"/>
      <c r="Z223" s="40"/>
      <c r="AA223" s="40"/>
      <c r="AB223" s="40"/>
      <c r="AC223" s="40"/>
      <c r="AD223" s="40"/>
      <c r="AE223" s="40"/>
      <c r="AR223" s="226" t="s">
        <v>336</v>
      </c>
      <c r="AT223" s="226" t="s">
        <v>229</v>
      </c>
      <c r="AU223" s="226" t="s">
        <v>84</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336</v>
      </c>
      <c r="BM223" s="226" t="s">
        <v>3950</v>
      </c>
    </row>
    <row r="224" s="2" customFormat="1">
      <c r="A224" s="40"/>
      <c r="B224" s="41"/>
      <c r="C224" s="42"/>
      <c r="D224" s="228" t="s">
        <v>236</v>
      </c>
      <c r="E224" s="42"/>
      <c r="F224" s="229" t="s">
        <v>3951</v>
      </c>
      <c r="G224" s="42"/>
      <c r="H224" s="42"/>
      <c r="I224" s="230"/>
      <c r="J224" s="42"/>
      <c r="K224" s="42"/>
      <c r="L224" s="46"/>
      <c r="M224" s="231"/>
      <c r="N224" s="232"/>
      <c r="O224" s="86"/>
      <c r="P224" s="86"/>
      <c r="Q224" s="86"/>
      <c r="R224" s="86"/>
      <c r="S224" s="86"/>
      <c r="T224" s="86"/>
      <c r="U224" s="87"/>
      <c r="V224" s="40"/>
      <c r="W224" s="40"/>
      <c r="X224" s="40"/>
      <c r="Y224" s="40"/>
      <c r="Z224" s="40"/>
      <c r="AA224" s="40"/>
      <c r="AB224" s="40"/>
      <c r="AC224" s="40"/>
      <c r="AD224" s="40"/>
      <c r="AE224" s="40"/>
      <c r="AT224" s="19" t="s">
        <v>236</v>
      </c>
      <c r="AU224" s="19" t="s">
        <v>84</v>
      </c>
    </row>
    <row r="225" s="13" customFormat="1">
      <c r="A225" s="13"/>
      <c r="B225" s="233"/>
      <c r="C225" s="234"/>
      <c r="D225" s="235" t="s">
        <v>238</v>
      </c>
      <c r="E225" s="236" t="s">
        <v>19</v>
      </c>
      <c r="F225" s="237" t="s">
        <v>3952</v>
      </c>
      <c r="G225" s="234"/>
      <c r="H225" s="238">
        <v>24.300000000000001</v>
      </c>
      <c r="I225" s="239"/>
      <c r="J225" s="234"/>
      <c r="K225" s="234"/>
      <c r="L225" s="240"/>
      <c r="M225" s="241"/>
      <c r="N225" s="242"/>
      <c r="O225" s="242"/>
      <c r="P225" s="242"/>
      <c r="Q225" s="242"/>
      <c r="R225" s="242"/>
      <c r="S225" s="242"/>
      <c r="T225" s="242"/>
      <c r="U225" s="243"/>
      <c r="V225" s="13"/>
      <c r="W225" s="13"/>
      <c r="X225" s="13"/>
      <c r="Y225" s="13"/>
      <c r="Z225" s="13"/>
      <c r="AA225" s="13"/>
      <c r="AB225" s="13"/>
      <c r="AC225" s="13"/>
      <c r="AD225" s="13"/>
      <c r="AE225" s="13"/>
      <c r="AT225" s="244" t="s">
        <v>238</v>
      </c>
      <c r="AU225" s="244" t="s">
        <v>84</v>
      </c>
      <c r="AV225" s="13" t="s">
        <v>84</v>
      </c>
      <c r="AW225" s="13" t="s">
        <v>37</v>
      </c>
      <c r="AX225" s="13" t="s">
        <v>75</v>
      </c>
      <c r="AY225" s="244" t="s">
        <v>227</v>
      </c>
    </row>
    <row r="226" s="14" customFormat="1">
      <c r="A226" s="14"/>
      <c r="B226" s="245"/>
      <c r="C226" s="246"/>
      <c r="D226" s="235" t="s">
        <v>238</v>
      </c>
      <c r="E226" s="247" t="s">
        <v>19</v>
      </c>
      <c r="F226" s="248" t="s">
        <v>240</v>
      </c>
      <c r="G226" s="246"/>
      <c r="H226" s="249">
        <v>24.300000000000001</v>
      </c>
      <c r="I226" s="250"/>
      <c r="J226" s="246"/>
      <c r="K226" s="246"/>
      <c r="L226" s="251"/>
      <c r="M226" s="252"/>
      <c r="N226" s="253"/>
      <c r="O226" s="253"/>
      <c r="P226" s="253"/>
      <c r="Q226" s="253"/>
      <c r="R226" s="253"/>
      <c r="S226" s="253"/>
      <c r="T226" s="253"/>
      <c r="U226" s="254"/>
      <c r="V226" s="14"/>
      <c r="W226" s="14"/>
      <c r="X226" s="14"/>
      <c r="Y226" s="14"/>
      <c r="Z226" s="14"/>
      <c r="AA226" s="14"/>
      <c r="AB226" s="14"/>
      <c r="AC226" s="14"/>
      <c r="AD226" s="14"/>
      <c r="AE226" s="14"/>
      <c r="AT226" s="255" t="s">
        <v>238</v>
      </c>
      <c r="AU226" s="255" t="s">
        <v>84</v>
      </c>
      <c r="AV226" s="14" t="s">
        <v>234</v>
      </c>
      <c r="AW226" s="14" t="s">
        <v>37</v>
      </c>
      <c r="AX226" s="14" t="s">
        <v>82</v>
      </c>
      <c r="AY226" s="255" t="s">
        <v>227</v>
      </c>
    </row>
    <row r="227" s="2" customFormat="1" ht="16.5" customHeight="1">
      <c r="A227" s="40"/>
      <c r="B227" s="41"/>
      <c r="C227" s="256" t="s">
        <v>531</v>
      </c>
      <c r="D227" s="256" t="s">
        <v>241</v>
      </c>
      <c r="E227" s="257" t="s">
        <v>3953</v>
      </c>
      <c r="F227" s="258" t="s">
        <v>3954</v>
      </c>
      <c r="G227" s="259" t="s">
        <v>232</v>
      </c>
      <c r="H227" s="260">
        <v>0.17499999999999999</v>
      </c>
      <c r="I227" s="261"/>
      <c r="J227" s="262">
        <f>ROUND(I227*H227,2)</f>
        <v>0</v>
      </c>
      <c r="K227" s="258" t="s">
        <v>233</v>
      </c>
      <c r="L227" s="263"/>
      <c r="M227" s="264" t="s">
        <v>19</v>
      </c>
      <c r="N227" s="265" t="s">
        <v>46</v>
      </c>
      <c r="O227" s="86"/>
      <c r="P227" s="224">
        <f>O227*H227</f>
        <v>0</v>
      </c>
      <c r="Q227" s="224">
        <v>0.55000000000000004</v>
      </c>
      <c r="R227" s="224">
        <f>Q227*H227</f>
        <v>0.096250000000000002</v>
      </c>
      <c r="S227" s="224">
        <v>0</v>
      </c>
      <c r="T227" s="224">
        <f>S227*H227</f>
        <v>0</v>
      </c>
      <c r="U227" s="225" t="s">
        <v>19</v>
      </c>
      <c r="V227" s="40"/>
      <c r="W227" s="40"/>
      <c r="X227" s="40"/>
      <c r="Y227" s="40"/>
      <c r="Z227" s="40"/>
      <c r="AA227" s="40"/>
      <c r="AB227" s="40"/>
      <c r="AC227" s="40"/>
      <c r="AD227" s="40"/>
      <c r="AE227" s="40"/>
      <c r="AR227" s="226" t="s">
        <v>491</v>
      </c>
      <c r="AT227" s="226" t="s">
        <v>241</v>
      </c>
      <c r="AU227" s="226" t="s">
        <v>84</v>
      </c>
      <c r="AY227" s="19" t="s">
        <v>227</v>
      </c>
      <c r="BE227" s="227">
        <f>IF(N227="základní",J227,0)</f>
        <v>0</v>
      </c>
      <c r="BF227" s="227">
        <f>IF(N227="snížená",J227,0)</f>
        <v>0</v>
      </c>
      <c r="BG227" s="227">
        <f>IF(N227="zákl. přenesená",J227,0)</f>
        <v>0</v>
      </c>
      <c r="BH227" s="227">
        <f>IF(N227="sníž. přenesená",J227,0)</f>
        <v>0</v>
      </c>
      <c r="BI227" s="227">
        <f>IF(N227="nulová",J227,0)</f>
        <v>0</v>
      </c>
      <c r="BJ227" s="19" t="s">
        <v>82</v>
      </c>
      <c r="BK227" s="227">
        <f>ROUND(I227*H227,2)</f>
        <v>0</v>
      </c>
      <c r="BL227" s="19" t="s">
        <v>336</v>
      </c>
      <c r="BM227" s="226" t="s">
        <v>3955</v>
      </c>
    </row>
    <row r="228" s="13" customFormat="1">
      <c r="A228" s="13"/>
      <c r="B228" s="233"/>
      <c r="C228" s="234"/>
      <c r="D228" s="235" t="s">
        <v>238</v>
      </c>
      <c r="E228" s="236" t="s">
        <v>19</v>
      </c>
      <c r="F228" s="237" t="s">
        <v>3956</v>
      </c>
      <c r="G228" s="234"/>
      <c r="H228" s="238">
        <v>0.17499999999999999</v>
      </c>
      <c r="I228" s="239"/>
      <c r="J228" s="234"/>
      <c r="K228" s="234"/>
      <c r="L228" s="240"/>
      <c r="M228" s="241"/>
      <c r="N228" s="242"/>
      <c r="O228" s="242"/>
      <c r="P228" s="242"/>
      <c r="Q228" s="242"/>
      <c r="R228" s="242"/>
      <c r="S228" s="242"/>
      <c r="T228" s="242"/>
      <c r="U228" s="243"/>
      <c r="V228" s="13"/>
      <c r="W228" s="13"/>
      <c r="X228" s="13"/>
      <c r="Y228" s="13"/>
      <c r="Z228" s="13"/>
      <c r="AA228" s="13"/>
      <c r="AB228" s="13"/>
      <c r="AC228" s="13"/>
      <c r="AD228" s="13"/>
      <c r="AE228" s="13"/>
      <c r="AT228" s="244" t="s">
        <v>238</v>
      </c>
      <c r="AU228" s="244" t="s">
        <v>84</v>
      </c>
      <c r="AV228" s="13" t="s">
        <v>84</v>
      </c>
      <c r="AW228" s="13" t="s">
        <v>37</v>
      </c>
      <c r="AX228" s="13" t="s">
        <v>75</v>
      </c>
      <c r="AY228" s="244" t="s">
        <v>227</v>
      </c>
    </row>
    <row r="229" s="14" customFormat="1">
      <c r="A229" s="14"/>
      <c r="B229" s="245"/>
      <c r="C229" s="246"/>
      <c r="D229" s="235" t="s">
        <v>238</v>
      </c>
      <c r="E229" s="247" t="s">
        <v>19</v>
      </c>
      <c r="F229" s="248" t="s">
        <v>240</v>
      </c>
      <c r="G229" s="246"/>
      <c r="H229" s="249">
        <v>0.17499999999999999</v>
      </c>
      <c r="I229" s="250"/>
      <c r="J229" s="246"/>
      <c r="K229" s="246"/>
      <c r="L229" s="251"/>
      <c r="M229" s="252"/>
      <c r="N229" s="253"/>
      <c r="O229" s="253"/>
      <c r="P229" s="253"/>
      <c r="Q229" s="253"/>
      <c r="R229" s="253"/>
      <c r="S229" s="253"/>
      <c r="T229" s="253"/>
      <c r="U229" s="254"/>
      <c r="V229" s="14"/>
      <c r="W229" s="14"/>
      <c r="X229" s="14"/>
      <c r="Y229" s="14"/>
      <c r="Z229" s="14"/>
      <c r="AA229" s="14"/>
      <c r="AB229" s="14"/>
      <c r="AC229" s="14"/>
      <c r="AD229" s="14"/>
      <c r="AE229" s="14"/>
      <c r="AT229" s="255" t="s">
        <v>238</v>
      </c>
      <c r="AU229" s="255" t="s">
        <v>84</v>
      </c>
      <c r="AV229" s="14" t="s">
        <v>234</v>
      </c>
      <c r="AW229" s="14" t="s">
        <v>37</v>
      </c>
      <c r="AX229" s="14" t="s">
        <v>82</v>
      </c>
      <c r="AY229" s="255" t="s">
        <v>227</v>
      </c>
    </row>
    <row r="230" s="2" customFormat="1" ht="16.5" customHeight="1">
      <c r="A230" s="40"/>
      <c r="B230" s="41"/>
      <c r="C230" s="215" t="s">
        <v>538</v>
      </c>
      <c r="D230" s="215" t="s">
        <v>229</v>
      </c>
      <c r="E230" s="216" t="s">
        <v>3957</v>
      </c>
      <c r="F230" s="217" t="s">
        <v>3958</v>
      </c>
      <c r="G230" s="218" t="s">
        <v>259</v>
      </c>
      <c r="H230" s="219">
        <v>0.57199999999999995</v>
      </c>
      <c r="I230" s="220"/>
      <c r="J230" s="221">
        <f>ROUND(I230*H230,2)</f>
        <v>0</v>
      </c>
      <c r="K230" s="217" t="s">
        <v>233</v>
      </c>
      <c r="L230" s="46"/>
      <c r="M230" s="222" t="s">
        <v>19</v>
      </c>
      <c r="N230" s="223" t="s">
        <v>46</v>
      </c>
      <c r="O230" s="86"/>
      <c r="P230" s="224">
        <f>O230*H230</f>
        <v>0</v>
      </c>
      <c r="Q230" s="224">
        <v>0.00018000000000000001</v>
      </c>
      <c r="R230" s="224">
        <f>Q230*H230</f>
        <v>0.00010296</v>
      </c>
      <c r="S230" s="224">
        <v>0</v>
      </c>
      <c r="T230" s="224">
        <f>S230*H230</f>
        <v>0</v>
      </c>
      <c r="U230" s="225" t="s">
        <v>19</v>
      </c>
      <c r="V230" s="40"/>
      <c r="W230" s="40"/>
      <c r="X230" s="40"/>
      <c r="Y230" s="40"/>
      <c r="Z230" s="40"/>
      <c r="AA230" s="40"/>
      <c r="AB230" s="40"/>
      <c r="AC230" s="40"/>
      <c r="AD230" s="40"/>
      <c r="AE230" s="40"/>
      <c r="AR230" s="226" t="s">
        <v>336</v>
      </c>
      <c r="AT230" s="226" t="s">
        <v>229</v>
      </c>
      <c r="AU230" s="226" t="s">
        <v>84</v>
      </c>
      <c r="AY230" s="19" t="s">
        <v>227</v>
      </c>
      <c r="BE230" s="227">
        <f>IF(N230="základní",J230,0)</f>
        <v>0</v>
      </c>
      <c r="BF230" s="227">
        <f>IF(N230="snížená",J230,0)</f>
        <v>0</v>
      </c>
      <c r="BG230" s="227">
        <f>IF(N230="zákl. přenesená",J230,0)</f>
        <v>0</v>
      </c>
      <c r="BH230" s="227">
        <f>IF(N230="sníž. přenesená",J230,0)</f>
        <v>0</v>
      </c>
      <c r="BI230" s="227">
        <f>IF(N230="nulová",J230,0)</f>
        <v>0</v>
      </c>
      <c r="BJ230" s="19" t="s">
        <v>82</v>
      </c>
      <c r="BK230" s="227">
        <f>ROUND(I230*H230,2)</f>
        <v>0</v>
      </c>
      <c r="BL230" s="19" t="s">
        <v>336</v>
      </c>
      <c r="BM230" s="226" t="s">
        <v>3959</v>
      </c>
    </row>
    <row r="231" s="2" customFormat="1">
      <c r="A231" s="40"/>
      <c r="B231" s="41"/>
      <c r="C231" s="42"/>
      <c r="D231" s="228" t="s">
        <v>236</v>
      </c>
      <c r="E231" s="42"/>
      <c r="F231" s="229" t="s">
        <v>3960</v>
      </c>
      <c r="G231" s="42"/>
      <c r="H231" s="42"/>
      <c r="I231" s="230"/>
      <c r="J231" s="42"/>
      <c r="K231" s="42"/>
      <c r="L231" s="46"/>
      <c r="M231" s="231"/>
      <c r="N231" s="232"/>
      <c r="O231" s="86"/>
      <c r="P231" s="86"/>
      <c r="Q231" s="86"/>
      <c r="R231" s="86"/>
      <c r="S231" s="86"/>
      <c r="T231" s="86"/>
      <c r="U231" s="87"/>
      <c r="V231" s="40"/>
      <c r="W231" s="40"/>
      <c r="X231" s="40"/>
      <c r="Y231" s="40"/>
      <c r="Z231" s="40"/>
      <c r="AA231" s="40"/>
      <c r="AB231" s="40"/>
      <c r="AC231" s="40"/>
      <c r="AD231" s="40"/>
      <c r="AE231" s="40"/>
      <c r="AT231" s="19" t="s">
        <v>236</v>
      </c>
      <c r="AU231" s="19" t="s">
        <v>84</v>
      </c>
    </row>
    <row r="232" s="13" customFormat="1">
      <c r="A232" s="13"/>
      <c r="B232" s="233"/>
      <c r="C232" s="234"/>
      <c r="D232" s="235" t="s">
        <v>238</v>
      </c>
      <c r="E232" s="236" t="s">
        <v>19</v>
      </c>
      <c r="F232" s="237" t="s">
        <v>3961</v>
      </c>
      <c r="G232" s="234"/>
      <c r="H232" s="238">
        <v>0.17499999999999999</v>
      </c>
      <c r="I232" s="239"/>
      <c r="J232" s="234"/>
      <c r="K232" s="234"/>
      <c r="L232" s="240"/>
      <c r="M232" s="241"/>
      <c r="N232" s="242"/>
      <c r="O232" s="242"/>
      <c r="P232" s="242"/>
      <c r="Q232" s="242"/>
      <c r="R232" s="242"/>
      <c r="S232" s="242"/>
      <c r="T232" s="242"/>
      <c r="U232" s="243"/>
      <c r="V232" s="13"/>
      <c r="W232" s="13"/>
      <c r="X232" s="13"/>
      <c r="Y232" s="13"/>
      <c r="Z232" s="13"/>
      <c r="AA232" s="13"/>
      <c r="AB232" s="13"/>
      <c r="AC232" s="13"/>
      <c r="AD232" s="13"/>
      <c r="AE232" s="13"/>
      <c r="AT232" s="244" t="s">
        <v>238</v>
      </c>
      <c r="AU232" s="244" t="s">
        <v>84</v>
      </c>
      <c r="AV232" s="13" t="s">
        <v>84</v>
      </c>
      <c r="AW232" s="13" t="s">
        <v>37</v>
      </c>
      <c r="AX232" s="13" t="s">
        <v>75</v>
      </c>
      <c r="AY232" s="244" t="s">
        <v>227</v>
      </c>
    </row>
    <row r="233" s="13" customFormat="1">
      <c r="A233" s="13"/>
      <c r="B233" s="233"/>
      <c r="C233" s="234"/>
      <c r="D233" s="235" t="s">
        <v>238</v>
      </c>
      <c r="E233" s="236" t="s">
        <v>19</v>
      </c>
      <c r="F233" s="237" t="s">
        <v>3962</v>
      </c>
      <c r="G233" s="234"/>
      <c r="H233" s="238">
        <v>0.39700000000000002</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84</v>
      </c>
      <c r="AV233" s="13" t="s">
        <v>84</v>
      </c>
      <c r="AW233" s="13" t="s">
        <v>37</v>
      </c>
      <c r="AX233" s="13" t="s">
        <v>75</v>
      </c>
      <c r="AY233" s="244" t="s">
        <v>227</v>
      </c>
    </row>
    <row r="234" s="14" customFormat="1">
      <c r="A234" s="14"/>
      <c r="B234" s="245"/>
      <c r="C234" s="246"/>
      <c r="D234" s="235" t="s">
        <v>238</v>
      </c>
      <c r="E234" s="247" t="s">
        <v>19</v>
      </c>
      <c r="F234" s="248" t="s">
        <v>240</v>
      </c>
      <c r="G234" s="246"/>
      <c r="H234" s="249">
        <v>0.57200000000000006</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84</v>
      </c>
      <c r="AV234" s="14" t="s">
        <v>234</v>
      </c>
      <c r="AW234" s="14" t="s">
        <v>37</v>
      </c>
      <c r="AX234" s="14" t="s">
        <v>82</v>
      </c>
      <c r="AY234" s="255" t="s">
        <v>227</v>
      </c>
    </row>
    <row r="235" s="2" customFormat="1" ht="24.15" customHeight="1">
      <c r="A235" s="40"/>
      <c r="B235" s="41"/>
      <c r="C235" s="215" t="s">
        <v>545</v>
      </c>
      <c r="D235" s="215" t="s">
        <v>229</v>
      </c>
      <c r="E235" s="216" t="s">
        <v>3963</v>
      </c>
      <c r="F235" s="217" t="s">
        <v>3964</v>
      </c>
      <c r="G235" s="218" t="s">
        <v>244</v>
      </c>
      <c r="H235" s="219">
        <v>0.34399999999999997</v>
      </c>
      <c r="I235" s="220"/>
      <c r="J235" s="221">
        <f>ROUND(I235*H235,2)</f>
        <v>0</v>
      </c>
      <c r="K235" s="217" t="s">
        <v>233</v>
      </c>
      <c r="L235" s="46"/>
      <c r="M235" s="222" t="s">
        <v>19</v>
      </c>
      <c r="N235" s="223" t="s">
        <v>46</v>
      </c>
      <c r="O235" s="86"/>
      <c r="P235" s="224">
        <f>O235*H235</f>
        <v>0</v>
      </c>
      <c r="Q235" s="224">
        <v>0</v>
      </c>
      <c r="R235" s="224">
        <f>Q235*H235</f>
        <v>0</v>
      </c>
      <c r="S235" s="224">
        <v>0</v>
      </c>
      <c r="T235" s="224">
        <f>S235*H235</f>
        <v>0</v>
      </c>
      <c r="U235" s="225" t="s">
        <v>19</v>
      </c>
      <c r="V235" s="40"/>
      <c r="W235" s="40"/>
      <c r="X235" s="40"/>
      <c r="Y235" s="40"/>
      <c r="Z235" s="40"/>
      <c r="AA235" s="40"/>
      <c r="AB235" s="40"/>
      <c r="AC235" s="40"/>
      <c r="AD235" s="40"/>
      <c r="AE235" s="40"/>
      <c r="AR235" s="226" t="s">
        <v>336</v>
      </c>
      <c r="AT235" s="226" t="s">
        <v>229</v>
      </c>
      <c r="AU235" s="226" t="s">
        <v>84</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336</v>
      </c>
      <c r="BM235" s="226" t="s">
        <v>3965</v>
      </c>
    </row>
    <row r="236" s="2" customFormat="1">
      <c r="A236" s="40"/>
      <c r="B236" s="41"/>
      <c r="C236" s="42"/>
      <c r="D236" s="228" t="s">
        <v>236</v>
      </c>
      <c r="E236" s="42"/>
      <c r="F236" s="229" t="s">
        <v>3966</v>
      </c>
      <c r="G236" s="42"/>
      <c r="H236" s="42"/>
      <c r="I236" s="230"/>
      <c r="J236" s="42"/>
      <c r="K236" s="42"/>
      <c r="L236" s="46"/>
      <c r="M236" s="231"/>
      <c r="N236" s="232"/>
      <c r="O236" s="86"/>
      <c r="P236" s="86"/>
      <c r="Q236" s="86"/>
      <c r="R236" s="86"/>
      <c r="S236" s="86"/>
      <c r="T236" s="86"/>
      <c r="U236" s="87"/>
      <c r="V236" s="40"/>
      <c r="W236" s="40"/>
      <c r="X236" s="40"/>
      <c r="Y236" s="40"/>
      <c r="Z236" s="40"/>
      <c r="AA236" s="40"/>
      <c r="AB236" s="40"/>
      <c r="AC236" s="40"/>
      <c r="AD236" s="40"/>
      <c r="AE236" s="40"/>
      <c r="AT236" s="19" t="s">
        <v>236</v>
      </c>
      <c r="AU236" s="19" t="s">
        <v>84</v>
      </c>
    </row>
    <row r="237" s="12" customFormat="1" ht="22.8" customHeight="1">
      <c r="A237" s="12"/>
      <c r="B237" s="199"/>
      <c r="C237" s="200"/>
      <c r="D237" s="201" t="s">
        <v>74</v>
      </c>
      <c r="E237" s="213" t="s">
        <v>1347</v>
      </c>
      <c r="F237" s="213" t="s">
        <v>1348</v>
      </c>
      <c r="G237" s="200"/>
      <c r="H237" s="200"/>
      <c r="I237" s="203"/>
      <c r="J237" s="214">
        <f>BK237</f>
        <v>0</v>
      </c>
      <c r="K237" s="200"/>
      <c r="L237" s="205"/>
      <c r="M237" s="206"/>
      <c r="N237" s="207"/>
      <c r="O237" s="207"/>
      <c r="P237" s="208">
        <f>SUM(P238:P248)</f>
        <v>0</v>
      </c>
      <c r="Q237" s="207"/>
      <c r="R237" s="208">
        <f>SUM(R238:R248)</f>
        <v>0.46899000000000002</v>
      </c>
      <c r="S237" s="207"/>
      <c r="T237" s="208">
        <f>SUM(T238:T248)</f>
        <v>0</v>
      </c>
      <c r="U237" s="209"/>
      <c r="V237" s="12"/>
      <c r="W237" s="12"/>
      <c r="X237" s="12"/>
      <c r="Y237" s="12"/>
      <c r="Z237" s="12"/>
      <c r="AA237" s="12"/>
      <c r="AB237" s="12"/>
      <c r="AC237" s="12"/>
      <c r="AD237" s="12"/>
      <c r="AE237" s="12"/>
      <c r="AR237" s="210" t="s">
        <v>84</v>
      </c>
      <c r="AT237" s="211" t="s">
        <v>74</v>
      </c>
      <c r="AU237" s="211" t="s">
        <v>82</v>
      </c>
      <c r="AY237" s="210" t="s">
        <v>227</v>
      </c>
      <c r="BK237" s="212">
        <f>SUM(BK238:BK248)</f>
        <v>0</v>
      </c>
    </row>
    <row r="238" s="2" customFormat="1" ht="24.15" customHeight="1">
      <c r="A238" s="40"/>
      <c r="B238" s="41"/>
      <c r="C238" s="215" t="s">
        <v>491</v>
      </c>
      <c r="D238" s="215" t="s">
        <v>229</v>
      </c>
      <c r="E238" s="216" t="s">
        <v>3967</v>
      </c>
      <c r="F238" s="217" t="s">
        <v>3968</v>
      </c>
      <c r="G238" s="218" t="s">
        <v>259</v>
      </c>
      <c r="H238" s="219">
        <v>48.600000000000001</v>
      </c>
      <c r="I238" s="220"/>
      <c r="J238" s="221">
        <f>ROUND(I238*H238,2)</f>
        <v>0</v>
      </c>
      <c r="K238" s="217" t="s">
        <v>233</v>
      </c>
      <c r="L238" s="46"/>
      <c r="M238" s="222" t="s">
        <v>19</v>
      </c>
      <c r="N238" s="223" t="s">
        <v>46</v>
      </c>
      <c r="O238" s="86"/>
      <c r="P238" s="224">
        <f>O238*H238</f>
        <v>0</v>
      </c>
      <c r="Q238" s="224">
        <v>0.00125</v>
      </c>
      <c r="R238" s="224">
        <f>Q238*H238</f>
        <v>0.060750000000000005</v>
      </c>
      <c r="S238" s="224">
        <v>0</v>
      </c>
      <c r="T238" s="224">
        <f>S238*H238</f>
        <v>0</v>
      </c>
      <c r="U238" s="225" t="s">
        <v>19</v>
      </c>
      <c r="V238" s="40"/>
      <c r="W238" s="40"/>
      <c r="X238" s="40"/>
      <c r="Y238" s="40"/>
      <c r="Z238" s="40"/>
      <c r="AA238" s="40"/>
      <c r="AB238" s="40"/>
      <c r="AC238" s="40"/>
      <c r="AD238" s="40"/>
      <c r="AE238" s="40"/>
      <c r="AR238" s="226" t="s">
        <v>336</v>
      </c>
      <c r="AT238" s="226" t="s">
        <v>229</v>
      </c>
      <c r="AU238" s="226" t="s">
        <v>84</v>
      </c>
      <c r="AY238" s="19" t="s">
        <v>227</v>
      </c>
      <c r="BE238" s="227">
        <f>IF(N238="základní",J238,0)</f>
        <v>0</v>
      </c>
      <c r="BF238" s="227">
        <f>IF(N238="snížená",J238,0)</f>
        <v>0</v>
      </c>
      <c r="BG238" s="227">
        <f>IF(N238="zákl. přenesená",J238,0)</f>
        <v>0</v>
      </c>
      <c r="BH238" s="227">
        <f>IF(N238="sníž. přenesená",J238,0)</f>
        <v>0</v>
      </c>
      <c r="BI238" s="227">
        <f>IF(N238="nulová",J238,0)</f>
        <v>0</v>
      </c>
      <c r="BJ238" s="19" t="s">
        <v>82</v>
      </c>
      <c r="BK238" s="227">
        <f>ROUND(I238*H238,2)</f>
        <v>0</v>
      </c>
      <c r="BL238" s="19" t="s">
        <v>336</v>
      </c>
      <c r="BM238" s="226" t="s">
        <v>3969</v>
      </c>
    </row>
    <row r="239" s="2" customFormat="1">
      <c r="A239" s="40"/>
      <c r="B239" s="41"/>
      <c r="C239" s="42"/>
      <c r="D239" s="228" t="s">
        <v>236</v>
      </c>
      <c r="E239" s="42"/>
      <c r="F239" s="229" t="s">
        <v>3970</v>
      </c>
      <c r="G239" s="42"/>
      <c r="H239" s="42"/>
      <c r="I239" s="230"/>
      <c r="J239" s="42"/>
      <c r="K239" s="42"/>
      <c r="L239" s="46"/>
      <c r="M239" s="231"/>
      <c r="N239" s="232"/>
      <c r="O239" s="86"/>
      <c r="P239" s="86"/>
      <c r="Q239" s="86"/>
      <c r="R239" s="86"/>
      <c r="S239" s="86"/>
      <c r="T239" s="86"/>
      <c r="U239" s="87"/>
      <c r="V239" s="40"/>
      <c r="W239" s="40"/>
      <c r="X239" s="40"/>
      <c r="Y239" s="40"/>
      <c r="Z239" s="40"/>
      <c r="AA239" s="40"/>
      <c r="AB239" s="40"/>
      <c r="AC239" s="40"/>
      <c r="AD239" s="40"/>
      <c r="AE239" s="40"/>
      <c r="AT239" s="19" t="s">
        <v>236</v>
      </c>
      <c r="AU239" s="19" t="s">
        <v>84</v>
      </c>
    </row>
    <row r="240" s="13" customFormat="1">
      <c r="A240" s="13"/>
      <c r="B240" s="233"/>
      <c r="C240" s="234"/>
      <c r="D240" s="235" t="s">
        <v>238</v>
      </c>
      <c r="E240" s="236" t="s">
        <v>19</v>
      </c>
      <c r="F240" s="237" t="s">
        <v>3971</v>
      </c>
      <c r="G240" s="234"/>
      <c r="H240" s="238">
        <v>48.600000000000001</v>
      </c>
      <c r="I240" s="239"/>
      <c r="J240" s="234"/>
      <c r="K240" s="234"/>
      <c r="L240" s="240"/>
      <c r="M240" s="241"/>
      <c r="N240" s="242"/>
      <c r="O240" s="242"/>
      <c r="P240" s="242"/>
      <c r="Q240" s="242"/>
      <c r="R240" s="242"/>
      <c r="S240" s="242"/>
      <c r="T240" s="242"/>
      <c r="U240" s="243"/>
      <c r="V240" s="13"/>
      <c r="W240" s="13"/>
      <c r="X240" s="13"/>
      <c r="Y240" s="13"/>
      <c r="Z240" s="13"/>
      <c r="AA240" s="13"/>
      <c r="AB240" s="13"/>
      <c r="AC240" s="13"/>
      <c r="AD240" s="13"/>
      <c r="AE240" s="13"/>
      <c r="AT240" s="244" t="s">
        <v>238</v>
      </c>
      <c r="AU240" s="244" t="s">
        <v>84</v>
      </c>
      <c r="AV240" s="13" t="s">
        <v>84</v>
      </c>
      <c r="AW240" s="13" t="s">
        <v>37</v>
      </c>
      <c r="AX240" s="13" t="s">
        <v>75</v>
      </c>
      <c r="AY240" s="244" t="s">
        <v>227</v>
      </c>
    </row>
    <row r="241" s="14" customFormat="1">
      <c r="A241" s="14"/>
      <c r="B241" s="245"/>
      <c r="C241" s="246"/>
      <c r="D241" s="235" t="s">
        <v>238</v>
      </c>
      <c r="E241" s="247" t="s">
        <v>19</v>
      </c>
      <c r="F241" s="248" t="s">
        <v>240</v>
      </c>
      <c r="G241" s="246"/>
      <c r="H241" s="249">
        <v>48.600000000000001</v>
      </c>
      <c r="I241" s="250"/>
      <c r="J241" s="246"/>
      <c r="K241" s="246"/>
      <c r="L241" s="251"/>
      <c r="M241" s="252"/>
      <c r="N241" s="253"/>
      <c r="O241" s="253"/>
      <c r="P241" s="253"/>
      <c r="Q241" s="253"/>
      <c r="R241" s="253"/>
      <c r="S241" s="253"/>
      <c r="T241" s="253"/>
      <c r="U241" s="254"/>
      <c r="V241" s="14"/>
      <c r="W241" s="14"/>
      <c r="X241" s="14"/>
      <c r="Y241" s="14"/>
      <c r="Z241" s="14"/>
      <c r="AA241" s="14"/>
      <c r="AB241" s="14"/>
      <c r="AC241" s="14"/>
      <c r="AD241" s="14"/>
      <c r="AE241" s="14"/>
      <c r="AT241" s="255" t="s">
        <v>238</v>
      </c>
      <c r="AU241" s="255" t="s">
        <v>84</v>
      </c>
      <c r="AV241" s="14" t="s">
        <v>234</v>
      </c>
      <c r="AW241" s="14" t="s">
        <v>37</v>
      </c>
      <c r="AX241" s="14" t="s">
        <v>82</v>
      </c>
      <c r="AY241" s="255" t="s">
        <v>227</v>
      </c>
    </row>
    <row r="242" s="2" customFormat="1" ht="16.5" customHeight="1">
      <c r="A242" s="40"/>
      <c r="B242" s="41"/>
      <c r="C242" s="256" t="s">
        <v>556</v>
      </c>
      <c r="D242" s="256" t="s">
        <v>241</v>
      </c>
      <c r="E242" s="257" t="s">
        <v>1779</v>
      </c>
      <c r="F242" s="258" t="s">
        <v>1780</v>
      </c>
      <c r="G242" s="259" t="s">
        <v>259</v>
      </c>
      <c r="H242" s="260">
        <v>51.030000000000001</v>
      </c>
      <c r="I242" s="261"/>
      <c r="J242" s="262">
        <f>ROUND(I242*H242,2)</f>
        <v>0</v>
      </c>
      <c r="K242" s="258" t="s">
        <v>233</v>
      </c>
      <c r="L242" s="263"/>
      <c r="M242" s="264" t="s">
        <v>19</v>
      </c>
      <c r="N242" s="265" t="s">
        <v>46</v>
      </c>
      <c r="O242" s="86"/>
      <c r="P242" s="224">
        <f>O242*H242</f>
        <v>0</v>
      </c>
      <c r="Q242" s="224">
        <v>0.0080000000000000002</v>
      </c>
      <c r="R242" s="224">
        <f>Q242*H242</f>
        <v>0.40823999999999999</v>
      </c>
      <c r="S242" s="224">
        <v>0</v>
      </c>
      <c r="T242" s="224">
        <f>S242*H242</f>
        <v>0</v>
      </c>
      <c r="U242" s="225" t="s">
        <v>19</v>
      </c>
      <c r="V242" s="40"/>
      <c r="W242" s="40"/>
      <c r="X242" s="40"/>
      <c r="Y242" s="40"/>
      <c r="Z242" s="40"/>
      <c r="AA242" s="40"/>
      <c r="AB242" s="40"/>
      <c r="AC242" s="40"/>
      <c r="AD242" s="40"/>
      <c r="AE242" s="40"/>
      <c r="AR242" s="226" t="s">
        <v>491</v>
      </c>
      <c r="AT242" s="226" t="s">
        <v>241</v>
      </c>
      <c r="AU242" s="226" t="s">
        <v>84</v>
      </c>
      <c r="AY242" s="19" t="s">
        <v>227</v>
      </c>
      <c r="BE242" s="227">
        <f>IF(N242="základní",J242,0)</f>
        <v>0</v>
      </c>
      <c r="BF242" s="227">
        <f>IF(N242="snížená",J242,0)</f>
        <v>0</v>
      </c>
      <c r="BG242" s="227">
        <f>IF(N242="zákl. přenesená",J242,0)</f>
        <v>0</v>
      </c>
      <c r="BH242" s="227">
        <f>IF(N242="sníž. přenesená",J242,0)</f>
        <v>0</v>
      </c>
      <c r="BI242" s="227">
        <f>IF(N242="nulová",J242,0)</f>
        <v>0</v>
      </c>
      <c r="BJ242" s="19" t="s">
        <v>82</v>
      </c>
      <c r="BK242" s="227">
        <f>ROUND(I242*H242,2)</f>
        <v>0</v>
      </c>
      <c r="BL242" s="19" t="s">
        <v>336</v>
      </c>
      <c r="BM242" s="226" t="s">
        <v>3972</v>
      </c>
    </row>
    <row r="243" s="13" customFormat="1">
      <c r="A243" s="13"/>
      <c r="B243" s="233"/>
      <c r="C243" s="234"/>
      <c r="D243" s="235" t="s">
        <v>238</v>
      </c>
      <c r="E243" s="234"/>
      <c r="F243" s="237" t="s">
        <v>3973</v>
      </c>
      <c r="G243" s="234"/>
      <c r="H243" s="238">
        <v>51.030000000000001</v>
      </c>
      <c r="I243" s="239"/>
      <c r="J243" s="234"/>
      <c r="K243" s="234"/>
      <c r="L243" s="240"/>
      <c r="M243" s="241"/>
      <c r="N243" s="242"/>
      <c r="O243" s="242"/>
      <c r="P243" s="242"/>
      <c r="Q243" s="242"/>
      <c r="R243" s="242"/>
      <c r="S243" s="242"/>
      <c r="T243" s="242"/>
      <c r="U243" s="243"/>
      <c r="V243" s="13"/>
      <c r="W243" s="13"/>
      <c r="X243" s="13"/>
      <c r="Y243" s="13"/>
      <c r="Z243" s="13"/>
      <c r="AA243" s="13"/>
      <c r="AB243" s="13"/>
      <c r="AC243" s="13"/>
      <c r="AD243" s="13"/>
      <c r="AE243" s="13"/>
      <c r="AT243" s="244" t="s">
        <v>238</v>
      </c>
      <c r="AU243" s="244" t="s">
        <v>84</v>
      </c>
      <c r="AV243" s="13" t="s">
        <v>84</v>
      </c>
      <c r="AW243" s="13" t="s">
        <v>4</v>
      </c>
      <c r="AX243" s="13" t="s">
        <v>82</v>
      </c>
      <c r="AY243" s="244" t="s">
        <v>227</v>
      </c>
    </row>
    <row r="244" s="2" customFormat="1" ht="24.15" customHeight="1">
      <c r="A244" s="40"/>
      <c r="B244" s="41"/>
      <c r="C244" s="215" t="s">
        <v>561</v>
      </c>
      <c r="D244" s="215" t="s">
        <v>229</v>
      </c>
      <c r="E244" s="216" t="s">
        <v>3974</v>
      </c>
      <c r="F244" s="217" t="s">
        <v>3975</v>
      </c>
      <c r="G244" s="218" t="s">
        <v>259</v>
      </c>
      <c r="H244" s="219">
        <v>9.0999999999999996</v>
      </c>
      <c r="I244" s="220"/>
      <c r="J244" s="221">
        <f>ROUND(I244*H244,2)</f>
        <v>0</v>
      </c>
      <c r="K244" s="217" t="s">
        <v>517</v>
      </c>
      <c r="L244" s="46"/>
      <c r="M244" s="222" t="s">
        <v>19</v>
      </c>
      <c r="N244" s="223" t="s">
        <v>46</v>
      </c>
      <c r="O244" s="86"/>
      <c r="P244" s="224">
        <f>O244*H244</f>
        <v>0</v>
      </c>
      <c r="Q244" s="224">
        <v>0</v>
      </c>
      <c r="R244" s="224">
        <f>Q244*H244</f>
        <v>0</v>
      </c>
      <c r="S244" s="224">
        <v>0</v>
      </c>
      <c r="T244" s="224">
        <f>S244*H244</f>
        <v>0</v>
      </c>
      <c r="U244" s="225" t="s">
        <v>19</v>
      </c>
      <c r="V244" s="40"/>
      <c r="W244" s="40"/>
      <c r="X244" s="40"/>
      <c r="Y244" s="40"/>
      <c r="Z244" s="40"/>
      <c r="AA244" s="40"/>
      <c r="AB244" s="40"/>
      <c r="AC244" s="40"/>
      <c r="AD244" s="40"/>
      <c r="AE244" s="40"/>
      <c r="AR244" s="226" t="s">
        <v>336</v>
      </c>
      <c r="AT244" s="226" t="s">
        <v>229</v>
      </c>
      <c r="AU244" s="226" t="s">
        <v>84</v>
      </c>
      <c r="AY244" s="19" t="s">
        <v>227</v>
      </c>
      <c r="BE244" s="227">
        <f>IF(N244="základní",J244,0)</f>
        <v>0</v>
      </c>
      <c r="BF244" s="227">
        <f>IF(N244="snížená",J244,0)</f>
        <v>0</v>
      </c>
      <c r="BG244" s="227">
        <f>IF(N244="zákl. přenesená",J244,0)</f>
        <v>0</v>
      </c>
      <c r="BH244" s="227">
        <f>IF(N244="sníž. přenesená",J244,0)</f>
        <v>0</v>
      </c>
      <c r="BI244" s="227">
        <f>IF(N244="nulová",J244,0)</f>
        <v>0</v>
      </c>
      <c r="BJ244" s="19" t="s">
        <v>82</v>
      </c>
      <c r="BK244" s="227">
        <f>ROUND(I244*H244,2)</f>
        <v>0</v>
      </c>
      <c r="BL244" s="19" t="s">
        <v>336</v>
      </c>
      <c r="BM244" s="226" t="s">
        <v>3976</v>
      </c>
    </row>
    <row r="245" s="13" customFormat="1">
      <c r="A245" s="13"/>
      <c r="B245" s="233"/>
      <c r="C245" s="234"/>
      <c r="D245" s="235" t="s">
        <v>238</v>
      </c>
      <c r="E245" s="236" t="s">
        <v>19</v>
      </c>
      <c r="F245" s="237" t="s">
        <v>3977</v>
      </c>
      <c r="G245" s="234"/>
      <c r="H245" s="238">
        <v>9.0999999999999996</v>
      </c>
      <c r="I245" s="239"/>
      <c r="J245" s="234"/>
      <c r="K245" s="234"/>
      <c r="L245" s="240"/>
      <c r="M245" s="241"/>
      <c r="N245" s="242"/>
      <c r="O245" s="242"/>
      <c r="P245" s="242"/>
      <c r="Q245" s="242"/>
      <c r="R245" s="242"/>
      <c r="S245" s="242"/>
      <c r="T245" s="242"/>
      <c r="U245" s="243"/>
      <c r="V245" s="13"/>
      <c r="W245" s="13"/>
      <c r="X245" s="13"/>
      <c r="Y245" s="13"/>
      <c r="Z245" s="13"/>
      <c r="AA245" s="13"/>
      <c r="AB245" s="13"/>
      <c r="AC245" s="13"/>
      <c r="AD245" s="13"/>
      <c r="AE245" s="13"/>
      <c r="AT245" s="244" t="s">
        <v>238</v>
      </c>
      <c r="AU245" s="244" t="s">
        <v>84</v>
      </c>
      <c r="AV245" s="13" t="s">
        <v>84</v>
      </c>
      <c r="AW245" s="13" t="s">
        <v>37</v>
      </c>
      <c r="AX245" s="13" t="s">
        <v>75</v>
      </c>
      <c r="AY245" s="244" t="s">
        <v>227</v>
      </c>
    </row>
    <row r="246" s="14" customFormat="1">
      <c r="A246" s="14"/>
      <c r="B246" s="245"/>
      <c r="C246" s="246"/>
      <c r="D246" s="235" t="s">
        <v>238</v>
      </c>
      <c r="E246" s="247" t="s">
        <v>19</v>
      </c>
      <c r="F246" s="248" t="s">
        <v>240</v>
      </c>
      <c r="G246" s="246"/>
      <c r="H246" s="249">
        <v>9.0999999999999996</v>
      </c>
      <c r="I246" s="250"/>
      <c r="J246" s="246"/>
      <c r="K246" s="246"/>
      <c r="L246" s="251"/>
      <c r="M246" s="252"/>
      <c r="N246" s="253"/>
      <c r="O246" s="253"/>
      <c r="P246" s="253"/>
      <c r="Q246" s="253"/>
      <c r="R246" s="253"/>
      <c r="S246" s="253"/>
      <c r="T246" s="253"/>
      <c r="U246" s="254"/>
      <c r="V246" s="14"/>
      <c r="W246" s="14"/>
      <c r="X246" s="14"/>
      <c r="Y246" s="14"/>
      <c r="Z246" s="14"/>
      <c r="AA246" s="14"/>
      <c r="AB246" s="14"/>
      <c r="AC246" s="14"/>
      <c r="AD246" s="14"/>
      <c r="AE246" s="14"/>
      <c r="AT246" s="255" t="s">
        <v>238</v>
      </c>
      <c r="AU246" s="255" t="s">
        <v>84</v>
      </c>
      <c r="AV246" s="14" t="s">
        <v>234</v>
      </c>
      <c r="AW246" s="14" t="s">
        <v>37</v>
      </c>
      <c r="AX246" s="14" t="s">
        <v>82</v>
      </c>
      <c r="AY246" s="255" t="s">
        <v>227</v>
      </c>
    </row>
    <row r="247" s="2" customFormat="1" ht="37.8" customHeight="1">
      <c r="A247" s="40"/>
      <c r="B247" s="41"/>
      <c r="C247" s="215" t="s">
        <v>566</v>
      </c>
      <c r="D247" s="215" t="s">
        <v>229</v>
      </c>
      <c r="E247" s="216" t="s">
        <v>3978</v>
      </c>
      <c r="F247" s="217" t="s">
        <v>3979</v>
      </c>
      <c r="G247" s="218" t="s">
        <v>244</v>
      </c>
      <c r="H247" s="219">
        <v>0.46899999999999997</v>
      </c>
      <c r="I247" s="220"/>
      <c r="J247" s="221">
        <f>ROUND(I247*H247,2)</f>
        <v>0</v>
      </c>
      <c r="K247" s="217" t="s">
        <v>233</v>
      </c>
      <c r="L247" s="46"/>
      <c r="M247" s="222" t="s">
        <v>19</v>
      </c>
      <c r="N247" s="223" t="s">
        <v>46</v>
      </c>
      <c r="O247" s="86"/>
      <c r="P247" s="224">
        <f>O247*H247</f>
        <v>0</v>
      </c>
      <c r="Q247" s="224">
        <v>0</v>
      </c>
      <c r="R247" s="224">
        <f>Q247*H247</f>
        <v>0</v>
      </c>
      <c r="S247" s="224">
        <v>0</v>
      </c>
      <c r="T247" s="224">
        <f>S247*H247</f>
        <v>0</v>
      </c>
      <c r="U247" s="225" t="s">
        <v>19</v>
      </c>
      <c r="V247" s="40"/>
      <c r="W247" s="40"/>
      <c r="X247" s="40"/>
      <c r="Y247" s="40"/>
      <c r="Z247" s="40"/>
      <c r="AA247" s="40"/>
      <c r="AB247" s="40"/>
      <c r="AC247" s="40"/>
      <c r="AD247" s="40"/>
      <c r="AE247" s="40"/>
      <c r="AR247" s="226" t="s">
        <v>336</v>
      </c>
      <c r="AT247" s="226" t="s">
        <v>229</v>
      </c>
      <c r="AU247" s="226" t="s">
        <v>84</v>
      </c>
      <c r="AY247" s="19" t="s">
        <v>227</v>
      </c>
      <c r="BE247" s="227">
        <f>IF(N247="základní",J247,0)</f>
        <v>0</v>
      </c>
      <c r="BF247" s="227">
        <f>IF(N247="snížená",J247,0)</f>
        <v>0</v>
      </c>
      <c r="BG247" s="227">
        <f>IF(N247="zákl. přenesená",J247,0)</f>
        <v>0</v>
      </c>
      <c r="BH247" s="227">
        <f>IF(N247="sníž. přenesená",J247,0)</f>
        <v>0</v>
      </c>
      <c r="BI247" s="227">
        <f>IF(N247="nulová",J247,0)</f>
        <v>0</v>
      </c>
      <c r="BJ247" s="19" t="s">
        <v>82</v>
      </c>
      <c r="BK247" s="227">
        <f>ROUND(I247*H247,2)</f>
        <v>0</v>
      </c>
      <c r="BL247" s="19" t="s">
        <v>336</v>
      </c>
      <c r="BM247" s="226" t="s">
        <v>3980</v>
      </c>
    </row>
    <row r="248" s="2" customFormat="1">
      <c r="A248" s="40"/>
      <c r="B248" s="41"/>
      <c r="C248" s="42"/>
      <c r="D248" s="228" t="s">
        <v>236</v>
      </c>
      <c r="E248" s="42"/>
      <c r="F248" s="229" t="s">
        <v>3981</v>
      </c>
      <c r="G248" s="42"/>
      <c r="H248" s="42"/>
      <c r="I248" s="230"/>
      <c r="J248" s="42"/>
      <c r="K248" s="42"/>
      <c r="L248" s="46"/>
      <c r="M248" s="231"/>
      <c r="N248" s="232"/>
      <c r="O248" s="86"/>
      <c r="P248" s="86"/>
      <c r="Q248" s="86"/>
      <c r="R248" s="86"/>
      <c r="S248" s="86"/>
      <c r="T248" s="86"/>
      <c r="U248" s="87"/>
      <c r="V248" s="40"/>
      <c r="W248" s="40"/>
      <c r="X248" s="40"/>
      <c r="Y248" s="40"/>
      <c r="Z248" s="40"/>
      <c r="AA248" s="40"/>
      <c r="AB248" s="40"/>
      <c r="AC248" s="40"/>
      <c r="AD248" s="40"/>
      <c r="AE248" s="40"/>
      <c r="AT248" s="19" t="s">
        <v>236</v>
      </c>
      <c r="AU248" s="19" t="s">
        <v>84</v>
      </c>
    </row>
    <row r="249" s="12" customFormat="1" ht="22.8" customHeight="1">
      <c r="A249" s="12"/>
      <c r="B249" s="199"/>
      <c r="C249" s="200"/>
      <c r="D249" s="201" t="s">
        <v>74</v>
      </c>
      <c r="E249" s="213" t="s">
        <v>343</v>
      </c>
      <c r="F249" s="213" t="s">
        <v>344</v>
      </c>
      <c r="G249" s="200"/>
      <c r="H249" s="200"/>
      <c r="I249" s="203"/>
      <c r="J249" s="214">
        <f>BK249</f>
        <v>0</v>
      </c>
      <c r="K249" s="200"/>
      <c r="L249" s="205"/>
      <c r="M249" s="206"/>
      <c r="N249" s="207"/>
      <c r="O249" s="207"/>
      <c r="P249" s="208">
        <f>SUM(P250:P268)</f>
        <v>0</v>
      </c>
      <c r="Q249" s="207"/>
      <c r="R249" s="208">
        <f>SUM(R250:R268)</f>
        <v>0.12422999999999999</v>
      </c>
      <c r="S249" s="207"/>
      <c r="T249" s="208">
        <f>SUM(T250:T268)</f>
        <v>0</v>
      </c>
      <c r="U249" s="209"/>
      <c r="V249" s="12"/>
      <c r="W249" s="12"/>
      <c r="X249" s="12"/>
      <c r="Y249" s="12"/>
      <c r="Z249" s="12"/>
      <c r="AA249" s="12"/>
      <c r="AB249" s="12"/>
      <c r="AC249" s="12"/>
      <c r="AD249" s="12"/>
      <c r="AE249" s="12"/>
      <c r="AR249" s="210" t="s">
        <v>84</v>
      </c>
      <c r="AT249" s="211" t="s">
        <v>74</v>
      </c>
      <c r="AU249" s="211" t="s">
        <v>82</v>
      </c>
      <c r="AY249" s="210" t="s">
        <v>227</v>
      </c>
      <c r="BK249" s="212">
        <f>SUM(BK250:BK268)</f>
        <v>0</v>
      </c>
    </row>
    <row r="250" s="2" customFormat="1" ht="24.15" customHeight="1">
      <c r="A250" s="40"/>
      <c r="B250" s="41"/>
      <c r="C250" s="215" t="s">
        <v>571</v>
      </c>
      <c r="D250" s="215" t="s">
        <v>229</v>
      </c>
      <c r="E250" s="216" t="s">
        <v>509</v>
      </c>
      <c r="F250" s="217" t="s">
        <v>510</v>
      </c>
      <c r="G250" s="218" t="s">
        <v>348</v>
      </c>
      <c r="H250" s="219">
        <v>3</v>
      </c>
      <c r="I250" s="220"/>
      <c r="J250" s="221">
        <f>ROUND(I250*H250,2)</f>
        <v>0</v>
      </c>
      <c r="K250" s="217" t="s">
        <v>233</v>
      </c>
      <c r="L250" s="46"/>
      <c r="M250" s="222" t="s">
        <v>19</v>
      </c>
      <c r="N250" s="223" t="s">
        <v>46</v>
      </c>
      <c r="O250" s="86"/>
      <c r="P250" s="224">
        <f>O250*H250</f>
        <v>0</v>
      </c>
      <c r="Q250" s="224">
        <v>0</v>
      </c>
      <c r="R250" s="224">
        <f>Q250*H250</f>
        <v>0</v>
      </c>
      <c r="S250" s="224">
        <v>0</v>
      </c>
      <c r="T250" s="224">
        <f>S250*H250</f>
        <v>0</v>
      </c>
      <c r="U250" s="225" t="s">
        <v>19</v>
      </c>
      <c r="V250" s="40"/>
      <c r="W250" s="40"/>
      <c r="X250" s="40"/>
      <c r="Y250" s="40"/>
      <c r="Z250" s="40"/>
      <c r="AA250" s="40"/>
      <c r="AB250" s="40"/>
      <c r="AC250" s="40"/>
      <c r="AD250" s="40"/>
      <c r="AE250" s="40"/>
      <c r="AR250" s="226" t="s">
        <v>336</v>
      </c>
      <c r="AT250" s="226" t="s">
        <v>229</v>
      </c>
      <c r="AU250" s="226" t="s">
        <v>84</v>
      </c>
      <c r="AY250" s="19" t="s">
        <v>227</v>
      </c>
      <c r="BE250" s="227">
        <f>IF(N250="základní",J250,0)</f>
        <v>0</v>
      </c>
      <c r="BF250" s="227">
        <f>IF(N250="snížená",J250,0)</f>
        <v>0</v>
      </c>
      <c r="BG250" s="227">
        <f>IF(N250="zákl. přenesená",J250,0)</f>
        <v>0</v>
      </c>
      <c r="BH250" s="227">
        <f>IF(N250="sníž. přenesená",J250,0)</f>
        <v>0</v>
      </c>
      <c r="BI250" s="227">
        <f>IF(N250="nulová",J250,0)</f>
        <v>0</v>
      </c>
      <c r="BJ250" s="19" t="s">
        <v>82</v>
      </c>
      <c r="BK250" s="227">
        <f>ROUND(I250*H250,2)</f>
        <v>0</v>
      </c>
      <c r="BL250" s="19" t="s">
        <v>336</v>
      </c>
      <c r="BM250" s="226" t="s">
        <v>3982</v>
      </c>
    </row>
    <row r="251" s="2" customFormat="1">
      <c r="A251" s="40"/>
      <c r="B251" s="41"/>
      <c r="C251" s="42"/>
      <c r="D251" s="228" t="s">
        <v>236</v>
      </c>
      <c r="E251" s="42"/>
      <c r="F251" s="229" t="s">
        <v>512</v>
      </c>
      <c r="G251" s="42"/>
      <c r="H251" s="42"/>
      <c r="I251" s="230"/>
      <c r="J251" s="42"/>
      <c r="K251" s="42"/>
      <c r="L251" s="46"/>
      <c r="M251" s="231"/>
      <c r="N251" s="232"/>
      <c r="O251" s="86"/>
      <c r="P251" s="86"/>
      <c r="Q251" s="86"/>
      <c r="R251" s="86"/>
      <c r="S251" s="86"/>
      <c r="T251" s="86"/>
      <c r="U251" s="87"/>
      <c r="V251" s="40"/>
      <c r="W251" s="40"/>
      <c r="X251" s="40"/>
      <c r="Y251" s="40"/>
      <c r="Z251" s="40"/>
      <c r="AA251" s="40"/>
      <c r="AB251" s="40"/>
      <c r="AC251" s="40"/>
      <c r="AD251" s="40"/>
      <c r="AE251" s="40"/>
      <c r="AT251" s="19" t="s">
        <v>236</v>
      </c>
      <c r="AU251" s="19" t="s">
        <v>84</v>
      </c>
    </row>
    <row r="252" s="13" customFormat="1">
      <c r="A252" s="13"/>
      <c r="B252" s="233"/>
      <c r="C252" s="234"/>
      <c r="D252" s="235" t="s">
        <v>238</v>
      </c>
      <c r="E252" s="236" t="s">
        <v>19</v>
      </c>
      <c r="F252" s="237" t="s">
        <v>3983</v>
      </c>
      <c r="G252" s="234"/>
      <c r="H252" s="238">
        <v>3</v>
      </c>
      <c r="I252" s="239"/>
      <c r="J252" s="234"/>
      <c r="K252" s="234"/>
      <c r="L252" s="240"/>
      <c r="M252" s="241"/>
      <c r="N252" s="242"/>
      <c r="O252" s="242"/>
      <c r="P252" s="242"/>
      <c r="Q252" s="242"/>
      <c r="R252" s="242"/>
      <c r="S252" s="242"/>
      <c r="T252" s="242"/>
      <c r="U252" s="243"/>
      <c r="V252" s="13"/>
      <c r="W252" s="13"/>
      <c r="X252" s="13"/>
      <c r="Y252" s="13"/>
      <c r="Z252" s="13"/>
      <c r="AA252" s="13"/>
      <c r="AB252" s="13"/>
      <c r="AC252" s="13"/>
      <c r="AD252" s="13"/>
      <c r="AE252" s="13"/>
      <c r="AT252" s="244" t="s">
        <v>238</v>
      </c>
      <c r="AU252" s="244" t="s">
        <v>84</v>
      </c>
      <c r="AV252" s="13" t="s">
        <v>84</v>
      </c>
      <c r="AW252" s="13" t="s">
        <v>37</v>
      </c>
      <c r="AX252" s="13" t="s">
        <v>75</v>
      </c>
      <c r="AY252" s="244" t="s">
        <v>227</v>
      </c>
    </row>
    <row r="253" s="14" customFormat="1">
      <c r="A253" s="14"/>
      <c r="B253" s="245"/>
      <c r="C253" s="246"/>
      <c r="D253" s="235" t="s">
        <v>238</v>
      </c>
      <c r="E253" s="247" t="s">
        <v>19</v>
      </c>
      <c r="F253" s="248" t="s">
        <v>240</v>
      </c>
      <c r="G253" s="246"/>
      <c r="H253" s="249">
        <v>3</v>
      </c>
      <c r="I253" s="250"/>
      <c r="J253" s="246"/>
      <c r="K253" s="246"/>
      <c r="L253" s="251"/>
      <c r="M253" s="252"/>
      <c r="N253" s="253"/>
      <c r="O253" s="253"/>
      <c r="P253" s="253"/>
      <c r="Q253" s="253"/>
      <c r="R253" s="253"/>
      <c r="S253" s="253"/>
      <c r="T253" s="253"/>
      <c r="U253" s="254"/>
      <c r="V253" s="14"/>
      <c r="W253" s="14"/>
      <c r="X253" s="14"/>
      <c r="Y253" s="14"/>
      <c r="Z253" s="14"/>
      <c r="AA253" s="14"/>
      <c r="AB253" s="14"/>
      <c r="AC253" s="14"/>
      <c r="AD253" s="14"/>
      <c r="AE253" s="14"/>
      <c r="AT253" s="255" t="s">
        <v>238</v>
      </c>
      <c r="AU253" s="255" t="s">
        <v>84</v>
      </c>
      <c r="AV253" s="14" t="s">
        <v>234</v>
      </c>
      <c r="AW253" s="14" t="s">
        <v>37</v>
      </c>
      <c r="AX253" s="14" t="s">
        <v>82</v>
      </c>
      <c r="AY253" s="255" t="s">
        <v>227</v>
      </c>
    </row>
    <row r="254" s="2" customFormat="1" ht="24.15" customHeight="1">
      <c r="A254" s="40"/>
      <c r="B254" s="41"/>
      <c r="C254" s="256" t="s">
        <v>576</v>
      </c>
      <c r="D254" s="256" t="s">
        <v>241</v>
      </c>
      <c r="E254" s="257" t="s">
        <v>891</v>
      </c>
      <c r="F254" s="258" t="s">
        <v>892</v>
      </c>
      <c r="G254" s="259" t="s">
        <v>348</v>
      </c>
      <c r="H254" s="260">
        <v>3</v>
      </c>
      <c r="I254" s="261"/>
      <c r="J254" s="262">
        <f>ROUND(I254*H254,2)</f>
        <v>0</v>
      </c>
      <c r="K254" s="258" t="s">
        <v>517</v>
      </c>
      <c r="L254" s="263"/>
      <c r="M254" s="264" t="s">
        <v>19</v>
      </c>
      <c r="N254" s="265" t="s">
        <v>46</v>
      </c>
      <c r="O254" s="86"/>
      <c r="P254" s="224">
        <f>O254*H254</f>
        <v>0</v>
      </c>
      <c r="Q254" s="224">
        <v>0.0195</v>
      </c>
      <c r="R254" s="224">
        <f>Q254*H254</f>
        <v>0.058499999999999996</v>
      </c>
      <c r="S254" s="224">
        <v>0</v>
      </c>
      <c r="T254" s="224">
        <f>S254*H254</f>
        <v>0</v>
      </c>
      <c r="U254" s="225" t="s">
        <v>19</v>
      </c>
      <c r="V254" s="40"/>
      <c r="W254" s="40"/>
      <c r="X254" s="40"/>
      <c r="Y254" s="40"/>
      <c r="Z254" s="40"/>
      <c r="AA254" s="40"/>
      <c r="AB254" s="40"/>
      <c r="AC254" s="40"/>
      <c r="AD254" s="40"/>
      <c r="AE254" s="40"/>
      <c r="AR254" s="226" t="s">
        <v>491</v>
      </c>
      <c r="AT254" s="226" t="s">
        <v>241</v>
      </c>
      <c r="AU254" s="226" t="s">
        <v>84</v>
      </c>
      <c r="AY254" s="19" t="s">
        <v>227</v>
      </c>
      <c r="BE254" s="227">
        <f>IF(N254="základní",J254,0)</f>
        <v>0</v>
      </c>
      <c r="BF254" s="227">
        <f>IF(N254="snížená",J254,0)</f>
        <v>0</v>
      </c>
      <c r="BG254" s="227">
        <f>IF(N254="zákl. přenesená",J254,0)</f>
        <v>0</v>
      </c>
      <c r="BH254" s="227">
        <f>IF(N254="sníž. přenesená",J254,0)</f>
        <v>0</v>
      </c>
      <c r="BI254" s="227">
        <f>IF(N254="nulová",J254,0)</f>
        <v>0</v>
      </c>
      <c r="BJ254" s="19" t="s">
        <v>82</v>
      </c>
      <c r="BK254" s="227">
        <f>ROUND(I254*H254,2)</f>
        <v>0</v>
      </c>
      <c r="BL254" s="19" t="s">
        <v>336</v>
      </c>
      <c r="BM254" s="226" t="s">
        <v>3984</v>
      </c>
    </row>
    <row r="255" s="2" customFormat="1">
      <c r="A255" s="40"/>
      <c r="B255" s="41"/>
      <c r="C255" s="42"/>
      <c r="D255" s="235" t="s">
        <v>519</v>
      </c>
      <c r="E255" s="42"/>
      <c r="F255" s="279" t="s">
        <v>3985</v>
      </c>
      <c r="G255" s="42"/>
      <c r="H255" s="42"/>
      <c r="I255" s="230"/>
      <c r="J255" s="42"/>
      <c r="K255" s="42"/>
      <c r="L255" s="46"/>
      <c r="M255" s="231"/>
      <c r="N255" s="232"/>
      <c r="O255" s="86"/>
      <c r="P255" s="86"/>
      <c r="Q255" s="86"/>
      <c r="R255" s="86"/>
      <c r="S255" s="86"/>
      <c r="T255" s="86"/>
      <c r="U255" s="87"/>
      <c r="V255" s="40"/>
      <c r="W255" s="40"/>
      <c r="X255" s="40"/>
      <c r="Y255" s="40"/>
      <c r="Z255" s="40"/>
      <c r="AA255" s="40"/>
      <c r="AB255" s="40"/>
      <c r="AC255" s="40"/>
      <c r="AD255" s="40"/>
      <c r="AE255" s="40"/>
      <c r="AT255" s="19" t="s">
        <v>519</v>
      </c>
      <c r="AU255" s="19" t="s">
        <v>84</v>
      </c>
    </row>
    <row r="256" s="2" customFormat="1" ht="24.15" customHeight="1">
      <c r="A256" s="40"/>
      <c r="B256" s="41"/>
      <c r="C256" s="215" t="s">
        <v>581</v>
      </c>
      <c r="D256" s="215" t="s">
        <v>229</v>
      </c>
      <c r="E256" s="216" t="s">
        <v>522</v>
      </c>
      <c r="F256" s="217" t="s">
        <v>523</v>
      </c>
      <c r="G256" s="218" t="s">
        <v>348</v>
      </c>
      <c r="H256" s="219">
        <v>3</v>
      </c>
      <c r="I256" s="220"/>
      <c r="J256" s="221">
        <f>ROUND(I256*H256,2)</f>
        <v>0</v>
      </c>
      <c r="K256" s="217" t="s">
        <v>233</v>
      </c>
      <c r="L256" s="46"/>
      <c r="M256" s="222" t="s">
        <v>19</v>
      </c>
      <c r="N256" s="223" t="s">
        <v>46</v>
      </c>
      <c r="O256" s="86"/>
      <c r="P256" s="224">
        <f>O256*H256</f>
        <v>0</v>
      </c>
      <c r="Q256" s="224">
        <v>0.00046999999999999999</v>
      </c>
      <c r="R256" s="224">
        <f>Q256*H256</f>
        <v>0.00141</v>
      </c>
      <c r="S256" s="224">
        <v>0</v>
      </c>
      <c r="T256" s="224">
        <f>S256*H256</f>
        <v>0</v>
      </c>
      <c r="U256" s="225" t="s">
        <v>19</v>
      </c>
      <c r="V256" s="40"/>
      <c r="W256" s="40"/>
      <c r="X256" s="40"/>
      <c r="Y256" s="40"/>
      <c r="Z256" s="40"/>
      <c r="AA256" s="40"/>
      <c r="AB256" s="40"/>
      <c r="AC256" s="40"/>
      <c r="AD256" s="40"/>
      <c r="AE256" s="40"/>
      <c r="AR256" s="226" t="s">
        <v>336</v>
      </c>
      <c r="AT256" s="226" t="s">
        <v>229</v>
      </c>
      <c r="AU256" s="226" t="s">
        <v>84</v>
      </c>
      <c r="AY256" s="19" t="s">
        <v>227</v>
      </c>
      <c r="BE256" s="227">
        <f>IF(N256="základní",J256,0)</f>
        <v>0</v>
      </c>
      <c r="BF256" s="227">
        <f>IF(N256="snížená",J256,0)</f>
        <v>0</v>
      </c>
      <c r="BG256" s="227">
        <f>IF(N256="zákl. přenesená",J256,0)</f>
        <v>0</v>
      </c>
      <c r="BH256" s="227">
        <f>IF(N256="sníž. přenesená",J256,0)</f>
        <v>0</v>
      </c>
      <c r="BI256" s="227">
        <f>IF(N256="nulová",J256,0)</f>
        <v>0</v>
      </c>
      <c r="BJ256" s="19" t="s">
        <v>82</v>
      </c>
      <c r="BK256" s="227">
        <f>ROUND(I256*H256,2)</f>
        <v>0</v>
      </c>
      <c r="BL256" s="19" t="s">
        <v>336</v>
      </c>
      <c r="BM256" s="226" t="s">
        <v>3986</v>
      </c>
    </row>
    <row r="257" s="2" customFormat="1">
      <c r="A257" s="40"/>
      <c r="B257" s="41"/>
      <c r="C257" s="42"/>
      <c r="D257" s="228" t="s">
        <v>236</v>
      </c>
      <c r="E257" s="42"/>
      <c r="F257" s="229" t="s">
        <v>525</v>
      </c>
      <c r="G257" s="42"/>
      <c r="H257" s="42"/>
      <c r="I257" s="230"/>
      <c r="J257" s="42"/>
      <c r="K257" s="42"/>
      <c r="L257" s="46"/>
      <c r="M257" s="231"/>
      <c r="N257" s="232"/>
      <c r="O257" s="86"/>
      <c r="P257" s="86"/>
      <c r="Q257" s="86"/>
      <c r="R257" s="86"/>
      <c r="S257" s="86"/>
      <c r="T257" s="86"/>
      <c r="U257" s="87"/>
      <c r="V257" s="40"/>
      <c r="W257" s="40"/>
      <c r="X257" s="40"/>
      <c r="Y257" s="40"/>
      <c r="Z257" s="40"/>
      <c r="AA257" s="40"/>
      <c r="AB257" s="40"/>
      <c r="AC257" s="40"/>
      <c r="AD257" s="40"/>
      <c r="AE257" s="40"/>
      <c r="AT257" s="19" t="s">
        <v>236</v>
      </c>
      <c r="AU257" s="19" t="s">
        <v>84</v>
      </c>
    </row>
    <row r="258" s="13" customFormat="1">
      <c r="A258" s="13"/>
      <c r="B258" s="233"/>
      <c r="C258" s="234"/>
      <c r="D258" s="235" t="s">
        <v>238</v>
      </c>
      <c r="E258" s="236" t="s">
        <v>19</v>
      </c>
      <c r="F258" s="237" t="s">
        <v>91</v>
      </c>
      <c r="G258" s="234"/>
      <c r="H258" s="238">
        <v>3</v>
      </c>
      <c r="I258" s="239"/>
      <c r="J258" s="234"/>
      <c r="K258" s="234"/>
      <c r="L258" s="240"/>
      <c r="M258" s="241"/>
      <c r="N258" s="242"/>
      <c r="O258" s="242"/>
      <c r="P258" s="242"/>
      <c r="Q258" s="242"/>
      <c r="R258" s="242"/>
      <c r="S258" s="242"/>
      <c r="T258" s="242"/>
      <c r="U258" s="243"/>
      <c r="V258" s="13"/>
      <c r="W258" s="13"/>
      <c r="X258" s="13"/>
      <c r="Y258" s="13"/>
      <c r="Z258" s="13"/>
      <c r="AA258" s="13"/>
      <c r="AB258" s="13"/>
      <c r="AC258" s="13"/>
      <c r="AD258" s="13"/>
      <c r="AE258" s="13"/>
      <c r="AT258" s="244" t="s">
        <v>238</v>
      </c>
      <c r="AU258" s="244" t="s">
        <v>84</v>
      </c>
      <c r="AV258" s="13" t="s">
        <v>84</v>
      </c>
      <c r="AW258" s="13" t="s">
        <v>37</v>
      </c>
      <c r="AX258" s="13" t="s">
        <v>75</v>
      </c>
      <c r="AY258" s="244" t="s">
        <v>227</v>
      </c>
    </row>
    <row r="259" s="14" customFormat="1">
      <c r="A259" s="14"/>
      <c r="B259" s="245"/>
      <c r="C259" s="246"/>
      <c r="D259" s="235" t="s">
        <v>238</v>
      </c>
      <c r="E259" s="247" t="s">
        <v>19</v>
      </c>
      <c r="F259" s="248" t="s">
        <v>240</v>
      </c>
      <c r="G259" s="246"/>
      <c r="H259" s="249">
        <v>3</v>
      </c>
      <c r="I259" s="250"/>
      <c r="J259" s="246"/>
      <c r="K259" s="246"/>
      <c r="L259" s="251"/>
      <c r="M259" s="252"/>
      <c r="N259" s="253"/>
      <c r="O259" s="253"/>
      <c r="P259" s="253"/>
      <c r="Q259" s="253"/>
      <c r="R259" s="253"/>
      <c r="S259" s="253"/>
      <c r="T259" s="253"/>
      <c r="U259" s="254"/>
      <c r="V259" s="14"/>
      <c r="W259" s="14"/>
      <c r="X259" s="14"/>
      <c r="Y259" s="14"/>
      <c r="Z259" s="14"/>
      <c r="AA259" s="14"/>
      <c r="AB259" s="14"/>
      <c r="AC259" s="14"/>
      <c r="AD259" s="14"/>
      <c r="AE259" s="14"/>
      <c r="AT259" s="255" t="s">
        <v>238</v>
      </c>
      <c r="AU259" s="255" t="s">
        <v>84</v>
      </c>
      <c r="AV259" s="14" t="s">
        <v>234</v>
      </c>
      <c r="AW259" s="14" t="s">
        <v>37</v>
      </c>
      <c r="AX259" s="14" t="s">
        <v>82</v>
      </c>
      <c r="AY259" s="255" t="s">
        <v>227</v>
      </c>
    </row>
    <row r="260" s="2" customFormat="1" ht="24.15" customHeight="1">
      <c r="A260" s="40"/>
      <c r="B260" s="41"/>
      <c r="C260" s="256" t="s">
        <v>587</v>
      </c>
      <c r="D260" s="256" t="s">
        <v>241</v>
      </c>
      <c r="E260" s="257" t="s">
        <v>527</v>
      </c>
      <c r="F260" s="258" t="s">
        <v>528</v>
      </c>
      <c r="G260" s="259" t="s">
        <v>348</v>
      </c>
      <c r="H260" s="260">
        <v>3</v>
      </c>
      <c r="I260" s="261"/>
      <c r="J260" s="262">
        <f>ROUND(I260*H260,2)</f>
        <v>0</v>
      </c>
      <c r="K260" s="258" t="s">
        <v>529</v>
      </c>
      <c r="L260" s="263"/>
      <c r="M260" s="264" t="s">
        <v>19</v>
      </c>
      <c r="N260" s="265" t="s">
        <v>46</v>
      </c>
      <c r="O260" s="86"/>
      <c r="P260" s="224">
        <f>O260*H260</f>
        <v>0</v>
      </c>
      <c r="Q260" s="224">
        <v>0.016</v>
      </c>
      <c r="R260" s="224">
        <f>Q260*H260</f>
        <v>0.048000000000000001</v>
      </c>
      <c r="S260" s="224">
        <v>0</v>
      </c>
      <c r="T260" s="224">
        <f>S260*H260</f>
        <v>0</v>
      </c>
      <c r="U260" s="225" t="s">
        <v>19</v>
      </c>
      <c r="V260" s="40"/>
      <c r="W260" s="40"/>
      <c r="X260" s="40"/>
      <c r="Y260" s="40"/>
      <c r="Z260" s="40"/>
      <c r="AA260" s="40"/>
      <c r="AB260" s="40"/>
      <c r="AC260" s="40"/>
      <c r="AD260" s="40"/>
      <c r="AE260" s="40"/>
      <c r="AR260" s="226" t="s">
        <v>491</v>
      </c>
      <c r="AT260" s="226" t="s">
        <v>241</v>
      </c>
      <c r="AU260" s="226" t="s">
        <v>84</v>
      </c>
      <c r="AY260" s="19" t="s">
        <v>227</v>
      </c>
      <c r="BE260" s="227">
        <f>IF(N260="základní",J260,0)</f>
        <v>0</v>
      </c>
      <c r="BF260" s="227">
        <f>IF(N260="snížená",J260,0)</f>
        <v>0</v>
      </c>
      <c r="BG260" s="227">
        <f>IF(N260="zákl. přenesená",J260,0)</f>
        <v>0</v>
      </c>
      <c r="BH260" s="227">
        <f>IF(N260="sníž. přenesená",J260,0)</f>
        <v>0</v>
      </c>
      <c r="BI260" s="227">
        <f>IF(N260="nulová",J260,0)</f>
        <v>0</v>
      </c>
      <c r="BJ260" s="19" t="s">
        <v>82</v>
      </c>
      <c r="BK260" s="227">
        <f>ROUND(I260*H260,2)</f>
        <v>0</v>
      </c>
      <c r="BL260" s="19" t="s">
        <v>336</v>
      </c>
      <c r="BM260" s="226" t="s">
        <v>3987</v>
      </c>
    </row>
    <row r="261" s="2" customFormat="1" ht="21.75" customHeight="1">
      <c r="A261" s="40"/>
      <c r="B261" s="41"/>
      <c r="C261" s="215" t="s">
        <v>592</v>
      </c>
      <c r="D261" s="215" t="s">
        <v>229</v>
      </c>
      <c r="E261" s="216" t="s">
        <v>3988</v>
      </c>
      <c r="F261" s="217" t="s">
        <v>3989</v>
      </c>
      <c r="G261" s="218" t="s">
        <v>309</v>
      </c>
      <c r="H261" s="219">
        <v>7.2000000000000002</v>
      </c>
      <c r="I261" s="220"/>
      <c r="J261" s="221">
        <f>ROUND(I261*H261,2)</f>
        <v>0</v>
      </c>
      <c r="K261" s="217" t="s">
        <v>233</v>
      </c>
      <c r="L261" s="46"/>
      <c r="M261" s="222" t="s">
        <v>19</v>
      </c>
      <c r="N261" s="223" t="s">
        <v>46</v>
      </c>
      <c r="O261" s="86"/>
      <c r="P261" s="224">
        <f>O261*H261</f>
        <v>0</v>
      </c>
      <c r="Q261" s="224">
        <v>0</v>
      </c>
      <c r="R261" s="224">
        <f>Q261*H261</f>
        <v>0</v>
      </c>
      <c r="S261" s="224">
        <v>0</v>
      </c>
      <c r="T261" s="224">
        <f>S261*H261</f>
        <v>0</v>
      </c>
      <c r="U261" s="225" t="s">
        <v>19</v>
      </c>
      <c r="V261" s="40"/>
      <c r="W261" s="40"/>
      <c r="X261" s="40"/>
      <c r="Y261" s="40"/>
      <c r="Z261" s="40"/>
      <c r="AA261" s="40"/>
      <c r="AB261" s="40"/>
      <c r="AC261" s="40"/>
      <c r="AD261" s="40"/>
      <c r="AE261" s="40"/>
      <c r="AR261" s="226" t="s">
        <v>336</v>
      </c>
      <c r="AT261" s="226" t="s">
        <v>229</v>
      </c>
      <c r="AU261" s="226" t="s">
        <v>84</v>
      </c>
      <c r="AY261" s="19" t="s">
        <v>227</v>
      </c>
      <c r="BE261" s="227">
        <f>IF(N261="základní",J261,0)</f>
        <v>0</v>
      </c>
      <c r="BF261" s="227">
        <f>IF(N261="snížená",J261,0)</f>
        <v>0</v>
      </c>
      <c r="BG261" s="227">
        <f>IF(N261="zákl. přenesená",J261,0)</f>
        <v>0</v>
      </c>
      <c r="BH261" s="227">
        <f>IF(N261="sníž. přenesená",J261,0)</f>
        <v>0</v>
      </c>
      <c r="BI261" s="227">
        <f>IF(N261="nulová",J261,0)</f>
        <v>0</v>
      </c>
      <c r="BJ261" s="19" t="s">
        <v>82</v>
      </c>
      <c r="BK261" s="227">
        <f>ROUND(I261*H261,2)</f>
        <v>0</v>
      </c>
      <c r="BL261" s="19" t="s">
        <v>336</v>
      </c>
      <c r="BM261" s="226" t="s">
        <v>3990</v>
      </c>
    </row>
    <row r="262" s="2" customFormat="1">
      <c r="A262" s="40"/>
      <c r="B262" s="41"/>
      <c r="C262" s="42"/>
      <c r="D262" s="228" t="s">
        <v>236</v>
      </c>
      <c r="E262" s="42"/>
      <c r="F262" s="229" t="s">
        <v>3991</v>
      </c>
      <c r="G262" s="42"/>
      <c r="H262" s="42"/>
      <c r="I262" s="230"/>
      <c r="J262" s="42"/>
      <c r="K262" s="42"/>
      <c r="L262" s="46"/>
      <c r="M262" s="231"/>
      <c r="N262" s="232"/>
      <c r="O262" s="86"/>
      <c r="P262" s="86"/>
      <c r="Q262" s="86"/>
      <c r="R262" s="86"/>
      <c r="S262" s="86"/>
      <c r="T262" s="86"/>
      <c r="U262" s="87"/>
      <c r="V262" s="40"/>
      <c r="W262" s="40"/>
      <c r="X262" s="40"/>
      <c r="Y262" s="40"/>
      <c r="Z262" s="40"/>
      <c r="AA262" s="40"/>
      <c r="AB262" s="40"/>
      <c r="AC262" s="40"/>
      <c r="AD262" s="40"/>
      <c r="AE262" s="40"/>
      <c r="AT262" s="19" t="s">
        <v>236</v>
      </c>
      <c r="AU262" s="19" t="s">
        <v>84</v>
      </c>
    </row>
    <row r="263" s="13" customFormat="1">
      <c r="A263" s="13"/>
      <c r="B263" s="233"/>
      <c r="C263" s="234"/>
      <c r="D263" s="235" t="s">
        <v>238</v>
      </c>
      <c r="E263" s="236" t="s">
        <v>19</v>
      </c>
      <c r="F263" s="237" t="s">
        <v>3992</v>
      </c>
      <c r="G263" s="234"/>
      <c r="H263" s="238">
        <v>7.2000000000000002</v>
      </c>
      <c r="I263" s="239"/>
      <c r="J263" s="234"/>
      <c r="K263" s="234"/>
      <c r="L263" s="240"/>
      <c r="M263" s="241"/>
      <c r="N263" s="242"/>
      <c r="O263" s="242"/>
      <c r="P263" s="242"/>
      <c r="Q263" s="242"/>
      <c r="R263" s="242"/>
      <c r="S263" s="242"/>
      <c r="T263" s="242"/>
      <c r="U263" s="243"/>
      <c r="V263" s="13"/>
      <c r="W263" s="13"/>
      <c r="X263" s="13"/>
      <c r="Y263" s="13"/>
      <c r="Z263" s="13"/>
      <c r="AA263" s="13"/>
      <c r="AB263" s="13"/>
      <c r="AC263" s="13"/>
      <c r="AD263" s="13"/>
      <c r="AE263" s="13"/>
      <c r="AT263" s="244" t="s">
        <v>238</v>
      </c>
      <c r="AU263" s="244" t="s">
        <v>84</v>
      </c>
      <c r="AV263" s="13" t="s">
        <v>84</v>
      </c>
      <c r="AW263" s="13" t="s">
        <v>37</v>
      </c>
      <c r="AX263" s="13" t="s">
        <v>75</v>
      </c>
      <c r="AY263" s="244" t="s">
        <v>227</v>
      </c>
    </row>
    <row r="264" s="14" customFormat="1">
      <c r="A264" s="14"/>
      <c r="B264" s="245"/>
      <c r="C264" s="246"/>
      <c r="D264" s="235" t="s">
        <v>238</v>
      </c>
      <c r="E264" s="247" t="s">
        <v>19</v>
      </c>
      <c r="F264" s="248" t="s">
        <v>240</v>
      </c>
      <c r="G264" s="246"/>
      <c r="H264" s="249">
        <v>7.2000000000000002</v>
      </c>
      <c r="I264" s="250"/>
      <c r="J264" s="246"/>
      <c r="K264" s="246"/>
      <c r="L264" s="251"/>
      <c r="M264" s="252"/>
      <c r="N264" s="253"/>
      <c r="O264" s="253"/>
      <c r="P264" s="253"/>
      <c r="Q264" s="253"/>
      <c r="R264" s="253"/>
      <c r="S264" s="253"/>
      <c r="T264" s="253"/>
      <c r="U264" s="254"/>
      <c r="V264" s="14"/>
      <c r="W264" s="14"/>
      <c r="X264" s="14"/>
      <c r="Y264" s="14"/>
      <c r="Z264" s="14"/>
      <c r="AA264" s="14"/>
      <c r="AB264" s="14"/>
      <c r="AC264" s="14"/>
      <c r="AD264" s="14"/>
      <c r="AE264" s="14"/>
      <c r="AT264" s="255" t="s">
        <v>238</v>
      </c>
      <c r="AU264" s="255" t="s">
        <v>84</v>
      </c>
      <c r="AV264" s="14" t="s">
        <v>234</v>
      </c>
      <c r="AW264" s="14" t="s">
        <v>37</v>
      </c>
      <c r="AX264" s="14" t="s">
        <v>82</v>
      </c>
      <c r="AY264" s="255" t="s">
        <v>227</v>
      </c>
    </row>
    <row r="265" s="2" customFormat="1" ht="16.5" customHeight="1">
      <c r="A265" s="40"/>
      <c r="B265" s="41"/>
      <c r="C265" s="256" t="s">
        <v>597</v>
      </c>
      <c r="D265" s="256" t="s">
        <v>241</v>
      </c>
      <c r="E265" s="257" t="s">
        <v>3993</v>
      </c>
      <c r="F265" s="258" t="s">
        <v>3994</v>
      </c>
      <c r="G265" s="259" t="s">
        <v>309</v>
      </c>
      <c r="H265" s="260">
        <v>7.2000000000000002</v>
      </c>
      <c r="I265" s="261"/>
      <c r="J265" s="262">
        <f>ROUND(I265*H265,2)</f>
        <v>0</v>
      </c>
      <c r="K265" s="258" t="s">
        <v>233</v>
      </c>
      <c r="L265" s="263"/>
      <c r="M265" s="264" t="s">
        <v>19</v>
      </c>
      <c r="N265" s="265" t="s">
        <v>46</v>
      </c>
      <c r="O265" s="86"/>
      <c r="P265" s="224">
        <f>O265*H265</f>
        <v>0</v>
      </c>
      <c r="Q265" s="224">
        <v>0.0020999999999999999</v>
      </c>
      <c r="R265" s="224">
        <f>Q265*H265</f>
        <v>0.01512</v>
      </c>
      <c r="S265" s="224">
        <v>0</v>
      </c>
      <c r="T265" s="224">
        <f>S265*H265</f>
        <v>0</v>
      </c>
      <c r="U265" s="225" t="s">
        <v>19</v>
      </c>
      <c r="V265" s="40"/>
      <c r="W265" s="40"/>
      <c r="X265" s="40"/>
      <c r="Y265" s="40"/>
      <c r="Z265" s="40"/>
      <c r="AA265" s="40"/>
      <c r="AB265" s="40"/>
      <c r="AC265" s="40"/>
      <c r="AD265" s="40"/>
      <c r="AE265" s="40"/>
      <c r="AR265" s="226" t="s">
        <v>491</v>
      </c>
      <c r="AT265" s="226" t="s">
        <v>241</v>
      </c>
      <c r="AU265" s="226" t="s">
        <v>84</v>
      </c>
      <c r="AY265" s="19" t="s">
        <v>227</v>
      </c>
      <c r="BE265" s="227">
        <f>IF(N265="základní",J265,0)</f>
        <v>0</v>
      </c>
      <c r="BF265" s="227">
        <f>IF(N265="snížená",J265,0)</f>
        <v>0</v>
      </c>
      <c r="BG265" s="227">
        <f>IF(N265="zákl. přenesená",J265,0)</f>
        <v>0</v>
      </c>
      <c r="BH265" s="227">
        <f>IF(N265="sníž. přenesená",J265,0)</f>
        <v>0</v>
      </c>
      <c r="BI265" s="227">
        <f>IF(N265="nulová",J265,0)</f>
        <v>0</v>
      </c>
      <c r="BJ265" s="19" t="s">
        <v>82</v>
      </c>
      <c r="BK265" s="227">
        <f>ROUND(I265*H265,2)</f>
        <v>0</v>
      </c>
      <c r="BL265" s="19" t="s">
        <v>336</v>
      </c>
      <c r="BM265" s="226" t="s">
        <v>3995</v>
      </c>
    </row>
    <row r="266" s="2" customFormat="1" ht="16.5" customHeight="1">
      <c r="A266" s="40"/>
      <c r="B266" s="41"/>
      <c r="C266" s="256" t="s">
        <v>603</v>
      </c>
      <c r="D266" s="256" t="s">
        <v>241</v>
      </c>
      <c r="E266" s="257" t="s">
        <v>3996</v>
      </c>
      <c r="F266" s="258" t="s">
        <v>3997</v>
      </c>
      <c r="G266" s="259" t="s">
        <v>462</v>
      </c>
      <c r="H266" s="260">
        <v>6</v>
      </c>
      <c r="I266" s="261"/>
      <c r="J266" s="262">
        <f>ROUND(I266*H266,2)</f>
        <v>0</v>
      </c>
      <c r="K266" s="258" t="s">
        <v>233</v>
      </c>
      <c r="L266" s="263"/>
      <c r="M266" s="264" t="s">
        <v>19</v>
      </c>
      <c r="N266" s="265" t="s">
        <v>46</v>
      </c>
      <c r="O266" s="86"/>
      <c r="P266" s="224">
        <f>O266*H266</f>
        <v>0</v>
      </c>
      <c r="Q266" s="224">
        <v>0.00020000000000000001</v>
      </c>
      <c r="R266" s="224">
        <f>Q266*H266</f>
        <v>0.0012000000000000001</v>
      </c>
      <c r="S266" s="224">
        <v>0</v>
      </c>
      <c r="T266" s="224">
        <f>S266*H266</f>
        <v>0</v>
      </c>
      <c r="U266" s="225" t="s">
        <v>19</v>
      </c>
      <c r="V266" s="40"/>
      <c r="W266" s="40"/>
      <c r="X266" s="40"/>
      <c r="Y266" s="40"/>
      <c r="Z266" s="40"/>
      <c r="AA266" s="40"/>
      <c r="AB266" s="40"/>
      <c r="AC266" s="40"/>
      <c r="AD266" s="40"/>
      <c r="AE266" s="40"/>
      <c r="AR266" s="226" t="s">
        <v>491</v>
      </c>
      <c r="AT266" s="226" t="s">
        <v>241</v>
      </c>
      <c r="AU266" s="226" t="s">
        <v>84</v>
      </c>
      <c r="AY266" s="19" t="s">
        <v>227</v>
      </c>
      <c r="BE266" s="227">
        <f>IF(N266="základní",J266,0)</f>
        <v>0</v>
      </c>
      <c r="BF266" s="227">
        <f>IF(N266="snížená",J266,0)</f>
        <v>0</v>
      </c>
      <c r="BG266" s="227">
        <f>IF(N266="zákl. přenesená",J266,0)</f>
        <v>0</v>
      </c>
      <c r="BH266" s="227">
        <f>IF(N266="sníž. přenesená",J266,0)</f>
        <v>0</v>
      </c>
      <c r="BI266" s="227">
        <f>IF(N266="nulová",J266,0)</f>
        <v>0</v>
      </c>
      <c r="BJ266" s="19" t="s">
        <v>82</v>
      </c>
      <c r="BK266" s="227">
        <f>ROUND(I266*H266,2)</f>
        <v>0</v>
      </c>
      <c r="BL266" s="19" t="s">
        <v>336</v>
      </c>
      <c r="BM266" s="226" t="s">
        <v>3998</v>
      </c>
    </row>
    <row r="267" s="2" customFormat="1" ht="24.15" customHeight="1">
      <c r="A267" s="40"/>
      <c r="B267" s="41"/>
      <c r="C267" s="215" t="s">
        <v>608</v>
      </c>
      <c r="D267" s="215" t="s">
        <v>229</v>
      </c>
      <c r="E267" s="216" t="s">
        <v>532</v>
      </c>
      <c r="F267" s="217" t="s">
        <v>533</v>
      </c>
      <c r="G267" s="218" t="s">
        <v>244</v>
      </c>
      <c r="H267" s="219">
        <v>0.124</v>
      </c>
      <c r="I267" s="220"/>
      <c r="J267" s="221">
        <f>ROUND(I267*H267,2)</f>
        <v>0</v>
      </c>
      <c r="K267" s="217" t="s">
        <v>233</v>
      </c>
      <c r="L267" s="46"/>
      <c r="M267" s="222" t="s">
        <v>19</v>
      </c>
      <c r="N267" s="223" t="s">
        <v>46</v>
      </c>
      <c r="O267" s="86"/>
      <c r="P267" s="224">
        <f>O267*H267</f>
        <v>0</v>
      </c>
      <c r="Q267" s="224">
        <v>0</v>
      </c>
      <c r="R267" s="224">
        <f>Q267*H267</f>
        <v>0</v>
      </c>
      <c r="S267" s="224">
        <v>0</v>
      </c>
      <c r="T267" s="224">
        <f>S267*H267</f>
        <v>0</v>
      </c>
      <c r="U267" s="225" t="s">
        <v>19</v>
      </c>
      <c r="V267" s="40"/>
      <c r="W267" s="40"/>
      <c r="X267" s="40"/>
      <c r="Y267" s="40"/>
      <c r="Z267" s="40"/>
      <c r="AA267" s="40"/>
      <c r="AB267" s="40"/>
      <c r="AC267" s="40"/>
      <c r="AD267" s="40"/>
      <c r="AE267" s="40"/>
      <c r="AR267" s="226" t="s">
        <v>336</v>
      </c>
      <c r="AT267" s="226" t="s">
        <v>229</v>
      </c>
      <c r="AU267" s="226" t="s">
        <v>84</v>
      </c>
      <c r="AY267" s="19" t="s">
        <v>227</v>
      </c>
      <c r="BE267" s="227">
        <f>IF(N267="základní",J267,0)</f>
        <v>0</v>
      </c>
      <c r="BF267" s="227">
        <f>IF(N267="snížená",J267,0)</f>
        <v>0</v>
      </c>
      <c r="BG267" s="227">
        <f>IF(N267="zákl. přenesená",J267,0)</f>
        <v>0</v>
      </c>
      <c r="BH267" s="227">
        <f>IF(N267="sníž. přenesená",J267,0)</f>
        <v>0</v>
      </c>
      <c r="BI267" s="227">
        <f>IF(N267="nulová",J267,0)</f>
        <v>0</v>
      </c>
      <c r="BJ267" s="19" t="s">
        <v>82</v>
      </c>
      <c r="BK267" s="227">
        <f>ROUND(I267*H267,2)</f>
        <v>0</v>
      </c>
      <c r="BL267" s="19" t="s">
        <v>336</v>
      </c>
      <c r="BM267" s="226" t="s">
        <v>3999</v>
      </c>
    </row>
    <row r="268" s="2" customFormat="1">
      <c r="A268" s="40"/>
      <c r="B268" s="41"/>
      <c r="C268" s="42"/>
      <c r="D268" s="228" t="s">
        <v>236</v>
      </c>
      <c r="E268" s="42"/>
      <c r="F268" s="229" t="s">
        <v>535</v>
      </c>
      <c r="G268" s="42"/>
      <c r="H268" s="42"/>
      <c r="I268" s="230"/>
      <c r="J268" s="42"/>
      <c r="K268" s="42"/>
      <c r="L268" s="46"/>
      <c r="M268" s="231"/>
      <c r="N268" s="232"/>
      <c r="O268" s="86"/>
      <c r="P268" s="86"/>
      <c r="Q268" s="86"/>
      <c r="R268" s="86"/>
      <c r="S268" s="86"/>
      <c r="T268" s="86"/>
      <c r="U268" s="87"/>
      <c r="V268" s="40"/>
      <c r="W268" s="40"/>
      <c r="X268" s="40"/>
      <c r="Y268" s="40"/>
      <c r="Z268" s="40"/>
      <c r="AA268" s="40"/>
      <c r="AB268" s="40"/>
      <c r="AC268" s="40"/>
      <c r="AD268" s="40"/>
      <c r="AE268" s="40"/>
      <c r="AT268" s="19" t="s">
        <v>236</v>
      </c>
      <c r="AU268" s="19" t="s">
        <v>84</v>
      </c>
    </row>
    <row r="269" s="12" customFormat="1" ht="22.8" customHeight="1">
      <c r="A269" s="12"/>
      <c r="B269" s="199"/>
      <c r="C269" s="200"/>
      <c r="D269" s="201" t="s">
        <v>74</v>
      </c>
      <c r="E269" s="213" t="s">
        <v>536</v>
      </c>
      <c r="F269" s="213" t="s">
        <v>537</v>
      </c>
      <c r="G269" s="200"/>
      <c r="H269" s="200"/>
      <c r="I269" s="203"/>
      <c r="J269" s="214">
        <f>BK269</f>
        <v>0</v>
      </c>
      <c r="K269" s="200"/>
      <c r="L269" s="205"/>
      <c r="M269" s="206"/>
      <c r="N269" s="207"/>
      <c r="O269" s="207"/>
      <c r="P269" s="208">
        <f>SUM(P270:P283)</f>
        <v>0</v>
      </c>
      <c r="Q269" s="207"/>
      <c r="R269" s="208">
        <f>SUM(R270:R283)</f>
        <v>0.0020999999999999999</v>
      </c>
      <c r="S269" s="207"/>
      <c r="T269" s="208">
        <f>SUM(T270:T283)</f>
        <v>0</v>
      </c>
      <c r="U269" s="209"/>
      <c r="V269" s="12"/>
      <c r="W269" s="12"/>
      <c r="X269" s="12"/>
      <c r="Y269" s="12"/>
      <c r="Z269" s="12"/>
      <c r="AA269" s="12"/>
      <c r="AB269" s="12"/>
      <c r="AC269" s="12"/>
      <c r="AD269" s="12"/>
      <c r="AE269" s="12"/>
      <c r="AR269" s="210" t="s">
        <v>84</v>
      </c>
      <c r="AT269" s="211" t="s">
        <v>74</v>
      </c>
      <c r="AU269" s="211" t="s">
        <v>82</v>
      </c>
      <c r="AY269" s="210" t="s">
        <v>227</v>
      </c>
      <c r="BK269" s="212">
        <f>SUM(BK270:BK283)</f>
        <v>0</v>
      </c>
    </row>
    <row r="270" s="2" customFormat="1" ht="24.15" customHeight="1">
      <c r="A270" s="40"/>
      <c r="B270" s="41"/>
      <c r="C270" s="215" t="s">
        <v>615</v>
      </c>
      <c r="D270" s="215" t="s">
        <v>229</v>
      </c>
      <c r="E270" s="216" t="s">
        <v>4000</v>
      </c>
      <c r="F270" s="217" t="s">
        <v>4001</v>
      </c>
      <c r="G270" s="218" t="s">
        <v>348</v>
      </c>
      <c r="H270" s="219">
        <v>1</v>
      </c>
      <c r="I270" s="220"/>
      <c r="J270" s="221">
        <f>ROUND(I270*H270,2)</f>
        <v>0</v>
      </c>
      <c r="K270" s="217" t="s">
        <v>517</v>
      </c>
      <c r="L270" s="46"/>
      <c r="M270" s="222" t="s">
        <v>19</v>
      </c>
      <c r="N270" s="223" t="s">
        <v>46</v>
      </c>
      <c r="O270" s="86"/>
      <c r="P270" s="224">
        <f>O270*H270</f>
        <v>0</v>
      </c>
      <c r="Q270" s="224">
        <v>0</v>
      </c>
      <c r="R270" s="224">
        <f>Q270*H270</f>
        <v>0</v>
      </c>
      <c r="S270" s="224">
        <v>0</v>
      </c>
      <c r="T270" s="224">
        <f>S270*H270</f>
        <v>0</v>
      </c>
      <c r="U270" s="225" t="s">
        <v>19</v>
      </c>
      <c r="V270" s="40"/>
      <c r="W270" s="40"/>
      <c r="X270" s="40"/>
      <c r="Y270" s="40"/>
      <c r="Z270" s="40"/>
      <c r="AA270" s="40"/>
      <c r="AB270" s="40"/>
      <c r="AC270" s="40"/>
      <c r="AD270" s="40"/>
      <c r="AE270" s="40"/>
      <c r="AR270" s="226" t="s">
        <v>336</v>
      </c>
      <c r="AT270" s="226" t="s">
        <v>229</v>
      </c>
      <c r="AU270" s="226" t="s">
        <v>84</v>
      </c>
      <c r="AY270" s="19" t="s">
        <v>227</v>
      </c>
      <c r="BE270" s="227">
        <f>IF(N270="základní",J270,0)</f>
        <v>0</v>
      </c>
      <c r="BF270" s="227">
        <f>IF(N270="snížená",J270,0)</f>
        <v>0</v>
      </c>
      <c r="BG270" s="227">
        <f>IF(N270="zákl. přenesená",J270,0)</f>
        <v>0</v>
      </c>
      <c r="BH270" s="227">
        <f>IF(N270="sníž. přenesená",J270,0)</f>
        <v>0</v>
      </c>
      <c r="BI270" s="227">
        <f>IF(N270="nulová",J270,0)</f>
        <v>0</v>
      </c>
      <c r="BJ270" s="19" t="s">
        <v>82</v>
      </c>
      <c r="BK270" s="227">
        <f>ROUND(I270*H270,2)</f>
        <v>0</v>
      </c>
      <c r="BL270" s="19" t="s">
        <v>336</v>
      </c>
      <c r="BM270" s="226" t="s">
        <v>4002</v>
      </c>
    </row>
    <row r="271" s="2" customFormat="1">
      <c r="A271" s="40"/>
      <c r="B271" s="41"/>
      <c r="C271" s="42"/>
      <c r="D271" s="235" t="s">
        <v>519</v>
      </c>
      <c r="E271" s="42"/>
      <c r="F271" s="279" t="s">
        <v>4003</v>
      </c>
      <c r="G271" s="42"/>
      <c r="H271" s="42"/>
      <c r="I271" s="230"/>
      <c r="J271" s="42"/>
      <c r="K271" s="42"/>
      <c r="L271" s="46"/>
      <c r="M271" s="231"/>
      <c r="N271" s="232"/>
      <c r="O271" s="86"/>
      <c r="P271" s="86"/>
      <c r="Q271" s="86"/>
      <c r="R271" s="86"/>
      <c r="S271" s="86"/>
      <c r="T271" s="86"/>
      <c r="U271" s="87"/>
      <c r="V271" s="40"/>
      <c r="W271" s="40"/>
      <c r="X271" s="40"/>
      <c r="Y271" s="40"/>
      <c r="Z271" s="40"/>
      <c r="AA271" s="40"/>
      <c r="AB271" s="40"/>
      <c r="AC271" s="40"/>
      <c r="AD271" s="40"/>
      <c r="AE271" s="40"/>
      <c r="AT271" s="19" t="s">
        <v>519</v>
      </c>
      <c r="AU271" s="19" t="s">
        <v>84</v>
      </c>
    </row>
    <row r="272" s="13" customFormat="1">
      <c r="A272" s="13"/>
      <c r="B272" s="233"/>
      <c r="C272" s="234"/>
      <c r="D272" s="235" t="s">
        <v>238</v>
      </c>
      <c r="E272" s="236" t="s">
        <v>19</v>
      </c>
      <c r="F272" s="237" t="s">
        <v>82</v>
      </c>
      <c r="G272" s="234"/>
      <c r="H272" s="238">
        <v>1</v>
      </c>
      <c r="I272" s="239"/>
      <c r="J272" s="234"/>
      <c r="K272" s="234"/>
      <c r="L272" s="240"/>
      <c r="M272" s="241"/>
      <c r="N272" s="242"/>
      <c r="O272" s="242"/>
      <c r="P272" s="242"/>
      <c r="Q272" s="242"/>
      <c r="R272" s="242"/>
      <c r="S272" s="242"/>
      <c r="T272" s="242"/>
      <c r="U272" s="243"/>
      <c r="V272" s="13"/>
      <c r="W272" s="13"/>
      <c r="X272" s="13"/>
      <c r="Y272" s="13"/>
      <c r="Z272" s="13"/>
      <c r="AA272" s="13"/>
      <c r="AB272" s="13"/>
      <c r="AC272" s="13"/>
      <c r="AD272" s="13"/>
      <c r="AE272" s="13"/>
      <c r="AT272" s="244" t="s">
        <v>238</v>
      </c>
      <c r="AU272" s="244" t="s">
        <v>84</v>
      </c>
      <c r="AV272" s="13" t="s">
        <v>84</v>
      </c>
      <c r="AW272" s="13" t="s">
        <v>37</v>
      </c>
      <c r="AX272" s="13" t="s">
        <v>75</v>
      </c>
      <c r="AY272" s="244" t="s">
        <v>227</v>
      </c>
    </row>
    <row r="273" s="14" customFormat="1">
      <c r="A273" s="14"/>
      <c r="B273" s="245"/>
      <c r="C273" s="246"/>
      <c r="D273" s="235" t="s">
        <v>238</v>
      </c>
      <c r="E273" s="247" t="s">
        <v>19</v>
      </c>
      <c r="F273" s="248" t="s">
        <v>240</v>
      </c>
      <c r="G273" s="246"/>
      <c r="H273" s="249">
        <v>1</v>
      </c>
      <c r="I273" s="250"/>
      <c r="J273" s="246"/>
      <c r="K273" s="246"/>
      <c r="L273" s="251"/>
      <c r="M273" s="252"/>
      <c r="N273" s="253"/>
      <c r="O273" s="253"/>
      <c r="P273" s="253"/>
      <c r="Q273" s="253"/>
      <c r="R273" s="253"/>
      <c r="S273" s="253"/>
      <c r="T273" s="253"/>
      <c r="U273" s="254"/>
      <c r="V273" s="14"/>
      <c r="W273" s="14"/>
      <c r="X273" s="14"/>
      <c r="Y273" s="14"/>
      <c r="Z273" s="14"/>
      <c r="AA273" s="14"/>
      <c r="AB273" s="14"/>
      <c r="AC273" s="14"/>
      <c r="AD273" s="14"/>
      <c r="AE273" s="14"/>
      <c r="AT273" s="255" t="s">
        <v>238</v>
      </c>
      <c r="AU273" s="255" t="s">
        <v>84</v>
      </c>
      <c r="AV273" s="14" t="s">
        <v>234</v>
      </c>
      <c r="AW273" s="14" t="s">
        <v>37</v>
      </c>
      <c r="AX273" s="14" t="s">
        <v>82</v>
      </c>
      <c r="AY273" s="255" t="s">
        <v>227</v>
      </c>
    </row>
    <row r="274" s="2" customFormat="1" ht="24.15" customHeight="1">
      <c r="A274" s="40"/>
      <c r="B274" s="41"/>
      <c r="C274" s="215" t="s">
        <v>621</v>
      </c>
      <c r="D274" s="215" t="s">
        <v>229</v>
      </c>
      <c r="E274" s="216" t="s">
        <v>4004</v>
      </c>
      <c r="F274" s="217" t="s">
        <v>4005</v>
      </c>
      <c r="G274" s="218" t="s">
        <v>348</v>
      </c>
      <c r="H274" s="219">
        <v>1</v>
      </c>
      <c r="I274" s="220"/>
      <c r="J274" s="221">
        <f>ROUND(I274*H274,2)</f>
        <v>0</v>
      </c>
      <c r="K274" s="217" t="s">
        <v>517</v>
      </c>
      <c r="L274" s="46"/>
      <c r="M274" s="222" t="s">
        <v>19</v>
      </c>
      <c r="N274" s="223" t="s">
        <v>46</v>
      </c>
      <c r="O274" s="86"/>
      <c r="P274" s="224">
        <f>O274*H274</f>
        <v>0</v>
      </c>
      <c r="Q274" s="224">
        <v>0</v>
      </c>
      <c r="R274" s="224">
        <f>Q274*H274</f>
        <v>0</v>
      </c>
      <c r="S274" s="224">
        <v>0</v>
      </c>
      <c r="T274" s="224">
        <f>S274*H274</f>
        <v>0</v>
      </c>
      <c r="U274" s="225" t="s">
        <v>19</v>
      </c>
      <c r="V274" s="40"/>
      <c r="W274" s="40"/>
      <c r="X274" s="40"/>
      <c r="Y274" s="40"/>
      <c r="Z274" s="40"/>
      <c r="AA274" s="40"/>
      <c r="AB274" s="40"/>
      <c r="AC274" s="40"/>
      <c r="AD274" s="40"/>
      <c r="AE274" s="40"/>
      <c r="AR274" s="226" t="s">
        <v>336</v>
      </c>
      <c r="AT274" s="226" t="s">
        <v>229</v>
      </c>
      <c r="AU274" s="226" t="s">
        <v>84</v>
      </c>
      <c r="AY274" s="19" t="s">
        <v>227</v>
      </c>
      <c r="BE274" s="227">
        <f>IF(N274="základní",J274,0)</f>
        <v>0</v>
      </c>
      <c r="BF274" s="227">
        <f>IF(N274="snížená",J274,0)</f>
        <v>0</v>
      </c>
      <c r="BG274" s="227">
        <f>IF(N274="zákl. přenesená",J274,0)</f>
        <v>0</v>
      </c>
      <c r="BH274" s="227">
        <f>IF(N274="sníž. přenesená",J274,0)</f>
        <v>0</v>
      </c>
      <c r="BI274" s="227">
        <f>IF(N274="nulová",J274,0)</f>
        <v>0</v>
      </c>
      <c r="BJ274" s="19" t="s">
        <v>82</v>
      </c>
      <c r="BK274" s="227">
        <f>ROUND(I274*H274,2)</f>
        <v>0</v>
      </c>
      <c r="BL274" s="19" t="s">
        <v>336</v>
      </c>
      <c r="BM274" s="226" t="s">
        <v>4006</v>
      </c>
    </row>
    <row r="275" s="2" customFormat="1">
      <c r="A275" s="40"/>
      <c r="B275" s="41"/>
      <c r="C275" s="42"/>
      <c r="D275" s="235" t="s">
        <v>519</v>
      </c>
      <c r="E275" s="42"/>
      <c r="F275" s="279" t="s">
        <v>4007</v>
      </c>
      <c r="G275" s="42"/>
      <c r="H275" s="42"/>
      <c r="I275" s="230"/>
      <c r="J275" s="42"/>
      <c r="K275" s="42"/>
      <c r="L275" s="46"/>
      <c r="M275" s="231"/>
      <c r="N275" s="232"/>
      <c r="O275" s="86"/>
      <c r="P275" s="86"/>
      <c r="Q275" s="86"/>
      <c r="R275" s="86"/>
      <c r="S275" s="86"/>
      <c r="T275" s="86"/>
      <c r="U275" s="87"/>
      <c r="V275" s="40"/>
      <c r="W275" s="40"/>
      <c r="X275" s="40"/>
      <c r="Y275" s="40"/>
      <c r="Z275" s="40"/>
      <c r="AA275" s="40"/>
      <c r="AB275" s="40"/>
      <c r="AC275" s="40"/>
      <c r="AD275" s="40"/>
      <c r="AE275" s="40"/>
      <c r="AT275" s="19" t="s">
        <v>519</v>
      </c>
      <c r="AU275" s="19" t="s">
        <v>84</v>
      </c>
    </row>
    <row r="276" s="13" customFormat="1">
      <c r="A276" s="13"/>
      <c r="B276" s="233"/>
      <c r="C276" s="234"/>
      <c r="D276" s="235" t="s">
        <v>238</v>
      </c>
      <c r="E276" s="236" t="s">
        <v>19</v>
      </c>
      <c r="F276" s="237" t="s">
        <v>82</v>
      </c>
      <c r="G276" s="234"/>
      <c r="H276" s="238">
        <v>1</v>
      </c>
      <c r="I276" s="239"/>
      <c r="J276" s="234"/>
      <c r="K276" s="234"/>
      <c r="L276" s="240"/>
      <c r="M276" s="241"/>
      <c r="N276" s="242"/>
      <c r="O276" s="242"/>
      <c r="P276" s="242"/>
      <c r="Q276" s="242"/>
      <c r="R276" s="242"/>
      <c r="S276" s="242"/>
      <c r="T276" s="242"/>
      <c r="U276" s="243"/>
      <c r="V276" s="13"/>
      <c r="W276" s="13"/>
      <c r="X276" s="13"/>
      <c r="Y276" s="13"/>
      <c r="Z276" s="13"/>
      <c r="AA276" s="13"/>
      <c r="AB276" s="13"/>
      <c r="AC276" s="13"/>
      <c r="AD276" s="13"/>
      <c r="AE276" s="13"/>
      <c r="AT276" s="244" t="s">
        <v>238</v>
      </c>
      <c r="AU276" s="244" t="s">
        <v>84</v>
      </c>
      <c r="AV276" s="13" t="s">
        <v>84</v>
      </c>
      <c r="AW276" s="13" t="s">
        <v>37</v>
      </c>
      <c r="AX276" s="13" t="s">
        <v>75</v>
      </c>
      <c r="AY276" s="244" t="s">
        <v>227</v>
      </c>
    </row>
    <row r="277" s="14" customFormat="1">
      <c r="A277" s="14"/>
      <c r="B277" s="245"/>
      <c r="C277" s="246"/>
      <c r="D277" s="235" t="s">
        <v>238</v>
      </c>
      <c r="E277" s="247" t="s">
        <v>19</v>
      </c>
      <c r="F277" s="248" t="s">
        <v>240</v>
      </c>
      <c r="G277" s="246"/>
      <c r="H277" s="249">
        <v>1</v>
      </c>
      <c r="I277" s="250"/>
      <c r="J277" s="246"/>
      <c r="K277" s="246"/>
      <c r="L277" s="251"/>
      <c r="M277" s="252"/>
      <c r="N277" s="253"/>
      <c r="O277" s="253"/>
      <c r="P277" s="253"/>
      <c r="Q277" s="253"/>
      <c r="R277" s="253"/>
      <c r="S277" s="253"/>
      <c r="T277" s="253"/>
      <c r="U277" s="254"/>
      <c r="V277" s="14"/>
      <c r="W277" s="14"/>
      <c r="X277" s="14"/>
      <c r="Y277" s="14"/>
      <c r="Z277" s="14"/>
      <c r="AA277" s="14"/>
      <c r="AB277" s="14"/>
      <c r="AC277" s="14"/>
      <c r="AD277" s="14"/>
      <c r="AE277" s="14"/>
      <c r="AT277" s="255" t="s">
        <v>238</v>
      </c>
      <c r="AU277" s="255" t="s">
        <v>84</v>
      </c>
      <c r="AV277" s="14" t="s">
        <v>234</v>
      </c>
      <c r="AW277" s="14" t="s">
        <v>37</v>
      </c>
      <c r="AX277" s="14" t="s">
        <v>82</v>
      </c>
      <c r="AY277" s="255" t="s">
        <v>227</v>
      </c>
    </row>
    <row r="278" s="2" customFormat="1" ht="16.5" customHeight="1">
      <c r="A278" s="40"/>
      <c r="B278" s="41"/>
      <c r="C278" s="215" t="s">
        <v>627</v>
      </c>
      <c r="D278" s="215" t="s">
        <v>229</v>
      </c>
      <c r="E278" s="216" t="s">
        <v>4008</v>
      </c>
      <c r="F278" s="217" t="s">
        <v>4009</v>
      </c>
      <c r="G278" s="218" t="s">
        <v>1996</v>
      </c>
      <c r="H278" s="219">
        <v>35</v>
      </c>
      <c r="I278" s="220"/>
      <c r="J278" s="221">
        <f>ROUND(I278*H278,2)</f>
        <v>0</v>
      </c>
      <c r="K278" s="217" t="s">
        <v>233</v>
      </c>
      <c r="L278" s="46"/>
      <c r="M278" s="222" t="s">
        <v>19</v>
      </c>
      <c r="N278" s="223" t="s">
        <v>46</v>
      </c>
      <c r="O278" s="86"/>
      <c r="P278" s="224">
        <f>O278*H278</f>
        <v>0</v>
      </c>
      <c r="Q278" s="224">
        <v>6.0000000000000002E-05</v>
      </c>
      <c r="R278" s="224">
        <f>Q278*H278</f>
        <v>0.0020999999999999999</v>
      </c>
      <c r="S278" s="224">
        <v>0</v>
      </c>
      <c r="T278" s="224">
        <f>S278*H278</f>
        <v>0</v>
      </c>
      <c r="U278" s="225" t="s">
        <v>19</v>
      </c>
      <c r="V278" s="40"/>
      <c r="W278" s="40"/>
      <c r="X278" s="40"/>
      <c r="Y278" s="40"/>
      <c r="Z278" s="40"/>
      <c r="AA278" s="40"/>
      <c r="AB278" s="40"/>
      <c r="AC278" s="40"/>
      <c r="AD278" s="40"/>
      <c r="AE278" s="40"/>
      <c r="AR278" s="226" t="s">
        <v>336</v>
      </c>
      <c r="AT278" s="226" t="s">
        <v>229</v>
      </c>
      <c r="AU278" s="226" t="s">
        <v>84</v>
      </c>
      <c r="AY278" s="19" t="s">
        <v>227</v>
      </c>
      <c r="BE278" s="227">
        <f>IF(N278="základní",J278,0)</f>
        <v>0</v>
      </c>
      <c r="BF278" s="227">
        <f>IF(N278="snížená",J278,0)</f>
        <v>0</v>
      </c>
      <c r="BG278" s="227">
        <f>IF(N278="zákl. přenesená",J278,0)</f>
        <v>0</v>
      </c>
      <c r="BH278" s="227">
        <f>IF(N278="sníž. přenesená",J278,0)</f>
        <v>0</v>
      </c>
      <c r="BI278" s="227">
        <f>IF(N278="nulová",J278,0)</f>
        <v>0</v>
      </c>
      <c r="BJ278" s="19" t="s">
        <v>82</v>
      </c>
      <c r="BK278" s="227">
        <f>ROUND(I278*H278,2)</f>
        <v>0</v>
      </c>
      <c r="BL278" s="19" t="s">
        <v>336</v>
      </c>
      <c r="BM278" s="226" t="s">
        <v>4010</v>
      </c>
    </row>
    <row r="279" s="2" customFormat="1">
      <c r="A279" s="40"/>
      <c r="B279" s="41"/>
      <c r="C279" s="42"/>
      <c r="D279" s="228" t="s">
        <v>236</v>
      </c>
      <c r="E279" s="42"/>
      <c r="F279" s="229" t="s">
        <v>4011</v>
      </c>
      <c r="G279" s="42"/>
      <c r="H279" s="42"/>
      <c r="I279" s="230"/>
      <c r="J279" s="42"/>
      <c r="K279" s="42"/>
      <c r="L279" s="46"/>
      <c r="M279" s="231"/>
      <c r="N279" s="232"/>
      <c r="O279" s="86"/>
      <c r="P279" s="86"/>
      <c r="Q279" s="86"/>
      <c r="R279" s="86"/>
      <c r="S279" s="86"/>
      <c r="T279" s="86"/>
      <c r="U279" s="87"/>
      <c r="V279" s="40"/>
      <c r="W279" s="40"/>
      <c r="X279" s="40"/>
      <c r="Y279" s="40"/>
      <c r="Z279" s="40"/>
      <c r="AA279" s="40"/>
      <c r="AB279" s="40"/>
      <c r="AC279" s="40"/>
      <c r="AD279" s="40"/>
      <c r="AE279" s="40"/>
      <c r="AT279" s="19" t="s">
        <v>236</v>
      </c>
      <c r="AU279" s="19" t="s">
        <v>84</v>
      </c>
    </row>
    <row r="280" s="13" customFormat="1">
      <c r="A280" s="13"/>
      <c r="B280" s="233"/>
      <c r="C280" s="234"/>
      <c r="D280" s="235" t="s">
        <v>238</v>
      </c>
      <c r="E280" s="236" t="s">
        <v>19</v>
      </c>
      <c r="F280" s="237" t="s">
        <v>566</v>
      </c>
      <c r="G280" s="234"/>
      <c r="H280" s="238">
        <v>35</v>
      </c>
      <c r="I280" s="239"/>
      <c r="J280" s="234"/>
      <c r="K280" s="234"/>
      <c r="L280" s="240"/>
      <c r="M280" s="241"/>
      <c r="N280" s="242"/>
      <c r="O280" s="242"/>
      <c r="P280" s="242"/>
      <c r="Q280" s="242"/>
      <c r="R280" s="242"/>
      <c r="S280" s="242"/>
      <c r="T280" s="242"/>
      <c r="U280" s="243"/>
      <c r="V280" s="13"/>
      <c r="W280" s="13"/>
      <c r="X280" s="13"/>
      <c r="Y280" s="13"/>
      <c r="Z280" s="13"/>
      <c r="AA280" s="13"/>
      <c r="AB280" s="13"/>
      <c r="AC280" s="13"/>
      <c r="AD280" s="13"/>
      <c r="AE280" s="13"/>
      <c r="AT280" s="244" t="s">
        <v>238</v>
      </c>
      <c r="AU280" s="244" t="s">
        <v>84</v>
      </c>
      <c r="AV280" s="13" t="s">
        <v>84</v>
      </c>
      <c r="AW280" s="13" t="s">
        <v>37</v>
      </c>
      <c r="AX280" s="13" t="s">
        <v>75</v>
      </c>
      <c r="AY280" s="244" t="s">
        <v>227</v>
      </c>
    </row>
    <row r="281" s="14" customFormat="1">
      <c r="A281" s="14"/>
      <c r="B281" s="245"/>
      <c r="C281" s="246"/>
      <c r="D281" s="235" t="s">
        <v>238</v>
      </c>
      <c r="E281" s="247" t="s">
        <v>19</v>
      </c>
      <c r="F281" s="248" t="s">
        <v>240</v>
      </c>
      <c r="G281" s="246"/>
      <c r="H281" s="249">
        <v>35</v>
      </c>
      <c r="I281" s="250"/>
      <c r="J281" s="246"/>
      <c r="K281" s="246"/>
      <c r="L281" s="251"/>
      <c r="M281" s="252"/>
      <c r="N281" s="253"/>
      <c r="O281" s="253"/>
      <c r="P281" s="253"/>
      <c r="Q281" s="253"/>
      <c r="R281" s="253"/>
      <c r="S281" s="253"/>
      <c r="T281" s="253"/>
      <c r="U281" s="254"/>
      <c r="V281" s="14"/>
      <c r="W281" s="14"/>
      <c r="X281" s="14"/>
      <c r="Y281" s="14"/>
      <c r="Z281" s="14"/>
      <c r="AA281" s="14"/>
      <c r="AB281" s="14"/>
      <c r="AC281" s="14"/>
      <c r="AD281" s="14"/>
      <c r="AE281" s="14"/>
      <c r="AT281" s="255" t="s">
        <v>238</v>
      </c>
      <c r="AU281" s="255" t="s">
        <v>84</v>
      </c>
      <c r="AV281" s="14" t="s">
        <v>234</v>
      </c>
      <c r="AW281" s="14" t="s">
        <v>37</v>
      </c>
      <c r="AX281" s="14" t="s">
        <v>82</v>
      </c>
      <c r="AY281" s="255" t="s">
        <v>227</v>
      </c>
    </row>
    <row r="282" s="2" customFormat="1" ht="16.5" customHeight="1">
      <c r="A282" s="40"/>
      <c r="B282" s="41"/>
      <c r="C282" s="256" t="s">
        <v>633</v>
      </c>
      <c r="D282" s="256" t="s">
        <v>241</v>
      </c>
      <c r="E282" s="257" t="s">
        <v>4012</v>
      </c>
      <c r="F282" s="258" t="s">
        <v>4013</v>
      </c>
      <c r="G282" s="259" t="s">
        <v>1996</v>
      </c>
      <c r="H282" s="260">
        <v>35</v>
      </c>
      <c r="I282" s="261"/>
      <c r="J282" s="262">
        <f>ROUND(I282*H282,2)</f>
        <v>0</v>
      </c>
      <c r="K282" s="258" t="s">
        <v>517</v>
      </c>
      <c r="L282" s="263"/>
      <c r="M282" s="264" t="s">
        <v>19</v>
      </c>
      <c r="N282" s="265" t="s">
        <v>46</v>
      </c>
      <c r="O282" s="86"/>
      <c r="P282" s="224">
        <f>O282*H282</f>
        <v>0</v>
      </c>
      <c r="Q282" s="224">
        <v>0</v>
      </c>
      <c r="R282" s="224">
        <f>Q282*H282</f>
        <v>0</v>
      </c>
      <c r="S282" s="224">
        <v>0</v>
      </c>
      <c r="T282" s="224">
        <f>S282*H282</f>
        <v>0</v>
      </c>
      <c r="U282" s="225" t="s">
        <v>19</v>
      </c>
      <c r="V282" s="40"/>
      <c r="W282" s="40"/>
      <c r="X282" s="40"/>
      <c r="Y282" s="40"/>
      <c r="Z282" s="40"/>
      <c r="AA282" s="40"/>
      <c r="AB282" s="40"/>
      <c r="AC282" s="40"/>
      <c r="AD282" s="40"/>
      <c r="AE282" s="40"/>
      <c r="AR282" s="226" t="s">
        <v>491</v>
      </c>
      <c r="AT282" s="226" t="s">
        <v>241</v>
      </c>
      <c r="AU282" s="226" t="s">
        <v>84</v>
      </c>
      <c r="AY282" s="19" t="s">
        <v>227</v>
      </c>
      <c r="BE282" s="227">
        <f>IF(N282="základní",J282,0)</f>
        <v>0</v>
      </c>
      <c r="BF282" s="227">
        <f>IF(N282="snížená",J282,0)</f>
        <v>0</v>
      </c>
      <c r="BG282" s="227">
        <f>IF(N282="zákl. přenesená",J282,0)</f>
        <v>0</v>
      </c>
      <c r="BH282" s="227">
        <f>IF(N282="sníž. přenesená",J282,0)</f>
        <v>0</v>
      </c>
      <c r="BI282" s="227">
        <f>IF(N282="nulová",J282,0)</f>
        <v>0</v>
      </c>
      <c r="BJ282" s="19" t="s">
        <v>82</v>
      </c>
      <c r="BK282" s="227">
        <f>ROUND(I282*H282,2)</f>
        <v>0</v>
      </c>
      <c r="BL282" s="19" t="s">
        <v>336</v>
      </c>
      <c r="BM282" s="226" t="s">
        <v>4014</v>
      </c>
    </row>
    <row r="283" s="2" customFormat="1" ht="16.5" customHeight="1">
      <c r="A283" s="40"/>
      <c r="B283" s="41"/>
      <c r="C283" s="215" t="s">
        <v>638</v>
      </c>
      <c r="D283" s="215" t="s">
        <v>229</v>
      </c>
      <c r="E283" s="216" t="s">
        <v>4015</v>
      </c>
      <c r="F283" s="217" t="s">
        <v>4016</v>
      </c>
      <c r="G283" s="218" t="s">
        <v>1996</v>
      </c>
      <c r="H283" s="219">
        <v>845.89999999999998</v>
      </c>
      <c r="I283" s="220"/>
      <c r="J283" s="221">
        <f>ROUND(I283*H283,2)</f>
        <v>0</v>
      </c>
      <c r="K283" s="217" t="s">
        <v>517</v>
      </c>
      <c r="L283" s="46"/>
      <c r="M283" s="222" t="s">
        <v>19</v>
      </c>
      <c r="N283" s="223" t="s">
        <v>46</v>
      </c>
      <c r="O283" s="86"/>
      <c r="P283" s="224">
        <f>O283*H283</f>
        <v>0</v>
      </c>
      <c r="Q283" s="224">
        <v>0</v>
      </c>
      <c r="R283" s="224">
        <f>Q283*H283</f>
        <v>0</v>
      </c>
      <c r="S283" s="224">
        <v>0</v>
      </c>
      <c r="T283" s="224">
        <f>S283*H283</f>
        <v>0</v>
      </c>
      <c r="U283" s="225" t="s">
        <v>19</v>
      </c>
      <c r="V283" s="40"/>
      <c r="W283" s="40"/>
      <c r="X283" s="40"/>
      <c r="Y283" s="40"/>
      <c r="Z283" s="40"/>
      <c r="AA283" s="40"/>
      <c r="AB283" s="40"/>
      <c r="AC283" s="40"/>
      <c r="AD283" s="40"/>
      <c r="AE283" s="40"/>
      <c r="AR283" s="226" t="s">
        <v>336</v>
      </c>
      <c r="AT283" s="226" t="s">
        <v>229</v>
      </c>
      <c r="AU283" s="226" t="s">
        <v>84</v>
      </c>
      <c r="AY283" s="19" t="s">
        <v>227</v>
      </c>
      <c r="BE283" s="227">
        <f>IF(N283="základní",J283,0)</f>
        <v>0</v>
      </c>
      <c r="BF283" s="227">
        <f>IF(N283="snížená",J283,0)</f>
        <v>0</v>
      </c>
      <c r="BG283" s="227">
        <f>IF(N283="zákl. přenesená",J283,0)</f>
        <v>0</v>
      </c>
      <c r="BH283" s="227">
        <f>IF(N283="sníž. přenesená",J283,0)</f>
        <v>0</v>
      </c>
      <c r="BI283" s="227">
        <f>IF(N283="nulová",J283,0)</f>
        <v>0</v>
      </c>
      <c r="BJ283" s="19" t="s">
        <v>82</v>
      </c>
      <c r="BK283" s="227">
        <f>ROUND(I283*H283,2)</f>
        <v>0</v>
      </c>
      <c r="BL283" s="19" t="s">
        <v>336</v>
      </c>
      <c r="BM283" s="226" t="s">
        <v>4017</v>
      </c>
    </row>
    <row r="284" s="12" customFormat="1" ht="22.8" customHeight="1">
      <c r="A284" s="12"/>
      <c r="B284" s="199"/>
      <c r="C284" s="200"/>
      <c r="D284" s="201" t="s">
        <v>74</v>
      </c>
      <c r="E284" s="213" t="s">
        <v>543</v>
      </c>
      <c r="F284" s="213" t="s">
        <v>544</v>
      </c>
      <c r="G284" s="200"/>
      <c r="H284" s="200"/>
      <c r="I284" s="203"/>
      <c r="J284" s="214">
        <f>BK284</f>
        <v>0</v>
      </c>
      <c r="K284" s="200"/>
      <c r="L284" s="205"/>
      <c r="M284" s="206"/>
      <c r="N284" s="207"/>
      <c r="O284" s="207"/>
      <c r="P284" s="208">
        <f>SUM(P285:P323)</f>
        <v>0</v>
      </c>
      <c r="Q284" s="207"/>
      <c r="R284" s="208">
        <f>SUM(R285:R323)</f>
        <v>0.46225464999999999</v>
      </c>
      <c r="S284" s="207"/>
      <c r="T284" s="208">
        <f>SUM(T285:T323)</f>
        <v>0</v>
      </c>
      <c r="U284" s="209"/>
      <c r="V284" s="12"/>
      <c r="W284" s="12"/>
      <c r="X284" s="12"/>
      <c r="Y284" s="12"/>
      <c r="Z284" s="12"/>
      <c r="AA284" s="12"/>
      <c r="AB284" s="12"/>
      <c r="AC284" s="12"/>
      <c r="AD284" s="12"/>
      <c r="AE284" s="12"/>
      <c r="AR284" s="210" t="s">
        <v>84</v>
      </c>
      <c r="AT284" s="211" t="s">
        <v>74</v>
      </c>
      <c r="AU284" s="211" t="s">
        <v>82</v>
      </c>
      <c r="AY284" s="210" t="s">
        <v>227</v>
      </c>
      <c r="BK284" s="212">
        <f>SUM(BK285:BK323)</f>
        <v>0</v>
      </c>
    </row>
    <row r="285" s="2" customFormat="1" ht="16.5" customHeight="1">
      <c r="A285" s="40"/>
      <c r="B285" s="41"/>
      <c r="C285" s="215" t="s">
        <v>643</v>
      </c>
      <c r="D285" s="215" t="s">
        <v>229</v>
      </c>
      <c r="E285" s="216" t="s">
        <v>546</v>
      </c>
      <c r="F285" s="217" t="s">
        <v>547</v>
      </c>
      <c r="G285" s="218" t="s">
        <v>259</v>
      </c>
      <c r="H285" s="219">
        <v>8.2100000000000009</v>
      </c>
      <c r="I285" s="220"/>
      <c r="J285" s="221">
        <f>ROUND(I285*H285,2)</f>
        <v>0</v>
      </c>
      <c r="K285" s="217" t="s">
        <v>233</v>
      </c>
      <c r="L285" s="46"/>
      <c r="M285" s="222" t="s">
        <v>19</v>
      </c>
      <c r="N285" s="223" t="s">
        <v>46</v>
      </c>
      <c r="O285" s="86"/>
      <c r="P285" s="224">
        <f>O285*H285</f>
        <v>0</v>
      </c>
      <c r="Q285" s="224">
        <v>0</v>
      </c>
      <c r="R285" s="224">
        <f>Q285*H285</f>
        <v>0</v>
      </c>
      <c r="S285" s="224">
        <v>0</v>
      </c>
      <c r="T285" s="224">
        <f>S285*H285</f>
        <v>0</v>
      </c>
      <c r="U285" s="225" t="s">
        <v>19</v>
      </c>
      <c r="V285" s="40"/>
      <c r="W285" s="40"/>
      <c r="X285" s="40"/>
      <c r="Y285" s="40"/>
      <c r="Z285" s="40"/>
      <c r="AA285" s="40"/>
      <c r="AB285" s="40"/>
      <c r="AC285" s="40"/>
      <c r="AD285" s="40"/>
      <c r="AE285" s="40"/>
      <c r="AR285" s="226" t="s">
        <v>336</v>
      </c>
      <c r="AT285" s="226" t="s">
        <v>229</v>
      </c>
      <c r="AU285" s="226" t="s">
        <v>84</v>
      </c>
      <c r="AY285" s="19" t="s">
        <v>227</v>
      </c>
      <c r="BE285" s="227">
        <f>IF(N285="základní",J285,0)</f>
        <v>0</v>
      </c>
      <c r="BF285" s="227">
        <f>IF(N285="snížená",J285,0)</f>
        <v>0</v>
      </c>
      <c r="BG285" s="227">
        <f>IF(N285="zákl. přenesená",J285,0)</f>
        <v>0</v>
      </c>
      <c r="BH285" s="227">
        <f>IF(N285="sníž. přenesená",J285,0)</f>
        <v>0</v>
      </c>
      <c r="BI285" s="227">
        <f>IF(N285="nulová",J285,0)</f>
        <v>0</v>
      </c>
      <c r="BJ285" s="19" t="s">
        <v>82</v>
      </c>
      <c r="BK285" s="227">
        <f>ROUND(I285*H285,2)</f>
        <v>0</v>
      </c>
      <c r="BL285" s="19" t="s">
        <v>336</v>
      </c>
      <c r="BM285" s="226" t="s">
        <v>4018</v>
      </c>
    </row>
    <row r="286" s="2" customFormat="1">
      <c r="A286" s="40"/>
      <c r="B286" s="41"/>
      <c r="C286" s="42"/>
      <c r="D286" s="228" t="s">
        <v>236</v>
      </c>
      <c r="E286" s="42"/>
      <c r="F286" s="229" t="s">
        <v>549</v>
      </c>
      <c r="G286" s="42"/>
      <c r="H286" s="42"/>
      <c r="I286" s="230"/>
      <c r="J286" s="42"/>
      <c r="K286" s="42"/>
      <c r="L286" s="46"/>
      <c r="M286" s="231"/>
      <c r="N286" s="232"/>
      <c r="O286" s="86"/>
      <c r="P286" s="86"/>
      <c r="Q286" s="86"/>
      <c r="R286" s="86"/>
      <c r="S286" s="86"/>
      <c r="T286" s="86"/>
      <c r="U286" s="87"/>
      <c r="V286" s="40"/>
      <c r="W286" s="40"/>
      <c r="X286" s="40"/>
      <c r="Y286" s="40"/>
      <c r="Z286" s="40"/>
      <c r="AA286" s="40"/>
      <c r="AB286" s="40"/>
      <c r="AC286" s="40"/>
      <c r="AD286" s="40"/>
      <c r="AE286" s="40"/>
      <c r="AT286" s="19" t="s">
        <v>236</v>
      </c>
      <c r="AU286" s="19" t="s">
        <v>84</v>
      </c>
    </row>
    <row r="287" s="15" customFormat="1">
      <c r="A287" s="15"/>
      <c r="B287" s="266"/>
      <c r="C287" s="267"/>
      <c r="D287" s="235" t="s">
        <v>238</v>
      </c>
      <c r="E287" s="268" t="s">
        <v>19</v>
      </c>
      <c r="F287" s="269" t="s">
        <v>4019</v>
      </c>
      <c r="G287" s="267"/>
      <c r="H287" s="268" t="s">
        <v>19</v>
      </c>
      <c r="I287" s="270"/>
      <c r="J287" s="267"/>
      <c r="K287" s="267"/>
      <c r="L287" s="271"/>
      <c r="M287" s="272"/>
      <c r="N287" s="273"/>
      <c r="O287" s="273"/>
      <c r="P287" s="273"/>
      <c r="Q287" s="273"/>
      <c r="R287" s="273"/>
      <c r="S287" s="273"/>
      <c r="T287" s="273"/>
      <c r="U287" s="274"/>
      <c r="V287" s="15"/>
      <c r="W287" s="15"/>
      <c r="X287" s="15"/>
      <c r="Y287" s="15"/>
      <c r="Z287" s="15"/>
      <c r="AA287" s="15"/>
      <c r="AB287" s="15"/>
      <c r="AC287" s="15"/>
      <c r="AD287" s="15"/>
      <c r="AE287" s="15"/>
      <c r="AT287" s="275" t="s">
        <v>238</v>
      </c>
      <c r="AU287" s="275" t="s">
        <v>84</v>
      </c>
      <c r="AV287" s="15" t="s">
        <v>82</v>
      </c>
      <c r="AW287" s="15" t="s">
        <v>37</v>
      </c>
      <c r="AX287" s="15" t="s">
        <v>75</v>
      </c>
      <c r="AY287" s="275" t="s">
        <v>227</v>
      </c>
    </row>
    <row r="288" s="13" customFormat="1">
      <c r="A288" s="13"/>
      <c r="B288" s="233"/>
      <c r="C288" s="234"/>
      <c r="D288" s="235" t="s">
        <v>238</v>
      </c>
      <c r="E288" s="236" t="s">
        <v>19</v>
      </c>
      <c r="F288" s="237" t="s">
        <v>4020</v>
      </c>
      <c r="G288" s="234"/>
      <c r="H288" s="238">
        <v>8.2100000000000009</v>
      </c>
      <c r="I288" s="239"/>
      <c r="J288" s="234"/>
      <c r="K288" s="234"/>
      <c r="L288" s="240"/>
      <c r="M288" s="241"/>
      <c r="N288" s="242"/>
      <c r="O288" s="242"/>
      <c r="P288" s="242"/>
      <c r="Q288" s="242"/>
      <c r="R288" s="242"/>
      <c r="S288" s="242"/>
      <c r="T288" s="242"/>
      <c r="U288" s="243"/>
      <c r="V288" s="13"/>
      <c r="W288" s="13"/>
      <c r="X288" s="13"/>
      <c r="Y288" s="13"/>
      <c r="Z288" s="13"/>
      <c r="AA288" s="13"/>
      <c r="AB288" s="13"/>
      <c r="AC288" s="13"/>
      <c r="AD288" s="13"/>
      <c r="AE288" s="13"/>
      <c r="AT288" s="244" t="s">
        <v>238</v>
      </c>
      <c r="AU288" s="244" t="s">
        <v>84</v>
      </c>
      <c r="AV288" s="13" t="s">
        <v>84</v>
      </c>
      <c r="AW288" s="13" t="s">
        <v>37</v>
      </c>
      <c r="AX288" s="13" t="s">
        <v>75</v>
      </c>
      <c r="AY288" s="244" t="s">
        <v>227</v>
      </c>
    </row>
    <row r="289" s="14" customFormat="1">
      <c r="A289" s="14"/>
      <c r="B289" s="245"/>
      <c r="C289" s="246"/>
      <c r="D289" s="235" t="s">
        <v>238</v>
      </c>
      <c r="E289" s="247" t="s">
        <v>19</v>
      </c>
      <c r="F289" s="248" t="s">
        <v>240</v>
      </c>
      <c r="G289" s="246"/>
      <c r="H289" s="249">
        <v>8.2100000000000009</v>
      </c>
      <c r="I289" s="250"/>
      <c r="J289" s="246"/>
      <c r="K289" s="246"/>
      <c r="L289" s="251"/>
      <c r="M289" s="252"/>
      <c r="N289" s="253"/>
      <c r="O289" s="253"/>
      <c r="P289" s="253"/>
      <c r="Q289" s="253"/>
      <c r="R289" s="253"/>
      <c r="S289" s="253"/>
      <c r="T289" s="253"/>
      <c r="U289" s="254"/>
      <c r="V289" s="14"/>
      <c r="W289" s="14"/>
      <c r="X289" s="14"/>
      <c r="Y289" s="14"/>
      <c r="Z289" s="14"/>
      <c r="AA289" s="14"/>
      <c r="AB289" s="14"/>
      <c r="AC289" s="14"/>
      <c r="AD289" s="14"/>
      <c r="AE289" s="14"/>
      <c r="AT289" s="255" t="s">
        <v>238</v>
      </c>
      <c r="AU289" s="255" t="s">
        <v>84</v>
      </c>
      <c r="AV289" s="14" t="s">
        <v>234</v>
      </c>
      <c r="AW289" s="14" t="s">
        <v>37</v>
      </c>
      <c r="AX289" s="14" t="s">
        <v>82</v>
      </c>
      <c r="AY289" s="255" t="s">
        <v>227</v>
      </c>
    </row>
    <row r="290" s="2" customFormat="1" ht="16.5" customHeight="1">
      <c r="A290" s="40"/>
      <c r="B290" s="41"/>
      <c r="C290" s="215" t="s">
        <v>648</v>
      </c>
      <c r="D290" s="215" t="s">
        <v>229</v>
      </c>
      <c r="E290" s="216" t="s">
        <v>551</v>
      </c>
      <c r="F290" s="217" t="s">
        <v>552</v>
      </c>
      <c r="G290" s="218" t="s">
        <v>259</v>
      </c>
      <c r="H290" s="219">
        <v>8.2100000000000009</v>
      </c>
      <c r="I290" s="220"/>
      <c r="J290" s="221">
        <f>ROUND(I290*H290,2)</f>
        <v>0</v>
      </c>
      <c r="K290" s="217" t="s">
        <v>233</v>
      </c>
      <c r="L290" s="46"/>
      <c r="M290" s="222" t="s">
        <v>19</v>
      </c>
      <c r="N290" s="223" t="s">
        <v>46</v>
      </c>
      <c r="O290" s="86"/>
      <c r="P290" s="224">
        <f>O290*H290</f>
        <v>0</v>
      </c>
      <c r="Q290" s="224">
        <v>0.00029999999999999997</v>
      </c>
      <c r="R290" s="224">
        <f>Q290*H290</f>
        <v>0.0024629999999999999</v>
      </c>
      <c r="S290" s="224">
        <v>0</v>
      </c>
      <c r="T290" s="224">
        <f>S290*H290</f>
        <v>0</v>
      </c>
      <c r="U290" s="225" t="s">
        <v>19</v>
      </c>
      <c r="V290" s="40"/>
      <c r="W290" s="40"/>
      <c r="X290" s="40"/>
      <c r="Y290" s="40"/>
      <c r="Z290" s="40"/>
      <c r="AA290" s="40"/>
      <c r="AB290" s="40"/>
      <c r="AC290" s="40"/>
      <c r="AD290" s="40"/>
      <c r="AE290" s="40"/>
      <c r="AR290" s="226" t="s">
        <v>336</v>
      </c>
      <c r="AT290" s="226" t="s">
        <v>229</v>
      </c>
      <c r="AU290" s="226" t="s">
        <v>84</v>
      </c>
      <c r="AY290" s="19" t="s">
        <v>227</v>
      </c>
      <c r="BE290" s="227">
        <f>IF(N290="základní",J290,0)</f>
        <v>0</v>
      </c>
      <c r="BF290" s="227">
        <f>IF(N290="snížená",J290,0)</f>
        <v>0</v>
      </c>
      <c r="BG290" s="227">
        <f>IF(N290="zákl. přenesená",J290,0)</f>
        <v>0</v>
      </c>
      <c r="BH290" s="227">
        <f>IF(N290="sníž. přenesená",J290,0)</f>
        <v>0</v>
      </c>
      <c r="BI290" s="227">
        <f>IF(N290="nulová",J290,0)</f>
        <v>0</v>
      </c>
      <c r="BJ290" s="19" t="s">
        <v>82</v>
      </c>
      <c r="BK290" s="227">
        <f>ROUND(I290*H290,2)</f>
        <v>0</v>
      </c>
      <c r="BL290" s="19" t="s">
        <v>336</v>
      </c>
      <c r="BM290" s="226" t="s">
        <v>4021</v>
      </c>
    </row>
    <row r="291" s="2" customFormat="1">
      <c r="A291" s="40"/>
      <c r="B291" s="41"/>
      <c r="C291" s="42"/>
      <c r="D291" s="228" t="s">
        <v>236</v>
      </c>
      <c r="E291" s="42"/>
      <c r="F291" s="229" t="s">
        <v>554</v>
      </c>
      <c r="G291" s="42"/>
      <c r="H291" s="42"/>
      <c r="I291" s="230"/>
      <c r="J291" s="42"/>
      <c r="K291" s="42"/>
      <c r="L291" s="46"/>
      <c r="M291" s="231"/>
      <c r="N291" s="232"/>
      <c r="O291" s="86"/>
      <c r="P291" s="86"/>
      <c r="Q291" s="86"/>
      <c r="R291" s="86"/>
      <c r="S291" s="86"/>
      <c r="T291" s="86"/>
      <c r="U291" s="87"/>
      <c r="V291" s="40"/>
      <c r="W291" s="40"/>
      <c r="X291" s="40"/>
      <c r="Y291" s="40"/>
      <c r="Z291" s="40"/>
      <c r="AA291" s="40"/>
      <c r="AB291" s="40"/>
      <c r="AC291" s="40"/>
      <c r="AD291" s="40"/>
      <c r="AE291" s="40"/>
      <c r="AT291" s="19" t="s">
        <v>236</v>
      </c>
      <c r="AU291" s="19" t="s">
        <v>84</v>
      </c>
    </row>
    <row r="292" s="13" customFormat="1">
      <c r="A292" s="13"/>
      <c r="B292" s="233"/>
      <c r="C292" s="234"/>
      <c r="D292" s="235" t="s">
        <v>238</v>
      </c>
      <c r="E292" s="236" t="s">
        <v>19</v>
      </c>
      <c r="F292" s="237" t="s">
        <v>4020</v>
      </c>
      <c r="G292" s="234"/>
      <c r="H292" s="238">
        <v>8.2100000000000009</v>
      </c>
      <c r="I292" s="239"/>
      <c r="J292" s="234"/>
      <c r="K292" s="234"/>
      <c r="L292" s="240"/>
      <c r="M292" s="241"/>
      <c r="N292" s="242"/>
      <c r="O292" s="242"/>
      <c r="P292" s="242"/>
      <c r="Q292" s="242"/>
      <c r="R292" s="242"/>
      <c r="S292" s="242"/>
      <c r="T292" s="242"/>
      <c r="U292" s="243"/>
      <c r="V292" s="13"/>
      <c r="W292" s="13"/>
      <c r="X292" s="13"/>
      <c r="Y292" s="13"/>
      <c r="Z292" s="13"/>
      <c r="AA292" s="13"/>
      <c r="AB292" s="13"/>
      <c r="AC292" s="13"/>
      <c r="AD292" s="13"/>
      <c r="AE292" s="13"/>
      <c r="AT292" s="244" t="s">
        <v>238</v>
      </c>
      <c r="AU292" s="244" t="s">
        <v>84</v>
      </c>
      <c r="AV292" s="13" t="s">
        <v>84</v>
      </c>
      <c r="AW292" s="13" t="s">
        <v>37</v>
      </c>
      <c r="AX292" s="13" t="s">
        <v>75</v>
      </c>
      <c r="AY292" s="244" t="s">
        <v>227</v>
      </c>
    </row>
    <row r="293" s="14" customFormat="1">
      <c r="A293" s="14"/>
      <c r="B293" s="245"/>
      <c r="C293" s="246"/>
      <c r="D293" s="235" t="s">
        <v>238</v>
      </c>
      <c r="E293" s="247" t="s">
        <v>19</v>
      </c>
      <c r="F293" s="248" t="s">
        <v>240</v>
      </c>
      <c r="G293" s="246"/>
      <c r="H293" s="249">
        <v>8.2100000000000009</v>
      </c>
      <c r="I293" s="250"/>
      <c r="J293" s="246"/>
      <c r="K293" s="246"/>
      <c r="L293" s="251"/>
      <c r="M293" s="252"/>
      <c r="N293" s="253"/>
      <c r="O293" s="253"/>
      <c r="P293" s="253"/>
      <c r="Q293" s="253"/>
      <c r="R293" s="253"/>
      <c r="S293" s="253"/>
      <c r="T293" s="253"/>
      <c r="U293" s="254"/>
      <c r="V293" s="14"/>
      <c r="W293" s="14"/>
      <c r="X293" s="14"/>
      <c r="Y293" s="14"/>
      <c r="Z293" s="14"/>
      <c r="AA293" s="14"/>
      <c r="AB293" s="14"/>
      <c r="AC293" s="14"/>
      <c r="AD293" s="14"/>
      <c r="AE293" s="14"/>
      <c r="AT293" s="255" t="s">
        <v>238</v>
      </c>
      <c r="AU293" s="255" t="s">
        <v>84</v>
      </c>
      <c r="AV293" s="14" t="s">
        <v>234</v>
      </c>
      <c r="AW293" s="14" t="s">
        <v>37</v>
      </c>
      <c r="AX293" s="14" t="s">
        <v>82</v>
      </c>
      <c r="AY293" s="255" t="s">
        <v>227</v>
      </c>
    </row>
    <row r="294" s="2" customFormat="1" ht="24.15" customHeight="1">
      <c r="A294" s="40"/>
      <c r="B294" s="41"/>
      <c r="C294" s="215" t="s">
        <v>654</v>
      </c>
      <c r="D294" s="215" t="s">
        <v>229</v>
      </c>
      <c r="E294" s="216" t="s">
        <v>4022</v>
      </c>
      <c r="F294" s="217" t="s">
        <v>4023</v>
      </c>
      <c r="G294" s="218" t="s">
        <v>259</v>
      </c>
      <c r="H294" s="219">
        <v>8.2100000000000009</v>
      </c>
      <c r="I294" s="220"/>
      <c r="J294" s="221">
        <f>ROUND(I294*H294,2)</f>
        <v>0</v>
      </c>
      <c r="K294" s="217" t="s">
        <v>233</v>
      </c>
      <c r="L294" s="46"/>
      <c r="M294" s="222" t="s">
        <v>19</v>
      </c>
      <c r="N294" s="223" t="s">
        <v>46</v>
      </c>
      <c r="O294" s="86"/>
      <c r="P294" s="224">
        <f>O294*H294</f>
        <v>0</v>
      </c>
      <c r="Q294" s="224">
        <v>0.025499999999999998</v>
      </c>
      <c r="R294" s="224">
        <f>Q294*H294</f>
        <v>0.20935500000000001</v>
      </c>
      <c r="S294" s="224">
        <v>0</v>
      </c>
      <c r="T294" s="224">
        <f>S294*H294</f>
        <v>0</v>
      </c>
      <c r="U294" s="225" t="s">
        <v>19</v>
      </c>
      <c r="V294" s="40"/>
      <c r="W294" s="40"/>
      <c r="X294" s="40"/>
      <c r="Y294" s="40"/>
      <c r="Z294" s="40"/>
      <c r="AA294" s="40"/>
      <c r="AB294" s="40"/>
      <c r="AC294" s="40"/>
      <c r="AD294" s="40"/>
      <c r="AE294" s="40"/>
      <c r="AR294" s="226" t="s">
        <v>336</v>
      </c>
      <c r="AT294" s="226" t="s">
        <v>229</v>
      </c>
      <c r="AU294" s="226" t="s">
        <v>84</v>
      </c>
      <c r="AY294" s="19" t="s">
        <v>227</v>
      </c>
      <c r="BE294" s="227">
        <f>IF(N294="základní",J294,0)</f>
        <v>0</v>
      </c>
      <c r="BF294" s="227">
        <f>IF(N294="snížená",J294,0)</f>
        <v>0</v>
      </c>
      <c r="BG294" s="227">
        <f>IF(N294="zákl. přenesená",J294,0)</f>
        <v>0</v>
      </c>
      <c r="BH294" s="227">
        <f>IF(N294="sníž. přenesená",J294,0)</f>
        <v>0</v>
      </c>
      <c r="BI294" s="227">
        <f>IF(N294="nulová",J294,0)</f>
        <v>0</v>
      </c>
      <c r="BJ294" s="19" t="s">
        <v>82</v>
      </c>
      <c r="BK294" s="227">
        <f>ROUND(I294*H294,2)</f>
        <v>0</v>
      </c>
      <c r="BL294" s="19" t="s">
        <v>336</v>
      </c>
      <c r="BM294" s="226" t="s">
        <v>4024</v>
      </c>
    </row>
    <row r="295" s="2" customFormat="1">
      <c r="A295" s="40"/>
      <c r="B295" s="41"/>
      <c r="C295" s="42"/>
      <c r="D295" s="228" t="s">
        <v>236</v>
      </c>
      <c r="E295" s="42"/>
      <c r="F295" s="229" t="s">
        <v>4025</v>
      </c>
      <c r="G295" s="42"/>
      <c r="H295" s="42"/>
      <c r="I295" s="230"/>
      <c r="J295" s="42"/>
      <c r="K295" s="42"/>
      <c r="L295" s="46"/>
      <c r="M295" s="231"/>
      <c r="N295" s="232"/>
      <c r="O295" s="86"/>
      <c r="P295" s="86"/>
      <c r="Q295" s="86"/>
      <c r="R295" s="86"/>
      <c r="S295" s="86"/>
      <c r="T295" s="86"/>
      <c r="U295" s="87"/>
      <c r="V295" s="40"/>
      <c r="W295" s="40"/>
      <c r="X295" s="40"/>
      <c r="Y295" s="40"/>
      <c r="Z295" s="40"/>
      <c r="AA295" s="40"/>
      <c r="AB295" s="40"/>
      <c r="AC295" s="40"/>
      <c r="AD295" s="40"/>
      <c r="AE295" s="40"/>
      <c r="AT295" s="19" t="s">
        <v>236</v>
      </c>
      <c r="AU295" s="19" t="s">
        <v>84</v>
      </c>
    </row>
    <row r="296" s="13" customFormat="1">
      <c r="A296" s="13"/>
      <c r="B296" s="233"/>
      <c r="C296" s="234"/>
      <c r="D296" s="235" t="s">
        <v>238</v>
      </c>
      <c r="E296" s="236" t="s">
        <v>19</v>
      </c>
      <c r="F296" s="237" t="s">
        <v>4020</v>
      </c>
      <c r="G296" s="234"/>
      <c r="H296" s="238">
        <v>8.2100000000000009</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84</v>
      </c>
      <c r="AV296" s="13" t="s">
        <v>84</v>
      </c>
      <c r="AW296" s="13" t="s">
        <v>37</v>
      </c>
      <c r="AX296" s="13" t="s">
        <v>75</v>
      </c>
      <c r="AY296" s="244" t="s">
        <v>227</v>
      </c>
    </row>
    <row r="297" s="14" customFormat="1">
      <c r="A297" s="14"/>
      <c r="B297" s="245"/>
      <c r="C297" s="246"/>
      <c r="D297" s="235" t="s">
        <v>238</v>
      </c>
      <c r="E297" s="247" t="s">
        <v>19</v>
      </c>
      <c r="F297" s="248" t="s">
        <v>240</v>
      </c>
      <c r="G297" s="246"/>
      <c r="H297" s="249">
        <v>8.2100000000000009</v>
      </c>
      <c r="I297" s="250"/>
      <c r="J297" s="246"/>
      <c r="K297" s="246"/>
      <c r="L297" s="251"/>
      <c r="M297" s="252"/>
      <c r="N297" s="253"/>
      <c r="O297" s="253"/>
      <c r="P297" s="253"/>
      <c r="Q297" s="253"/>
      <c r="R297" s="253"/>
      <c r="S297" s="253"/>
      <c r="T297" s="253"/>
      <c r="U297" s="254"/>
      <c r="V297" s="14"/>
      <c r="W297" s="14"/>
      <c r="X297" s="14"/>
      <c r="Y297" s="14"/>
      <c r="Z297" s="14"/>
      <c r="AA297" s="14"/>
      <c r="AB297" s="14"/>
      <c r="AC297" s="14"/>
      <c r="AD297" s="14"/>
      <c r="AE297" s="14"/>
      <c r="AT297" s="255" t="s">
        <v>238</v>
      </c>
      <c r="AU297" s="255" t="s">
        <v>84</v>
      </c>
      <c r="AV297" s="14" t="s">
        <v>234</v>
      </c>
      <c r="AW297" s="14" t="s">
        <v>37</v>
      </c>
      <c r="AX297" s="14" t="s">
        <v>82</v>
      </c>
      <c r="AY297" s="255" t="s">
        <v>227</v>
      </c>
    </row>
    <row r="298" s="2" customFormat="1" ht="24.15" customHeight="1">
      <c r="A298" s="40"/>
      <c r="B298" s="41"/>
      <c r="C298" s="215" t="s">
        <v>659</v>
      </c>
      <c r="D298" s="215" t="s">
        <v>229</v>
      </c>
      <c r="E298" s="216" t="s">
        <v>4026</v>
      </c>
      <c r="F298" s="217" t="s">
        <v>4027</v>
      </c>
      <c r="G298" s="218" t="s">
        <v>309</v>
      </c>
      <c r="H298" s="219">
        <v>12.65</v>
      </c>
      <c r="I298" s="220"/>
      <c r="J298" s="221">
        <f>ROUND(I298*H298,2)</f>
        <v>0</v>
      </c>
      <c r="K298" s="217" t="s">
        <v>233</v>
      </c>
      <c r="L298" s="46"/>
      <c r="M298" s="222" t="s">
        <v>19</v>
      </c>
      <c r="N298" s="223" t="s">
        <v>46</v>
      </c>
      <c r="O298" s="86"/>
      <c r="P298" s="224">
        <f>O298*H298</f>
        <v>0</v>
      </c>
      <c r="Q298" s="224">
        <v>0.00042999999999999999</v>
      </c>
      <c r="R298" s="224">
        <f>Q298*H298</f>
        <v>0.0054394999999999999</v>
      </c>
      <c r="S298" s="224">
        <v>0</v>
      </c>
      <c r="T298" s="224">
        <f>S298*H298</f>
        <v>0</v>
      </c>
      <c r="U298" s="225" t="s">
        <v>19</v>
      </c>
      <c r="V298" s="40"/>
      <c r="W298" s="40"/>
      <c r="X298" s="40"/>
      <c r="Y298" s="40"/>
      <c r="Z298" s="40"/>
      <c r="AA298" s="40"/>
      <c r="AB298" s="40"/>
      <c r="AC298" s="40"/>
      <c r="AD298" s="40"/>
      <c r="AE298" s="40"/>
      <c r="AR298" s="226" t="s">
        <v>336</v>
      </c>
      <c r="AT298" s="226" t="s">
        <v>229</v>
      </c>
      <c r="AU298" s="226" t="s">
        <v>84</v>
      </c>
      <c r="AY298" s="19" t="s">
        <v>227</v>
      </c>
      <c r="BE298" s="227">
        <f>IF(N298="základní",J298,0)</f>
        <v>0</v>
      </c>
      <c r="BF298" s="227">
        <f>IF(N298="snížená",J298,0)</f>
        <v>0</v>
      </c>
      <c r="BG298" s="227">
        <f>IF(N298="zákl. přenesená",J298,0)</f>
        <v>0</v>
      </c>
      <c r="BH298" s="227">
        <f>IF(N298="sníž. přenesená",J298,0)</f>
        <v>0</v>
      </c>
      <c r="BI298" s="227">
        <f>IF(N298="nulová",J298,0)</f>
        <v>0</v>
      </c>
      <c r="BJ298" s="19" t="s">
        <v>82</v>
      </c>
      <c r="BK298" s="227">
        <f>ROUND(I298*H298,2)</f>
        <v>0</v>
      </c>
      <c r="BL298" s="19" t="s">
        <v>336</v>
      </c>
      <c r="BM298" s="226" t="s">
        <v>4028</v>
      </c>
    </row>
    <row r="299" s="2" customFormat="1">
      <c r="A299" s="40"/>
      <c r="B299" s="41"/>
      <c r="C299" s="42"/>
      <c r="D299" s="228" t="s">
        <v>236</v>
      </c>
      <c r="E299" s="42"/>
      <c r="F299" s="229" t="s">
        <v>4029</v>
      </c>
      <c r="G299" s="42"/>
      <c r="H299" s="42"/>
      <c r="I299" s="230"/>
      <c r="J299" s="42"/>
      <c r="K299" s="42"/>
      <c r="L299" s="46"/>
      <c r="M299" s="231"/>
      <c r="N299" s="232"/>
      <c r="O299" s="86"/>
      <c r="P299" s="86"/>
      <c r="Q299" s="86"/>
      <c r="R299" s="86"/>
      <c r="S299" s="86"/>
      <c r="T299" s="86"/>
      <c r="U299" s="87"/>
      <c r="V299" s="40"/>
      <c r="W299" s="40"/>
      <c r="X299" s="40"/>
      <c r="Y299" s="40"/>
      <c r="Z299" s="40"/>
      <c r="AA299" s="40"/>
      <c r="AB299" s="40"/>
      <c r="AC299" s="40"/>
      <c r="AD299" s="40"/>
      <c r="AE299" s="40"/>
      <c r="AT299" s="19" t="s">
        <v>236</v>
      </c>
      <c r="AU299" s="19" t="s">
        <v>84</v>
      </c>
    </row>
    <row r="300" s="13" customFormat="1">
      <c r="A300" s="13"/>
      <c r="B300" s="233"/>
      <c r="C300" s="234"/>
      <c r="D300" s="235" t="s">
        <v>238</v>
      </c>
      <c r="E300" s="236" t="s">
        <v>19</v>
      </c>
      <c r="F300" s="237" t="s">
        <v>4030</v>
      </c>
      <c r="G300" s="234"/>
      <c r="H300" s="238">
        <v>12.65</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84</v>
      </c>
      <c r="AV300" s="13" t="s">
        <v>84</v>
      </c>
      <c r="AW300" s="13" t="s">
        <v>37</v>
      </c>
      <c r="AX300" s="13" t="s">
        <v>75</v>
      </c>
      <c r="AY300" s="244" t="s">
        <v>227</v>
      </c>
    </row>
    <row r="301" s="14" customFormat="1">
      <c r="A301" s="14"/>
      <c r="B301" s="245"/>
      <c r="C301" s="246"/>
      <c r="D301" s="235" t="s">
        <v>238</v>
      </c>
      <c r="E301" s="247" t="s">
        <v>19</v>
      </c>
      <c r="F301" s="248" t="s">
        <v>240</v>
      </c>
      <c r="G301" s="246"/>
      <c r="H301" s="249">
        <v>12.65</v>
      </c>
      <c r="I301" s="250"/>
      <c r="J301" s="246"/>
      <c r="K301" s="246"/>
      <c r="L301" s="251"/>
      <c r="M301" s="252"/>
      <c r="N301" s="253"/>
      <c r="O301" s="253"/>
      <c r="P301" s="253"/>
      <c r="Q301" s="253"/>
      <c r="R301" s="253"/>
      <c r="S301" s="253"/>
      <c r="T301" s="253"/>
      <c r="U301" s="254"/>
      <c r="V301" s="14"/>
      <c r="W301" s="14"/>
      <c r="X301" s="14"/>
      <c r="Y301" s="14"/>
      <c r="Z301" s="14"/>
      <c r="AA301" s="14"/>
      <c r="AB301" s="14"/>
      <c r="AC301" s="14"/>
      <c r="AD301" s="14"/>
      <c r="AE301" s="14"/>
      <c r="AT301" s="255" t="s">
        <v>238</v>
      </c>
      <c r="AU301" s="255" t="s">
        <v>84</v>
      </c>
      <c r="AV301" s="14" t="s">
        <v>234</v>
      </c>
      <c r="AW301" s="14" t="s">
        <v>37</v>
      </c>
      <c r="AX301" s="14" t="s">
        <v>82</v>
      </c>
      <c r="AY301" s="255" t="s">
        <v>227</v>
      </c>
    </row>
    <row r="302" s="2" customFormat="1" ht="16.5" customHeight="1">
      <c r="A302" s="40"/>
      <c r="B302" s="41"/>
      <c r="C302" s="256" t="s">
        <v>665</v>
      </c>
      <c r="D302" s="256" t="s">
        <v>241</v>
      </c>
      <c r="E302" s="257" t="s">
        <v>4031</v>
      </c>
      <c r="F302" s="258" t="s">
        <v>4032</v>
      </c>
      <c r="G302" s="259" t="s">
        <v>348</v>
      </c>
      <c r="H302" s="260">
        <v>31.309000000000001</v>
      </c>
      <c r="I302" s="261"/>
      <c r="J302" s="262">
        <f>ROUND(I302*H302,2)</f>
        <v>0</v>
      </c>
      <c r="K302" s="258" t="s">
        <v>4033</v>
      </c>
      <c r="L302" s="263"/>
      <c r="M302" s="264" t="s">
        <v>19</v>
      </c>
      <c r="N302" s="265" t="s">
        <v>46</v>
      </c>
      <c r="O302" s="86"/>
      <c r="P302" s="224">
        <f>O302*H302</f>
        <v>0</v>
      </c>
      <c r="Q302" s="224">
        <v>0.00044999999999999999</v>
      </c>
      <c r="R302" s="224">
        <f>Q302*H302</f>
        <v>0.014089050000000001</v>
      </c>
      <c r="S302" s="224">
        <v>0</v>
      </c>
      <c r="T302" s="224">
        <f>S302*H302</f>
        <v>0</v>
      </c>
      <c r="U302" s="225" t="s">
        <v>19</v>
      </c>
      <c r="V302" s="40"/>
      <c r="W302" s="40"/>
      <c r="X302" s="40"/>
      <c r="Y302" s="40"/>
      <c r="Z302" s="40"/>
      <c r="AA302" s="40"/>
      <c r="AB302" s="40"/>
      <c r="AC302" s="40"/>
      <c r="AD302" s="40"/>
      <c r="AE302" s="40"/>
      <c r="AR302" s="226" t="s">
        <v>491</v>
      </c>
      <c r="AT302" s="226" t="s">
        <v>241</v>
      </c>
      <c r="AU302" s="226" t="s">
        <v>84</v>
      </c>
      <c r="AY302" s="19" t="s">
        <v>227</v>
      </c>
      <c r="BE302" s="227">
        <f>IF(N302="základní",J302,0)</f>
        <v>0</v>
      </c>
      <c r="BF302" s="227">
        <f>IF(N302="snížená",J302,0)</f>
        <v>0</v>
      </c>
      <c r="BG302" s="227">
        <f>IF(N302="zákl. přenesená",J302,0)</f>
        <v>0</v>
      </c>
      <c r="BH302" s="227">
        <f>IF(N302="sníž. přenesená",J302,0)</f>
        <v>0</v>
      </c>
      <c r="BI302" s="227">
        <f>IF(N302="nulová",J302,0)</f>
        <v>0</v>
      </c>
      <c r="BJ302" s="19" t="s">
        <v>82</v>
      </c>
      <c r="BK302" s="227">
        <f>ROUND(I302*H302,2)</f>
        <v>0</v>
      </c>
      <c r="BL302" s="19" t="s">
        <v>336</v>
      </c>
      <c r="BM302" s="226" t="s">
        <v>4034</v>
      </c>
    </row>
    <row r="303" s="13" customFormat="1">
      <c r="A303" s="13"/>
      <c r="B303" s="233"/>
      <c r="C303" s="234"/>
      <c r="D303" s="235" t="s">
        <v>238</v>
      </c>
      <c r="E303" s="234"/>
      <c r="F303" s="237" t="s">
        <v>4035</v>
      </c>
      <c r="G303" s="234"/>
      <c r="H303" s="238">
        <v>31.309000000000001</v>
      </c>
      <c r="I303" s="239"/>
      <c r="J303" s="234"/>
      <c r="K303" s="234"/>
      <c r="L303" s="240"/>
      <c r="M303" s="241"/>
      <c r="N303" s="242"/>
      <c r="O303" s="242"/>
      <c r="P303" s="242"/>
      <c r="Q303" s="242"/>
      <c r="R303" s="242"/>
      <c r="S303" s="242"/>
      <c r="T303" s="242"/>
      <c r="U303" s="243"/>
      <c r="V303" s="13"/>
      <c r="W303" s="13"/>
      <c r="X303" s="13"/>
      <c r="Y303" s="13"/>
      <c r="Z303" s="13"/>
      <c r="AA303" s="13"/>
      <c r="AB303" s="13"/>
      <c r="AC303" s="13"/>
      <c r="AD303" s="13"/>
      <c r="AE303" s="13"/>
      <c r="AT303" s="244" t="s">
        <v>238</v>
      </c>
      <c r="AU303" s="244" t="s">
        <v>84</v>
      </c>
      <c r="AV303" s="13" t="s">
        <v>84</v>
      </c>
      <c r="AW303" s="13" t="s">
        <v>4</v>
      </c>
      <c r="AX303" s="13" t="s">
        <v>82</v>
      </c>
      <c r="AY303" s="244" t="s">
        <v>227</v>
      </c>
    </row>
    <row r="304" s="2" customFormat="1" ht="24.15" customHeight="1">
      <c r="A304" s="40"/>
      <c r="B304" s="41"/>
      <c r="C304" s="215" t="s">
        <v>672</v>
      </c>
      <c r="D304" s="215" t="s">
        <v>229</v>
      </c>
      <c r="E304" s="216" t="s">
        <v>4036</v>
      </c>
      <c r="F304" s="217" t="s">
        <v>4037</v>
      </c>
      <c r="G304" s="218" t="s">
        <v>259</v>
      </c>
      <c r="H304" s="219">
        <v>8.2100000000000009</v>
      </c>
      <c r="I304" s="220"/>
      <c r="J304" s="221">
        <f>ROUND(I304*H304,2)</f>
        <v>0</v>
      </c>
      <c r="K304" s="217" t="s">
        <v>4033</v>
      </c>
      <c r="L304" s="46"/>
      <c r="M304" s="222" t="s">
        <v>19</v>
      </c>
      <c r="N304" s="223" t="s">
        <v>46</v>
      </c>
      <c r="O304" s="86"/>
      <c r="P304" s="224">
        <f>O304*H304</f>
        <v>0</v>
      </c>
      <c r="Q304" s="224">
        <v>0.0068900000000000003</v>
      </c>
      <c r="R304" s="224">
        <f>Q304*H304</f>
        <v>0.05656690000000001</v>
      </c>
      <c r="S304" s="224">
        <v>0</v>
      </c>
      <c r="T304" s="224">
        <f>S304*H304</f>
        <v>0</v>
      </c>
      <c r="U304" s="225" t="s">
        <v>19</v>
      </c>
      <c r="V304" s="40"/>
      <c r="W304" s="40"/>
      <c r="X304" s="40"/>
      <c r="Y304" s="40"/>
      <c r="Z304" s="40"/>
      <c r="AA304" s="40"/>
      <c r="AB304" s="40"/>
      <c r="AC304" s="40"/>
      <c r="AD304" s="40"/>
      <c r="AE304" s="40"/>
      <c r="AR304" s="226" t="s">
        <v>336</v>
      </c>
      <c r="AT304" s="226" t="s">
        <v>229</v>
      </c>
      <c r="AU304" s="226" t="s">
        <v>84</v>
      </c>
      <c r="AY304" s="19" t="s">
        <v>227</v>
      </c>
      <c r="BE304" s="227">
        <f>IF(N304="základní",J304,0)</f>
        <v>0</v>
      </c>
      <c r="BF304" s="227">
        <f>IF(N304="snížená",J304,0)</f>
        <v>0</v>
      </c>
      <c r="BG304" s="227">
        <f>IF(N304="zákl. přenesená",J304,0)</f>
        <v>0</v>
      </c>
      <c r="BH304" s="227">
        <f>IF(N304="sníž. přenesená",J304,0)</f>
        <v>0</v>
      </c>
      <c r="BI304" s="227">
        <f>IF(N304="nulová",J304,0)</f>
        <v>0</v>
      </c>
      <c r="BJ304" s="19" t="s">
        <v>82</v>
      </c>
      <c r="BK304" s="227">
        <f>ROUND(I304*H304,2)</f>
        <v>0</v>
      </c>
      <c r="BL304" s="19" t="s">
        <v>336</v>
      </c>
      <c r="BM304" s="226" t="s">
        <v>4038</v>
      </c>
    </row>
    <row r="305" s="2" customFormat="1">
      <c r="A305" s="40"/>
      <c r="B305" s="41"/>
      <c r="C305" s="42"/>
      <c r="D305" s="228" t="s">
        <v>236</v>
      </c>
      <c r="E305" s="42"/>
      <c r="F305" s="229" t="s">
        <v>4039</v>
      </c>
      <c r="G305" s="42"/>
      <c r="H305" s="42"/>
      <c r="I305" s="230"/>
      <c r="J305" s="42"/>
      <c r="K305" s="42"/>
      <c r="L305" s="46"/>
      <c r="M305" s="231"/>
      <c r="N305" s="232"/>
      <c r="O305" s="86"/>
      <c r="P305" s="86"/>
      <c r="Q305" s="86"/>
      <c r="R305" s="86"/>
      <c r="S305" s="86"/>
      <c r="T305" s="86"/>
      <c r="U305" s="87"/>
      <c r="V305" s="40"/>
      <c r="W305" s="40"/>
      <c r="X305" s="40"/>
      <c r="Y305" s="40"/>
      <c r="Z305" s="40"/>
      <c r="AA305" s="40"/>
      <c r="AB305" s="40"/>
      <c r="AC305" s="40"/>
      <c r="AD305" s="40"/>
      <c r="AE305" s="40"/>
      <c r="AT305" s="19" t="s">
        <v>236</v>
      </c>
      <c r="AU305" s="19" t="s">
        <v>84</v>
      </c>
    </row>
    <row r="306" s="13" customFormat="1">
      <c r="A306" s="13"/>
      <c r="B306" s="233"/>
      <c r="C306" s="234"/>
      <c r="D306" s="235" t="s">
        <v>238</v>
      </c>
      <c r="E306" s="236" t="s">
        <v>19</v>
      </c>
      <c r="F306" s="237" t="s">
        <v>4020</v>
      </c>
      <c r="G306" s="234"/>
      <c r="H306" s="238">
        <v>8.2100000000000009</v>
      </c>
      <c r="I306" s="239"/>
      <c r="J306" s="234"/>
      <c r="K306" s="234"/>
      <c r="L306" s="240"/>
      <c r="M306" s="241"/>
      <c r="N306" s="242"/>
      <c r="O306" s="242"/>
      <c r="P306" s="242"/>
      <c r="Q306" s="242"/>
      <c r="R306" s="242"/>
      <c r="S306" s="242"/>
      <c r="T306" s="242"/>
      <c r="U306" s="243"/>
      <c r="V306" s="13"/>
      <c r="W306" s="13"/>
      <c r="X306" s="13"/>
      <c r="Y306" s="13"/>
      <c r="Z306" s="13"/>
      <c r="AA306" s="13"/>
      <c r="AB306" s="13"/>
      <c r="AC306" s="13"/>
      <c r="AD306" s="13"/>
      <c r="AE306" s="13"/>
      <c r="AT306" s="244" t="s">
        <v>238</v>
      </c>
      <c r="AU306" s="244" t="s">
        <v>84</v>
      </c>
      <c r="AV306" s="13" t="s">
        <v>84</v>
      </c>
      <c r="AW306" s="13" t="s">
        <v>37</v>
      </c>
      <c r="AX306" s="13" t="s">
        <v>75</v>
      </c>
      <c r="AY306" s="244" t="s">
        <v>227</v>
      </c>
    </row>
    <row r="307" s="14" customFormat="1">
      <c r="A307" s="14"/>
      <c r="B307" s="245"/>
      <c r="C307" s="246"/>
      <c r="D307" s="235" t="s">
        <v>238</v>
      </c>
      <c r="E307" s="247" t="s">
        <v>19</v>
      </c>
      <c r="F307" s="248" t="s">
        <v>240</v>
      </c>
      <c r="G307" s="246"/>
      <c r="H307" s="249">
        <v>8.2100000000000009</v>
      </c>
      <c r="I307" s="250"/>
      <c r="J307" s="246"/>
      <c r="K307" s="246"/>
      <c r="L307" s="251"/>
      <c r="M307" s="252"/>
      <c r="N307" s="253"/>
      <c r="O307" s="253"/>
      <c r="P307" s="253"/>
      <c r="Q307" s="253"/>
      <c r="R307" s="253"/>
      <c r="S307" s="253"/>
      <c r="T307" s="253"/>
      <c r="U307" s="254"/>
      <c r="V307" s="14"/>
      <c r="W307" s="14"/>
      <c r="X307" s="14"/>
      <c r="Y307" s="14"/>
      <c r="Z307" s="14"/>
      <c r="AA307" s="14"/>
      <c r="AB307" s="14"/>
      <c r="AC307" s="14"/>
      <c r="AD307" s="14"/>
      <c r="AE307" s="14"/>
      <c r="AT307" s="255" t="s">
        <v>238</v>
      </c>
      <c r="AU307" s="255" t="s">
        <v>84</v>
      </c>
      <c r="AV307" s="14" t="s">
        <v>234</v>
      </c>
      <c r="AW307" s="14" t="s">
        <v>37</v>
      </c>
      <c r="AX307" s="14" t="s">
        <v>82</v>
      </c>
      <c r="AY307" s="255" t="s">
        <v>227</v>
      </c>
    </row>
    <row r="308" s="2" customFormat="1" ht="24.15" customHeight="1">
      <c r="A308" s="40"/>
      <c r="B308" s="41"/>
      <c r="C308" s="256" t="s">
        <v>682</v>
      </c>
      <c r="D308" s="256" t="s">
        <v>241</v>
      </c>
      <c r="E308" s="257" t="s">
        <v>4040</v>
      </c>
      <c r="F308" s="258" t="s">
        <v>4041</v>
      </c>
      <c r="G308" s="259" t="s">
        <v>259</v>
      </c>
      <c r="H308" s="260">
        <v>9.0310000000000006</v>
      </c>
      <c r="I308" s="261"/>
      <c r="J308" s="262">
        <f>ROUND(I308*H308,2)</f>
        <v>0</v>
      </c>
      <c r="K308" s="258" t="s">
        <v>4033</v>
      </c>
      <c r="L308" s="263"/>
      <c r="M308" s="264" t="s">
        <v>19</v>
      </c>
      <c r="N308" s="265" t="s">
        <v>46</v>
      </c>
      <c r="O308" s="86"/>
      <c r="P308" s="224">
        <f>O308*H308</f>
        <v>0</v>
      </c>
      <c r="Q308" s="224">
        <v>0.019199999999999998</v>
      </c>
      <c r="R308" s="224">
        <f>Q308*H308</f>
        <v>0.1733952</v>
      </c>
      <c r="S308" s="224">
        <v>0</v>
      </c>
      <c r="T308" s="224">
        <f>S308*H308</f>
        <v>0</v>
      </c>
      <c r="U308" s="225" t="s">
        <v>19</v>
      </c>
      <c r="V308" s="40"/>
      <c r="W308" s="40"/>
      <c r="X308" s="40"/>
      <c r="Y308" s="40"/>
      <c r="Z308" s="40"/>
      <c r="AA308" s="40"/>
      <c r="AB308" s="40"/>
      <c r="AC308" s="40"/>
      <c r="AD308" s="40"/>
      <c r="AE308" s="40"/>
      <c r="AR308" s="226" t="s">
        <v>491</v>
      </c>
      <c r="AT308" s="226" t="s">
        <v>241</v>
      </c>
      <c r="AU308" s="226" t="s">
        <v>84</v>
      </c>
      <c r="AY308" s="19" t="s">
        <v>227</v>
      </c>
      <c r="BE308" s="227">
        <f>IF(N308="základní",J308,0)</f>
        <v>0</v>
      </c>
      <c r="BF308" s="227">
        <f>IF(N308="snížená",J308,0)</f>
        <v>0</v>
      </c>
      <c r="BG308" s="227">
        <f>IF(N308="zákl. přenesená",J308,0)</f>
        <v>0</v>
      </c>
      <c r="BH308" s="227">
        <f>IF(N308="sníž. přenesená",J308,0)</f>
        <v>0</v>
      </c>
      <c r="BI308" s="227">
        <f>IF(N308="nulová",J308,0)</f>
        <v>0</v>
      </c>
      <c r="BJ308" s="19" t="s">
        <v>82</v>
      </c>
      <c r="BK308" s="227">
        <f>ROUND(I308*H308,2)</f>
        <v>0</v>
      </c>
      <c r="BL308" s="19" t="s">
        <v>336</v>
      </c>
      <c r="BM308" s="226" t="s">
        <v>4042</v>
      </c>
    </row>
    <row r="309" s="13" customFormat="1">
      <c r="A309" s="13"/>
      <c r="B309" s="233"/>
      <c r="C309" s="234"/>
      <c r="D309" s="235" t="s">
        <v>238</v>
      </c>
      <c r="E309" s="234"/>
      <c r="F309" s="237" t="s">
        <v>4043</v>
      </c>
      <c r="G309" s="234"/>
      <c r="H309" s="238">
        <v>9.0310000000000006</v>
      </c>
      <c r="I309" s="239"/>
      <c r="J309" s="234"/>
      <c r="K309" s="234"/>
      <c r="L309" s="240"/>
      <c r="M309" s="241"/>
      <c r="N309" s="242"/>
      <c r="O309" s="242"/>
      <c r="P309" s="242"/>
      <c r="Q309" s="242"/>
      <c r="R309" s="242"/>
      <c r="S309" s="242"/>
      <c r="T309" s="242"/>
      <c r="U309" s="243"/>
      <c r="V309" s="13"/>
      <c r="W309" s="13"/>
      <c r="X309" s="13"/>
      <c r="Y309" s="13"/>
      <c r="Z309" s="13"/>
      <c r="AA309" s="13"/>
      <c r="AB309" s="13"/>
      <c r="AC309" s="13"/>
      <c r="AD309" s="13"/>
      <c r="AE309" s="13"/>
      <c r="AT309" s="244" t="s">
        <v>238</v>
      </c>
      <c r="AU309" s="244" t="s">
        <v>84</v>
      </c>
      <c r="AV309" s="13" t="s">
        <v>84</v>
      </c>
      <c r="AW309" s="13" t="s">
        <v>4</v>
      </c>
      <c r="AX309" s="13" t="s">
        <v>82</v>
      </c>
      <c r="AY309" s="244" t="s">
        <v>227</v>
      </c>
    </row>
    <row r="310" s="2" customFormat="1" ht="16.5" customHeight="1">
      <c r="A310" s="40"/>
      <c r="B310" s="41"/>
      <c r="C310" s="215" t="s">
        <v>688</v>
      </c>
      <c r="D310" s="215" t="s">
        <v>229</v>
      </c>
      <c r="E310" s="216" t="s">
        <v>582</v>
      </c>
      <c r="F310" s="217" t="s">
        <v>583</v>
      </c>
      <c r="G310" s="218" t="s">
        <v>309</v>
      </c>
      <c r="H310" s="219">
        <v>17.850000000000001</v>
      </c>
      <c r="I310" s="220"/>
      <c r="J310" s="221">
        <f>ROUND(I310*H310,2)</f>
        <v>0</v>
      </c>
      <c r="K310" s="217" t="s">
        <v>233</v>
      </c>
      <c r="L310" s="46"/>
      <c r="M310" s="222" t="s">
        <v>19</v>
      </c>
      <c r="N310" s="223" t="s">
        <v>46</v>
      </c>
      <c r="O310" s="86"/>
      <c r="P310" s="224">
        <f>O310*H310</f>
        <v>0</v>
      </c>
      <c r="Q310" s="224">
        <v>3.0000000000000001E-05</v>
      </c>
      <c r="R310" s="224">
        <f>Q310*H310</f>
        <v>0.00053550000000000006</v>
      </c>
      <c r="S310" s="224">
        <v>0</v>
      </c>
      <c r="T310" s="224">
        <f>S310*H310</f>
        <v>0</v>
      </c>
      <c r="U310" s="225" t="s">
        <v>19</v>
      </c>
      <c r="V310" s="40"/>
      <c r="W310" s="40"/>
      <c r="X310" s="40"/>
      <c r="Y310" s="40"/>
      <c r="Z310" s="40"/>
      <c r="AA310" s="40"/>
      <c r="AB310" s="40"/>
      <c r="AC310" s="40"/>
      <c r="AD310" s="40"/>
      <c r="AE310" s="40"/>
      <c r="AR310" s="226" t="s">
        <v>336</v>
      </c>
      <c r="AT310" s="226" t="s">
        <v>229</v>
      </c>
      <c r="AU310" s="226" t="s">
        <v>84</v>
      </c>
      <c r="AY310" s="19" t="s">
        <v>227</v>
      </c>
      <c r="BE310" s="227">
        <f>IF(N310="základní",J310,0)</f>
        <v>0</v>
      </c>
      <c r="BF310" s="227">
        <f>IF(N310="snížená",J310,0)</f>
        <v>0</v>
      </c>
      <c r="BG310" s="227">
        <f>IF(N310="zákl. přenesená",J310,0)</f>
        <v>0</v>
      </c>
      <c r="BH310" s="227">
        <f>IF(N310="sníž. přenesená",J310,0)</f>
        <v>0</v>
      </c>
      <c r="BI310" s="227">
        <f>IF(N310="nulová",J310,0)</f>
        <v>0</v>
      </c>
      <c r="BJ310" s="19" t="s">
        <v>82</v>
      </c>
      <c r="BK310" s="227">
        <f>ROUND(I310*H310,2)</f>
        <v>0</v>
      </c>
      <c r="BL310" s="19" t="s">
        <v>336</v>
      </c>
      <c r="BM310" s="226" t="s">
        <v>4044</v>
      </c>
    </row>
    <row r="311" s="2" customFormat="1">
      <c r="A311" s="40"/>
      <c r="B311" s="41"/>
      <c r="C311" s="42"/>
      <c r="D311" s="228" t="s">
        <v>236</v>
      </c>
      <c r="E311" s="42"/>
      <c r="F311" s="229" t="s">
        <v>585</v>
      </c>
      <c r="G311" s="42"/>
      <c r="H311" s="42"/>
      <c r="I311" s="230"/>
      <c r="J311" s="42"/>
      <c r="K311" s="42"/>
      <c r="L311" s="46"/>
      <c r="M311" s="231"/>
      <c r="N311" s="232"/>
      <c r="O311" s="86"/>
      <c r="P311" s="86"/>
      <c r="Q311" s="86"/>
      <c r="R311" s="86"/>
      <c r="S311" s="86"/>
      <c r="T311" s="86"/>
      <c r="U311" s="87"/>
      <c r="V311" s="40"/>
      <c r="W311" s="40"/>
      <c r="X311" s="40"/>
      <c r="Y311" s="40"/>
      <c r="Z311" s="40"/>
      <c r="AA311" s="40"/>
      <c r="AB311" s="40"/>
      <c r="AC311" s="40"/>
      <c r="AD311" s="40"/>
      <c r="AE311" s="40"/>
      <c r="AT311" s="19" t="s">
        <v>236</v>
      </c>
      <c r="AU311" s="19" t="s">
        <v>84</v>
      </c>
    </row>
    <row r="312" s="13" customFormat="1">
      <c r="A312" s="13"/>
      <c r="B312" s="233"/>
      <c r="C312" s="234"/>
      <c r="D312" s="235" t="s">
        <v>238</v>
      </c>
      <c r="E312" s="236" t="s">
        <v>19</v>
      </c>
      <c r="F312" s="237" t="s">
        <v>4045</v>
      </c>
      <c r="G312" s="234"/>
      <c r="H312" s="238">
        <v>17.850000000000001</v>
      </c>
      <c r="I312" s="239"/>
      <c r="J312" s="234"/>
      <c r="K312" s="234"/>
      <c r="L312" s="240"/>
      <c r="M312" s="241"/>
      <c r="N312" s="242"/>
      <c r="O312" s="242"/>
      <c r="P312" s="242"/>
      <c r="Q312" s="242"/>
      <c r="R312" s="242"/>
      <c r="S312" s="242"/>
      <c r="T312" s="242"/>
      <c r="U312" s="243"/>
      <c r="V312" s="13"/>
      <c r="W312" s="13"/>
      <c r="X312" s="13"/>
      <c r="Y312" s="13"/>
      <c r="Z312" s="13"/>
      <c r="AA312" s="13"/>
      <c r="AB312" s="13"/>
      <c r="AC312" s="13"/>
      <c r="AD312" s="13"/>
      <c r="AE312" s="13"/>
      <c r="AT312" s="244" t="s">
        <v>238</v>
      </c>
      <c r="AU312" s="244" t="s">
        <v>84</v>
      </c>
      <c r="AV312" s="13" t="s">
        <v>84</v>
      </c>
      <c r="AW312" s="13" t="s">
        <v>37</v>
      </c>
      <c r="AX312" s="13" t="s">
        <v>75</v>
      </c>
      <c r="AY312" s="244" t="s">
        <v>227</v>
      </c>
    </row>
    <row r="313" s="14" customFormat="1">
      <c r="A313" s="14"/>
      <c r="B313" s="245"/>
      <c r="C313" s="246"/>
      <c r="D313" s="235" t="s">
        <v>238</v>
      </c>
      <c r="E313" s="247" t="s">
        <v>19</v>
      </c>
      <c r="F313" s="248" t="s">
        <v>240</v>
      </c>
      <c r="G313" s="246"/>
      <c r="H313" s="249">
        <v>17.850000000000001</v>
      </c>
      <c r="I313" s="250"/>
      <c r="J313" s="246"/>
      <c r="K313" s="246"/>
      <c r="L313" s="251"/>
      <c r="M313" s="252"/>
      <c r="N313" s="253"/>
      <c r="O313" s="253"/>
      <c r="P313" s="253"/>
      <c r="Q313" s="253"/>
      <c r="R313" s="253"/>
      <c r="S313" s="253"/>
      <c r="T313" s="253"/>
      <c r="U313" s="254"/>
      <c r="V313" s="14"/>
      <c r="W313" s="14"/>
      <c r="X313" s="14"/>
      <c r="Y313" s="14"/>
      <c r="Z313" s="14"/>
      <c r="AA313" s="14"/>
      <c r="AB313" s="14"/>
      <c r="AC313" s="14"/>
      <c r="AD313" s="14"/>
      <c r="AE313" s="14"/>
      <c r="AT313" s="255" t="s">
        <v>238</v>
      </c>
      <c r="AU313" s="255" t="s">
        <v>84</v>
      </c>
      <c r="AV313" s="14" t="s">
        <v>234</v>
      </c>
      <c r="AW313" s="14" t="s">
        <v>37</v>
      </c>
      <c r="AX313" s="14" t="s">
        <v>82</v>
      </c>
      <c r="AY313" s="255" t="s">
        <v>227</v>
      </c>
    </row>
    <row r="314" s="2" customFormat="1" ht="16.5" customHeight="1">
      <c r="A314" s="40"/>
      <c r="B314" s="41"/>
      <c r="C314" s="215" t="s">
        <v>693</v>
      </c>
      <c r="D314" s="215" t="s">
        <v>229</v>
      </c>
      <c r="E314" s="216" t="s">
        <v>588</v>
      </c>
      <c r="F314" s="217" t="s">
        <v>589</v>
      </c>
      <c r="G314" s="218" t="s">
        <v>309</v>
      </c>
      <c r="H314" s="219">
        <v>10</v>
      </c>
      <c r="I314" s="220"/>
      <c r="J314" s="221">
        <f>ROUND(I314*H314,2)</f>
        <v>0</v>
      </c>
      <c r="K314" s="217" t="s">
        <v>233</v>
      </c>
      <c r="L314" s="46"/>
      <c r="M314" s="222" t="s">
        <v>19</v>
      </c>
      <c r="N314" s="223" t="s">
        <v>46</v>
      </c>
      <c r="O314" s="86"/>
      <c r="P314" s="224">
        <f>O314*H314</f>
        <v>0</v>
      </c>
      <c r="Q314" s="224">
        <v>0</v>
      </c>
      <c r="R314" s="224">
        <f>Q314*H314</f>
        <v>0</v>
      </c>
      <c r="S314" s="224">
        <v>0</v>
      </c>
      <c r="T314" s="224">
        <f>S314*H314</f>
        <v>0</v>
      </c>
      <c r="U314" s="225" t="s">
        <v>19</v>
      </c>
      <c r="V314" s="40"/>
      <c r="W314" s="40"/>
      <c r="X314" s="40"/>
      <c r="Y314" s="40"/>
      <c r="Z314" s="40"/>
      <c r="AA314" s="40"/>
      <c r="AB314" s="40"/>
      <c r="AC314" s="40"/>
      <c r="AD314" s="40"/>
      <c r="AE314" s="40"/>
      <c r="AR314" s="226" t="s">
        <v>336</v>
      </c>
      <c r="AT314" s="226" t="s">
        <v>229</v>
      </c>
      <c r="AU314" s="226" t="s">
        <v>84</v>
      </c>
      <c r="AY314" s="19" t="s">
        <v>227</v>
      </c>
      <c r="BE314" s="227">
        <f>IF(N314="základní",J314,0)</f>
        <v>0</v>
      </c>
      <c r="BF314" s="227">
        <f>IF(N314="snížená",J314,0)</f>
        <v>0</v>
      </c>
      <c r="BG314" s="227">
        <f>IF(N314="zákl. přenesená",J314,0)</f>
        <v>0</v>
      </c>
      <c r="BH314" s="227">
        <f>IF(N314="sníž. přenesená",J314,0)</f>
        <v>0</v>
      </c>
      <c r="BI314" s="227">
        <f>IF(N314="nulová",J314,0)</f>
        <v>0</v>
      </c>
      <c r="BJ314" s="19" t="s">
        <v>82</v>
      </c>
      <c r="BK314" s="227">
        <f>ROUND(I314*H314,2)</f>
        <v>0</v>
      </c>
      <c r="BL314" s="19" t="s">
        <v>336</v>
      </c>
      <c r="BM314" s="226" t="s">
        <v>4046</v>
      </c>
    </row>
    <row r="315" s="2" customFormat="1">
      <c r="A315" s="40"/>
      <c r="B315" s="41"/>
      <c r="C315" s="42"/>
      <c r="D315" s="228" t="s">
        <v>236</v>
      </c>
      <c r="E315" s="42"/>
      <c r="F315" s="229" t="s">
        <v>591</v>
      </c>
      <c r="G315" s="42"/>
      <c r="H315" s="42"/>
      <c r="I315" s="230"/>
      <c r="J315" s="42"/>
      <c r="K315" s="42"/>
      <c r="L315" s="46"/>
      <c r="M315" s="231"/>
      <c r="N315" s="232"/>
      <c r="O315" s="86"/>
      <c r="P315" s="86"/>
      <c r="Q315" s="86"/>
      <c r="R315" s="86"/>
      <c r="S315" s="86"/>
      <c r="T315" s="86"/>
      <c r="U315" s="87"/>
      <c r="V315" s="40"/>
      <c r="W315" s="40"/>
      <c r="X315" s="40"/>
      <c r="Y315" s="40"/>
      <c r="Z315" s="40"/>
      <c r="AA315" s="40"/>
      <c r="AB315" s="40"/>
      <c r="AC315" s="40"/>
      <c r="AD315" s="40"/>
      <c r="AE315" s="40"/>
      <c r="AT315" s="19" t="s">
        <v>236</v>
      </c>
      <c r="AU315" s="19" t="s">
        <v>84</v>
      </c>
    </row>
    <row r="316" s="13" customFormat="1">
      <c r="A316" s="13"/>
      <c r="B316" s="233"/>
      <c r="C316" s="234"/>
      <c r="D316" s="235" t="s">
        <v>238</v>
      </c>
      <c r="E316" s="236" t="s">
        <v>19</v>
      </c>
      <c r="F316" s="237" t="s">
        <v>117</v>
      </c>
      <c r="G316" s="234"/>
      <c r="H316" s="238">
        <v>10</v>
      </c>
      <c r="I316" s="239"/>
      <c r="J316" s="234"/>
      <c r="K316" s="234"/>
      <c r="L316" s="240"/>
      <c r="M316" s="241"/>
      <c r="N316" s="242"/>
      <c r="O316" s="242"/>
      <c r="P316" s="242"/>
      <c r="Q316" s="242"/>
      <c r="R316" s="242"/>
      <c r="S316" s="242"/>
      <c r="T316" s="242"/>
      <c r="U316" s="243"/>
      <c r="V316" s="13"/>
      <c r="W316" s="13"/>
      <c r="X316" s="13"/>
      <c r="Y316" s="13"/>
      <c r="Z316" s="13"/>
      <c r="AA316" s="13"/>
      <c r="AB316" s="13"/>
      <c r="AC316" s="13"/>
      <c r="AD316" s="13"/>
      <c r="AE316" s="13"/>
      <c r="AT316" s="244" t="s">
        <v>238</v>
      </c>
      <c r="AU316" s="244" t="s">
        <v>84</v>
      </c>
      <c r="AV316" s="13" t="s">
        <v>84</v>
      </c>
      <c r="AW316" s="13" t="s">
        <v>37</v>
      </c>
      <c r="AX316" s="13" t="s">
        <v>75</v>
      </c>
      <c r="AY316" s="244" t="s">
        <v>227</v>
      </c>
    </row>
    <row r="317" s="14" customFormat="1">
      <c r="A317" s="14"/>
      <c r="B317" s="245"/>
      <c r="C317" s="246"/>
      <c r="D317" s="235" t="s">
        <v>238</v>
      </c>
      <c r="E317" s="247" t="s">
        <v>19</v>
      </c>
      <c r="F317" s="248" t="s">
        <v>240</v>
      </c>
      <c r="G317" s="246"/>
      <c r="H317" s="249">
        <v>10</v>
      </c>
      <c r="I317" s="250"/>
      <c r="J317" s="246"/>
      <c r="K317" s="246"/>
      <c r="L317" s="251"/>
      <c r="M317" s="252"/>
      <c r="N317" s="253"/>
      <c r="O317" s="253"/>
      <c r="P317" s="253"/>
      <c r="Q317" s="253"/>
      <c r="R317" s="253"/>
      <c r="S317" s="253"/>
      <c r="T317" s="253"/>
      <c r="U317" s="254"/>
      <c r="V317" s="14"/>
      <c r="W317" s="14"/>
      <c r="X317" s="14"/>
      <c r="Y317" s="14"/>
      <c r="Z317" s="14"/>
      <c r="AA317" s="14"/>
      <c r="AB317" s="14"/>
      <c r="AC317" s="14"/>
      <c r="AD317" s="14"/>
      <c r="AE317" s="14"/>
      <c r="AT317" s="255" t="s">
        <v>238</v>
      </c>
      <c r="AU317" s="255" t="s">
        <v>84</v>
      </c>
      <c r="AV317" s="14" t="s">
        <v>234</v>
      </c>
      <c r="AW317" s="14" t="s">
        <v>37</v>
      </c>
      <c r="AX317" s="14" t="s">
        <v>82</v>
      </c>
      <c r="AY317" s="255" t="s">
        <v>227</v>
      </c>
    </row>
    <row r="318" s="2" customFormat="1" ht="16.5" customHeight="1">
      <c r="A318" s="40"/>
      <c r="B318" s="41"/>
      <c r="C318" s="215" t="s">
        <v>699</v>
      </c>
      <c r="D318" s="215" t="s">
        <v>229</v>
      </c>
      <c r="E318" s="216" t="s">
        <v>604</v>
      </c>
      <c r="F318" s="217" t="s">
        <v>605</v>
      </c>
      <c r="G318" s="218" t="s">
        <v>259</v>
      </c>
      <c r="H318" s="219">
        <v>8.2100000000000009</v>
      </c>
      <c r="I318" s="220"/>
      <c r="J318" s="221">
        <f>ROUND(I318*H318,2)</f>
        <v>0</v>
      </c>
      <c r="K318" s="217" t="s">
        <v>233</v>
      </c>
      <c r="L318" s="46"/>
      <c r="M318" s="222" t="s">
        <v>19</v>
      </c>
      <c r="N318" s="223" t="s">
        <v>46</v>
      </c>
      <c r="O318" s="86"/>
      <c r="P318" s="224">
        <f>O318*H318</f>
        <v>0</v>
      </c>
      <c r="Q318" s="224">
        <v>5.0000000000000002E-05</v>
      </c>
      <c r="R318" s="224">
        <f>Q318*H318</f>
        <v>0.00041050000000000006</v>
      </c>
      <c r="S318" s="224">
        <v>0</v>
      </c>
      <c r="T318" s="224">
        <f>S318*H318</f>
        <v>0</v>
      </c>
      <c r="U318" s="225" t="s">
        <v>19</v>
      </c>
      <c r="V318" s="40"/>
      <c r="W318" s="40"/>
      <c r="X318" s="40"/>
      <c r="Y318" s="40"/>
      <c r="Z318" s="40"/>
      <c r="AA318" s="40"/>
      <c r="AB318" s="40"/>
      <c r="AC318" s="40"/>
      <c r="AD318" s="40"/>
      <c r="AE318" s="40"/>
      <c r="AR318" s="226" t="s">
        <v>336</v>
      </c>
      <c r="AT318" s="226" t="s">
        <v>229</v>
      </c>
      <c r="AU318" s="226" t="s">
        <v>84</v>
      </c>
      <c r="AY318" s="19" t="s">
        <v>227</v>
      </c>
      <c r="BE318" s="227">
        <f>IF(N318="základní",J318,0)</f>
        <v>0</v>
      </c>
      <c r="BF318" s="227">
        <f>IF(N318="snížená",J318,0)</f>
        <v>0</v>
      </c>
      <c r="BG318" s="227">
        <f>IF(N318="zákl. přenesená",J318,0)</f>
        <v>0</v>
      </c>
      <c r="BH318" s="227">
        <f>IF(N318="sníž. přenesená",J318,0)</f>
        <v>0</v>
      </c>
      <c r="BI318" s="227">
        <f>IF(N318="nulová",J318,0)</f>
        <v>0</v>
      </c>
      <c r="BJ318" s="19" t="s">
        <v>82</v>
      </c>
      <c r="BK318" s="227">
        <f>ROUND(I318*H318,2)</f>
        <v>0</v>
      </c>
      <c r="BL318" s="19" t="s">
        <v>336</v>
      </c>
      <c r="BM318" s="226" t="s">
        <v>4047</v>
      </c>
    </row>
    <row r="319" s="2" customFormat="1">
      <c r="A319" s="40"/>
      <c r="B319" s="41"/>
      <c r="C319" s="42"/>
      <c r="D319" s="228" t="s">
        <v>236</v>
      </c>
      <c r="E319" s="42"/>
      <c r="F319" s="229" t="s">
        <v>607</v>
      </c>
      <c r="G319" s="42"/>
      <c r="H319" s="42"/>
      <c r="I319" s="230"/>
      <c r="J319" s="42"/>
      <c r="K319" s="42"/>
      <c r="L319" s="46"/>
      <c r="M319" s="231"/>
      <c r="N319" s="232"/>
      <c r="O319" s="86"/>
      <c r="P319" s="86"/>
      <c r="Q319" s="86"/>
      <c r="R319" s="86"/>
      <c r="S319" s="86"/>
      <c r="T319" s="86"/>
      <c r="U319" s="87"/>
      <c r="V319" s="40"/>
      <c r="W319" s="40"/>
      <c r="X319" s="40"/>
      <c r="Y319" s="40"/>
      <c r="Z319" s="40"/>
      <c r="AA319" s="40"/>
      <c r="AB319" s="40"/>
      <c r="AC319" s="40"/>
      <c r="AD319" s="40"/>
      <c r="AE319" s="40"/>
      <c r="AT319" s="19" t="s">
        <v>236</v>
      </c>
      <c r="AU319" s="19" t="s">
        <v>84</v>
      </c>
    </row>
    <row r="320" s="13" customFormat="1">
      <c r="A320" s="13"/>
      <c r="B320" s="233"/>
      <c r="C320" s="234"/>
      <c r="D320" s="235" t="s">
        <v>238</v>
      </c>
      <c r="E320" s="236" t="s">
        <v>19</v>
      </c>
      <c r="F320" s="237" t="s">
        <v>4020</v>
      </c>
      <c r="G320" s="234"/>
      <c r="H320" s="238">
        <v>8.2100000000000009</v>
      </c>
      <c r="I320" s="239"/>
      <c r="J320" s="234"/>
      <c r="K320" s="234"/>
      <c r="L320" s="240"/>
      <c r="M320" s="241"/>
      <c r="N320" s="242"/>
      <c r="O320" s="242"/>
      <c r="P320" s="242"/>
      <c r="Q320" s="242"/>
      <c r="R320" s="242"/>
      <c r="S320" s="242"/>
      <c r="T320" s="242"/>
      <c r="U320" s="243"/>
      <c r="V320" s="13"/>
      <c r="W320" s="13"/>
      <c r="X320" s="13"/>
      <c r="Y320" s="13"/>
      <c r="Z320" s="13"/>
      <c r="AA320" s="13"/>
      <c r="AB320" s="13"/>
      <c r="AC320" s="13"/>
      <c r="AD320" s="13"/>
      <c r="AE320" s="13"/>
      <c r="AT320" s="244" t="s">
        <v>238</v>
      </c>
      <c r="AU320" s="244" t="s">
        <v>84</v>
      </c>
      <c r="AV320" s="13" t="s">
        <v>84</v>
      </c>
      <c r="AW320" s="13" t="s">
        <v>37</v>
      </c>
      <c r="AX320" s="13" t="s">
        <v>75</v>
      </c>
      <c r="AY320" s="244" t="s">
        <v>227</v>
      </c>
    </row>
    <row r="321" s="14" customFormat="1">
      <c r="A321" s="14"/>
      <c r="B321" s="245"/>
      <c r="C321" s="246"/>
      <c r="D321" s="235" t="s">
        <v>238</v>
      </c>
      <c r="E321" s="247" t="s">
        <v>19</v>
      </c>
      <c r="F321" s="248" t="s">
        <v>240</v>
      </c>
      <c r="G321" s="246"/>
      <c r="H321" s="249">
        <v>8.2100000000000009</v>
      </c>
      <c r="I321" s="250"/>
      <c r="J321" s="246"/>
      <c r="K321" s="246"/>
      <c r="L321" s="251"/>
      <c r="M321" s="252"/>
      <c r="N321" s="253"/>
      <c r="O321" s="253"/>
      <c r="P321" s="253"/>
      <c r="Q321" s="253"/>
      <c r="R321" s="253"/>
      <c r="S321" s="253"/>
      <c r="T321" s="253"/>
      <c r="U321" s="254"/>
      <c r="V321" s="14"/>
      <c r="W321" s="14"/>
      <c r="X321" s="14"/>
      <c r="Y321" s="14"/>
      <c r="Z321" s="14"/>
      <c r="AA321" s="14"/>
      <c r="AB321" s="14"/>
      <c r="AC321" s="14"/>
      <c r="AD321" s="14"/>
      <c r="AE321" s="14"/>
      <c r="AT321" s="255" t="s">
        <v>238</v>
      </c>
      <c r="AU321" s="255" t="s">
        <v>84</v>
      </c>
      <c r="AV321" s="14" t="s">
        <v>234</v>
      </c>
      <c r="AW321" s="14" t="s">
        <v>37</v>
      </c>
      <c r="AX321" s="14" t="s">
        <v>82</v>
      </c>
      <c r="AY321" s="255" t="s">
        <v>227</v>
      </c>
    </row>
    <row r="322" s="2" customFormat="1" ht="24.15" customHeight="1">
      <c r="A322" s="40"/>
      <c r="B322" s="41"/>
      <c r="C322" s="215" t="s">
        <v>704</v>
      </c>
      <c r="D322" s="215" t="s">
        <v>229</v>
      </c>
      <c r="E322" s="216" t="s">
        <v>609</v>
      </c>
      <c r="F322" s="217" t="s">
        <v>610</v>
      </c>
      <c r="G322" s="218" t="s">
        <v>244</v>
      </c>
      <c r="H322" s="219">
        <v>0.46200000000000002</v>
      </c>
      <c r="I322" s="220"/>
      <c r="J322" s="221">
        <f>ROUND(I322*H322,2)</f>
        <v>0</v>
      </c>
      <c r="K322" s="217" t="s">
        <v>233</v>
      </c>
      <c r="L322" s="46"/>
      <c r="M322" s="222" t="s">
        <v>19</v>
      </c>
      <c r="N322" s="223" t="s">
        <v>46</v>
      </c>
      <c r="O322" s="86"/>
      <c r="P322" s="224">
        <f>O322*H322</f>
        <v>0</v>
      </c>
      <c r="Q322" s="224">
        <v>0</v>
      </c>
      <c r="R322" s="224">
        <f>Q322*H322</f>
        <v>0</v>
      </c>
      <c r="S322" s="224">
        <v>0</v>
      </c>
      <c r="T322" s="224">
        <f>S322*H322</f>
        <v>0</v>
      </c>
      <c r="U322" s="225" t="s">
        <v>19</v>
      </c>
      <c r="V322" s="40"/>
      <c r="W322" s="40"/>
      <c r="X322" s="40"/>
      <c r="Y322" s="40"/>
      <c r="Z322" s="40"/>
      <c r="AA322" s="40"/>
      <c r="AB322" s="40"/>
      <c r="AC322" s="40"/>
      <c r="AD322" s="40"/>
      <c r="AE322" s="40"/>
      <c r="AR322" s="226" t="s">
        <v>336</v>
      </c>
      <c r="AT322" s="226" t="s">
        <v>229</v>
      </c>
      <c r="AU322" s="226" t="s">
        <v>84</v>
      </c>
      <c r="AY322" s="19" t="s">
        <v>227</v>
      </c>
      <c r="BE322" s="227">
        <f>IF(N322="základní",J322,0)</f>
        <v>0</v>
      </c>
      <c r="BF322" s="227">
        <f>IF(N322="snížená",J322,0)</f>
        <v>0</v>
      </c>
      <c r="BG322" s="227">
        <f>IF(N322="zákl. přenesená",J322,0)</f>
        <v>0</v>
      </c>
      <c r="BH322" s="227">
        <f>IF(N322="sníž. přenesená",J322,0)</f>
        <v>0</v>
      </c>
      <c r="BI322" s="227">
        <f>IF(N322="nulová",J322,0)</f>
        <v>0</v>
      </c>
      <c r="BJ322" s="19" t="s">
        <v>82</v>
      </c>
      <c r="BK322" s="227">
        <f>ROUND(I322*H322,2)</f>
        <v>0</v>
      </c>
      <c r="BL322" s="19" t="s">
        <v>336</v>
      </c>
      <c r="BM322" s="226" t="s">
        <v>4048</v>
      </c>
    </row>
    <row r="323" s="2" customFormat="1">
      <c r="A323" s="40"/>
      <c r="B323" s="41"/>
      <c r="C323" s="42"/>
      <c r="D323" s="228" t="s">
        <v>236</v>
      </c>
      <c r="E323" s="42"/>
      <c r="F323" s="229" t="s">
        <v>612</v>
      </c>
      <c r="G323" s="42"/>
      <c r="H323" s="42"/>
      <c r="I323" s="230"/>
      <c r="J323" s="42"/>
      <c r="K323" s="42"/>
      <c r="L323" s="46"/>
      <c r="M323" s="231"/>
      <c r="N323" s="232"/>
      <c r="O323" s="86"/>
      <c r="P323" s="86"/>
      <c r="Q323" s="86"/>
      <c r="R323" s="86"/>
      <c r="S323" s="86"/>
      <c r="T323" s="86"/>
      <c r="U323" s="87"/>
      <c r="V323" s="40"/>
      <c r="W323" s="40"/>
      <c r="X323" s="40"/>
      <c r="Y323" s="40"/>
      <c r="Z323" s="40"/>
      <c r="AA323" s="40"/>
      <c r="AB323" s="40"/>
      <c r="AC323" s="40"/>
      <c r="AD323" s="40"/>
      <c r="AE323" s="40"/>
      <c r="AT323" s="19" t="s">
        <v>236</v>
      </c>
      <c r="AU323" s="19" t="s">
        <v>84</v>
      </c>
    </row>
    <row r="324" s="12" customFormat="1" ht="22.8" customHeight="1">
      <c r="A324" s="12"/>
      <c r="B324" s="199"/>
      <c r="C324" s="200"/>
      <c r="D324" s="201" t="s">
        <v>74</v>
      </c>
      <c r="E324" s="213" t="s">
        <v>613</v>
      </c>
      <c r="F324" s="213" t="s">
        <v>614</v>
      </c>
      <c r="G324" s="200"/>
      <c r="H324" s="200"/>
      <c r="I324" s="203"/>
      <c r="J324" s="214">
        <f>BK324</f>
        <v>0</v>
      </c>
      <c r="K324" s="200"/>
      <c r="L324" s="205"/>
      <c r="M324" s="206"/>
      <c r="N324" s="207"/>
      <c r="O324" s="207"/>
      <c r="P324" s="208">
        <f>SUM(P325:P364)</f>
        <v>0</v>
      </c>
      <c r="Q324" s="207"/>
      <c r="R324" s="208">
        <f>SUM(R325:R364)</f>
        <v>1.9496894000000002</v>
      </c>
      <c r="S324" s="207"/>
      <c r="T324" s="208">
        <f>SUM(T325:T364)</f>
        <v>0</v>
      </c>
      <c r="U324" s="209"/>
      <c r="V324" s="12"/>
      <c r="W324" s="12"/>
      <c r="X324" s="12"/>
      <c r="Y324" s="12"/>
      <c r="Z324" s="12"/>
      <c r="AA324" s="12"/>
      <c r="AB324" s="12"/>
      <c r="AC324" s="12"/>
      <c r="AD324" s="12"/>
      <c r="AE324" s="12"/>
      <c r="AR324" s="210" t="s">
        <v>84</v>
      </c>
      <c r="AT324" s="211" t="s">
        <v>74</v>
      </c>
      <c r="AU324" s="211" t="s">
        <v>82</v>
      </c>
      <c r="AY324" s="210" t="s">
        <v>227</v>
      </c>
      <c r="BK324" s="212">
        <f>SUM(BK325:BK364)</f>
        <v>0</v>
      </c>
    </row>
    <row r="325" s="2" customFormat="1" ht="16.5" customHeight="1">
      <c r="A325" s="40"/>
      <c r="B325" s="41"/>
      <c r="C325" s="215" t="s">
        <v>709</v>
      </c>
      <c r="D325" s="215" t="s">
        <v>229</v>
      </c>
      <c r="E325" s="216" t="s">
        <v>616</v>
      </c>
      <c r="F325" s="217" t="s">
        <v>617</v>
      </c>
      <c r="G325" s="218" t="s">
        <v>259</v>
      </c>
      <c r="H325" s="219">
        <v>40.340000000000003</v>
      </c>
      <c r="I325" s="220"/>
      <c r="J325" s="221">
        <f>ROUND(I325*H325,2)</f>
        <v>0</v>
      </c>
      <c r="K325" s="217" t="s">
        <v>233</v>
      </c>
      <c r="L325" s="46"/>
      <c r="M325" s="222" t="s">
        <v>19</v>
      </c>
      <c r="N325" s="223" t="s">
        <v>46</v>
      </c>
      <c r="O325" s="86"/>
      <c r="P325" s="224">
        <f>O325*H325</f>
        <v>0</v>
      </c>
      <c r="Q325" s="224">
        <v>0</v>
      </c>
      <c r="R325" s="224">
        <f>Q325*H325</f>
        <v>0</v>
      </c>
      <c r="S325" s="224">
        <v>0</v>
      </c>
      <c r="T325" s="224">
        <f>S325*H325</f>
        <v>0</v>
      </c>
      <c r="U325" s="225" t="s">
        <v>19</v>
      </c>
      <c r="V325" s="40"/>
      <c r="W325" s="40"/>
      <c r="X325" s="40"/>
      <c r="Y325" s="40"/>
      <c r="Z325" s="40"/>
      <c r="AA325" s="40"/>
      <c r="AB325" s="40"/>
      <c r="AC325" s="40"/>
      <c r="AD325" s="40"/>
      <c r="AE325" s="40"/>
      <c r="AR325" s="226" t="s">
        <v>336</v>
      </c>
      <c r="AT325" s="226" t="s">
        <v>229</v>
      </c>
      <c r="AU325" s="226" t="s">
        <v>84</v>
      </c>
      <c r="AY325" s="19" t="s">
        <v>227</v>
      </c>
      <c r="BE325" s="227">
        <f>IF(N325="základní",J325,0)</f>
        <v>0</v>
      </c>
      <c r="BF325" s="227">
        <f>IF(N325="snížená",J325,0)</f>
        <v>0</v>
      </c>
      <c r="BG325" s="227">
        <f>IF(N325="zákl. přenesená",J325,0)</f>
        <v>0</v>
      </c>
      <c r="BH325" s="227">
        <f>IF(N325="sníž. přenesená",J325,0)</f>
        <v>0</v>
      </c>
      <c r="BI325" s="227">
        <f>IF(N325="nulová",J325,0)</f>
        <v>0</v>
      </c>
      <c r="BJ325" s="19" t="s">
        <v>82</v>
      </c>
      <c r="BK325" s="227">
        <f>ROUND(I325*H325,2)</f>
        <v>0</v>
      </c>
      <c r="BL325" s="19" t="s">
        <v>336</v>
      </c>
      <c r="BM325" s="226" t="s">
        <v>4049</v>
      </c>
    </row>
    <row r="326" s="2" customFormat="1">
      <c r="A326" s="40"/>
      <c r="B326" s="41"/>
      <c r="C326" s="42"/>
      <c r="D326" s="228" t="s">
        <v>236</v>
      </c>
      <c r="E326" s="42"/>
      <c r="F326" s="229" t="s">
        <v>619</v>
      </c>
      <c r="G326" s="42"/>
      <c r="H326" s="42"/>
      <c r="I326" s="230"/>
      <c r="J326" s="42"/>
      <c r="K326" s="42"/>
      <c r="L326" s="46"/>
      <c r="M326" s="231"/>
      <c r="N326" s="232"/>
      <c r="O326" s="86"/>
      <c r="P326" s="86"/>
      <c r="Q326" s="86"/>
      <c r="R326" s="86"/>
      <c r="S326" s="86"/>
      <c r="T326" s="86"/>
      <c r="U326" s="87"/>
      <c r="V326" s="40"/>
      <c r="W326" s="40"/>
      <c r="X326" s="40"/>
      <c r="Y326" s="40"/>
      <c r="Z326" s="40"/>
      <c r="AA326" s="40"/>
      <c r="AB326" s="40"/>
      <c r="AC326" s="40"/>
      <c r="AD326" s="40"/>
      <c r="AE326" s="40"/>
      <c r="AT326" s="19" t="s">
        <v>236</v>
      </c>
      <c r="AU326" s="19" t="s">
        <v>84</v>
      </c>
    </row>
    <row r="327" s="13" customFormat="1">
      <c r="A327" s="13"/>
      <c r="B327" s="233"/>
      <c r="C327" s="234"/>
      <c r="D327" s="235" t="s">
        <v>238</v>
      </c>
      <c r="E327" s="236" t="s">
        <v>19</v>
      </c>
      <c r="F327" s="237" t="s">
        <v>4050</v>
      </c>
      <c r="G327" s="234"/>
      <c r="H327" s="238">
        <v>40.340000000000003</v>
      </c>
      <c r="I327" s="239"/>
      <c r="J327" s="234"/>
      <c r="K327" s="234"/>
      <c r="L327" s="240"/>
      <c r="M327" s="241"/>
      <c r="N327" s="242"/>
      <c r="O327" s="242"/>
      <c r="P327" s="242"/>
      <c r="Q327" s="242"/>
      <c r="R327" s="242"/>
      <c r="S327" s="242"/>
      <c r="T327" s="242"/>
      <c r="U327" s="243"/>
      <c r="V327" s="13"/>
      <c r="W327" s="13"/>
      <c r="X327" s="13"/>
      <c r="Y327" s="13"/>
      <c r="Z327" s="13"/>
      <c r="AA327" s="13"/>
      <c r="AB327" s="13"/>
      <c r="AC327" s="13"/>
      <c r="AD327" s="13"/>
      <c r="AE327" s="13"/>
      <c r="AT327" s="244" t="s">
        <v>238</v>
      </c>
      <c r="AU327" s="244" t="s">
        <v>84</v>
      </c>
      <c r="AV327" s="13" t="s">
        <v>84</v>
      </c>
      <c r="AW327" s="13" t="s">
        <v>37</v>
      </c>
      <c r="AX327" s="13" t="s">
        <v>75</v>
      </c>
      <c r="AY327" s="244" t="s">
        <v>227</v>
      </c>
    </row>
    <row r="328" s="14" customFormat="1">
      <c r="A328" s="14"/>
      <c r="B328" s="245"/>
      <c r="C328" s="246"/>
      <c r="D328" s="235" t="s">
        <v>238</v>
      </c>
      <c r="E328" s="247" t="s">
        <v>19</v>
      </c>
      <c r="F328" s="248" t="s">
        <v>240</v>
      </c>
      <c r="G328" s="246"/>
      <c r="H328" s="249">
        <v>40.340000000000003</v>
      </c>
      <c r="I328" s="250"/>
      <c r="J328" s="246"/>
      <c r="K328" s="246"/>
      <c r="L328" s="251"/>
      <c r="M328" s="252"/>
      <c r="N328" s="253"/>
      <c r="O328" s="253"/>
      <c r="P328" s="253"/>
      <c r="Q328" s="253"/>
      <c r="R328" s="253"/>
      <c r="S328" s="253"/>
      <c r="T328" s="253"/>
      <c r="U328" s="254"/>
      <c r="V328" s="14"/>
      <c r="W328" s="14"/>
      <c r="X328" s="14"/>
      <c r="Y328" s="14"/>
      <c r="Z328" s="14"/>
      <c r="AA328" s="14"/>
      <c r="AB328" s="14"/>
      <c r="AC328" s="14"/>
      <c r="AD328" s="14"/>
      <c r="AE328" s="14"/>
      <c r="AT328" s="255" t="s">
        <v>238</v>
      </c>
      <c r="AU328" s="255" t="s">
        <v>84</v>
      </c>
      <c r="AV328" s="14" t="s">
        <v>234</v>
      </c>
      <c r="AW328" s="14" t="s">
        <v>37</v>
      </c>
      <c r="AX328" s="14" t="s">
        <v>82</v>
      </c>
      <c r="AY328" s="255" t="s">
        <v>227</v>
      </c>
    </row>
    <row r="329" s="2" customFormat="1" ht="16.5" customHeight="1">
      <c r="A329" s="40"/>
      <c r="B329" s="41"/>
      <c r="C329" s="215" t="s">
        <v>714</v>
      </c>
      <c r="D329" s="215" t="s">
        <v>229</v>
      </c>
      <c r="E329" s="216" t="s">
        <v>622</v>
      </c>
      <c r="F329" s="217" t="s">
        <v>623</v>
      </c>
      <c r="G329" s="218" t="s">
        <v>259</v>
      </c>
      <c r="H329" s="219">
        <v>80.680000000000007</v>
      </c>
      <c r="I329" s="220"/>
      <c r="J329" s="221">
        <f>ROUND(I329*H329,2)</f>
        <v>0</v>
      </c>
      <c r="K329" s="217" t="s">
        <v>233</v>
      </c>
      <c r="L329" s="46"/>
      <c r="M329" s="222" t="s">
        <v>19</v>
      </c>
      <c r="N329" s="223" t="s">
        <v>46</v>
      </c>
      <c r="O329" s="86"/>
      <c r="P329" s="224">
        <f>O329*H329</f>
        <v>0</v>
      </c>
      <c r="Q329" s="224">
        <v>0</v>
      </c>
      <c r="R329" s="224">
        <f>Q329*H329</f>
        <v>0</v>
      </c>
      <c r="S329" s="224">
        <v>0</v>
      </c>
      <c r="T329" s="224">
        <f>S329*H329</f>
        <v>0</v>
      </c>
      <c r="U329" s="225" t="s">
        <v>19</v>
      </c>
      <c r="V329" s="40"/>
      <c r="W329" s="40"/>
      <c r="X329" s="40"/>
      <c r="Y329" s="40"/>
      <c r="Z329" s="40"/>
      <c r="AA329" s="40"/>
      <c r="AB329" s="40"/>
      <c r="AC329" s="40"/>
      <c r="AD329" s="40"/>
      <c r="AE329" s="40"/>
      <c r="AR329" s="226" t="s">
        <v>336</v>
      </c>
      <c r="AT329" s="226" t="s">
        <v>229</v>
      </c>
      <c r="AU329" s="226" t="s">
        <v>84</v>
      </c>
      <c r="AY329" s="19" t="s">
        <v>227</v>
      </c>
      <c r="BE329" s="227">
        <f>IF(N329="základní",J329,0)</f>
        <v>0</v>
      </c>
      <c r="BF329" s="227">
        <f>IF(N329="snížená",J329,0)</f>
        <v>0</v>
      </c>
      <c r="BG329" s="227">
        <f>IF(N329="zákl. přenesená",J329,0)</f>
        <v>0</v>
      </c>
      <c r="BH329" s="227">
        <f>IF(N329="sníž. přenesená",J329,0)</f>
        <v>0</v>
      </c>
      <c r="BI329" s="227">
        <f>IF(N329="nulová",J329,0)</f>
        <v>0</v>
      </c>
      <c r="BJ329" s="19" t="s">
        <v>82</v>
      </c>
      <c r="BK329" s="227">
        <f>ROUND(I329*H329,2)</f>
        <v>0</v>
      </c>
      <c r="BL329" s="19" t="s">
        <v>336</v>
      </c>
      <c r="BM329" s="226" t="s">
        <v>4051</v>
      </c>
    </row>
    <row r="330" s="2" customFormat="1">
      <c r="A330" s="40"/>
      <c r="B330" s="41"/>
      <c r="C330" s="42"/>
      <c r="D330" s="228" t="s">
        <v>236</v>
      </c>
      <c r="E330" s="42"/>
      <c r="F330" s="229" t="s">
        <v>625</v>
      </c>
      <c r="G330" s="42"/>
      <c r="H330" s="42"/>
      <c r="I330" s="230"/>
      <c r="J330" s="42"/>
      <c r="K330" s="42"/>
      <c r="L330" s="46"/>
      <c r="M330" s="231"/>
      <c r="N330" s="232"/>
      <c r="O330" s="86"/>
      <c r="P330" s="86"/>
      <c r="Q330" s="86"/>
      <c r="R330" s="86"/>
      <c r="S330" s="86"/>
      <c r="T330" s="86"/>
      <c r="U330" s="87"/>
      <c r="V330" s="40"/>
      <c r="W330" s="40"/>
      <c r="X330" s="40"/>
      <c r="Y330" s="40"/>
      <c r="Z330" s="40"/>
      <c r="AA330" s="40"/>
      <c r="AB330" s="40"/>
      <c r="AC330" s="40"/>
      <c r="AD330" s="40"/>
      <c r="AE330" s="40"/>
      <c r="AT330" s="19" t="s">
        <v>236</v>
      </c>
      <c r="AU330" s="19" t="s">
        <v>84</v>
      </c>
    </row>
    <row r="331" s="15" customFormat="1">
      <c r="A331" s="15"/>
      <c r="B331" s="266"/>
      <c r="C331" s="267"/>
      <c r="D331" s="235" t="s">
        <v>238</v>
      </c>
      <c r="E331" s="268" t="s">
        <v>19</v>
      </c>
      <c r="F331" s="269" t="s">
        <v>4052</v>
      </c>
      <c r="G331" s="267"/>
      <c r="H331" s="268" t="s">
        <v>19</v>
      </c>
      <c r="I331" s="270"/>
      <c r="J331" s="267"/>
      <c r="K331" s="267"/>
      <c r="L331" s="271"/>
      <c r="M331" s="272"/>
      <c r="N331" s="273"/>
      <c r="O331" s="273"/>
      <c r="P331" s="273"/>
      <c r="Q331" s="273"/>
      <c r="R331" s="273"/>
      <c r="S331" s="273"/>
      <c r="T331" s="273"/>
      <c r="U331" s="274"/>
      <c r="V331" s="15"/>
      <c r="W331" s="15"/>
      <c r="X331" s="15"/>
      <c r="Y331" s="15"/>
      <c r="Z331" s="15"/>
      <c r="AA331" s="15"/>
      <c r="AB331" s="15"/>
      <c r="AC331" s="15"/>
      <c r="AD331" s="15"/>
      <c r="AE331" s="15"/>
      <c r="AT331" s="275" t="s">
        <v>238</v>
      </c>
      <c r="AU331" s="275" t="s">
        <v>84</v>
      </c>
      <c r="AV331" s="15" t="s">
        <v>82</v>
      </c>
      <c r="AW331" s="15" t="s">
        <v>37</v>
      </c>
      <c r="AX331" s="15" t="s">
        <v>75</v>
      </c>
      <c r="AY331" s="275" t="s">
        <v>227</v>
      </c>
    </row>
    <row r="332" s="13" customFormat="1">
      <c r="A332" s="13"/>
      <c r="B332" s="233"/>
      <c r="C332" s="234"/>
      <c r="D332" s="235" t="s">
        <v>238</v>
      </c>
      <c r="E332" s="236" t="s">
        <v>19</v>
      </c>
      <c r="F332" s="237" t="s">
        <v>4053</v>
      </c>
      <c r="G332" s="234"/>
      <c r="H332" s="238">
        <v>80.680000000000007</v>
      </c>
      <c r="I332" s="239"/>
      <c r="J332" s="234"/>
      <c r="K332" s="234"/>
      <c r="L332" s="240"/>
      <c r="M332" s="241"/>
      <c r="N332" s="242"/>
      <c r="O332" s="242"/>
      <c r="P332" s="242"/>
      <c r="Q332" s="242"/>
      <c r="R332" s="242"/>
      <c r="S332" s="242"/>
      <c r="T332" s="242"/>
      <c r="U332" s="243"/>
      <c r="V332" s="13"/>
      <c r="W332" s="13"/>
      <c r="X332" s="13"/>
      <c r="Y332" s="13"/>
      <c r="Z332" s="13"/>
      <c r="AA332" s="13"/>
      <c r="AB332" s="13"/>
      <c r="AC332" s="13"/>
      <c r="AD332" s="13"/>
      <c r="AE332" s="13"/>
      <c r="AT332" s="244" t="s">
        <v>238</v>
      </c>
      <c r="AU332" s="244" t="s">
        <v>84</v>
      </c>
      <c r="AV332" s="13" t="s">
        <v>84</v>
      </c>
      <c r="AW332" s="13" t="s">
        <v>37</v>
      </c>
      <c r="AX332" s="13" t="s">
        <v>75</v>
      </c>
      <c r="AY332" s="244" t="s">
        <v>227</v>
      </c>
    </row>
    <row r="333" s="14" customFormat="1">
      <c r="A333" s="14"/>
      <c r="B333" s="245"/>
      <c r="C333" s="246"/>
      <c r="D333" s="235" t="s">
        <v>238</v>
      </c>
      <c r="E333" s="247" t="s">
        <v>19</v>
      </c>
      <c r="F333" s="248" t="s">
        <v>240</v>
      </c>
      <c r="G333" s="246"/>
      <c r="H333" s="249">
        <v>80.680000000000007</v>
      </c>
      <c r="I333" s="250"/>
      <c r="J333" s="246"/>
      <c r="K333" s="246"/>
      <c r="L333" s="251"/>
      <c r="M333" s="252"/>
      <c r="N333" s="253"/>
      <c r="O333" s="253"/>
      <c r="P333" s="253"/>
      <c r="Q333" s="253"/>
      <c r="R333" s="253"/>
      <c r="S333" s="253"/>
      <c r="T333" s="253"/>
      <c r="U333" s="254"/>
      <c r="V333" s="14"/>
      <c r="W333" s="14"/>
      <c r="X333" s="14"/>
      <c r="Y333" s="14"/>
      <c r="Z333" s="14"/>
      <c r="AA333" s="14"/>
      <c r="AB333" s="14"/>
      <c r="AC333" s="14"/>
      <c r="AD333" s="14"/>
      <c r="AE333" s="14"/>
      <c r="AT333" s="255" t="s">
        <v>238</v>
      </c>
      <c r="AU333" s="255" t="s">
        <v>84</v>
      </c>
      <c r="AV333" s="14" t="s">
        <v>234</v>
      </c>
      <c r="AW333" s="14" t="s">
        <v>37</v>
      </c>
      <c r="AX333" s="14" t="s">
        <v>82</v>
      </c>
      <c r="AY333" s="255" t="s">
        <v>227</v>
      </c>
    </row>
    <row r="334" s="2" customFormat="1" ht="16.5" customHeight="1">
      <c r="A334" s="40"/>
      <c r="B334" s="41"/>
      <c r="C334" s="215" t="s">
        <v>721</v>
      </c>
      <c r="D334" s="215" t="s">
        <v>229</v>
      </c>
      <c r="E334" s="216" t="s">
        <v>628</v>
      </c>
      <c r="F334" s="217" t="s">
        <v>629</v>
      </c>
      <c r="G334" s="218" t="s">
        <v>259</v>
      </c>
      <c r="H334" s="219">
        <v>40.340000000000003</v>
      </c>
      <c r="I334" s="220"/>
      <c r="J334" s="221">
        <f>ROUND(I334*H334,2)</f>
        <v>0</v>
      </c>
      <c r="K334" s="217" t="s">
        <v>233</v>
      </c>
      <c r="L334" s="46"/>
      <c r="M334" s="222" t="s">
        <v>19</v>
      </c>
      <c r="N334" s="223" t="s">
        <v>46</v>
      </c>
      <c r="O334" s="86"/>
      <c r="P334" s="224">
        <f>O334*H334</f>
        <v>0</v>
      </c>
      <c r="Q334" s="224">
        <v>0.00020000000000000001</v>
      </c>
      <c r="R334" s="224">
        <f>Q334*H334</f>
        <v>0.0080680000000000005</v>
      </c>
      <c r="S334" s="224">
        <v>0</v>
      </c>
      <c r="T334" s="224">
        <f>S334*H334</f>
        <v>0</v>
      </c>
      <c r="U334" s="225" t="s">
        <v>19</v>
      </c>
      <c r="V334" s="40"/>
      <c r="W334" s="40"/>
      <c r="X334" s="40"/>
      <c r="Y334" s="40"/>
      <c r="Z334" s="40"/>
      <c r="AA334" s="40"/>
      <c r="AB334" s="40"/>
      <c r="AC334" s="40"/>
      <c r="AD334" s="40"/>
      <c r="AE334" s="40"/>
      <c r="AR334" s="226" t="s">
        <v>336</v>
      </c>
      <c r="AT334" s="226" t="s">
        <v>229</v>
      </c>
      <c r="AU334" s="226" t="s">
        <v>84</v>
      </c>
      <c r="AY334" s="19" t="s">
        <v>227</v>
      </c>
      <c r="BE334" s="227">
        <f>IF(N334="základní",J334,0)</f>
        <v>0</v>
      </c>
      <c r="BF334" s="227">
        <f>IF(N334="snížená",J334,0)</f>
        <v>0</v>
      </c>
      <c r="BG334" s="227">
        <f>IF(N334="zákl. přenesená",J334,0)</f>
        <v>0</v>
      </c>
      <c r="BH334" s="227">
        <f>IF(N334="sníž. přenesená",J334,0)</f>
        <v>0</v>
      </c>
      <c r="BI334" s="227">
        <f>IF(N334="nulová",J334,0)</f>
        <v>0</v>
      </c>
      <c r="BJ334" s="19" t="s">
        <v>82</v>
      </c>
      <c r="BK334" s="227">
        <f>ROUND(I334*H334,2)</f>
        <v>0</v>
      </c>
      <c r="BL334" s="19" t="s">
        <v>336</v>
      </c>
      <c r="BM334" s="226" t="s">
        <v>4054</v>
      </c>
    </row>
    <row r="335" s="2" customFormat="1">
      <c r="A335" s="40"/>
      <c r="B335" s="41"/>
      <c r="C335" s="42"/>
      <c r="D335" s="228" t="s">
        <v>236</v>
      </c>
      <c r="E335" s="42"/>
      <c r="F335" s="229" t="s">
        <v>631</v>
      </c>
      <c r="G335" s="42"/>
      <c r="H335" s="42"/>
      <c r="I335" s="230"/>
      <c r="J335" s="42"/>
      <c r="K335" s="42"/>
      <c r="L335" s="46"/>
      <c r="M335" s="231"/>
      <c r="N335" s="232"/>
      <c r="O335" s="86"/>
      <c r="P335" s="86"/>
      <c r="Q335" s="86"/>
      <c r="R335" s="86"/>
      <c r="S335" s="86"/>
      <c r="T335" s="86"/>
      <c r="U335" s="87"/>
      <c r="V335" s="40"/>
      <c r="W335" s="40"/>
      <c r="X335" s="40"/>
      <c r="Y335" s="40"/>
      <c r="Z335" s="40"/>
      <c r="AA335" s="40"/>
      <c r="AB335" s="40"/>
      <c r="AC335" s="40"/>
      <c r="AD335" s="40"/>
      <c r="AE335" s="40"/>
      <c r="AT335" s="19" t="s">
        <v>236</v>
      </c>
      <c r="AU335" s="19" t="s">
        <v>84</v>
      </c>
    </row>
    <row r="336" s="13" customFormat="1">
      <c r="A336" s="13"/>
      <c r="B336" s="233"/>
      <c r="C336" s="234"/>
      <c r="D336" s="235" t="s">
        <v>238</v>
      </c>
      <c r="E336" s="236" t="s">
        <v>19</v>
      </c>
      <c r="F336" s="237" t="s">
        <v>4050</v>
      </c>
      <c r="G336" s="234"/>
      <c r="H336" s="238">
        <v>40.340000000000003</v>
      </c>
      <c r="I336" s="239"/>
      <c r="J336" s="234"/>
      <c r="K336" s="234"/>
      <c r="L336" s="240"/>
      <c r="M336" s="241"/>
      <c r="N336" s="242"/>
      <c r="O336" s="242"/>
      <c r="P336" s="242"/>
      <c r="Q336" s="242"/>
      <c r="R336" s="242"/>
      <c r="S336" s="242"/>
      <c r="T336" s="242"/>
      <c r="U336" s="243"/>
      <c r="V336" s="13"/>
      <c r="W336" s="13"/>
      <c r="X336" s="13"/>
      <c r="Y336" s="13"/>
      <c r="Z336" s="13"/>
      <c r="AA336" s="13"/>
      <c r="AB336" s="13"/>
      <c r="AC336" s="13"/>
      <c r="AD336" s="13"/>
      <c r="AE336" s="13"/>
      <c r="AT336" s="244" t="s">
        <v>238</v>
      </c>
      <c r="AU336" s="244" t="s">
        <v>84</v>
      </c>
      <c r="AV336" s="13" t="s">
        <v>84</v>
      </c>
      <c r="AW336" s="13" t="s">
        <v>37</v>
      </c>
      <c r="AX336" s="13" t="s">
        <v>75</v>
      </c>
      <c r="AY336" s="244" t="s">
        <v>227</v>
      </c>
    </row>
    <row r="337" s="14" customFormat="1">
      <c r="A337" s="14"/>
      <c r="B337" s="245"/>
      <c r="C337" s="246"/>
      <c r="D337" s="235" t="s">
        <v>238</v>
      </c>
      <c r="E337" s="247" t="s">
        <v>19</v>
      </c>
      <c r="F337" s="248" t="s">
        <v>240</v>
      </c>
      <c r="G337" s="246"/>
      <c r="H337" s="249">
        <v>40.340000000000003</v>
      </c>
      <c r="I337" s="250"/>
      <c r="J337" s="246"/>
      <c r="K337" s="246"/>
      <c r="L337" s="251"/>
      <c r="M337" s="252"/>
      <c r="N337" s="253"/>
      <c r="O337" s="253"/>
      <c r="P337" s="253"/>
      <c r="Q337" s="253"/>
      <c r="R337" s="253"/>
      <c r="S337" s="253"/>
      <c r="T337" s="253"/>
      <c r="U337" s="254"/>
      <c r="V337" s="14"/>
      <c r="W337" s="14"/>
      <c r="X337" s="14"/>
      <c r="Y337" s="14"/>
      <c r="Z337" s="14"/>
      <c r="AA337" s="14"/>
      <c r="AB337" s="14"/>
      <c r="AC337" s="14"/>
      <c r="AD337" s="14"/>
      <c r="AE337" s="14"/>
      <c r="AT337" s="255" t="s">
        <v>238</v>
      </c>
      <c r="AU337" s="255" t="s">
        <v>84</v>
      </c>
      <c r="AV337" s="14" t="s">
        <v>234</v>
      </c>
      <c r="AW337" s="14" t="s">
        <v>37</v>
      </c>
      <c r="AX337" s="14" t="s">
        <v>82</v>
      </c>
      <c r="AY337" s="255" t="s">
        <v>227</v>
      </c>
    </row>
    <row r="338" s="2" customFormat="1" ht="21.75" customHeight="1">
      <c r="A338" s="40"/>
      <c r="B338" s="41"/>
      <c r="C338" s="215" t="s">
        <v>726</v>
      </c>
      <c r="D338" s="215" t="s">
        <v>229</v>
      </c>
      <c r="E338" s="216" t="s">
        <v>634</v>
      </c>
      <c r="F338" s="217" t="s">
        <v>635</v>
      </c>
      <c r="G338" s="218" t="s">
        <v>259</v>
      </c>
      <c r="H338" s="219">
        <v>40.340000000000003</v>
      </c>
      <c r="I338" s="220"/>
      <c r="J338" s="221">
        <f>ROUND(I338*H338,2)</f>
        <v>0</v>
      </c>
      <c r="K338" s="217" t="s">
        <v>233</v>
      </c>
      <c r="L338" s="46"/>
      <c r="M338" s="222" t="s">
        <v>19</v>
      </c>
      <c r="N338" s="223" t="s">
        <v>46</v>
      </c>
      <c r="O338" s="86"/>
      <c r="P338" s="224">
        <f>O338*H338</f>
        <v>0</v>
      </c>
      <c r="Q338" s="224">
        <v>0.012</v>
      </c>
      <c r="R338" s="224">
        <f>Q338*H338</f>
        <v>0.48408000000000007</v>
      </c>
      <c r="S338" s="224">
        <v>0</v>
      </c>
      <c r="T338" s="224">
        <f>S338*H338</f>
        <v>0</v>
      </c>
      <c r="U338" s="225" t="s">
        <v>19</v>
      </c>
      <c r="V338" s="40"/>
      <c r="W338" s="40"/>
      <c r="X338" s="40"/>
      <c r="Y338" s="40"/>
      <c r="Z338" s="40"/>
      <c r="AA338" s="40"/>
      <c r="AB338" s="40"/>
      <c r="AC338" s="40"/>
      <c r="AD338" s="40"/>
      <c r="AE338" s="40"/>
      <c r="AR338" s="226" t="s">
        <v>336</v>
      </c>
      <c r="AT338" s="226" t="s">
        <v>229</v>
      </c>
      <c r="AU338" s="226" t="s">
        <v>84</v>
      </c>
      <c r="AY338" s="19" t="s">
        <v>227</v>
      </c>
      <c r="BE338" s="227">
        <f>IF(N338="základní",J338,0)</f>
        <v>0</v>
      </c>
      <c r="BF338" s="227">
        <f>IF(N338="snížená",J338,0)</f>
        <v>0</v>
      </c>
      <c r="BG338" s="227">
        <f>IF(N338="zákl. přenesená",J338,0)</f>
        <v>0</v>
      </c>
      <c r="BH338" s="227">
        <f>IF(N338="sníž. přenesená",J338,0)</f>
        <v>0</v>
      </c>
      <c r="BI338" s="227">
        <f>IF(N338="nulová",J338,0)</f>
        <v>0</v>
      </c>
      <c r="BJ338" s="19" t="s">
        <v>82</v>
      </c>
      <c r="BK338" s="227">
        <f>ROUND(I338*H338,2)</f>
        <v>0</v>
      </c>
      <c r="BL338" s="19" t="s">
        <v>336</v>
      </c>
      <c r="BM338" s="226" t="s">
        <v>4055</v>
      </c>
    </row>
    <row r="339" s="2" customFormat="1">
      <c r="A339" s="40"/>
      <c r="B339" s="41"/>
      <c r="C339" s="42"/>
      <c r="D339" s="228" t="s">
        <v>236</v>
      </c>
      <c r="E339" s="42"/>
      <c r="F339" s="229" t="s">
        <v>637</v>
      </c>
      <c r="G339" s="42"/>
      <c r="H339" s="42"/>
      <c r="I339" s="230"/>
      <c r="J339" s="42"/>
      <c r="K339" s="42"/>
      <c r="L339" s="46"/>
      <c r="M339" s="231"/>
      <c r="N339" s="232"/>
      <c r="O339" s="86"/>
      <c r="P339" s="86"/>
      <c r="Q339" s="86"/>
      <c r="R339" s="86"/>
      <c r="S339" s="86"/>
      <c r="T339" s="86"/>
      <c r="U339" s="87"/>
      <c r="V339" s="40"/>
      <c r="W339" s="40"/>
      <c r="X339" s="40"/>
      <c r="Y339" s="40"/>
      <c r="Z339" s="40"/>
      <c r="AA339" s="40"/>
      <c r="AB339" s="40"/>
      <c r="AC339" s="40"/>
      <c r="AD339" s="40"/>
      <c r="AE339" s="40"/>
      <c r="AT339" s="19" t="s">
        <v>236</v>
      </c>
      <c r="AU339" s="19" t="s">
        <v>84</v>
      </c>
    </row>
    <row r="340" s="13" customFormat="1">
      <c r="A340" s="13"/>
      <c r="B340" s="233"/>
      <c r="C340" s="234"/>
      <c r="D340" s="235" t="s">
        <v>238</v>
      </c>
      <c r="E340" s="236" t="s">
        <v>19</v>
      </c>
      <c r="F340" s="237" t="s">
        <v>4050</v>
      </c>
      <c r="G340" s="234"/>
      <c r="H340" s="238">
        <v>40.340000000000003</v>
      </c>
      <c r="I340" s="239"/>
      <c r="J340" s="234"/>
      <c r="K340" s="234"/>
      <c r="L340" s="240"/>
      <c r="M340" s="241"/>
      <c r="N340" s="242"/>
      <c r="O340" s="242"/>
      <c r="P340" s="242"/>
      <c r="Q340" s="242"/>
      <c r="R340" s="242"/>
      <c r="S340" s="242"/>
      <c r="T340" s="242"/>
      <c r="U340" s="243"/>
      <c r="V340" s="13"/>
      <c r="W340" s="13"/>
      <c r="X340" s="13"/>
      <c r="Y340" s="13"/>
      <c r="Z340" s="13"/>
      <c r="AA340" s="13"/>
      <c r="AB340" s="13"/>
      <c r="AC340" s="13"/>
      <c r="AD340" s="13"/>
      <c r="AE340" s="13"/>
      <c r="AT340" s="244" t="s">
        <v>238</v>
      </c>
      <c r="AU340" s="244" t="s">
        <v>84</v>
      </c>
      <c r="AV340" s="13" t="s">
        <v>84</v>
      </c>
      <c r="AW340" s="13" t="s">
        <v>37</v>
      </c>
      <c r="AX340" s="13" t="s">
        <v>75</v>
      </c>
      <c r="AY340" s="244" t="s">
        <v>227</v>
      </c>
    </row>
    <row r="341" s="14" customFormat="1">
      <c r="A341" s="14"/>
      <c r="B341" s="245"/>
      <c r="C341" s="246"/>
      <c r="D341" s="235" t="s">
        <v>238</v>
      </c>
      <c r="E341" s="247" t="s">
        <v>19</v>
      </c>
      <c r="F341" s="248" t="s">
        <v>240</v>
      </c>
      <c r="G341" s="246"/>
      <c r="H341" s="249">
        <v>40.340000000000003</v>
      </c>
      <c r="I341" s="250"/>
      <c r="J341" s="246"/>
      <c r="K341" s="246"/>
      <c r="L341" s="251"/>
      <c r="M341" s="252"/>
      <c r="N341" s="253"/>
      <c r="O341" s="253"/>
      <c r="P341" s="253"/>
      <c r="Q341" s="253"/>
      <c r="R341" s="253"/>
      <c r="S341" s="253"/>
      <c r="T341" s="253"/>
      <c r="U341" s="254"/>
      <c r="V341" s="14"/>
      <c r="W341" s="14"/>
      <c r="X341" s="14"/>
      <c r="Y341" s="14"/>
      <c r="Z341" s="14"/>
      <c r="AA341" s="14"/>
      <c r="AB341" s="14"/>
      <c r="AC341" s="14"/>
      <c r="AD341" s="14"/>
      <c r="AE341" s="14"/>
      <c r="AT341" s="255" t="s">
        <v>238</v>
      </c>
      <c r="AU341" s="255" t="s">
        <v>84</v>
      </c>
      <c r="AV341" s="14" t="s">
        <v>234</v>
      </c>
      <c r="AW341" s="14" t="s">
        <v>37</v>
      </c>
      <c r="AX341" s="14" t="s">
        <v>82</v>
      </c>
      <c r="AY341" s="255" t="s">
        <v>227</v>
      </c>
    </row>
    <row r="342" s="2" customFormat="1" ht="21.75" customHeight="1">
      <c r="A342" s="40"/>
      <c r="B342" s="41"/>
      <c r="C342" s="215" t="s">
        <v>734</v>
      </c>
      <c r="D342" s="215" t="s">
        <v>229</v>
      </c>
      <c r="E342" s="216" t="s">
        <v>4056</v>
      </c>
      <c r="F342" s="217" t="s">
        <v>4057</v>
      </c>
      <c r="G342" s="218" t="s">
        <v>259</v>
      </c>
      <c r="H342" s="219">
        <v>80.680000000000007</v>
      </c>
      <c r="I342" s="220"/>
      <c r="J342" s="221">
        <f>ROUND(I342*H342,2)</f>
        <v>0</v>
      </c>
      <c r="K342" s="217" t="s">
        <v>233</v>
      </c>
      <c r="L342" s="46"/>
      <c r="M342" s="222" t="s">
        <v>19</v>
      </c>
      <c r="N342" s="223" t="s">
        <v>46</v>
      </c>
      <c r="O342" s="86"/>
      <c r="P342" s="224">
        <f>O342*H342</f>
        <v>0</v>
      </c>
      <c r="Q342" s="224">
        <v>0.014999999999999999</v>
      </c>
      <c r="R342" s="224">
        <f>Q342*H342</f>
        <v>1.2102000000000002</v>
      </c>
      <c r="S342" s="224">
        <v>0</v>
      </c>
      <c r="T342" s="224">
        <f>S342*H342</f>
        <v>0</v>
      </c>
      <c r="U342" s="225" t="s">
        <v>19</v>
      </c>
      <c r="V342" s="40"/>
      <c r="W342" s="40"/>
      <c r="X342" s="40"/>
      <c r="Y342" s="40"/>
      <c r="Z342" s="40"/>
      <c r="AA342" s="40"/>
      <c r="AB342" s="40"/>
      <c r="AC342" s="40"/>
      <c r="AD342" s="40"/>
      <c r="AE342" s="40"/>
      <c r="AR342" s="226" t="s">
        <v>336</v>
      </c>
      <c r="AT342" s="226" t="s">
        <v>229</v>
      </c>
      <c r="AU342" s="226" t="s">
        <v>84</v>
      </c>
      <c r="AY342" s="19" t="s">
        <v>227</v>
      </c>
      <c r="BE342" s="227">
        <f>IF(N342="základní",J342,0)</f>
        <v>0</v>
      </c>
      <c r="BF342" s="227">
        <f>IF(N342="snížená",J342,0)</f>
        <v>0</v>
      </c>
      <c r="BG342" s="227">
        <f>IF(N342="zákl. přenesená",J342,0)</f>
        <v>0</v>
      </c>
      <c r="BH342" s="227">
        <f>IF(N342="sníž. přenesená",J342,0)</f>
        <v>0</v>
      </c>
      <c r="BI342" s="227">
        <f>IF(N342="nulová",J342,0)</f>
        <v>0</v>
      </c>
      <c r="BJ342" s="19" t="s">
        <v>82</v>
      </c>
      <c r="BK342" s="227">
        <f>ROUND(I342*H342,2)</f>
        <v>0</v>
      </c>
      <c r="BL342" s="19" t="s">
        <v>336</v>
      </c>
      <c r="BM342" s="226" t="s">
        <v>4058</v>
      </c>
    </row>
    <row r="343" s="2" customFormat="1">
      <c r="A343" s="40"/>
      <c r="B343" s="41"/>
      <c r="C343" s="42"/>
      <c r="D343" s="228" t="s">
        <v>236</v>
      </c>
      <c r="E343" s="42"/>
      <c r="F343" s="229" t="s">
        <v>4059</v>
      </c>
      <c r="G343" s="42"/>
      <c r="H343" s="42"/>
      <c r="I343" s="230"/>
      <c r="J343" s="42"/>
      <c r="K343" s="42"/>
      <c r="L343" s="46"/>
      <c r="M343" s="231"/>
      <c r="N343" s="232"/>
      <c r="O343" s="86"/>
      <c r="P343" s="86"/>
      <c r="Q343" s="86"/>
      <c r="R343" s="86"/>
      <c r="S343" s="86"/>
      <c r="T343" s="86"/>
      <c r="U343" s="87"/>
      <c r="V343" s="40"/>
      <c r="W343" s="40"/>
      <c r="X343" s="40"/>
      <c r="Y343" s="40"/>
      <c r="Z343" s="40"/>
      <c r="AA343" s="40"/>
      <c r="AB343" s="40"/>
      <c r="AC343" s="40"/>
      <c r="AD343" s="40"/>
      <c r="AE343" s="40"/>
      <c r="AT343" s="19" t="s">
        <v>236</v>
      </c>
      <c r="AU343" s="19" t="s">
        <v>84</v>
      </c>
    </row>
    <row r="344" s="13" customFormat="1">
      <c r="A344" s="13"/>
      <c r="B344" s="233"/>
      <c r="C344" s="234"/>
      <c r="D344" s="235" t="s">
        <v>238</v>
      </c>
      <c r="E344" s="236" t="s">
        <v>19</v>
      </c>
      <c r="F344" s="237" t="s">
        <v>4053</v>
      </c>
      <c r="G344" s="234"/>
      <c r="H344" s="238">
        <v>80.680000000000007</v>
      </c>
      <c r="I344" s="239"/>
      <c r="J344" s="234"/>
      <c r="K344" s="234"/>
      <c r="L344" s="240"/>
      <c r="M344" s="241"/>
      <c r="N344" s="242"/>
      <c r="O344" s="242"/>
      <c r="P344" s="242"/>
      <c r="Q344" s="242"/>
      <c r="R344" s="242"/>
      <c r="S344" s="242"/>
      <c r="T344" s="242"/>
      <c r="U344" s="243"/>
      <c r="V344" s="13"/>
      <c r="W344" s="13"/>
      <c r="X344" s="13"/>
      <c r="Y344" s="13"/>
      <c r="Z344" s="13"/>
      <c r="AA344" s="13"/>
      <c r="AB344" s="13"/>
      <c r="AC344" s="13"/>
      <c r="AD344" s="13"/>
      <c r="AE344" s="13"/>
      <c r="AT344" s="244" t="s">
        <v>238</v>
      </c>
      <c r="AU344" s="244" t="s">
        <v>84</v>
      </c>
      <c r="AV344" s="13" t="s">
        <v>84</v>
      </c>
      <c r="AW344" s="13" t="s">
        <v>37</v>
      </c>
      <c r="AX344" s="13" t="s">
        <v>75</v>
      </c>
      <c r="AY344" s="244" t="s">
        <v>227</v>
      </c>
    </row>
    <row r="345" s="14" customFormat="1">
      <c r="A345" s="14"/>
      <c r="B345" s="245"/>
      <c r="C345" s="246"/>
      <c r="D345" s="235" t="s">
        <v>238</v>
      </c>
      <c r="E345" s="247" t="s">
        <v>19</v>
      </c>
      <c r="F345" s="248" t="s">
        <v>240</v>
      </c>
      <c r="G345" s="246"/>
      <c r="H345" s="249">
        <v>80.680000000000007</v>
      </c>
      <c r="I345" s="250"/>
      <c r="J345" s="246"/>
      <c r="K345" s="246"/>
      <c r="L345" s="251"/>
      <c r="M345" s="252"/>
      <c r="N345" s="253"/>
      <c r="O345" s="253"/>
      <c r="P345" s="253"/>
      <c r="Q345" s="253"/>
      <c r="R345" s="253"/>
      <c r="S345" s="253"/>
      <c r="T345" s="253"/>
      <c r="U345" s="254"/>
      <c r="V345" s="14"/>
      <c r="W345" s="14"/>
      <c r="X345" s="14"/>
      <c r="Y345" s="14"/>
      <c r="Z345" s="14"/>
      <c r="AA345" s="14"/>
      <c r="AB345" s="14"/>
      <c r="AC345" s="14"/>
      <c r="AD345" s="14"/>
      <c r="AE345" s="14"/>
      <c r="AT345" s="255" t="s">
        <v>238</v>
      </c>
      <c r="AU345" s="255" t="s">
        <v>84</v>
      </c>
      <c r="AV345" s="14" t="s">
        <v>234</v>
      </c>
      <c r="AW345" s="14" t="s">
        <v>37</v>
      </c>
      <c r="AX345" s="14" t="s">
        <v>82</v>
      </c>
      <c r="AY345" s="255" t="s">
        <v>227</v>
      </c>
    </row>
    <row r="346" s="2" customFormat="1" ht="16.5" customHeight="1">
      <c r="A346" s="40"/>
      <c r="B346" s="41"/>
      <c r="C346" s="215" t="s">
        <v>739</v>
      </c>
      <c r="D346" s="215" t="s">
        <v>229</v>
      </c>
      <c r="E346" s="216" t="s">
        <v>639</v>
      </c>
      <c r="F346" s="217" t="s">
        <v>640</v>
      </c>
      <c r="G346" s="218" t="s">
        <v>259</v>
      </c>
      <c r="H346" s="219">
        <v>40.340000000000003</v>
      </c>
      <c r="I346" s="220"/>
      <c r="J346" s="221">
        <f>ROUND(I346*H346,2)</f>
        <v>0</v>
      </c>
      <c r="K346" s="217" t="s">
        <v>233</v>
      </c>
      <c r="L346" s="46"/>
      <c r="M346" s="222" t="s">
        <v>19</v>
      </c>
      <c r="N346" s="223" t="s">
        <v>46</v>
      </c>
      <c r="O346" s="86"/>
      <c r="P346" s="224">
        <f>O346*H346</f>
        <v>0</v>
      </c>
      <c r="Q346" s="224">
        <v>0.00029999999999999997</v>
      </c>
      <c r="R346" s="224">
        <f>Q346*H346</f>
        <v>0.012102</v>
      </c>
      <c r="S346" s="224">
        <v>0</v>
      </c>
      <c r="T346" s="224">
        <f>S346*H346</f>
        <v>0</v>
      </c>
      <c r="U346" s="225" t="s">
        <v>19</v>
      </c>
      <c r="V346" s="40"/>
      <c r="W346" s="40"/>
      <c r="X346" s="40"/>
      <c r="Y346" s="40"/>
      <c r="Z346" s="40"/>
      <c r="AA346" s="40"/>
      <c r="AB346" s="40"/>
      <c r="AC346" s="40"/>
      <c r="AD346" s="40"/>
      <c r="AE346" s="40"/>
      <c r="AR346" s="226" t="s">
        <v>336</v>
      </c>
      <c r="AT346" s="226" t="s">
        <v>229</v>
      </c>
      <c r="AU346" s="226" t="s">
        <v>84</v>
      </c>
      <c r="AY346" s="19" t="s">
        <v>227</v>
      </c>
      <c r="BE346" s="227">
        <f>IF(N346="základní",J346,0)</f>
        <v>0</v>
      </c>
      <c r="BF346" s="227">
        <f>IF(N346="snížená",J346,0)</f>
        <v>0</v>
      </c>
      <c r="BG346" s="227">
        <f>IF(N346="zákl. přenesená",J346,0)</f>
        <v>0</v>
      </c>
      <c r="BH346" s="227">
        <f>IF(N346="sníž. přenesená",J346,0)</f>
        <v>0</v>
      </c>
      <c r="BI346" s="227">
        <f>IF(N346="nulová",J346,0)</f>
        <v>0</v>
      </c>
      <c r="BJ346" s="19" t="s">
        <v>82</v>
      </c>
      <c r="BK346" s="227">
        <f>ROUND(I346*H346,2)</f>
        <v>0</v>
      </c>
      <c r="BL346" s="19" t="s">
        <v>336</v>
      </c>
      <c r="BM346" s="226" t="s">
        <v>4060</v>
      </c>
    </row>
    <row r="347" s="2" customFormat="1">
      <c r="A347" s="40"/>
      <c r="B347" s="41"/>
      <c r="C347" s="42"/>
      <c r="D347" s="228" t="s">
        <v>236</v>
      </c>
      <c r="E347" s="42"/>
      <c r="F347" s="229" t="s">
        <v>642</v>
      </c>
      <c r="G347" s="42"/>
      <c r="H347" s="42"/>
      <c r="I347" s="230"/>
      <c r="J347" s="42"/>
      <c r="K347" s="42"/>
      <c r="L347" s="46"/>
      <c r="M347" s="231"/>
      <c r="N347" s="232"/>
      <c r="O347" s="86"/>
      <c r="P347" s="86"/>
      <c r="Q347" s="86"/>
      <c r="R347" s="86"/>
      <c r="S347" s="86"/>
      <c r="T347" s="86"/>
      <c r="U347" s="87"/>
      <c r="V347" s="40"/>
      <c r="W347" s="40"/>
      <c r="X347" s="40"/>
      <c r="Y347" s="40"/>
      <c r="Z347" s="40"/>
      <c r="AA347" s="40"/>
      <c r="AB347" s="40"/>
      <c r="AC347" s="40"/>
      <c r="AD347" s="40"/>
      <c r="AE347" s="40"/>
      <c r="AT347" s="19" t="s">
        <v>236</v>
      </c>
      <c r="AU347" s="19" t="s">
        <v>84</v>
      </c>
    </row>
    <row r="348" s="13" customFormat="1">
      <c r="A348" s="13"/>
      <c r="B348" s="233"/>
      <c r="C348" s="234"/>
      <c r="D348" s="235" t="s">
        <v>238</v>
      </c>
      <c r="E348" s="236" t="s">
        <v>19</v>
      </c>
      <c r="F348" s="237" t="s">
        <v>4050</v>
      </c>
      <c r="G348" s="234"/>
      <c r="H348" s="238">
        <v>40.340000000000003</v>
      </c>
      <c r="I348" s="239"/>
      <c r="J348" s="234"/>
      <c r="K348" s="234"/>
      <c r="L348" s="240"/>
      <c r="M348" s="241"/>
      <c r="N348" s="242"/>
      <c r="O348" s="242"/>
      <c r="P348" s="242"/>
      <c r="Q348" s="242"/>
      <c r="R348" s="242"/>
      <c r="S348" s="242"/>
      <c r="T348" s="242"/>
      <c r="U348" s="243"/>
      <c r="V348" s="13"/>
      <c r="W348" s="13"/>
      <c r="X348" s="13"/>
      <c r="Y348" s="13"/>
      <c r="Z348" s="13"/>
      <c r="AA348" s="13"/>
      <c r="AB348" s="13"/>
      <c r="AC348" s="13"/>
      <c r="AD348" s="13"/>
      <c r="AE348" s="13"/>
      <c r="AT348" s="244" t="s">
        <v>238</v>
      </c>
      <c r="AU348" s="244" t="s">
        <v>84</v>
      </c>
      <c r="AV348" s="13" t="s">
        <v>84</v>
      </c>
      <c r="AW348" s="13" t="s">
        <v>37</v>
      </c>
      <c r="AX348" s="13" t="s">
        <v>75</v>
      </c>
      <c r="AY348" s="244" t="s">
        <v>227</v>
      </c>
    </row>
    <row r="349" s="14" customFormat="1">
      <c r="A349" s="14"/>
      <c r="B349" s="245"/>
      <c r="C349" s="246"/>
      <c r="D349" s="235" t="s">
        <v>238</v>
      </c>
      <c r="E349" s="247" t="s">
        <v>19</v>
      </c>
      <c r="F349" s="248" t="s">
        <v>240</v>
      </c>
      <c r="G349" s="246"/>
      <c r="H349" s="249">
        <v>40.340000000000003</v>
      </c>
      <c r="I349" s="250"/>
      <c r="J349" s="246"/>
      <c r="K349" s="246"/>
      <c r="L349" s="251"/>
      <c r="M349" s="252"/>
      <c r="N349" s="253"/>
      <c r="O349" s="253"/>
      <c r="P349" s="253"/>
      <c r="Q349" s="253"/>
      <c r="R349" s="253"/>
      <c r="S349" s="253"/>
      <c r="T349" s="253"/>
      <c r="U349" s="254"/>
      <c r="V349" s="14"/>
      <c r="W349" s="14"/>
      <c r="X349" s="14"/>
      <c r="Y349" s="14"/>
      <c r="Z349" s="14"/>
      <c r="AA349" s="14"/>
      <c r="AB349" s="14"/>
      <c r="AC349" s="14"/>
      <c r="AD349" s="14"/>
      <c r="AE349" s="14"/>
      <c r="AT349" s="255" t="s">
        <v>238</v>
      </c>
      <c r="AU349" s="255" t="s">
        <v>84</v>
      </c>
      <c r="AV349" s="14" t="s">
        <v>234</v>
      </c>
      <c r="AW349" s="14" t="s">
        <v>37</v>
      </c>
      <c r="AX349" s="14" t="s">
        <v>82</v>
      </c>
      <c r="AY349" s="255" t="s">
        <v>227</v>
      </c>
    </row>
    <row r="350" s="2" customFormat="1" ht="24.15" customHeight="1">
      <c r="A350" s="40"/>
      <c r="B350" s="41"/>
      <c r="C350" s="256" t="s">
        <v>744</v>
      </c>
      <c r="D350" s="256" t="s">
        <v>241</v>
      </c>
      <c r="E350" s="257" t="s">
        <v>644</v>
      </c>
      <c r="F350" s="258" t="s">
        <v>645</v>
      </c>
      <c r="G350" s="259" t="s">
        <v>259</v>
      </c>
      <c r="H350" s="260">
        <v>44.374000000000002</v>
      </c>
      <c r="I350" s="261"/>
      <c r="J350" s="262">
        <f>ROUND(I350*H350,2)</f>
        <v>0</v>
      </c>
      <c r="K350" s="258" t="s">
        <v>233</v>
      </c>
      <c r="L350" s="263"/>
      <c r="M350" s="264" t="s">
        <v>19</v>
      </c>
      <c r="N350" s="265" t="s">
        <v>46</v>
      </c>
      <c r="O350" s="86"/>
      <c r="P350" s="224">
        <f>O350*H350</f>
        <v>0</v>
      </c>
      <c r="Q350" s="224">
        <v>0.0051000000000000004</v>
      </c>
      <c r="R350" s="224">
        <f>Q350*H350</f>
        <v>0.22630740000000002</v>
      </c>
      <c r="S350" s="224">
        <v>0</v>
      </c>
      <c r="T350" s="224">
        <f>S350*H350</f>
        <v>0</v>
      </c>
      <c r="U350" s="225" t="s">
        <v>19</v>
      </c>
      <c r="V350" s="40"/>
      <c r="W350" s="40"/>
      <c r="X350" s="40"/>
      <c r="Y350" s="40"/>
      <c r="Z350" s="40"/>
      <c r="AA350" s="40"/>
      <c r="AB350" s="40"/>
      <c r="AC350" s="40"/>
      <c r="AD350" s="40"/>
      <c r="AE350" s="40"/>
      <c r="AR350" s="226" t="s">
        <v>491</v>
      </c>
      <c r="AT350" s="226" t="s">
        <v>241</v>
      </c>
      <c r="AU350" s="226" t="s">
        <v>84</v>
      </c>
      <c r="AY350" s="19" t="s">
        <v>227</v>
      </c>
      <c r="BE350" s="227">
        <f>IF(N350="základní",J350,0)</f>
        <v>0</v>
      </c>
      <c r="BF350" s="227">
        <f>IF(N350="snížená",J350,0)</f>
        <v>0</v>
      </c>
      <c r="BG350" s="227">
        <f>IF(N350="zákl. přenesená",J350,0)</f>
        <v>0</v>
      </c>
      <c r="BH350" s="227">
        <f>IF(N350="sníž. přenesená",J350,0)</f>
        <v>0</v>
      </c>
      <c r="BI350" s="227">
        <f>IF(N350="nulová",J350,0)</f>
        <v>0</v>
      </c>
      <c r="BJ350" s="19" t="s">
        <v>82</v>
      </c>
      <c r="BK350" s="227">
        <f>ROUND(I350*H350,2)</f>
        <v>0</v>
      </c>
      <c r="BL350" s="19" t="s">
        <v>336</v>
      </c>
      <c r="BM350" s="226" t="s">
        <v>4061</v>
      </c>
    </row>
    <row r="351" s="13" customFormat="1">
      <c r="A351" s="13"/>
      <c r="B351" s="233"/>
      <c r="C351" s="234"/>
      <c r="D351" s="235" t="s">
        <v>238</v>
      </c>
      <c r="E351" s="234"/>
      <c r="F351" s="237" t="s">
        <v>4062</v>
      </c>
      <c r="G351" s="234"/>
      <c r="H351" s="238">
        <v>44.374000000000002</v>
      </c>
      <c r="I351" s="239"/>
      <c r="J351" s="234"/>
      <c r="K351" s="234"/>
      <c r="L351" s="240"/>
      <c r="M351" s="241"/>
      <c r="N351" s="242"/>
      <c r="O351" s="242"/>
      <c r="P351" s="242"/>
      <c r="Q351" s="242"/>
      <c r="R351" s="242"/>
      <c r="S351" s="242"/>
      <c r="T351" s="242"/>
      <c r="U351" s="243"/>
      <c r="V351" s="13"/>
      <c r="W351" s="13"/>
      <c r="X351" s="13"/>
      <c r="Y351" s="13"/>
      <c r="Z351" s="13"/>
      <c r="AA351" s="13"/>
      <c r="AB351" s="13"/>
      <c r="AC351" s="13"/>
      <c r="AD351" s="13"/>
      <c r="AE351" s="13"/>
      <c r="AT351" s="244" t="s">
        <v>238</v>
      </c>
      <c r="AU351" s="244" t="s">
        <v>84</v>
      </c>
      <c r="AV351" s="13" t="s">
        <v>84</v>
      </c>
      <c r="AW351" s="13" t="s">
        <v>4</v>
      </c>
      <c r="AX351" s="13" t="s">
        <v>82</v>
      </c>
      <c r="AY351" s="244" t="s">
        <v>227</v>
      </c>
    </row>
    <row r="352" s="2" customFormat="1" ht="16.5" customHeight="1">
      <c r="A352" s="40"/>
      <c r="B352" s="41"/>
      <c r="C352" s="215" t="s">
        <v>750</v>
      </c>
      <c r="D352" s="215" t="s">
        <v>229</v>
      </c>
      <c r="E352" s="216" t="s">
        <v>649</v>
      </c>
      <c r="F352" s="217" t="s">
        <v>650</v>
      </c>
      <c r="G352" s="218" t="s">
        <v>309</v>
      </c>
      <c r="H352" s="219">
        <v>31.899999999999999</v>
      </c>
      <c r="I352" s="220"/>
      <c r="J352" s="221">
        <f>ROUND(I352*H352,2)</f>
        <v>0</v>
      </c>
      <c r="K352" s="217" t="s">
        <v>233</v>
      </c>
      <c r="L352" s="46"/>
      <c r="M352" s="222" t="s">
        <v>19</v>
      </c>
      <c r="N352" s="223" t="s">
        <v>46</v>
      </c>
      <c r="O352" s="86"/>
      <c r="P352" s="224">
        <f>O352*H352</f>
        <v>0</v>
      </c>
      <c r="Q352" s="224">
        <v>1.0000000000000001E-05</v>
      </c>
      <c r="R352" s="224">
        <f>Q352*H352</f>
        <v>0.000319</v>
      </c>
      <c r="S352" s="224">
        <v>0</v>
      </c>
      <c r="T352" s="224">
        <f>S352*H352</f>
        <v>0</v>
      </c>
      <c r="U352" s="225" t="s">
        <v>19</v>
      </c>
      <c r="V352" s="40"/>
      <c r="W352" s="40"/>
      <c r="X352" s="40"/>
      <c r="Y352" s="40"/>
      <c r="Z352" s="40"/>
      <c r="AA352" s="40"/>
      <c r="AB352" s="40"/>
      <c r="AC352" s="40"/>
      <c r="AD352" s="40"/>
      <c r="AE352" s="40"/>
      <c r="AR352" s="226" t="s">
        <v>336</v>
      </c>
      <c r="AT352" s="226" t="s">
        <v>229</v>
      </c>
      <c r="AU352" s="226" t="s">
        <v>84</v>
      </c>
      <c r="AY352" s="19" t="s">
        <v>227</v>
      </c>
      <c r="BE352" s="227">
        <f>IF(N352="základní",J352,0)</f>
        <v>0</v>
      </c>
      <c r="BF352" s="227">
        <f>IF(N352="snížená",J352,0)</f>
        <v>0</v>
      </c>
      <c r="BG352" s="227">
        <f>IF(N352="zákl. přenesená",J352,0)</f>
        <v>0</v>
      </c>
      <c r="BH352" s="227">
        <f>IF(N352="sníž. přenesená",J352,0)</f>
        <v>0</v>
      </c>
      <c r="BI352" s="227">
        <f>IF(N352="nulová",J352,0)</f>
        <v>0</v>
      </c>
      <c r="BJ352" s="19" t="s">
        <v>82</v>
      </c>
      <c r="BK352" s="227">
        <f>ROUND(I352*H352,2)</f>
        <v>0</v>
      </c>
      <c r="BL352" s="19" t="s">
        <v>336</v>
      </c>
      <c r="BM352" s="226" t="s">
        <v>4063</v>
      </c>
    </row>
    <row r="353" s="2" customFormat="1">
      <c r="A353" s="40"/>
      <c r="B353" s="41"/>
      <c r="C353" s="42"/>
      <c r="D353" s="228" t="s">
        <v>236</v>
      </c>
      <c r="E353" s="42"/>
      <c r="F353" s="229" t="s">
        <v>652</v>
      </c>
      <c r="G353" s="42"/>
      <c r="H353" s="42"/>
      <c r="I353" s="230"/>
      <c r="J353" s="42"/>
      <c r="K353" s="42"/>
      <c r="L353" s="46"/>
      <c r="M353" s="231"/>
      <c r="N353" s="232"/>
      <c r="O353" s="86"/>
      <c r="P353" s="86"/>
      <c r="Q353" s="86"/>
      <c r="R353" s="86"/>
      <c r="S353" s="86"/>
      <c r="T353" s="86"/>
      <c r="U353" s="87"/>
      <c r="V353" s="40"/>
      <c r="W353" s="40"/>
      <c r="X353" s="40"/>
      <c r="Y353" s="40"/>
      <c r="Z353" s="40"/>
      <c r="AA353" s="40"/>
      <c r="AB353" s="40"/>
      <c r="AC353" s="40"/>
      <c r="AD353" s="40"/>
      <c r="AE353" s="40"/>
      <c r="AT353" s="19" t="s">
        <v>236</v>
      </c>
      <c r="AU353" s="19" t="s">
        <v>84</v>
      </c>
    </row>
    <row r="354" s="13" customFormat="1">
      <c r="A354" s="13"/>
      <c r="B354" s="233"/>
      <c r="C354" s="234"/>
      <c r="D354" s="235" t="s">
        <v>238</v>
      </c>
      <c r="E354" s="236" t="s">
        <v>19</v>
      </c>
      <c r="F354" s="237" t="s">
        <v>4064</v>
      </c>
      <c r="G354" s="234"/>
      <c r="H354" s="238">
        <v>28.350000000000001</v>
      </c>
      <c r="I354" s="239"/>
      <c r="J354" s="234"/>
      <c r="K354" s="234"/>
      <c r="L354" s="240"/>
      <c r="M354" s="241"/>
      <c r="N354" s="242"/>
      <c r="O354" s="242"/>
      <c r="P354" s="242"/>
      <c r="Q354" s="242"/>
      <c r="R354" s="242"/>
      <c r="S354" s="242"/>
      <c r="T354" s="242"/>
      <c r="U354" s="243"/>
      <c r="V354" s="13"/>
      <c r="W354" s="13"/>
      <c r="X354" s="13"/>
      <c r="Y354" s="13"/>
      <c r="Z354" s="13"/>
      <c r="AA354" s="13"/>
      <c r="AB354" s="13"/>
      <c r="AC354" s="13"/>
      <c r="AD354" s="13"/>
      <c r="AE354" s="13"/>
      <c r="AT354" s="244" t="s">
        <v>238</v>
      </c>
      <c r="AU354" s="244" t="s">
        <v>84</v>
      </c>
      <c r="AV354" s="13" t="s">
        <v>84</v>
      </c>
      <c r="AW354" s="13" t="s">
        <v>37</v>
      </c>
      <c r="AX354" s="13" t="s">
        <v>75</v>
      </c>
      <c r="AY354" s="244" t="s">
        <v>227</v>
      </c>
    </row>
    <row r="355" s="13" customFormat="1">
      <c r="A355" s="13"/>
      <c r="B355" s="233"/>
      <c r="C355" s="234"/>
      <c r="D355" s="235" t="s">
        <v>238</v>
      </c>
      <c r="E355" s="236" t="s">
        <v>19</v>
      </c>
      <c r="F355" s="237" t="s">
        <v>4065</v>
      </c>
      <c r="G355" s="234"/>
      <c r="H355" s="238">
        <v>3.5499999999999998</v>
      </c>
      <c r="I355" s="239"/>
      <c r="J355" s="234"/>
      <c r="K355" s="234"/>
      <c r="L355" s="240"/>
      <c r="M355" s="241"/>
      <c r="N355" s="242"/>
      <c r="O355" s="242"/>
      <c r="P355" s="242"/>
      <c r="Q355" s="242"/>
      <c r="R355" s="242"/>
      <c r="S355" s="242"/>
      <c r="T355" s="242"/>
      <c r="U355" s="243"/>
      <c r="V355" s="13"/>
      <c r="W355" s="13"/>
      <c r="X355" s="13"/>
      <c r="Y355" s="13"/>
      <c r="Z355" s="13"/>
      <c r="AA355" s="13"/>
      <c r="AB355" s="13"/>
      <c r="AC355" s="13"/>
      <c r="AD355" s="13"/>
      <c r="AE355" s="13"/>
      <c r="AT355" s="244" t="s">
        <v>238</v>
      </c>
      <c r="AU355" s="244" t="s">
        <v>84</v>
      </c>
      <c r="AV355" s="13" t="s">
        <v>84</v>
      </c>
      <c r="AW355" s="13" t="s">
        <v>37</v>
      </c>
      <c r="AX355" s="13" t="s">
        <v>75</v>
      </c>
      <c r="AY355" s="244" t="s">
        <v>227</v>
      </c>
    </row>
    <row r="356" s="14" customFormat="1">
      <c r="A356" s="14"/>
      <c r="B356" s="245"/>
      <c r="C356" s="246"/>
      <c r="D356" s="235" t="s">
        <v>238</v>
      </c>
      <c r="E356" s="247" t="s">
        <v>19</v>
      </c>
      <c r="F356" s="248" t="s">
        <v>240</v>
      </c>
      <c r="G356" s="246"/>
      <c r="H356" s="249">
        <v>31.900000000000002</v>
      </c>
      <c r="I356" s="250"/>
      <c r="J356" s="246"/>
      <c r="K356" s="246"/>
      <c r="L356" s="251"/>
      <c r="M356" s="252"/>
      <c r="N356" s="253"/>
      <c r="O356" s="253"/>
      <c r="P356" s="253"/>
      <c r="Q356" s="253"/>
      <c r="R356" s="253"/>
      <c r="S356" s="253"/>
      <c r="T356" s="253"/>
      <c r="U356" s="254"/>
      <c r="V356" s="14"/>
      <c r="W356" s="14"/>
      <c r="X356" s="14"/>
      <c r="Y356" s="14"/>
      <c r="Z356" s="14"/>
      <c r="AA356" s="14"/>
      <c r="AB356" s="14"/>
      <c r="AC356" s="14"/>
      <c r="AD356" s="14"/>
      <c r="AE356" s="14"/>
      <c r="AT356" s="255" t="s">
        <v>238</v>
      </c>
      <c r="AU356" s="255" t="s">
        <v>84</v>
      </c>
      <c r="AV356" s="14" t="s">
        <v>234</v>
      </c>
      <c r="AW356" s="14" t="s">
        <v>37</v>
      </c>
      <c r="AX356" s="14" t="s">
        <v>82</v>
      </c>
      <c r="AY356" s="255" t="s">
        <v>227</v>
      </c>
    </row>
    <row r="357" s="2" customFormat="1" ht="16.5" customHeight="1">
      <c r="A357" s="40"/>
      <c r="B357" s="41"/>
      <c r="C357" s="256" t="s">
        <v>756</v>
      </c>
      <c r="D357" s="256" t="s">
        <v>241</v>
      </c>
      <c r="E357" s="257" t="s">
        <v>655</v>
      </c>
      <c r="F357" s="258" t="s">
        <v>656</v>
      </c>
      <c r="G357" s="259" t="s">
        <v>309</v>
      </c>
      <c r="H357" s="260">
        <v>38.280000000000001</v>
      </c>
      <c r="I357" s="261"/>
      <c r="J357" s="262">
        <f>ROUND(I357*H357,2)</f>
        <v>0</v>
      </c>
      <c r="K357" s="258" t="s">
        <v>19</v>
      </c>
      <c r="L357" s="263"/>
      <c r="M357" s="264" t="s">
        <v>19</v>
      </c>
      <c r="N357" s="265" t="s">
        <v>46</v>
      </c>
      <c r="O357" s="86"/>
      <c r="P357" s="224">
        <f>O357*H357</f>
        <v>0</v>
      </c>
      <c r="Q357" s="224">
        <v>0.00020000000000000001</v>
      </c>
      <c r="R357" s="224">
        <f>Q357*H357</f>
        <v>0.0076560000000000005</v>
      </c>
      <c r="S357" s="224">
        <v>0</v>
      </c>
      <c r="T357" s="224">
        <f>S357*H357</f>
        <v>0</v>
      </c>
      <c r="U357" s="225" t="s">
        <v>19</v>
      </c>
      <c r="V357" s="40"/>
      <c r="W357" s="40"/>
      <c r="X357" s="40"/>
      <c r="Y357" s="40"/>
      <c r="Z357" s="40"/>
      <c r="AA357" s="40"/>
      <c r="AB357" s="40"/>
      <c r="AC357" s="40"/>
      <c r="AD357" s="40"/>
      <c r="AE357" s="40"/>
      <c r="AR357" s="226" t="s">
        <v>491</v>
      </c>
      <c r="AT357" s="226" t="s">
        <v>241</v>
      </c>
      <c r="AU357" s="226" t="s">
        <v>84</v>
      </c>
      <c r="AY357" s="19" t="s">
        <v>227</v>
      </c>
      <c r="BE357" s="227">
        <f>IF(N357="základní",J357,0)</f>
        <v>0</v>
      </c>
      <c r="BF357" s="227">
        <f>IF(N357="snížená",J357,0)</f>
        <v>0</v>
      </c>
      <c r="BG357" s="227">
        <f>IF(N357="zákl. přenesená",J357,0)</f>
        <v>0</v>
      </c>
      <c r="BH357" s="227">
        <f>IF(N357="sníž. přenesená",J357,0)</f>
        <v>0</v>
      </c>
      <c r="BI357" s="227">
        <f>IF(N357="nulová",J357,0)</f>
        <v>0</v>
      </c>
      <c r="BJ357" s="19" t="s">
        <v>82</v>
      </c>
      <c r="BK357" s="227">
        <f>ROUND(I357*H357,2)</f>
        <v>0</v>
      </c>
      <c r="BL357" s="19" t="s">
        <v>336</v>
      </c>
      <c r="BM357" s="226" t="s">
        <v>4066</v>
      </c>
    </row>
    <row r="358" s="13" customFormat="1">
      <c r="A358" s="13"/>
      <c r="B358" s="233"/>
      <c r="C358" s="234"/>
      <c r="D358" s="235" t="s">
        <v>238</v>
      </c>
      <c r="E358" s="234"/>
      <c r="F358" s="237" t="s">
        <v>4067</v>
      </c>
      <c r="G358" s="234"/>
      <c r="H358" s="238">
        <v>38.280000000000001</v>
      </c>
      <c r="I358" s="239"/>
      <c r="J358" s="234"/>
      <c r="K358" s="234"/>
      <c r="L358" s="240"/>
      <c r="M358" s="241"/>
      <c r="N358" s="242"/>
      <c r="O358" s="242"/>
      <c r="P358" s="242"/>
      <c r="Q358" s="242"/>
      <c r="R358" s="242"/>
      <c r="S358" s="242"/>
      <c r="T358" s="242"/>
      <c r="U358" s="243"/>
      <c r="V358" s="13"/>
      <c r="W358" s="13"/>
      <c r="X358" s="13"/>
      <c r="Y358" s="13"/>
      <c r="Z358" s="13"/>
      <c r="AA358" s="13"/>
      <c r="AB358" s="13"/>
      <c r="AC358" s="13"/>
      <c r="AD358" s="13"/>
      <c r="AE358" s="13"/>
      <c r="AT358" s="244" t="s">
        <v>238</v>
      </c>
      <c r="AU358" s="244" t="s">
        <v>84</v>
      </c>
      <c r="AV358" s="13" t="s">
        <v>84</v>
      </c>
      <c r="AW358" s="13" t="s">
        <v>4</v>
      </c>
      <c r="AX358" s="13" t="s">
        <v>82</v>
      </c>
      <c r="AY358" s="244" t="s">
        <v>227</v>
      </c>
    </row>
    <row r="359" s="2" customFormat="1" ht="16.5" customHeight="1">
      <c r="A359" s="40"/>
      <c r="B359" s="41"/>
      <c r="C359" s="215" t="s">
        <v>761</v>
      </c>
      <c r="D359" s="215" t="s">
        <v>229</v>
      </c>
      <c r="E359" s="216" t="s">
        <v>660</v>
      </c>
      <c r="F359" s="217" t="s">
        <v>661</v>
      </c>
      <c r="G359" s="218" t="s">
        <v>309</v>
      </c>
      <c r="H359" s="219">
        <v>31.899999999999999</v>
      </c>
      <c r="I359" s="220"/>
      <c r="J359" s="221">
        <f>ROUND(I359*H359,2)</f>
        <v>0</v>
      </c>
      <c r="K359" s="217" t="s">
        <v>233</v>
      </c>
      <c r="L359" s="46"/>
      <c r="M359" s="222" t="s">
        <v>19</v>
      </c>
      <c r="N359" s="223" t="s">
        <v>46</v>
      </c>
      <c r="O359" s="86"/>
      <c r="P359" s="224">
        <f>O359*H359</f>
        <v>0</v>
      </c>
      <c r="Q359" s="224">
        <v>3.0000000000000001E-05</v>
      </c>
      <c r="R359" s="224">
        <f>Q359*H359</f>
        <v>0.00095699999999999995</v>
      </c>
      <c r="S359" s="224">
        <v>0</v>
      </c>
      <c r="T359" s="224">
        <f>S359*H359</f>
        <v>0</v>
      </c>
      <c r="U359" s="225" t="s">
        <v>19</v>
      </c>
      <c r="V359" s="40"/>
      <c r="W359" s="40"/>
      <c r="X359" s="40"/>
      <c r="Y359" s="40"/>
      <c r="Z359" s="40"/>
      <c r="AA359" s="40"/>
      <c r="AB359" s="40"/>
      <c r="AC359" s="40"/>
      <c r="AD359" s="40"/>
      <c r="AE359" s="40"/>
      <c r="AR359" s="226" t="s">
        <v>336</v>
      </c>
      <c r="AT359" s="226" t="s">
        <v>229</v>
      </c>
      <c r="AU359" s="226" t="s">
        <v>84</v>
      </c>
      <c r="AY359" s="19" t="s">
        <v>227</v>
      </c>
      <c r="BE359" s="227">
        <f>IF(N359="základní",J359,0)</f>
        <v>0</v>
      </c>
      <c r="BF359" s="227">
        <f>IF(N359="snížená",J359,0)</f>
        <v>0</v>
      </c>
      <c r="BG359" s="227">
        <f>IF(N359="zákl. přenesená",J359,0)</f>
        <v>0</v>
      </c>
      <c r="BH359" s="227">
        <f>IF(N359="sníž. přenesená",J359,0)</f>
        <v>0</v>
      </c>
      <c r="BI359" s="227">
        <f>IF(N359="nulová",J359,0)</f>
        <v>0</v>
      </c>
      <c r="BJ359" s="19" t="s">
        <v>82</v>
      </c>
      <c r="BK359" s="227">
        <f>ROUND(I359*H359,2)</f>
        <v>0</v>
      </c>
      <c r="BL359" s="19" t="s">
        <v>336</v>
      </c>
      <c r="BM359" s="226" t="s">
        <v>4068</v>
      </c>
    </row>
    <row r="360" s="2" customFormat="1">
      <c r="A360" s="40"/>
      <c r="B360" s="41"/>
      <c r="C360" s="42"/>
      <c r="D360" s="228" t="s">
        <v>236</v>
      </c>
      <c r="E360" s="42"/>
      <c r="F360" s="229" t="s">
        <v>663</v>
      </c>
      <c r="G360" s="42"/>
      <c r="H360" s="42"/>
      <c r="I360" s="230"/>
      <c r="J360" s="42"/>
      <c r="K360" s="42"/>
      <c r="L360" s="46"/>
      <c r="M360" s="231"/>
      <c r="N360" s="232"/>
      <c r="O360" s="86"/>
      <c r="P360" s="86"/>
      <c r="Q360" s="86"/>
      <c r="R360" s="86"/>
      <c r="S360" s="86"/>
      <c r="T360" s="86"/>
      <c r="U360" s="87"/>
      <c r="V360" s="40"/>
      <c r="W360" s="40"/>
      <c r="X360" s="40"/>
      <c r="Y360" s="40"/>
      <c r="Z360" s="40"/>
      <c r="AA360" s="40"/>
      <c r="AB360" s="40"/>
      <c r="AC360" s="40"/>
      <c r="AD360" s="40"/>
      <c r="AE360" s="40"/>
      <c r="AT360" s="19" t="s">
        <v>236</v>
      </c>
      <c r="AU360" s="19" t="s">
        <v>84</v>
      </c>
    </row>
    <row r="361" s="13" customFormat="1">
      <c r="A361" s="13"/>
      <c r="B361" s="233"/>
      <c r="C361" s="234"/>
      <c r="D361" s="235" t="s">
        <v>238</v>
      </c>
      <c r="E361" s="236" t="s">
        <v>19</v>
      </c>
      <c r="F361" s="237" t="s">
        <v>4069</v>
      </c>
      <c r="G361" s="234"/>
      <c r="H361" s="238">
        <v>31.899999999999999</v>
      </c>
      <c r="I361" s="239"/>
      <c r="J361" s="234"/>
      <c r="K361" s="234"/>
      <c r="L361" s="240"/>
      <c r="M361" s="241"/>
      <c r="N361" s="242"/>
      <c r="O361" s="242"/>
      <c r="P361" s="242"/>
      <c r="Q361" s="242"/>
      <c r="R361" s="242"/>
      <c r="S361" s="242"/>
      <c r="T361" s="242"/>
      <c r="U361" s="243"/>
      <c r="V361" s="13"/>
      <c r="W361" s="13"/>
      <c r="X361" s="13"/>
      <c r="Y361" s="13"/>
      <c r="Z361" s="13"/>
      <c r="AA361" s="13"/>
      <c r="AB361" s="13"/>
      <c r="AC361" s="13"/>
      <c r="AD361" s="13"/>
      <c r="AE361" s="13"/>
      <c r="AT361" s="244" t="s">
        <v>238</v>
      </c>
      <c r="AU361" s="244" t="s">
        <v>84</v>
      </c>
      <c r="AV361" s="13" t="s">
        <v>84</v>
      </c>
      <c r="AW361" s="13" t="s">
        <v>37</v>
      </c>
      <c r="AX361" s="13" t="s">
        <v>75</v>
      </c>
      <c r="AY361" s="244" t="s">
        <v>227</v>
      </c>
    </row>
    <row r="362" s="14" customFormat="1">
      <c r="A362" s="14"/>
      <c r="B362" s="245"/>
      <c r="C362" s="246"/>
      <c r="D362" s="235" t="s">
        <v>238</v>
      </c>
      <c r="E362" s="247" t="s">
        <v>19</v>
      </c>
      <c r="F362" s="248" t="s">
        <v>240</v>
      </c>
      <c r="G362" s="246"/>
      <c r="H362" s="249">
        <v>31.899999999999999</v>
      </c>
      <c r="I362" s="250"/>
      <c r="J362" s="246"/>
      <c r="K362" s="246"/>
      <c r="L362" s="251"/>
      <c r="M362" s="252"/>
      <c r="N362" s="253"/>
      <c r="O362" s="253"/>
      <c r="P362" s="253"/>
      <c r="Q362" s="253"/>
      <c r="R362" s="253"/>
      <c r="S362" s="253"/>
      <c r="T362" s="253"/>
      <c r="U362" s="254"/>
      <c r="V362" s="14"/>
      <c r="W362" s="14"/>
      <c r="X362" s="14"/>
      <c r="Y362" s="14"/>
      <c r="Z362" s="14"/>
      <c r="AA362" s="14"/>
      <c r="AB362" s="14"/>
      <c r="AC362" s="14"/>
      <c r="AD362" s="14"/>
      <c r="AE362" s="14"/>
      <c r="AT362" s="255" t="s">
        <v>238</v>
      </c>
      <c r="AU362" s="255" t="s">
        <v>84</v>
      </c>
      <c r="AV362" s="14" t="s">
        <v>234</v>
      </c>
      <c r="AW362" s="14" t="s">
        <v>37</v>
      </c>
      <c r="AX362" s="14" t="s">
        <v>82</v>
      </c>
      <c r="AY362" s="255" t="s">
        <v>227</v>
      </c>
    </row>
    <row r="363" s="2" customFormat="1" ht="24.15" customHeight="1">
      <c r="A363" s="40"/>
      <c r="B363" s="41"/>
      <c r="C363" s="215" t="s">
        <v>766</v>
      </c>
      <c r="D363" s="215" t="s">
        <v>229</v>
      </c>
      <c r="E363" s="216" t="s">
        <v>666</v>
      </c>
      <c r="F363" s="217" t="s">
        <v>667</v>
      </c>
      <c r="G363" s="218" t="s">
        <v>244</v>
      </c>
      <c r="H363" s="219">
        <v>1.95</v>
      </c>
      <c r="I363" s="220"/>
      <c r="J363" s="221">
        <f>ROUND(I363*H363,2)</f>
        <v>0</v>
      </c>
      <c r="K363" s="217" t="s">
        <v>233</v>
      </c>
      <c r="L363" s="46"/>
      <c r="M363" s="222" t="s">
        <v>19</v>
      </c>
      <c r="N363" s="223" t="s">
        <v>46</v>
      </c>
      <c r="O363" s="86"/>
      <c r="P363" s="224">
        <f>O363*H363</f>
        <v>0</v>
      </c>
      <c r="Q363" s="224">
        <v>0</v>
      </c>
      <c r="R363" s="224">
        <f>Q363*H363</f>
        <v>0</v>
      </c>
      <c r="S363" s="224">
        <v>0</v>
      </c>
      <c r="T363" s="224">
        <f>S363*H363</f>
        <v>0</v>
      </c>
      <c r="U363" s="225" t="s">
        <v>19</v>
      </c>
      <c r="V363" s="40"/>
      <c r="W363" s="40"/>
      <c r="X363" s="40"/>
      <c r="Y363" s="40"/>
      <c r="Z363" s="40"/>
      <c r="AA363" s="40"/>
      <c r="AB363" s="40"/>
      <c r="AC363" s="40"/>
      <c r="AD363" s="40"/>
      <c r="AE363" s="40"/>
      <c r="AR363" s="226" t="s">
        <v>336</v>
      </c>
      <c r="AT363" s="226" t="s">
        <v>229</v>
      </c>
      <c r="AU363" s="226" t="s">
        <v>84</v>
      </c>
      <c r="AY363" s="19" t="s">
        <v>227</v>
      </c>
      <c r="BE363" s="227">
        <f>IF(N363="základní",J363,0)</f>
        <v>0</v>
      </c>
      <c r="BF363" s="227">
        <f>IF(N363="snížená",J363,0)</f>
        <v>0</v>
      </c>
      <c r="BG363" s="227">
        <f>IF(N363="zákl. přenesená",J363,0)</f>
        <v>0</v>
      </c>
      <c r="BH363" s="227">
        <f>IF(N363="sníž. přenesená",J363,0)</f>
        <v>0</v>
      </c>
      <c r="BI363" s="227">
        <f>IF(N363="nulová",J363,0)</f>
        <v>0</v>
      </c>
      <c r="BJ363" s="19" t="s">
        <v>82</v>
      </c>
      <c r="BK363" s="227">
        <f>ROUND(I363*H363,2)</f>
        <v>0</v>
      </c>
      <c r="BL363" s="19" t="s">
        <v>336</v>
      </c>
      <c r="BM363" s="226" t="s">
        <v>4070</v>
      </c>
    </row>
    <row r="364" s="2" customFormat="1">
      <c r="A364" s="40"/>
      <c r="B364" s="41"/>
      <c r="C364" s="42"/>
      <c r="D364" s="228" t="s">
        <v>236</v>
      </c>
      <c r="E364" s="42"/>
      <c r="F364" s="229" t="s">
        <v>669</v>
      </c>
      <c r="G364" s="42"/>
      <c r="H364" s="42"/>
      <c r="I364" s="230"/>
      <c r="J364" s="42"/>
      <c r="K364" s="42"/>
      <c r="L364" s="46"/>
      <c r="M364" s="231"/>
      <c r="N364" s="232"/>
      <c r="O364" s="86"/>
      <c r="P364" s="86"/>
      <c r="Q364" s="86"/>
      <c r="R364" s="86"/>
      <c r="S364" s="86"/>
      <c r="T364" s="86"/>
      <c r="U364" s="87"/>
      <c r="V364" s="40"/>
      <c r="W364" s="40"/>
      <c r="X364" s="40"/>
      <c r="Y364" s="40"/>
      <c r="Z364" s="40"/>
      <c r="AA364" s="40"/>
      <c r="AB364" s="40"/>
      <c r="AC364" s="40"/>
      <c r="AD364" s="40"/>
      <c r="AE364" s="40"/>
      <c r="AT364" s="19" t="s">
        <v>236</v>
      </c>
      <c r="AU364" s="19" t="s">
        <v>84</v>
      </c>
    </row>
    <row r="365" s="12" customFormat="1" ht="22.8" customHeight="1">
      <c r="A365" s="12"/>
      <c r="B365" s="199"/>
      <c r="C365" s="200"/>
      <c r="D365" s="201" t="s">
        <v>74</v>
      </c>
      <c r="E365" s="213" t="s">
        <v>670</v>
      </c>
      <c r="F365" s="213" t="s">
        <v>671</v>
      </c>
      <c r="G365" s="200"/>
      <c r="H365" s="200"/>
      <c r="I365" s="203"/>
      <c r="J365" s="214">
        <f>BK365</f>
        <v>0</v>
      </c>
      <c r="K365" s="200"/>
      <c r="L365" s="205"/>
      <c r="M365" s="206"/>
      <c r="N365" s="207"/>
      <c r="O365" s="207"/>
      <c r="P365" s="208">
        <f>SUM(P366:P404)</f>
        <v>0</v>
      </c>
      <c r="Q365" s="207"/>
      <c r="R365" s="208">
        <f>SUM(R366:R404)</f>
        <v>0.20503500000000002</v>
      </c>
      <c r="S365" s="207"/>
      <c r="T365" s="208">
        <f>SUM(T366:T404)</f>
        <v>0</v>
      </c>
      <c r="U365" s="209"/>
      <c r="V365" s="12"/>
      <c r="W365" s="12"/>
      <c r="X365" s="12"/>
      <c r="Y365" s="12"/>
      <c r="Z365" s="12"/>
      <c r="AA365" s="12"/>
      <c r="AB365" s="12"/>
      <c r="AC365" s="12"/>
      <c r="AD365" s="12"/>
      <c r="AE365" s="12"/>
      <c r="AR365" s="210" t="s">
        <v>84</v>
      </c>
      <c r="AT365" s="211" t="s">
        <v>74</v>
      </c>
      <c r="AU365" s="211" t="s">
        <v>82</v>
      </c>
      <c r="AY365" s="210" t="s">
        <v>227</v>
      </c>
      <c r="BK365" s="212">
        <f>SUM(BK366:BK404)</f>
        <v>0</v>
      </c>
    </row>
    <row r="366" s="2" customFormat="1" ht="16.5" customHeight="1">
      <c r="A366" s="40"/>
      <c r="B366" s="41"/>
      <c r="C366" s="215" t="s">
        <v>772</v>
      </c>
      <c r="D366" s="215" t="s">
        <v>229</v>
      </c>
      <c r="E366" s="216" t="s">
        <v>673</v>
      </c>
      <c r="F366" s="217" t="s">
        <v>674</v>
      </c>
      <c r="G366" s="218" t="s">
        <v>259</v>
      </c>
      <c r="H366" s="219">
        <v>10.5</v>
      </c>
      <c r="I366" s="220"/>
      <c r="J366" s="221">
        <f>ROUND(I366*H366,2)</f>
        <v>0</v>
      </c>
      <c r="K366" s="217" t="s">
        <v>233</v>
      </c>
      <c r="L366" s="46"/>
      <c r="M366" s="222" t="s">
        <v>19</v>
      </c>
      <c r="N366" s="223" t="s">
        <v>46</v>
      </c>
      <c r="O366" s="86"/>
      <c r="P366" s="224">
        <f>O366*H366</f>
        <v>0</v>
      </c>
      <c r="Q366" s="224">
        <v>0</v>
      </c>
      <c r="R366" s="224">
        <f>Q366*H366</f>
        <v>0</v>
      </c>
      <c r="S366" s="224">
        <v>0</v>
      </c>
      <c r="T366" s="224">
        <f>S366*H366</f>
        <v>0</v>
      </c>
      <c r="U366" s="225" t="s">
        <v>19</v>
      </c>
      <c r="V366" s="40"/>
      <c r="W366" s="40"/>
      <c r="X366" s="40"/>
      <c r="Y366" s="40"/>
      <c r="Z366" s="40"/>
      <c r="AA366" s="40"/>
      <c r="AB366" s="40"/>
      <c r="AC366" s="40"/>
      <c r="AD366" s="40"/>
      <c r="AE366" s="40"/>
      <c r="AR366" s="226" t="s">
        <v>336</v>
      </c>
      <c r="AT366" s="226" t="s">
        <v>229</v>
      </c>
      <c r="AU366" s="226" t="s">
        <v>84</v>
      </c>
      <c r="AY366" s="19" t="s">
        <v>227</v>
      </c>
      <c r="BE366" s="227">
        <f>IF(N366="základní",J366,0)</f>
        <v>0</v>
      </c>
      <c r="BF366" s="227">
        <f>IF(N366="snížená",J366,0)</f>
        <v>0</v>
      </c>
      <c r="BG366" s="227">
        <f>IF(N366="zákl. přenesená",J366,0)</f>
        <v>0</v>
      </c>
      <c r="BH366" s="227">
        <f>IF(N366="sníž. přenesená",J366,0)</f>
        <v>0</v>
      </c>
      <c r="BI366" s="227">
        <f>IF(N366="nulová",J366,0)</f>
        <v>0</v>
      </c>
      <c r="BJ366" s="19" t="s">
        <v>82</v>
      </c>
      <c r="BK366" s="227">
        <f>ROUND(I366*H366,2)</f>
        <v>0</v>
      </c>
      <c r="BL366" s="19" t="s">
        <v>336</v>
      </c>
      <c r="BM366" s="226" t="s">
        <v>4071</v>
      </c>
    </row>
    <row r="367" s="2" customFormat="1">
      <c r="A367" s="40"/>
      <c r="B367" s="41"/>
      <c r="C367" s="42"/>
      <c r="D367" s="228" t="s">
        <v>236</v>
      </c>
      <c r="E367" s="42"/>
      <c r="F367" s="229" t="s">
        <v>676</v>
      </c>
      <c r="G367" s="42"/>
      <c r="H367" s="42"/>
      <c r="I367" s="230"/>
      <c r="J367" s="42"/>
      <c r="K367" s="42"/>
      <c r="L367" s="46"/>
      <c r="M367" s="231"/>
      <c r="N367" s="232"/>
      <c r="O367" s="86"/>
      <c r="P367" s="86"/>
      <c r="Q367" s="86"/>
      <c r="R367" s="86"/>
      <c r="S367" s="86"/>
      <c r="T367" s="86"/>
      <c r="U367" s="87"/>
      <c r="V367" s="40"/>
      <c r="W367" s="40"/>
      <c r="X367" s="40"/>
      <c r="Y367" s="40"/>
      <c r="Z367" s="40"/>
      <c r="AA367" s="40"/>
      <c r="AB367" s="40"/>
      <c r="AC367" s="40"/>
      <c r="AD367" s="40"/>
      <c r="AE367" s="40"/>
      <c r="AT367" s="19" t="s">
        <v>236</v>
      </c>
      <c r="AU367" s="19" t="s">
        <v>84</v>
      </c>
    </row>
    <row r="368" s="13" customFormat="1">
      <c r="A368" s="13"/>
      <c r="B368" s="233"/>
      <c r="C368" s="234"/>
      <c r="D368" s="235" t="s">
        <v>238</v>
      </c>
      <c r="E368" s="236" t="s">
        <v>19</v>
      </c>
      <c r="F368" s="237" t="s">
        <v>4072</v>
      </c>
      <c r="G368" s="234"/>
      <c r="H368" s="238">
        <v>12.300000000000001</v>
      </c>
      <c r="I368" s="239"/>
      <c r="J368" s="234"/>
      <c r="K368" s="234"/>
      <c r="L368" s="240"/>
      <c r="M368" s="241"/>
      <c r="N368" s="242"/>
      <c r="O368" s="242"/>
      <c r="P368" s="242"/>
      <c r="Q368" s="242"/>
      <c r="R368" s="242"/>
      <c r="S368" s="242"/>
      <c r="T368" s="242"/>
      <c r="U368" s="243"/>
      <c r="V368" s="13"/>
      <c r="W368" s="13"/>
      <c r="X368" s="13"/>
      <c r="Y368" s="13"/>
      <c r="Z368" s="13"/>
      <c r="AA368" s="13"/>
      <c r="AB368" s="13"/>
      <c r="AC368" s="13"/>
      <c r="AD368" s="13"/>
      <c r="AE368" s="13"/>
      <c r="AT368" s="244" t="s">
        <v>238</v>
      </c>
      <c r="AU368" s="244" t="s">
        <v>84</v>
      </c>
      <c r="AV368" s="13" t="s">
        <v>84</v>
      </c>
      <c r="AW368" s="13" t="s">
        <v>37</v>
      </c>
      <c r="AX368" s="13" t="s">
        <v>75</v>
      </c>
      <c r="AY368" s="244" t="s">
        <v>227</v>
      </c>
    </row>
    <row r="369" s="13" customFormat="1">
      <c r="A369" s="13"/>
      <c r="B369" s="233"/>
      <c r="C369" s="234"/>
      <c r="D369" s="235" t="s">
        <v>238</v>
      </c>
      <c r="E369" s="236" t="s">
        <v>19</v>
      </c>
      <c r="F369" s="237" t="s">
        <v>839</v>
      </c>
      <c r="G369" s="234"/>
      <c r="H369" s="238">
        <v>-1.8</v>
      </c>
      <c r="I369" s="239"/>
      <c r="J369" s="234"/>
      <c r="K369" s="234"/>
      <c r="L369" s="240"/>
      <c r="M369" s="241"/>
      <c r="N369" s="242"/>
      <c r="O369" s="242"/>
      <c r="P369" s="242"/>
      <c r="Q369" s="242"/>
      <c r="R369" s="242"/>
      <c r="S369" s="242"/>
      <c r="T369" s="242"/>
      <c r="U369" s="243"/>
      <c r="V369" s="13"/>
      <c r="W369" s="13"/>
      <c r="X369" s="13"/>
      <c r="Y369" s="13"/>
      <c r="Z369" s="13"/>
      <c r="AA369" s="13"/>
      <c r="AB369" s="13"/>
      <c r="AC369" s="13"/>
      <c r="AD369" s="13"/>
      <c r="AE369" s="13"/>
      <c r="AT369" s="244" t="s">
        <v>238</v>
      </c>
      <c r="AU369" s="244" t="s">
        <v>84</v>
      </c>
      <c r="AV369" s="13" t="s">
        <v>84</v>
      </c>
      <c r="AW369" s="13" t="s">
        <v>37</v>
      </c>
      <c r="AX369" s="13" t="s">
        <v>75</v>
      </c>
      <c r="AY369" s="244" t="s">
        <v>227</v>
      </c>
    </row>
    <row r="370" s="14" customFormat="1">
      <c r="A370" s="14"/>
      <c r="B370" s="245"/>
      <c r="C370" s="246"/>
      <c r="D370" s="235" t="s">
        <v>238</v>
      </c>
      <c r="E370" s="247" t="s">
        <v>19</v>
      </c>
      <c r="F370" s="248" t="s">
        <v>240</v>
      </c>
      <c r="G370" s="246"/>
      <c r="H370" s="249">
        <v>10.5</v>
      </c>
      <c r="I370" s="250"/>
      <c r="J370" s="246"/>
      <c r="K370" s="246"/>
      <c r="L370" s="251"/>
      <c r="M370" s="252"/>
      <c r="N370" s="253"/>
      <c r="O370" s="253"/>
      <c r="P370" s="253"/>
      <c r="Q370" s="253"/>
      <c r="R370" s="253"/>
      <c r="S370" s="253"/>
      <c r="T370" s="253"/>
      <c r="U370" s="254"/>
      <c r="V370" s="14"/>
      <c r="W370" s="14"/>
      <c r="X370" s="14"/>
      <c r="Y370" s="14"/>
      <c r="Z370" s="14"/>
      <c r="AA370" s="14"/>
      <c r="AB370" s="14"/>
      <c r="AC370" s="14"/>
      <c r="AD370" s="14"/>
      <c r="AE370" s="14"/>
      <c r="AT370" s="255" t="s">
        <v>238</v>
      </c>
      <c r="AU370" s="255" t="s">
        <v>84</v>
      </c>
      <c r="AV370" s="14" t="s">
        <v>234</v>
      </c>
      <c r="AW370" s="14" t="s">
        <v>37</v>
      </c>
      <c r="AX370" s="14" t="s">
        <v>82</v>
      </c>
      <c r="AY370" s="255" t="s">
        <v>227</v>
      </c>
    </row>
    <row r="371" s="2" customFormat="1" ht="16.5" customHeight="1">
      <c r="A371" s="40"/>
      <c r="B371" s="41"/>
      <c r="C371" s="215" t="s">
        <v>778</v>
      </c>
      <c r="D371" s="215" t="s">
        <v>229</v>
      </c>
      <c r="E371" s="216" t="s">
        <v>683</v>
      </c>
      <c r="F371" s="217" t="s">
        <v>684</v>
      </c>
      <c r="G371" s="218" t="s">
        <v>259</v>
      </c>
      <c r="H371" s="219">
        <v>10.5</v>
      </c>
      <c r="I371" s="220"/>
      <c r="J371" s="221">
        <f>ROUND(I371*H371,2)</f>
        <v>0</v>
      </c>
      <c r="K371" s="217" t="s">
        <v>233</v>
      </c>
      <c r="L371" s="46"/>
      <c r="M371" s="222" t="s">
        <v>19</v>
      </c>
      <c r="N371" s="223" t="s">
        <v>46</v>
      </c>
      <c r="O371" s="86"/>
      <c r="P371" s="224">
        <f>O371*H371</f>
        <v>0</v>
      </c>
      <c r="Q371" s="224">
        <v>0.00029999999999999997</v>
      </c>
      <c r="R371" s="224">
        <f>Q371*H371</f>
        <v>0.0031499999999999996</v>
      </c>
      <c r="S371" s="224">
        <v>0</v>
      </c>
      <c r="T371" s="224">
        <f>S371*H371</f>
        <v>0</v>
      </c>
      <c r="U371" s="225" t="s">
        <v>19</v>
      </c>
      <c r="V371" s="40"/>
      <c r="W371" s="40"/>
      <c r="X371" s="40"/>
      <c r="Y371" s="40"/>
      <c r="Z371" s="40"/>
      <c r="AA371" s="40"/>
      <c r="AB371" s="40"/>
      <c r="AC371" s="40"/>
      <c r="AD371" s="40"/>
      <c r="AE371" s="40"/>
      <c r="AR371" s="226" t="s">
        <v>336</v>
      </c>
      <c r="AT371" s="226" t="s">
        <v>229</v>
      </c>
      <c r="AU371" s="226" t="s">
        <v>84</v>
      </c>
      <c r="AY371" s="19" t="s">
        <v>227</v>
      </c>
      <c r="BE371" s="227">
        <f>IF(N371="základní",J371,0)</f>
        <v>0</v>
      </c>
      <c r="BF371" s="227">
        <f>IF(N371="snížená",J371,0)</f>
        <v>0</v>
      </c>
      <c r="BG371" s="227">
        <f>IF(N371="zákl. přenesená",J371,0)</f>
        <v>0</v>
      </c>
      <c r="BH371" s="227">
        <f>IF(N371="sníž. přenesená",J371,0)</f>
        <v>0</v>
      </c>
      <c r="BI371" s="227">
        <f>IF(N371="nulová",J371,0)</f>
        <v>0</v>
      </c>
      <c r="BJ371" s="19" t="s">
        <v>82</v>
      </c>
      <c r="BK371" s="227">
        <f>ROUND(I371*H371,2)</f>
        <v>0</v>
      </c>
      <c r="BL371" s="19" t="s">
        <v>336</v>
      </c>
      <c r="BM371" s="226" t="s">
        <v>4073</v>
      </c>
    </row>
    <row r="372" s="2" customFormat="1">
      <c r="A372" s="40"/>
      <c r="B372" s="41"/>
      <c r="C372" s="42"/>
      <c r="D372" s="228" t="s">
        <v>236</v>
      </c>
      <c r="E372" s="42"/>
      <c r="F372" s="229" t="s">
        <v>686</v>
      </c>
      <c r="G372" s="42"/>
      <c r="H372" s="42"/>
      <c r="I372" s="230"/>
      <c r="J372" s="42"/>
      <c r="K372" s="42"/>
      <c r="L372" s="46"/>
      <c r="M372" s="231"/>
      <c r="N372" s="232"/>
      <c r="O372" s="86"/>
      <c r="P372" s="86"/>
      <c r="Q372" s="86"/>
      <c r="R372" s="86"/>
      <c r="S372" s="86"/>
      <c r="T372" s="86"/>
      <c r="U372" s="87"/>
      <c r="V372" s="40"/>
      <c r="W372" s="40"/>
      <c r="X372" s="40"/>
      <c r="Y372" s="40"/>
      <c r="Z372" s="40"/>
      <c r="AA372" s="40"/>
      <c r="AB372" s="40"/>
      <c r="AC372" s="40"/>
      <c r="AD372" s="40"/>
      <c r="AE372" s="40"/>
      <c r="AT372" s="19" t="s">
        <v>236</v>
      </c>
      <c r="AU372" s="19" t="s">
        <v>84</v>
      </c>
    </row>
    <row r="373" s="13" customFormat="1">
      <c r="A373" s="13"/>
      <c r="B373" s="233"/>
      <c r="C373" s="234"/>
      <c r="D373" s="235" t="s">
        <v>238</v>
      </c>
      <c r="E373" s="236" t="s">
        <v>19</v>
      </c>
      <c r="F373" s="237" t="s">
        <v>4074</v>
      </c>
      <c r="G373" s="234"/>
      <c r="H373" s="238">
        <v>10.5</v>
      </c>
      <c r="I373" s="239"/>
      <c r="J373" s="234"/>
      <c r="K373" s="234"/>
      <c r="L373" s="240"/>
      <c r="M373" s="241"/>
      <c r="N373" s="242"/>
      <c r="O373" s="242"/>
      <c r="P373" s="242"/>
      <c r="Q373" s="242"/>
      <c r="R373" s="242"/>
      <c r="S373" s="242"/>
      <c r="T373" s="242"/>
      <c r="U373" s="243"/>
      <c r="V373" s="13"/>
      <c r="W373" s="13"/>
      <c r="X373" s="13"/>
      <c r="Y373" s="13"/>
      <c r="Z373" s="13"/>
      <c r="AA373" s="13"/>
      <c r="AB373" s="13"/>
      <c r="AC373" s="13"/>
      <c r="AD373" s="13"/>
      <c r="AE373" s="13"/>
      <c r="AT373" s="244" t="s">
        <v>238</v>
      </c>
      <c r="AU373" s="244" t="s">
        <v>84</v>
      </c>
      <c r="AV373" s="13" t="s">
        <v>84</v>
      </c>
      <c r="AW373" s="13" t="s">
        <v>37</v>
      </c>
      <c r="AX373" s="13" t="s">
        <v>75</v>
      </c>
      <c r="AY373" s="244" t="s">
        <v>227</v>
      </c>
    </row>
    <row r="374" s="14" customFormat="1">
      <c r="A374" s="14"/>
      <c r="B374" s="245"/>
      <c r="C374" s="246"/>
      <c r="D374" s="235" t="s">
        <v>238</v>
      </c>
      <c r="E374" s="247" t="s">
        <v>19</v>
      </c>
      <c r="F374" s="248" t="s">
        <v>240</v>
      </c>
      <c r="G374" s="246"/>
      <c r="H374" s="249">
        <v>10.5</v>
      </c>
      <c r="I374" s="250"/>
      <c r="J374" s="246"/>
      <c r="K374" s="246"/>
      <c r="L374" s="251"/>
      <c r="M374" s="252"/>
      <c r="N374" s="253"/>
      <c r="O374" s="253"/>
      <c r="P374" s="253"/>
      <c r="Q374" s="253"/>
      <c r="R374" s="253"/>
      <c r="S374" s="253"/>
      <c r="T374" s="253"/>
      <c r="U374" s="254"/>
      <c r="V374" s="14"/>
      <c r="W374" s="14"/>
      <c r="X374" s="14"/>
      <c r="Y374" s="14"/>
      <c r="Z374" s="14"/>
      <c r="AA374" s="14"/>
      <c r="AB374" s="14"/>
      <c r="AC374" s="14"/>
      <c r="AD374" s="14"/>
      <c r="AE374" s="14"/>
      <c r="AT374" s="255" t="s">
        <v>238</v>
      </c>
      <c r="AU374" s="255" t="s">
        <v>84</v>
      </c>
      <c r="AV374" s="14" t="s">
        <v>234</v>
      </c>
      <c r="AW374" s="14" t="s">
        <v>37</v>
      </c>
      <c r="AX374" s="14" t="s">
        <v>82</v>
      </c>
      <c r="AY374" s="255" t="s">
        <v>227</v>
      </c>
    </row>
    <row r="375" s="2" customFormat="1" ht="24.15" customHeight="1">
      <c r="A375" s="40"/>
      <c r="B375" s="41"/>
      <c r="C375" s="215" t="s">
        <v>968</v>
      </c>
      <c r="D375" s="215" t="s">
        <v>229</v>
      </c>
      <c r="E375" s="216" t="s">
        <v>700</v>
      </c>
      <c r="F375" s="217" t="s">
        <v>701</v>
      </c>
      <c r="G375" s="218" t="s">
        <v>259</v>
      </c>
      <c r="H375" s="219">
        <v>10.5</v>
      </c>
      <c r="I375" s="220"/>
      <c r="J375" s="221">
        <f>ROUND(I375*H375,2)</f>
        <v>0</v>
      </c>
      <c r="K375" s="217" t="s">
        <v>233</v>
      </c>
      <c r="L375" s="46"/>
      <c r="M375" s="222" t="s">
        <v>19</v>
      </c>
      <c r="N375" s="223" t="s">
        <v>46</v>
      </c>
      <c r="O375" s="86"/>
      <c r="P375" s="224">
        <f>O375*H375</f>
        <v>0</v>
      </c>
      <c r="Q375" s="224">
        <v>0.0053</v>
      </c>
      <c r="R375" s="224">
        <f>Q375*H375</f>
        <v>0.055649999999999998</v>
      </c>
      <c r="S375" s="224">
        <v>0</v>
      </c>
      <c r="T375" s="224">
        <f>S375*H375</f>
        <v>0</v>
      </c>
      <c r="U375" s="225" t="s">
        <v>19</v>
      </c>
      <c r="V375" s="40"/>
      <c r="W375" s="40"/>
      <c r="X375" s="40"/>
      <c r="Y375" s="40"/>
      <c r="Z375" s="40"/>
      <c r="AA375" s="40"/>
      <c r="AB375" s="40"/>
      <c r="AC375" s="40"/>
      <c r="AD375" s="40"/>
      <c r="AE375" s="40"/>
      <c r="AR375" s="226" t="s">
        <v>336</v>
      </c>
      <c r="AT375" s="226" t="s">
        <v>229</v>
      </c>
      <c r="AU375" s="226" t="s">
        <v>84</v>
      </c>
      <c r="AY375" s="19" t="s">
        <v>227</v>
      </c>
      <c r="BE375" s="227">
        <f>IF(N375="základní",J375,0)</f>
        <v>0</v>
      </c>
      <c r="BF375" s="227">
        <f>IF(N375="snížená",J375,0)</f>
        <v>0</v>
      </c>
      <c r="BG375" s="227">
        <f>IF(N375="zákl. přenesená",J375,0)</f>
        <v>0</v>
      </c>
      <c r="BH375" s="227">
        <f>IF(N375="sníž. přenesená",J375,0)</f>
        <v>0</v>
      </c>
      <c r="BI375" s="227">
        <f>IF(N375="nulová",J375,0)</f>
        <v>0</v>
      </c>
      <c r="BJ375" s="19" t="s">
        <v>82</v>
      </c>
      <c r="BK375" s="227">
        <f>ROUND(I375*H375,2)</f>
        <v>0</v>
      </c>
      <c r="BL375" s="19" t="s">
        <v>336</v>
      </c>
      <c r="BM375" s="226" t="s">
        <v>4075</v>
      </c>
    </row>
    <row r="376" s="2" customFormat="1">
      <c r="A376" s="40"/>
      <c r="B376" s="41"/>
      <c r="C376" s="42"/>
      <c r="D376" s="228" t="s">
        <v>236</v>
      </c>
      <c r="E376" s="42"/>
      <c r="F376" s="229" t="s">
        <v>703</v>
      </c>
      <c r="G376" s="42"/>
      <c r="H376" s="42"/>
      <c r="I376" s="230"/>
      <c r="J376" s="42"/>
      <c r="K376" s="42"/>
      <c r="L376" s="46"/>
      <c r="M376" s="231"/>
      <c r="N376" s="232"/>
      <c r="O376" s="86"/>
      <c r="P376" s="86"/>
      <c r="Q376" s="86"/>
      <c r="R376" s="86"/>
      <c r="S376" s="86"/>
      <c r="T376" s="86"/>
      <c r="U376" s="87"/>
      <c r="V376" s="40"/>
      <c r="W376" s="40"/>
      <c r="X376" s="40"/>
      <c r="Y376" s="40"/>
      <c r="Z376" s="40"/>
      <c r="AA376" s="40"/>
      <c r="AB376" s="40"/>
      <c r="AC376" s="40"/>
      <c r="AD376" s="40"/>
      <c r="AE376" s="40"/>
      <c r="AT376" s="19" t="s">
        <v>236</v>
      </c>
      <c r="AU376" s="19" t="s">
        <v>84</v>
      </c>
    </row>
    <row r="377" s="13" customFormat="1">
      <c r="A377" s="13"/>
      <c r="B377" s="233"/>
      <c r="C377" s="234"/>
      <c r="D377" s="235" t="s">
        <v>238</v>
      </c>
      <c r="E377" s="236" t="s">
        <v>19</v>
      </c>
      <c r="F377" s="237" t="s">
        <v>4074</v>
      </c>
      <c r="G377" s="234"/>
      <c r="H377" s="238">
        <v>10.5</v>
      </c>
      <c r="I377" s="239"/>
      <c r="J377" s="234"/>
      <c r="K377" s="234"/>
      <c r="L377" s="240"/>
      <c r="M377" s="241"/>
      <c r="N377" s="242"/>
      <c r="O377" s="242"/>
      <c r="P377" s="242"/>
      <c r="Q377" s="242"/>
      <c r="R377" s="242"/>
      <c r="S377" s="242"/>
      <c r="T377" s="242"/>
      <c r="U377" s="243"/>
      <c r="V377" s="13"/>
      <c r="W377" s="13"/>
      <c r="X377" s="13"/>
      <c r="Y377" s="13"/>
      <c r="Z377" s="13"/>
      <c r="AA377" s="13"/>
      <c r="AB377" s="13"/>
      <c r="AC377" s="13"/>
      <c r="AD377" s="13"/>
      <c r="AE377" s="13"/>
      <c r="AT377" s="244" t="s">
        <v>238</v>
      </c>
      <c r="AU377" s="244" t="s">
        <v>84</v>
      </c>
      <c r="AV377" s="13" t="s">
        <v>84</v>
      </c>
      <c r="AW377" s="13" t="s">
        <v>37</v>
      </c>
      <c r="AX377" s="13" t="s">
        <v>75</v>
      </c>
      <c r="AY377" s="244" t="s">
        <v>227</v>
      </c>
    </row>
    <row r="378" s="14" customFormat="1">
      <c r="A378" s="14"/>
      <c r="B378" s="245"/>
      <c r="C378" s="246"/>
      <c r="D378" s="235" t="s">
        <v>238</v>
      </c>
      <c r="E378" s="247" t="s">
        <v>19</v>
      </c>
      <c r="F378" s="248" t="s">
        <v>240</v>
      </c>
      <c r="G378" s="246"/>
      <c r="H378" s="249">
        <v>10.5</v>
      </c>
      <c r="I378" s="250"/>
      <c r="J378" s="246"/>
      <c r="K378" s="246"/>
      <c r="L378" s="251"/>
      <c r="M378" s="252"/>
      <c r="N378" s="253"/>
      <c r="O378" s="253"/>
      <c r="P378" s="253"/>
      <c r="Q378" s="253"/>
      <c r="R378" s="253"/>
      <c r="S378" s="253"/>
      <c r="T378" s="253"/>
      <c r="U378" s="254"/>
      <c r="V378" s="14"/>
      <c r="W378" s="14"/>
      <c r="X378" s="14"/>
      <c r="Y378" s="14"/>
      <c r="Z378" s="14"/>
      <c r="AA378" s="14"/>
      <c r="AB378" s="14"/>
      <c r="AC378" s="14"/>
      <c r="AD378" s="14"/>
      <c r="AE378" s="14"/>
      <c r="AT378" s="255" t="s">
        <v>238</v>
      </c>
      <c r="AU378" s="255" t="s">
        <v>84</v>
      </c>
      <c r="AV378" s="14" t="s">
        <v>234</v>
      </c>
      <c r="AW378" s="14" t="s">
        <v>37</v>
      </c>
      <c r="AX378" s="14" t="s">
        <v>82</v>
      </c>
      <c r="AY378" s="255" t="s">
        <v>227</v>
      </c>
    </row>
    <row r="379" s="2" customFormat="1" ht="16.5" customHeight="1">
      <c r="A379" s="40"/>
      <c r="B379" s="41"/>
      <c r="C379" s="256" t="s">
        <v>970</v>
      </c>
      <c r="D379" s="256" t="s">
        <v>241</v>
      </c>
      <c r="E379" s="257" t="s">
        <v>705</v>
      </c>
      <c r="F379" s="258" t="s">
        <v>706</v>
      </c>
      <c r="G379" s="259" t="s">
        <v>259</v>
      </c>
      <c r="H379" s="260">
        <v>11.550000000000001</v>
      </c>
      <c r="I379" s="261"/>
      <c r="J379" s="262">
        <f>ROUND(I379*H379,2)</f>
        <v>0</v>
      </c>
      <c r="K379" s="258" t="s">
        <v>233</v>
      </c>
      <c r="L379" s="263"/>
      <c r="M379" s="264" t="s">
        <v>19</v>
      </c>
      <c r="N379" s="265" t="s">
        <v>46</v>
      </c>
      <c r="O379" s="86"/>
      <c r="P379" s="224">
        <f>O379*H379</f>
        <v>0</v>
      </c>
      <c r="Q379" s="224">
        <v>0.0126</v>
      </c>
      <c r="R379" s="224">
        <f>Q379*H379</f>
        <v>0.14553000000000002</v>
      </c>
      <c r="S379" s="224">
        <v>0</v>
      </c>
      <c r="T379" s="224">
        <f>S379*H379</f>
        <v>0</v>
      </c>
      <c r="U379" s="225" t="s">
        <v>19</v>
      </c>
      <c r="V379" s="40"/>
      <c r="W379" s="40"/>
      <c r="X379" s="40"/>
      <c r="Y379" s="40"/>
      <c r="Z379" s="40"/>
      <c r="AA379" s="40"/>
      <c r="AB379" s="40"/>
      <c r="AC379" s="40"/>
      <c r="AD379" s="40"/>
      <c r="AE379" s="40"/>
      <c r="AR379" s="226" t="s">
        <v>491</v>
      </c>
      <c r="AT379" s="226" t="s">
        <v>241</v>
      </c>
      <c r="AU379" s="226" t="s">
        <v>84</v>
      </c>
      <c r="AY379" s="19" t="s">
        <v>227</v>
      </c>
      <c r="BE379" s="227">
        <f>IF(N379="základní",J379,0)</f>
        <v>0</v>
      </c>
      <c r="BF379" s="227">
        <f>IF(N379="snížená",J379,0)</f>
        <v>0</v>
      </c>
      <c r="BG379" s="227">
        <f>IF(N379="zákl. přenesená",J379,0)</f>
        <v>0</v>
      </c>
      <c r="BH379" s="227">
        <f>IF(N379="sníž. přenesená",J379,0)</f>
        <v>0</v>
      </c>
      <c r="BI379" s="227">
        <f>IF(N379="nulová",J379,0)</f>
        <v>0</v>
      </c>
      <c r="BJ379" s="19" t="s">
        <v>82</v>
      </c>
      <c r="BK379" s="227">
        <f>ROUND(I379*H379,2)</f>
        <v>0</v>
      </c>
      <c r="BL379" s="19" t="s">
        <v>336</v>
      </c>
      <c r="BM379" s="226" t="s">
        <v>4076</v>
      </c>
    </row>
    <row r="380" s="13" customFormat="1">
      <c r="A380" s="13"/>
      <c r="B380" s="233"/>
      <c r="C380" s="234"/>
      <c r="D380" s="235" t="s">
        <v>238</v>
      </c>
      <c r="E380" s="234"/>
      <c r="F380" s="237" t="s">
        <v>4077</v>
      </c>
      <c r="G380" s="234"/>
      <c r="H380" s="238">
        <v>11.550000000000001</v>
      </c>
      <c r="I380" s="239"/>
      <c r="J380" s="234"/>
      <c r="K380" s="234"/>
      <c r="L380" s="240"/>
      <c r="M380" s="241"/>
      <c r="N380" s="242"/>
      <c r="O380" s="242"/>
      <c r="P380" s="242"/>
      <c r="Q380" s="242"/>
      <c r="R380" s="242"/>
      <c r="S380" s="242"/>
      <c r="T380" s="242"/>
      <c r="U380" s="243"/>
      <c r="V380" s="13"/>
      <c r="W380" s="13"/>
      <c r="X380" s="13"/>
      <c r="Y380" s="13"/>
      <c r="Z380" s="13"/>
      <c r="AA380" s="13"/>
      <c r="AB380" s="13"/>
      <c r="AC380" s="13"/>
      <c r="AD380" s="13"/>
      <c r="AE380" s="13"/>
      <c r="AT380" s="244" t="s">
        <v>238</v>
      </c>
      <c r="AU380" s="244" t="s">
        <v>84</v>
      </c>
      <c r="AV380" s="13" t="s">
        <v>84</v>
      </c>
      <c r="AW380" s="13" t="s">
        <v>4</v>
      </c>
      <c r="AX380" s="13" t="s">
        <v>82</v>
      </c>
      <c r="AY380" s="244" t="s">
        <v>227</v>
      </c>
    </row>
    <row r="381" s="2" customFormat="1" ht="21.75" customHeight="1">
      <c r="A381" s="40"/>
      <c r="B381" s="41"/>
      <c r="C381" s="215" t="s">
        <v>973</v>
      </c>
      <c r="D381" s="215" t="s">
        <v>229</v>
      </c>
      <c r="E381" s="216" t="s">
        <v>710</v>
      </c>
      <c r="F381" s="217" t="s">
        <v>711</v>
      </c>
      <c r="G381" s="218" t="s">
        <v>259</v>
      </c>
      <c r="H381" s="219">
        <v>10.5</v>
      </c>
      <c r="I381" s="220"/>
      <c r="J381" s="221">
        <f>ROUND(I381*H381,2)</f>
        <v>0</v>
      </c>
      <c r="K381" s="217" t="s">
        <v>233</v>
      </c>
      <c r="L381" s="46"/>
      <c r="M381" s="222" t="s">
        <v>19</v>
      </c>
      <c r="N381" s="223" t="s">
        <v>46</v>
      </c>
      <c r="O381" s="86"/>
      <c r="P381" s="224">
        <f>O381*H381</f>
        <v>0</v>
      </c>
      <c r="Q381" s="224">
        <v>0</v>
      </c>
      <c r="R381" s="224">
        <f>Q381*H381</f>
        <v>0</v>
      </c>
      <c r="S381" s="224">
        <v>0</v>
      </c>
      <c r="T381" s="224">
        <f>S381*H381</f>
        <v>0</v>
      </c>
      <c r="U381" s="225" t="s">
        <v>19</v>
      </c>
      <c r="V381" s="40"/>
      <c r="W381" s="40"/>
      <c r="X381" s="40"/>
      <c r="Y381" s="40"/>
      <c r="Z381" s="40"/>
      <c r="AA381" s="40"/>
      <c r="AB381" s="40"/>
      <c r="AC381" s="40"/>
      <c r="AD381" s="40"/>
      <c r="AE381" s="40"/>
      <c r="AR381" s="226" t="s">
        <v>336</v>
      </c>
      <c r="AT381" s="226" t="s">
        <v>229</v>
      </c>
      <c r="AU381" s="226" t="s">
        <v>84</v>
      </c>
      <c r="AY381" s="19" t="s">
        <v>227</v>
      </c>
      <c r="BE381" s="227">
        <f>IF(N381="základní",J381,0)</f>
        <v>0</v>
      </c>
      <c r="BF381" s="227">
        <f>IF(N381="snížená",J381,0)</f>
        <v>0</v>
      </c>
      <c r="BG381" s="227">
        <f>IF(N381="zákl. přenesená",J381,0)</f>
        <v>0</v>
      </c>
      <c r="BH381" s="227">
        <f>IF(N381="sníž. přenesená",J381,0)</f>
        <v>0</v>
      </c>
      <c r="BI381" s="227">
        <f>IF(N381="nulová",J381,0)</f>
        <v>0</v>
      </c>
      <c r="BJ381" s="19" t="s">
        <v>82</v>
      </c>
      <c r="BK381" s="227">
        <f>ROUND(I381*H381,2)</f>
        <v>0</v>
      </c>
      <c r="BL381" s="19" t="s">
        <v>336</v>
      </c>
      <c r="BM381" s="226" t="s">
        <v>4078</v>
      </c>
    </row>
    <row r="382" s="2" customFormat="1">
      <c r="A382" s="40"/>
      <c r="B382" s="41"/>
      <c r="C382" s="42"/>
      <c r="D382" s="228" t="s">
        <v>236</v>
      </c>
      <c r="E382" s="42"/>
      <c r="F382" s="229" t="s">
        <v>713</v>
      </c>
      <c r="G382" s="42"/>
      <c r="H382" s="42"/>
      <c r="I382" s="230"/>
      <c r="J382" s="42"/>
      <c r="K382" s="42"/>
      <c r="L382" s="46"/>
      <c r="M382" s="231"/>
      <c r="N382" s="232"/>
      <c r="O382" s="86"/>
      <c r="P382" s="86"/>
      <c r="Q382" s="86"/>
      <c r="R382" s="86"/>
      <c r="S382" s="86"/>
      <c r="T382" s="86"/>
      <c r="U382" s="87"/>
      <c r="V382" s="40"/>
      <c r="W382" s="40"/>
      <c r="X382" s="40"/>
      <c r="Y382" s="40"/>
      <c r="Z382" s="40"/>
      <c r="AA382" s="40"/>
      <c r="AB382" s="40"/>
      <c r="AC382" s="40"/>
      <c r="AD382" s="40"/>
      <c r="AE382" s="40"/>
      <c r="AT382" s="19" t="s">
        <v>236</v>
      </c>
      <c r="AU382" s="19" t="s">
        <v>84</v>
      </c>
    </row>
    <row r="383" s="13" customFormat="1">
      <c r="A383" s="13"/>
      <c r="B383" s="233"/>
      <c r="C383" s="234"/>
      <c r="D383" s="235" t="s">
        <v>238</v>
      </c>
      <c r="E383" s="236" t="s">
        <v>19</v>
      </c>
      <c r="F383" s="237" t="s">
        <v>4074</v>
      </c>
      <c r="G383" s="234"/>
      <c r="H383" s="238">
        <v>10.5</v>
      </c>
      <c r="I383" s="239"/>
      <c r="J383" s="234"/>
      <c r="K383" s="234"/>
      <c r="L383" s="240"/>
      <c r="M383" s="241"/>
      <c r="N383" s="242"/>
      <c r="O383" s="242"/>
      <c r="P383" s="242"/>
      <c r="Q383" s="242"/>
      <c r="R383" s="242"/>
      <c r="S383" s="242"/>
      <c r="T383" s="242"/>
      <c r="U383" s="243"/>
      <c r="V383" s="13"/>
      <c r="W383" s="13"/>
      <c r="X383" s="13"/>
      <c r="Y383" s="13"/>
      <c r="Z383" s="13"/>
      <c r="AA383" s="13"/>
      <c r="AB383" s="13"/>
      <c r="AC383" s="13"/>
      <c r="AD383" s="13"/>
      <c r="AE383" s="13"/>
      <c r="AT383" s="244" t="s">
        <v>238</v>
      </c>
      <c r="AU383" s="244" t="s">
        <v>84</v>
      </c>
      <c r="AV383" s="13" t="s">
        <v>84</v>
      </c>
      <c r="AW383" s="13" t="s">
        <v>37</v>
      </c>
      <c r="AX383" s="13" t="s">
        <v>75</v>
      </c>
      <c r="AY383" s="244" t="s">
        <v>227</v>
      </c>
    </row>
    <row r="384" s="14" customFormat="1">
      <c r="A384" s="14"/>
      <c r="B384" s="245"/>
      <c r="C384" s="246"/>
      <c r="D384" s="235" t="s">
        <v>238</v>
      </c>
      <c r="E384" s="247" t="s">
        <v>19</v>
      </c>
      <c r="F384" s="248" t="s">
        <v>240</v>
      </c>
      <c r="G384" s="246"/>
      <c r="H384" s="249">
        <v>10.5</v>
      </c>
      <c r="I384" s="250"/>
      <c r="J384" s="246"/>
      <c r="K384" s="246"/>
      <c r="L384" s="251"/>
      <c r="M384" s="252"/>
      <c r="N384" s="253"/>
      <c r="O384" s="253"/>
      <c r="P384" s="253"/>
      <c r="Q384" s="253"/>
      <c r="R384" s="253"/>
      <c r="S384" s="253"/>
      <c r="T384" s="253"/>
      <c r="U384" s="254"/>
      <c r="V384" s="14"/>
      <c r="W384" s="14"/>
      <c r="X384" s="14"/>
      <c r="Y384" s="14"/>
      <c r="Z384" s="14"/>
      <c r="AA384" s="14"/>
      <c r="AB384" s="14"/>
      <c r="AC384" s="14"/>
      <c r="AD384" s="14"/>
      <c r="AE384" s="14"/>
      <c r="AT384" s="255" t="s">
        <v>238</v>
      </c>
      <c r="AU384" s="255" t="s">
        <v>84</v>
      </c>
      <c r="AV384" s="14" t="s">
        <v>234</v>
      </c>
      <c r="AW384" s="14" t="s">
        <v>37</v>
      </c>
      <c r="AX384" s="14" t="s">
        <v>82</v>
      </c>
      <c r="AY384" s="255" t="s">
        <v>227</v>
      </c>
    </row>
    <row r="385" s="2" customFormat="1" ht="16.5" customHeight="1">
      <c r="A385" s="40"/>
      <c r="B385" s="41"/>
      <c r="C385" s="215" t="s">
        <v>975</v>
      </c>
      <c r="D385" s="215" t="s">
        <v>229</v>
      </c>
      <c r="E385" s="216" t="s">
        <v>727</v>
      </c>
      <c r="F385" s="217" t="s">
        <v>728</v>
      </c>
      <c r="G385" s="218" t="s">
        <v>309</v>
      </c>
      <c r="H385" s="219">
        <v>6</v>
      </c>
      <c r="I385" s="220"/>
      <c r="J385" s="221">
        <f>ROUND(I385*H385,2)</f>
        <v>0</v>
      </c>
      <c r="K385" s="217" t="s">
        <v>233</v>
      </c>
      <c r="L385" s="46"/>
      <c r="M385" s="222" t="s">
        <v>19</v>
      </c>
      <c r="N385" s="223" t="s">
        <v>46</v>
      </c>
      <c r="O385" s="86"/>
      <c r="P385" s="224">
        <f>O385*H385</f>
        <v>0</v>
      </c>
      <c r="Q385" s="224">
        <v>3.0000000000000001E-05</v>
      </c>
      <c r="R385" s="224">
        <f>Q385*H385</f>
        <v>0.00018000000000000001</v>
      </c>
      <c r="S385" s="224">
        <v>0</v>
      </c>
      <c r="T385" s="224">
        <f>S385*H385</f>
        <v>0</v>
      </c>
      <c r="U385" s="225" t="s">
        <v>19</v>
      </c>
      <c r="V385" s="40"/>
      <c r="W385" s="40"/>
      <c r="X385" s="40"/>
      <c r="Y385" s="40"/>
      <c r="Z385" s="40"/>
      <c r="AA385" s="40"/>
      <c r="AB385" s="40"/>
      <c r="AC385" s="40"/>
      <c r="AD385" s="40"/>
      <c r="AE385" s="40"/>
      <c r="AR385" s="226" t="s">
        <v>336</v>
      </c>
      <c r="AT385" s="226" t="s">
        <v>229</v>
      </c>
      <c r="AU385" s="226" t="s">
        <v>84</v>
      </c>
      <c r="AY385" s="19" t="s">
        <v>227</v>
      </c>
      <c r="BE385" s="227">
        <f>IF(N385="základní",J385,0)</f>
        <v>0</v>
      </c>
      <c r="BF385" s="227">
        <f>IF(N385="snížená",J385,0)</f>
        <v>0</v>
      </c>
      <c r="BG385" s="227">
        <f>IF(N385="zákl. přenesená",J385,0)</f>
        <v>0</v>
      </c>
      <c r="BH385" s="227">
        <f>IF(N385="sníž. přenesená",J385,0)</f>
        <v>0</v>
      </c>
      <c r="BI385" s="227">
        <f>IF(N385="nulová",J385,0)</f>
        <v>0</v>
      </c>
      <c r="BJ385" s="19" t="s">
        <v>82</v>
      </c>
      <c r="BK385" s="227">
        <f>ROUND(I385*H385,2)</f>
        <v>0</v>
      </c>
      <c r="BL385" s="19" t="s">
        <v>336</v>
      </c>
      <c r="BM385" s="226" t="s">
        <v>4079</v>
      </c>
    </row>
    <row r="386" s="2" customFormat="1">
      <c r="A386" s="40"/>
      <c r="B386" s="41"/>
      <c r="C386" s="42"/>
      <c r="D386" s="228" t="s">
        <v>236</v>
      </c>
      <c r="E386" s="42"/>
      <c r="F386" s="229" t="s">
        <v>730</v>
      </c>
      <c r="G386" s="42"/>
      <c r="H386" s="42"/>
      <c r="I386" s="230"/>
      <c r="J386" s="42"/>
      <c r="K386" s="42"/>
      <c r="L386" s="46"/>
      <c r="M386" s="231"/>
      <c r="N386" s="232"/>
      <c r="O386" s="86"/>
      <c r="P386" s="86"/>
      <c r="Q386" s="86"/>
      <c r="R386" s="86"/>
      <c r="S386" s="86"/>
      <c r="T386" s="86"/>
      <c r="U386" s="87"/>
      <c r="V386" s="40"/>
      <c r="W386" s="40"/>
      <c r="X386" s="40"/>
      <c r="Y386" s="40"/>
      <c r="Z386" s="40"/>
      <c r="AA386" s="40"/>
      <c r="AB386" s="40"/>
      <c r="AC386" s="40"/>
      <c r="AD386" s="40"/>
      <c r="AE386" s="40"/>
      <c r="AT386" s="19" t="s">
        <v>236</v>
      </c>
      <c r="AU386" s="19" t="s">
        <v>84</v>
      </c>
    </row>
    <row r="387" s="13" customFormat="1">
      <c r="A387" s="13"/>
      <c r="B387" s="233"/>
      <c r="C387" s="234"/>
      <c r="D387" s="235" t="s">
        <v>238</v>
      </c>
      <c r="E387" s="236" t="s">
        <v>19</v>
      </c>
      <c r="F387" s="237" t="s">
        <v>4080</v>
      </c>
      <c r="G387" s="234"/>
      <c r="H387" s="238">
        <v>6</v>
      </c>
      <c r="I387" s="239"/>
      <c r="J387" s="234"/>
      <c r="K387" s="234"/>
      <c r="L387" s="240"/>
      <c r="M387" s="241"/>
      <c r="N387" s="242"/>
      <c r="O387" s="242"/>
      <c r="P387" s="242"/>
      <c r="Q387" s="242"/>
      <c r="R387" s="242"/>
      <c r="S387" s="242"/>
      <c r="T387" s="242"/>
      <c r="U387" s="243"/>
      <c r="V387" s="13"/>
      <c r="W387" s="13"/>
      <c r="X387" s="13"/>
      <c r="Y387" s="13"/>
      <c r="Z387" s="13"/>
      <c r="AA387" s="13"/>
      <c r="AB387" s="13"/>
      <c r="AC387" s="13"/>
      <c r="AD387" s="13"/>
      <c r="AE387" s="13"/>
      <c r="AT387" s="244" t="s">
        <v>238</v>
      </c>
      <c r="AU387" s="244" t="s">
        <v>84</v>
      </c>
      <c r="AV387" s="13" t="s">
        <v>84</v>
      </c>
      <c r="AW387" s="13" t="s">
        <v>37</v>
      </c>
      <c r="AX387" s="13" t="s">
        <v>75</v>
      </c>
      <c r="AY387" s="244" t="s">
        <v>227</v>
      </c>
    </row>
    <row r="388" s="14" customFormat="1">
      <c r="A388" s="14"/>
      <c r="B388" s="245"/>
      <c r="C388" s="246"/>
      <c r="D388" s="235" t="s">
        <v>238</v>
      </c>
      <c r="E388" s="247" t="s">
        <v>19</v>
      </c>
      <c r="F388" s="248" t="s">
        <v>240</v>
      </c>
      <c r="G388" s="246"/>
      <c r="H388" s="249">
        <v>6</v>
      </c>
      <c r="I388" s="250"/>
      <c r="J388" s="246"/>
      <c r="K388" s="246"/>
      <c r="L388" s="251"/>
      <c r="M388" s="252"/>
      <c r="N388" s="253"/>
      <c r="O388" s="253"/>
      <c r="P388" s="253"/>
      <c r="Q388" s="253"/>
      <c r="R388" s="253"/>
      <c r="S388" s="253"/>
      <c r="T388" s="253"/>
      <c r="U388" s="254"/>
      <c r="V388" s="14"/>
      <c r="W388" s="14"/>
      <c r="X388" s="14"/>
      <c r="Y388" s="14"/>
      <c r="Z388" s="14"/>
      <c r="AA388" s="14"/>
      <c r="AB388" s="14"/>
      <c r="AC388" s="14"/>
      <c r="AD388" s="14"/>
      <c r="AE388" s="14"/>
      <c r="AT388" s="255" t="s">
        <v>238</v>
      </c>
      <c r="AU388" s="255" t="s">
        <v>84</v>
      </c>
      <c r="AV388" s="14" t="s">
        <v>234</v>
      </c>
      <c r="AW388" s="14" t="s">
        <v>37</v>
      </c>
      <c r="AX388" s="14" t="s">
        <v>82</v>
      </c>
      <c r="AY388" s="255" t="s">
        <v>227</v>
      </c>
    </row>
    <row r="389" s="2" customFormat="1" ht="16.5" customHeight="1">
      <c r="A389" s="40"/>
      <c r="B389" s="41"/>
      <c r="C389" s="215" t="s">
        <v>977</v>
      </c>
      <c r="D389" s="215" t="s">
        <v>229</v>
      </c>
      <c r="E389" s="216" t="s">
        <v>735</v>
      </c>
      <c r="F389" s="217" t="s">
        <v>736</v>
      </c>
      <c r="G389" s="218" t="s">
        <v>348</v>
      </c>
      <c r="H389" s="219">
        <v>2</v>
      </c>
      <c r="I389" s="220"/>
      <c r="J389" s="221">
        <f>ROUND(I389*H389,2)</f>
        <v>0</v>
      </c>
      <c r="K389" s="217" t="s">
        <v>233</v>
      </c>
      <c r="L389" s="46"/>
      <c r="M389" s="222" t="s">
        <v>19</v>
      </c>
      <c r="N389" s="223" t="s">
        <v>46</v>
      </c>
      <c r="O389" s="86"/>
      <c r="P389" s="224">
        <f>O389*H389</f>
        <v>0</v>
      </c>
      <c r="Q389" s="224">
        <v>0</v>
      </c>
      <c r="R389" s="224">
        <f>Q389*H389</f>
        <v>0</v>
      </c>
      <c r="S389" s="224">
        <v>0</v>
      </c>
      <c r="T389" s="224">
        <f>S389*H389</f>
        <v>0</v>
      </c>
      <c r="U389" s="225" t="s">
        <v>19</v>
      </c>
      <c r="V389" s="40"/>
      <c r="W389" s="40"/>
      <c r="X389" s="40"/>
      <c r="Y389" s="40"/>
      <c r="Z389" s="40"/>
      <c r="AA389" s="40"/>
      <c r="AB389" s="40"/>
      <c r="AC389" s="40"/>
      <c r="AD389" s="40"/>
      <c r="AE389" s="40"/>
      <c r="AR389" s="226" t="s">
        <v>336</v>
      </c>
      <c r="AT389" s="226" t="s">
        <v>229</v>
      </c>
      <c r="AU389" s="226" t="s">
        <v>84</v>
      </c>
      <c r="AY389" s="19" t="s">
        <v>227</v>
      </c>
      <c r="BE389" s="227">
        <f>IF(N389="základní",J389,0)</f>
        <v>0</v>
      </c>
      <c r="BF389" s="227">
        <f>IF(N389="snížená",J389,0)</f>
        <v>0</v>
      </c>
      <c r="BG389" s="227">
        <f>IF(N389="zákl. přenesená",J389,0)</f>
        <v>0</v>
      </c>
      <c r="BH389" s="227">
        <f>IF(N389="sníž. přenesená",J389,0)</f>
        <v>0</v>
      </c>
      <c r="BI389" s="227">
        <f>IF(N389="nulová",J389,0)</f>
        <v>0</v>
      </c>
      <c r="BJ389" s="19" t="s">
        <v>82</v>
      </c>
      <c r="BK389" s="227">
        <f>ROUND(I389*H389,2)</f>
        <v>0</v>
      </c>
      <c r="BL389" s="19" t="s">
        <v>336</v>
      </c>
      <c r="BM389" s="226" t="s">
        <v>4081</v>
      </c>
    </row>
    <row r="390" s="2" customFormat="1">
      <c r="A390" s="40"/>
      <c r="B390" s="41"/>
      <c r="C390" s="42"/>
      <c r="D390" s="228" t="s">
        <v>236</v>
      </c>
      <c r="E390" s="42"/>
      <c r="F390" s="229" t="s">
        <v>738</v>
      </c>
      <c r="G390" s="42"/>
      <c r="H390" s="42"/>
      <c r="I390" s="230"/>
      <c r="J390" s="42"/>
      <c r="K390" s="42"/>
      <c r="L390" s="46"/>
      <c r="M390" s="231"/>
      <c r="N390" s="232"/>
      <c r="O390" s="86"/>
      <c r="P390" s="86"/>
      <c r="Q390" s="86"/>
      <c r="R390" s="86"/>
      <c r="S390" s="86"/>
      <c r="T390" s="86"/>
      <c r="U390" s="87"/>
      <c r="V390" s="40"/>
      <c r="W390" s="40"/>
      <c r="X390" s="40"/>
      <c r="Y390" s="40"/>
      <c r="Z390" s="40"/>
      <c r="AA390" s="40"/>
      <c r="AB390" s="40"/>
      <c r="AC390" s="40"/>
      <c r="AD390" s="40"/>
      <c r="AE390" s="40"/>
      <c r="AT390" s="19" t="s">
        <v>236</v>
      </c>
      <c r="AU390" s="19" t="s">
        <v>84</v>
      </c>
    </row>
    <row r="391" s="13" customFormat="1">
      <c r="A391" s="13"/>
      <c r="B391" s="233"/>
      <c r="C391" s="234"/>
      <c r="D391" s="235" t="s">
        <v>238</v>
      </c>
      <c r="E391" s="236" t="s">
        <v>19</v>
      </c>
      <c r="F391" s="237" t="s">
        <v>84</v>
      </c>
      <c r="G391" s="234"/>
      <c r="H391" s="238">
        <v>2</v>
      </c>
      <c r="I391" s="239"/>
      <c r="J391" s="234"/>
      <c r="K391" s="234"/>
      <c r="L391" s="240"/>
      <c r="M391" s="241"/>
      <c r="N391" s="242"/>
      <c r="O391" s="242"/>
      <c r="P391" s="242"/>
      <c r="Q391" s="242"/>
      <c r="R391" s="242"/>
      <c r="S391" s="242"/>
      <c r="T391" s="242"/>
      <c r="U391" s="243"/>
      <c r="V391" s="13"/>
      <c r="W391" s="13"/>
      <c r="X391" s="13"/>
      <c r="Y391" s="13"/>
      <c r="Z391" s="13"/>
      <c r="AA391" s="13"/>
      <c r="AB391" s="13"/>
      <c r="AC391" s="13"/>
      <c r="AD391" s="13"/>
      <c r="AE391" s="13"/>
      <c r="AT391" s="244" t="s">
        <v>238</v>
      </c>
      <c r="AU391" s="244" t="s">
        <v>84</v>
      </c>
      <c r="AV391" s="13" t="s">
        <v>84</v>
      </c>
      <c r="AW391" s="13" t="s">
        <v>37</v>
      </c>
      <c r="AX391" s="13" t="s">
        <v>75</v>
      </c>
      <c r="AY391" s="244" t="s">
        <v>227</v>
      </c>
    </row>
    <row r="392" s="14" customFormat="1">
      <c r="A392" s="14"/>
      <c r="B392" s="245"/>
      <c r="C392" s="246"/>
      <c r="D392" s="235" t="s">
        <v>238</v>
      </c>
      <c r="E392" s="247" t="s">
        <v>19</v>
      </c>
      <c r="F392" s="248" t="s">
        <v>240</v>
      </c>
      <c r="G392" s="246"/>
      <c r="H392" s="249">
        <v>2</v>
      </c>
      <c r="I392" s="250"/>
      <c r="J392" s="246"/>
      <c r="K392" s="246"/>
      <c r="L392" s="251"/>
      <c r="M392" s="252"/>
      <c r="N392" s="253"/>
      <c r="O392" s="253"/>
      <c r="P392" s="253"/>
      <c r="Q392" s="253"/>
      <c r="R392" s="253"/>
      <c r="S392" s="253"/>
      <c r="T392" s="253"/>
      <c r="U392" s="254"/>
      <c r="V392" s="14"/>
      <c r="W392" s="14"/>
      <c r="X392" s="14"/>
      <c r="Y392" s="14"/>
      <c r="Z392" s="14"/>
      <c r="AA392" s="14"/>
      <c r="AB392" s="14"/>
      <c r="AC392" s="14"/>
      <c r="AD392" s="14"/>
      <c r="AE392" s="14"/>
      <c r="AT392" s="255" t="s">
        <v>238</v>
      </c>
      <c r="AU392" s="255" t="s">
        <v>84</v>
      </c>
      <c r="AV392" s="14" t="s">
        <v>234</v>
      </c>
      <c r="AW392" s="14" t="s">
        <v>37</v>
      </c>
      <c r="AX392" s="14" t="s">
        <v>82</v>
      </c>
      <c r="AY392" s="255" t="s">
        <v>227</v>
      </c>
    </row>
    <row r="393" s="2" customFormat="1" ht="16.5" customHeight="1">
      <c r="A393" s="40"/>
      <c r="B393" s="41"/>
      <c r="C393" s="215" t="s">
        <v>980</v>
      </c>
      <c r="D393" s="215" t="s">
        <v>229</v>
      </c>
      <c r="E393" s="216" t="s">
        <v>740</v>
      </c>
      <c r="F393" s="217" t="s">
        <v>741</v>
      </c>
      <c r="G393" s="218" t="s">
        <v>348</v>
      </c>
      <c r="H393" s="219">
        <v>1</v>
      </c>
      <c r="I393" s="220"/>
      <c r="J393" s="221">
        <f>ROUND(I393*H393,2)</f>
        <v>0</v>
      </c>
      <c r="K393" s="217" t="s">
        <v>233</v>
      </c>
      <c r="L393" s="46"/>
      <c r="M393" s="222" t="s">
        <v>19</v>
      </c>
      <c r="N393" s="223" t="s">
        <v>46</v>
      </c>
      <c r="O393" s="86"/>
      <c r="P393" s="224">
        <f>O393*H393</f>
        <v>0</v>
      </c>
      <c r="Q393" s="224">
        <v>0</v>
      </c>
      <c r="R393" s="224">
        <f>Q393*H393</f>
        <v>0</v>
      </c>
      <c r="S393" s="224">
        <v>0</v>
      </c>
      <c r="T393" s="224">
        <f>S393*H393</f>
        <v>0</v>
      </c>
      <c r="U393" s="225" t="s">
        <v>19</v>
      </c>
      <c r="V393" s="40"/>
      <c r="W393" s="40"/>
      <c r="X393" s="40"/>
      <c r="Y393" s="40"/>
      <c r="Z393" s="40"/>
      <c r="AA393" s="40"/>
      <c r="AB393" s="40"/>
      <c r="AC393" s="40"/>
      <c r="AD393" s="40"/>
      <c r="AE393" s="40"/>
      <c r="AR393" s="226" t="s">
        <v>336</v>
      </c>
      <c r="AT393" s="226" t="s">
        <v>229</v>
      </c>
      <c r="AU393" s="226" t="s">
        <v>84</v>
      </c>
      <c r="AY393" s="19" t="s">
        <v>227</v>
      </c>
      <c r="BE393" s="227">
        <f>IF(N393="základní",J393,0)</f>
        <v>0</v>
      </c>
      <c r="BF393" s="227">
        <f>IF(N393="snížená",J393,0)</f>
        <v>0</v>
      </c>
      <c r="BG393" s="227">
        <f>IF(N393="zákl. přenesená",J393,0)</f>
        <v>0</v>
      </c>
      <c r="BH393" s="227">
        <f>IF(N393="sníž. přenesená",J393,0)</f>
        <v>0</v>
      </c>
      <c r="BI393" s="227">
        <f>IF(N393="nulová",J393,0)</f>
        <v>0</v>
      </c>
      <c r="BJ393" s="19" t="s">
        <v>82</v>
      </c>
      <c r="BK393" s="227">
        <f>ROUND(I393*H393,2)</f>
        <v>0</v>
      </c>
      <c r="BL393" s="19" t="s">
        <v>336</v>
      </c>
      <c r="BM393" s="226" t="s">
        <v>4082</v>
      </c>
    </row>
    <row r="394" s="2" customFormat="1">
      <c r="A394" s="40"/>
      <c r="B394" s="41"/>
      <c r="C394" s="42"/>
      <c r="D394" s="228" t="s">
        <v>236</v>
      </c>
      <c r="E394" s="42"/>
      <c r="F394" s="229" t="s">
        <v>743</v>
      </c>
      <c r="G394" s="42"/>
      <c r="H394" s="42"/>
      <c r="I394" s="230"/>
      <c r="J394" s="42"/>
      <c r="K394" s="42"/>
      <c r="L394" s="46"/>
      <c r="M394" s="231"/>
      <c r="N394" s="232"/>
      <c r="O394" s="86"/>
      <c r="P394" s="86"/>
      <c r="Q394" s="86"/>
      <c r="R394" s="86"/>
      <c r="S394" s="86"/>
      <c r="T394" s="86"/>
      <c r="U394" s="87"/>
      <c r="V394" s="40"/>
      <c r="W394" s="40"/>
      <c r="X394" s="40"/>
      <c r="Y394" s="40"/>
      <c r="Z394" s="40"/>
      <c r="AA394" s="40"/>
      <c r="AB394" s="40"/>
      <c r="AC394" s="40"/>
      <c r="AD394" s="40"/>
      <c r="AE394" s="40"/>
      <c r="AT394" s="19" t="s">
        <v>236</v>
      </c>
      <c r="AU394" s="19" t="s">
        <v>84</v>
      </c>
    </row>
    <row r="395" s="13" customFormat="1">
      <c r="A395" s="13"/>
      <c r="B395" s="233"/>
      <c r="C395" s="234"/>
      <c r="D395" s="235" t="s">
        <v>238</v>
      </c>
      <c r="E395" s="236" t="s">
        <v>19</v>
      </c>
      <c r="F395" s="237" t="s">
        <v>82</v>
      </c>
      <c r="G395" s="234"/>
      <c r="H395" s="238">
        <v>1</v>
      </c>
      <c r="I395" s="239"/>
      <c r="J395" s="234"/>
      <c r="K395" s="234"/>
      <c r="L395" s="240"/>
      <c r="M395" s="241"/>
      <c r="N395" s="242"/>
      <c r="O395" s="242"/>
      <c r="P395" s="242"/>
      <c r="Q395" s="242"/>
      <c r="R395" s="242"/>
      <c r="S395" s="242"/>
      <c r="T395" s="242"/>
      <c r="U395" s="243"/>
      <c r="V395" s="13"/>
      <c r="W395" s="13"/>
      <c r="X395" s="13"/>
      <c r="Y395" s="13"/>
      <c r="Z395" s="13"/>
      <c r="AA395" s="13"/>
      <c r="AB395" s="13"/>
      <c r="AC395" s="13"/>
      <c r="AD395" s="13"/>
      <c r="AE395" s="13"/>
      <c r="AT395" s="244" t="s">
        <v>238</v>
      </c>
      <c r="AU395" s="244" t="s">
        <v>84</v>
      </c>
      <c r="AV395" s="13" t="s">
        <v>84</v>
      </c>
      <c r="AW395" s="13" t="s">
        <v>37</v>
      </c>
      <c r="AX395" s="13" t="s">
        <v>75</v>
      </c>
      <c r="AY395" s="244" t="s">
        <v>227</v>
      </c>
    </row>
    <row r="396" s="14" customFormat="1">
      <c r="A396" s="14"/>
      <c r="B396" s="245"/>
      <c r="C396" s="246"/>
      <c r="D396" s="235" t="s">
        <v>238</v>
      </c>
      <c r="E396" s="247" t="s">
        <v>19</v>
      </c>
      <c r="F396" s="248" t="s">
        <v>240</v>
      </c>
      <c r="G396" s="246"/>
      <c r="H396" s="249">
        <v>1</v>
      </c>
      <c r="I396" s="250"/>
      <c r="J396" s="246"/>
      <c r="K396" s="246"/>
      <c r="L396" s="251"/>
      <c r="M396" s="252"/>
      <c r="N396" s="253"/>
      <c r="O396" s="253"/>
      <c r="P396" s="253"/>
      <c r="Q396" s="253"/>
      <c r="R396" s="253"/>
      <c r="S396" s="253"/>
      <c r="T396" s="253"/>
      <c r="U396" s="254"/>
      <c r="V396" s="14"/>
      <c r="W396" s="14"/>
      <c r="X396" s="14"/>
      <c r="Y396" s="14"/>
      <c r="Z396" s="14"/>
      <c r="AA396" s="14"/>
      <c r="AB396" s="14"/>
      <c r="AC396" s="14"/>
      <c r="AD396" s="14"/>
      <c r="AE396" s="14"/>
      <c r="AT396" s="255" t="s">
        <v>238</v>
      </c>
      <c r="AU396" s="255" t="s">
        <v>84</v>
      </c>
      <c r="AV396" s="14" t="s">
        <v>234</v>
      </c>
      <c r="AW396" s="14" t="s">
        <v>37</v>
      </c>
      <c r="AX396" s="14" t="s">
        <v>82</v>
      </c>
      <c r="AY396" s="255" t="s">
        <v>227</v>
      </c>
    </row>
    <row r="397" s="2" customFormat="1" ht="16.5" customHeight="1">
      <c r="A397" s="40"/>
      <c r="B397" s="41"/>
      <c r="C397" s="215" t="s">
        <v>983</v>
      </c>
      <c r="D397" s="215" t="s">
        <v>229</v>
      </c>
      <c r="E397" s="216" t="s">
        <v>751</v>
      </c>
      <c r="F397" s="217" t="s">
        <v>752</v>
      </c>
      <c r="G397" s="218" t="s">
        <v>309</v>
      </c>
      <c r="H397" s="219">
        <v>1.05</v>
      </c>
      <c r="I397" s="220"/>
      <c r="J397" s="221">
        <f>ROUND(I397*H397,2)</f>
        <v>0</v>
      </c>
      <c r="K397" s="217" t="s">
        <v>233</v>
      </c>
      <c r="L397" s="46"/>
      <c r="M397" s="222" t="s">
        <v>19</v>
      </c>
      <c r="N397" s="223" t="s">
        <v>46</v>
      </c>
      <c r="O397" s="86"/>
      <c r="P397" s="224">
        <f>O397*H397</f>
        <v>0</v>
      </c>
      <c r="Q397" s="224">
        <v>0</v>
      </c>
      <c r="R397" s="224">
        <f>Q397*H397</f>
        <v>0</v>
      </c>
      <c r="S397" s="224">
        <v>0</v>
      </c>
      <c r="T397" s="224">
        <f>S397*H397</f>
        <v>0</v>
      </c>
      <c r="U397" s="225" t="s">
        <v>19</v>
      </c>
      <c r="V397" s="40"/>
      <c r="W397" s="40"/>
      <c r="X397" s="40"/>
      <c r="Y397" s="40"/>
      <c r="Z397" s="40"/>
      <c r="AA397" s="40"/>
      <c r="AB397" s="40"/>
      <c r="AC397" s="40"/>
      <c r="AD397" s="40"/>
      <c r="AE397" s="40"/>
      <c r="AR397" s="226" t="s">
        <v>336</v>
      </c>
      <c r="AT397" s="226" t="s">
        <v>229</v>
      </c>
      <c r="AU397" s="226" t="s">
        <v>84</v>
      </c>
      <c r="AY397" s="19" t="s">
        <v>227</v>
      </c>
      <c r="BE397" s="227">
        <f>IF(N397="základní",J397,0)</f>
        <v>0</v>
      </c>
      <c r="BF397" s="227">
        <f>IF(N397="snížená",J397,0)</f>
        <v>0</v>
      </c>
      <c r="BG397" s="227">
        <f>IF(N397="zákl. přenesená",J397,0)</f>
        <v>0</v>
      </c>
      <c r="BH397" s="227">
        <f>IF(N397="sníž. přenesená",J397,0)</f>
        <v>0</v>
      </c>
      <c r="BI397" s="227">
        <f>IF(N397="nulová",J397,0)</f>
        <v>0</v>
      </c>
      <c r="BJ397" s="19" t="s">
        <v>82</v>
      </c>
      <c r="BK397" s="227">
        <f>ROUND(I397*H397,2)</f>
        <v>0</v>
      </c>
      <c r="BL397" s="19" t="s">
        <v>336</v>
      </c>
      <c r="BM397" s="226" t="s">
        <v>4083</v>
      </c>
    </row>
    <row r="398" s="2" customFormat="1">
      <c r="A398" s="40"/>
      <c r="B398" s="41"/>
      <c r="C398" s="42"/>
      <c r="D398" s="228" t="s">
        <v>236</v>
      </c>
      <c r="E398" s="42"/>
      <c r="F398" s="229" t="s">
        <v>754</v>
      </c>
      <c r="G398" s="42"/>
      <c r="H398" s="42"/>
      <c r="I398" s="230"/>
      <c r="J398" s="42"/>
      <c r="K398" s="42"/>
      <c r="L398" s="46"/>
      <c r="M398" s="231"/>
      <c r="N398" s="232"/>
      <c r="O398" s="86"/>
      <c r="P398" s="86"/>
      <c r="Q398" s="86"/>
      <c r="R398" s="86"/>
      <c r="S398" s="86"/>
      <c r="T398" s="86"/>
      <c r="U398" s="87"/>
      <c r="V398" s="40"/>
      <c r="W398" s="40"/>
      <c r="X398" s="40"/>
      <c r="Y398" s="40"/>
      <c r="Z398" s="40"/>
      <c r="AA398" s="40"/>
      <c r="AB398" s="40"/>
      <c r="AC398" s="40"/>
      <c r="AD398" s="40"/>
      <c r="AE398" s="40"/>
      <c r="AT398" s="19" t="s">
        <v>236</v>
      </c>
      <c r="AU398" s="19" t="s">
        <v>84</v>
      </c>
    </row>
    <row r="399" s="13" customFormat="1">
      <c r="A399" s="13"/>
      <c r="B399" s="233"/>
      <c r="C399" s="234"/>
      <c r="D399" s="235" t="s">
        <v>238</v>
      </c>
      <c r="E399" s="236" t="s">
        <v>19</v>
      </c>
      <c r="F399" s="237" t="s">
        <v>4084</v>
      </c>
      <c r="G399" s="234"/>
      <c r="H399" s="238">
        <v>1.05</v>
      </c>
      <c r="I399" s="239"/>
      <c r="J399" s="234"/>
      <c r="K399" s="234"/>
      <c r="L399" s="240"/>
      <c r="M399" s="241"/>
      <c r="N399" s="242"/>
      <c r="O399" s="242"/>
      <c r="P399" s="242"/>
      <c r="Q399" s="242"/>
      <c r="R399" s="242"/>
      <c r="S399" s="242"/>
      <c r="T399" s="242"/>
      <c r="U399" s="243"/>
      <c r="V399" s="13"/>
      <c r="W399" s="13"/>
      <c r="X399" s="13"/>
      <c r="Y399" s="13"/>
      <c r="Z399" s="13"/>
      <c r="AA399" s="13"/>
      <c r="AB399" s="13"/>
      <c r="AC399" s="13"/>
      <c r="AD399" s="13"/>
      <c r="AE399" s="13"/>
      <c r="AT399" s="244" t="s">
        <v>238</v>
      </c>
      <c r="AU399" s="244" t="s">
        <v>84</v>
      </c>
      <c r="AV399" s="13" t="s">
        <v>84</v>
      </c>
      <c r="AW399" s="13" t="s">
        <v>37</v>
      </c>
      <c r="AX399" s="13" t="s">
        <v>75</v>
      </c>
      <c r="AY399" s="244" t="s">
        <v>227</v>
      </c>
    </row>
    <row r="400" s="14" customFormat="1">
      <c r="A400" s="14"/>
      <c r="B400" s="245"/>
      <c r="C400" s="246"/>
      <c r="D400" s="235" t="s">
        <v>238</v>
      </c>
      <c r="E400" s="247" t="s">
        <v>19</v>
      </c>
      <c r="F400" s="248" t="s">
        <v>240</v>
      </c>
      <c r="G400" s="246"/>
      <c r="H400" s="249">
        <v>1.05</v>
      </c>
      <c r="I400" s="250"/>
      <c r="J400" s="246"/>
      <c r="K400" s="246"/>
      <c r="L400" s="251"/>
      <c r="M400" s="252"/>
      <c r="N400" s="253"/>
      <c r="O400" s="253"/>
      <c r="P400" s="253"/>
      <c r="Q400" s="253"/>
      <c r="R400" s="253"/>
      <c r="S400" s="253"/>
      <c r="T400" s="253"/>
      <c r="U400" s="254"/>
      <c r="V400" s="14"/>
      <c r="W400" s="14"/>
      <c r="X400" s="14"/>
      <c r="Y400" s="14"/>
      <c r="Z400" s="14"/>
      <c r="AA400" s="14"/>
      <c r="AB400" s="14"/>
      <c r="AC400" s="14"/>
      <c r="AD400" s="14"/>
      <c r="AE400" s="14"/>
      <c r="AT400" s="255" t="s">
        <v>238</v>
      </c>
      <c r="AU400" s="255" t="s">
        <v>84</v>
      </c>
      <c r="AV400" s="14" t="s">
        <v>234</v>
      </c>
      <c r="AW400" s="14" t="s">
        <v>37</v>
      </c>
      <c r="AX400" s="14" t="s">
        <v>82</v>
      </c>
      <c r="AY400" s="255" t="s">
        <v>227</v>
      </c>
    </row>
    <row r="401" s="2" customFormat="1" ht="16.5" customHeight="1">
      <c r="A401" s="40"/>
      <c r="B401" s="41"/>
      <c r="C401" s="215" t="s">
        <v>986</v>
      </c>
      <c r="D401" s="215" t="s">
        <v>229</v>
      </c>
      <c r="E401" s="216" t="s">
        <v>757</v>
      </c>
      <c r="F401" s="217" t="s">
        <v>758</v>
      </c>
      <c r="G401" s="218" t="s">
        <v>259</v>
      </c>
      <c r="H401" s="219">
        <v>10.5</v>
      </c>
      <c r="I401" s="220"/>
      <c r="J401" s="221">
        <f>ROUND(I401*H401,2)</f>
        <v>0</v>
      </c>
      <c r="K401" s="217" t="s">
        <v>233</v>
      </c>
      <c r="L401" s="46"/>
      <c r="M401" s="222" t="s">
        <v>19</v>
      </c>
      <c r="N401" s="223" t="s">
        <v>46</v>
      </c>
      <c r="O401" s="86"/>
      <c r="P401" s="224">
        <f>O401*H401</f>
        <v>0</v>
      </c>
      <c r="Q401" s="224">
        <v>5.0000000000000002E-05</v>
      </c>
      <c r="R401" s="224">
        <f>Q401*H401</f>
        <v>0.00052500000000000008</v>
      </c>
      <c r="S401" s="224">
        <v>0</v>
      </c>
      <c r="T401" s="224">
        <f>S401*H401</f>
        <v>0</v>
      </c>
      <c r="U401" s="225" t="s">
        <v>19</v>
      </c>
      <c r="V401" s="40"/>
      <c r="W401" s="40"/>
      <c r="X401" s="40"/>
      <c r="Y401" s="40"/>
      <c r="Z401" s="40"/>
      <c r="AA401" s="40"/>
      <c r="AB401" s="40"/>
      <c r="AC401" s="40"/>
      <c r="AD401" s="40"/>
      <c r="AE401" s="40"/>
      <c r="AR401" s="226" t="s">
        <v>336</v>
      </c>
      <c r="AT401" s="226" t="s">
        <v>229</v>
      </c>
      <c r="AU401" s="226" t="s">
        <v>84</v>
      </c>
      <c r="AY401" s="19" t="s">
        <v>227</v>
      </c>
      <c r="BE401" s="227">
        <f>IF(N401="základní",J401,0)</f>
        <v>0</v>
      </c>
      <c r="BF401" s="227">
        <f>IF(N401="snížená",J401,0)</f>
        <v>0</v>
      </c>
      <c r="BG401" s="227">
        <f>IF(N401="zákl. přenesená",J401,0)</f>
        <v>0</v>
      </c>
      <c r="BH401" s="227">
        <f>IF(N401="sníž. přenesená",J401,0)</f>
        <v>0</v>
      </c>
      <c r="BI401" s="227">
        <f>IF(N401="nulová",J401,0)</f>
        <v>0</v>
      </c>
      <c r="BJ401" s="19" t="s">
        <v>82</v>
      </c>
      <c r="BK401" s="227">
        <f>ROUND(I401*H401,2)</f>
        <v>0</v>
      </c>
      <c r="BL401" s="19" t="s">
        <v>336</v>
      </c>
      <c r="BM401" s="226" t="s">
        <v>4085</v>
      </c>
    </row>
    <row r="402" s="2" customFormat="1">
      <c r="A402" s="40"/>
      <c r="B402" s="41"/>
      <c r="C402" s="42"/>
      <c r="D402" s="228" t="s">
        <v>236</v>
      </c>
      <c r="E402" s="42"/>
      <c r="F402" s="229" t="s">
        <v>760</v>
      </c>
      <c r="G402" s="42"/>
      <c r="H402" s="42"/>
      <c r="I402" s="230"/>
      <c r="J402" s="42"/>
      <c r="K402" s="42"/>
      <c r="L402" s="46"/>
      <c r="M402" s="231"/>
      <c r="N402" s="232"/>
      <c r="O402" s="86"/>
      <c r="P402" s="86"/>
      <c r="Q402" s="86"/>
      <c r="R402" s="86"/>
      <c r="S402" s="86"/>
      <c r="T402" s="86"/>
      <c r="U402" s="87"/>
      <c r="V402" s="40"/>
      <c r="W402" s="40"/>
      <c r="X402" s="40"/>
      <c r="Y402" s="40"/>
      <c r="Z402" s="40"/>
      <c r="AA402" s="40"/>
      <c r="AB402" s="40"/>
      <c r="AC402" s="40"/>
      <c r="AD402" s="40"/>
      <c r="AE402" s="40"/>
      <c r="AT402" s="19" t="s">
        <v>236</v>
      </c>
      <c r="AU402" s="19" t="s">
        <v>84</v>
      </c>
    </row>
    <row r="403" s="13" customFormat="1">
      <c r="A403" s="13"/>
      <c r="B403" s="233"/>
      <c r="C403" s="234"/>
      <c r="D403" s="235" t="s">
        <v>238</v>
      </c>
      <c r="E403" s="236" t="s">
        <v>19</v>
      </c>
      <c r="F403" s="237" t="s">
        <v>4074</v>
      </c>
      <c r="G403" s="234"/>
      <c r="H403" s="238">
        <v>10.5</v>
      </c>
      <c r="I403" s="239"/>
      <c r="J403" s="234"/>
      <c r="K403" s="234"/>
      <c r="L403" s="240"/>
      <c r="M403" s="241"/>
      <c r="N403" s="242"/>
      <c r="O403" s="242"/>
      <c r="P403" s="242"/>
      <c r="Q403" s="242"/>
      <c r="R403" s="242"/>
      <c r="S403" s="242"/>
      <c r="T403" s="242"/>
      <c r="U403" s="243"/>
      <c r="V403" s="13"/>
      <c r="W403" s="13"/>
      <c r="X403" s="13"/>
      <c r="Y403" s="13"/>
      <c r="Z403" s="13"/>
      <c r="AA403" s="13"/>
      <c r="AB403" s="13"/>
      <c r="AC403" s="13"/>
      <c r="AD403" s="13"/>
      <c r="AE403" s="13"/>
      <c r="AT403" s="244" t="s">
        <v>238</v>
      </c>
      <c r="AU403" s="244" t="s">
        <v>84</v>
      </c>
      <c r="AV403" s="13" t="s">
        <v>84</v>
      </c>
      <c r="AW403" s="13" t="s">
        <v>37</v>
      </c>
      <c r="AX403" s="13" t="s">
        <v>75</v>
      </c>
      <c r="AY403" s="244" t="s">
        <v>227</v>
      </c>
    </row>
    <row r="404" s="14" customFormat="1">
      <c r="A404" s="14"/>
      <c r="B404" s="245"/>
      <c r="C404" s="246"/>
      <c r="D404" s="235" t="s">
        <v>238</v>
      </c>
      <c r="E404" s="247" t="s">
        <v>19</v>
      </c>
      <c r="F404" s="248" t="s">
        <v>240</v>
      </c>
      <c r="G404" s="246"/>
      <c r="H404" s="249">
        <v>10.5</v>
      </c>
      <c r="I404" s="250"/>
      <c r="J404" s="246"/>
      <c r="K404" s="246"/>
      <c r="L404" s="251"/>
      <c r="M404" s="252"/>
      <c r="N404" s="253"/>
      <c r="O404" s="253"/>
      <c r="P404" s="253"/>
      <c r="Q404" s="253"/>
      <c r="R404" s="253"/>
      <c r="S404" s="253"/>
      <c r="T404" s="253"/>
      <c r="U404" s="254"/>
      <c r="V404" s="14"/>
      <c r="W404" s="14"/>
      <c r="X404" s="14"/>
      <c r="Y404" s="14"/>
      <c r="Z404" s="14"/>
      <c r="AA404" s="14"/>
      <c r="AB404" s="14"/>
      <c r="AC404" s="14"/>
      <c r="AD404" s="14"/>
      <c r="AE404" s="14"/>
      <c r="AT404" s="255" t="s">
        <v>238</v>
      </c>
      <c r="AU404" s="255" t="s">
        <v>84</v>
      </c>
      <c r="AV404" s="14" t="s">
        <v>234</v>
      </c>
      <c r="AW404" s="14" t="s">
        <v>37</v>
      </c>
      <c r="AX404" s="14" t="s">
        <v>82</v>
      </c>
      <c r="AY404" s="255" t="s">
        <v>227</v>
      </c>
    </row>
    <row r="405" s="12" customFormat="1" ht="22.8" customHeight="1">
      <c r="A405" s="12"/>
      <c r="B405" s="199"/>
      <c r="C405" s="200"/>
      <c r="D405" s="201" t="s">
        <v>74</v>
      </c>
      <c r="E405" s="213" t="s">
        <v>357</v>
      </c>
      <c r="F405" s="213" t="s">
        <v>358</v>
      </c>
      <c r="G405" s="200"/>
      <c r="H405" s="200"/>
      <c r="I405" s="203"/>
      <c r="J405" s="214">
        <f>BK405</f>
        <v>0</v>
      </c>
      <c r="K405" s="200"/>
      <c r="L405" s="205"/>
      <c r="M405" s="206"/>
      <c r="N405" s="207"/>
      <c r="O405" s="207"/>
      <c r="P405" s="208">
        <f>SUM(P406:P417)</f>
        <v>0</v>
      </c>
      <c r="Q405" s="207"/>
      <c r="R405" s="208">
        <f>SUM(R406:R417)</f>
        <v>0.10700657999999999</v>
      </c>
      <c r="S405" s="207"/>
      <c r="T405" s="208">
        <f>SUM(T406:T417)</f>
        <v>0</v>
      </c>
      <c r="U405" s="209"/>
      <c r="V405" s="12"/>
      <c r="W405" s="12"/>
      <c r="X405" s="12"/>
      <c r="Y405" s="12"/>
      <c r="Z405" s="12"/>
      <c r="AA405" s="12"/>
      <c r="AB405" s="12"/>
      <c r="AC405" s="12"/>
      <c r="AD405" s="12"/>
      <c r="AE405" s="12"/>
      <c r="AR405" s="210" t="s">
        <v>84</v>
      </c>
      <c r="AT405" s="211" t="s">
        <v>74</v>
      </c>
      <c r="AU405" s="211" t="s">
        <v>82</v>
      </c>
      <c r="AY405" s="210" t="s">
        <v>227</v>
      </c>
      <c r="BK405" s="212">
        <f>SUM(BK406:BK417)</f>
        <v>0</v>
      </c>
    </row>
    <row r="406" s="2" customFormat="1" ht="16.5" customHeight="1">
      <c r="A406" s="40"/>
      <c r="B406" s="41"/>
      <c r="C406" s="215" t="s">
        <v>989</v>
      </c>
      <c r="D406" s="215" t="s">
        <v>229</v>
      </c>
      <c r="E406" s="216" t="s">
        <v>4086</v>
      </c>
      <c r="F406" s="217" t="s">
        <v>4087</v>
      </c>
      <c r="G406" s="218" t="s">
        <v>259</v>
      </c>
      <c r="H406" s="219">
        <v>232.62299999999999</v>
      </c>
      <c r="I406" s="220"/>
      <c r="J406" s="221">
        <f>ROUND(I406*H406,2)</f>
        <v>0</v>
      </c>
      <c r="K406" s="217" t="s">
        <v>233</v>
      </c>
      <c r="L406" s="46"/>
      <c r="M406" s="222" t="s">
        <v>19</v>
      </c>
      <c r="N406" s="223" t="s">
        <v>46</v>
      </c>
      <c r="O406" s="86"/>
      <c r="P406" s="224">
        <f>O406*H406</f>
        <v>0</v>
      </c>
      <c r="Q406" s="224">
        <v>0</v>
      </c>
      <c r="R406" s="224">
        <f>Q406*H406</f>
        <v>0</v>
      </c>
      <c r="S406" s="224">
        <v>0</v>
      </c>
      <c r="T406" s="224">
        <f>S406*H406</f>
        <v>0</v>
      </c>
      <c r="U406" s="225" t="s">
        <v>19</v>
      </c>
      <c r="V406" s="40"/>
      <c r="W406" s="40"/>
      <c r="X406" s="40"/>
      <c r="Y406" s="40"/>
      <c r="Z406" s="40"/>
      <c r="AA406" s="40"/>
      <c r="AB406" s="40"/>
      <c r="AC406" s="40"/>
      <c r="AD406" s="40"/>
      <c r="AE406" s="40"/>
      <c r="AR406" s="226" t="s">
        <v>336</v>
      </c>
      <c r="AT406" s="226" t="s">
        <v>229</v>
      </c>
      <c r="AU406" s="226" t="s">
        <v>84</v>
      </c>
      <c r="AY406" s="19" t="s">
        <v>227</v>
      </c>
      <c r="BE406" s="227">
        <f>IF(N406="základní",J406,0)</f>
        <v>0</v>
      </c>
      <c r="BF406" s="227">
        <f>IF(N406="snížená",J406,0)</f>
        <v>0</v>
      </c>
      <c r="BG406" s="227">
        <f>IF(N406="zákl. přenesená",J406,0)</f>
        <v>0</v>
      </c>
      <c r="BH406" s="227">
        <f>IF(N406="sníž. přenesená",J406,0)</f>
        <v>0</v>
      </c>
      <c r="BI406" s="227">
        <f>IF(N406="nulová",J406,0)</f>
        <v>0</v>
      </c>
      <c r="BJ406" s="19" t="s">
        <v>82</v>
      </c>
      <c r="BK406" s="227">
        <f>ROUND(I406*H406,2)</f>
        <v>0</v>
      </c>
      <c r="BL406" s="19" t="s">
        <v>336</v>
      </c>
      <c r="BM406" s="226" t="s">
        <v>4088</v>
      </c>
    </row>
    <row r="407" s="2" customFormat="1">
      <c r="A407" s="40"/>
      <c r="B407" s="41"/>
      <c r="C407" s="42"/>
      <c r="D407" s="228" t="s">
        <v>236</v>
      </c>
      <c r="E407" s="42"/>
      <c r="F407" s="229" t="s">
        <v>4089</v>
      </c>
      <c r="G407" s="42"/>
      <c r="H407" s="42"/>
      <c r="I407" s="230"/>
      <c r="J407" s="42"/>
      <c r="K407" s="42"/>
      <c r="L407" s="46"/>
      <c r="M407" s="231"/>
      <c r="N407" s="232"/>
      <c r="O407" s="86"/>
      <c r="P407" s="86"/>
      <c r="Q407" s="86"/>
      <c r="R407" s="86"/>
      <c r="S407" s="86"/>
      <c r="T407" s="86"/>
      <c r="U407" s="87"/>
      <c r="V407" s="40"/>
      <c r="W407" s="40"/>
      <c r="X407" s="40"/>
      <c r="Y407" s="40"/>
      <c r="Z407" s="40"/>
      <c r="AA407" s="40"/>
      <c r="AB407" s="40"/>
      <c r="AC407" s="40"/>
      <c r="AD407" s="40"/>
      <c r="AE407" s="40"/>
      <c r="AT407" s="19" t="s">
        <v>236</v>
      </c>
      <c r="AU407" s="19" t="s">
        <v>84</v>
      </c>
    </row>
    <row r="408" s="13" customFormat="1">
      <c r="A408" s="13"/>
      <c r="B408" s="233"/>
      <c r="C408" s="234"/>
      <c r="D408" s="235" t="s">
        <v>238</v>
      </c>
      <c r="E408" s="236" t="s">
        <v>19</v>
      </c>
      <c r="F408" s="237" t="s">
        <v>4090</v>
      </c>
      <c r="G408" s="234"/>
      <c r="H408" s="238">
        <v>232.62299999999999</v>
      </c>
      <c r="I408" s="239"/>
      <c r="J408" s="234"/>
      <c r="K408" s="234"/>
      <c r="L408" s="240"/>
      <c r="M408" s="241"/>
      <c r="N408" s="242"/>
      <c r="O408" s="242"/>
      <c r="P408" s="242"/>
      <c r="Q408" s="242"/>
      <c r="R408" s="242"/>
      <c r="S408" s="242"/>
      <c r="T408" s="242"/>
      <c r="U408" s="243"/>
      <c r="V408" s="13"/>
      <c r="W408" s="13"/>
      <c r="X408" s="13"/>
      <c r="Y408" s="13"/>
      <c r="Z408" s="13"/>
      <c r="AA408" s="13"/>
      <c r="AB408" s="13"/>
      <c r="AC408" s="13"/>
      <c r="AD408" s="13"/>
      <c r="AE408" s="13"/>
      <c r="AT408" s="244" t="s">
        <v>238</v>
      </c>
      <c r="AU408" s="244" t="s">
        <v>84</v>
      </c>
      <c r="AV408" s="13" t="s">
        <v>84</v>
      </c>
      <c r="AW408" s="13" t="s">
        <v>37</v>
      </c>
      <c r="AX408" s="13" t="s">
        <v>75</v>
      </c>
      <c r="AY408" s="244" t="s">
        <v>227</v>
      </c>
    </row>
    <row r="409" s="14" customFormat="1">
      <c r="A409" s="14"/>
      <c r="B409" s="245"/>
      <c r="C409" s="246"/>
      <c r="D409" s="235" t="s">
        <v>238</v>
      </c>
      <c r="E409" s="247" t="s">
        <v>19</v>
      </c>
      <c r="F409" s="248" t="s">
        <v>240</v>
      </c>
      <c r="G409" s="246"/>
      <c r="H409" s="249">
        <v>232.62299999999999</v>
      </c>
      <c r="I409" s="250"/>
      <c r="J409" s="246"/>
      <c r="K409" s="246"/>
      <c r="L409" s="251"/>
      <c r="M409" s="252"/>
      <c r="N409" s="253"/>
      <c r="O409" s="253"/>
      <c r="P409" s="253"/>
      <c r="Q409" s="253"/>
      <c r="R409" s="253"/>
      <c r="S409" s="253"/>
      <c r="T409" s="253"/>
      <c r="U409" s="254"/>
      <c r="V409" s="14"/>
      <c r="W409" s="14"/>
      <c r="X409" s="14"/>
      <c r="Y409" s="14"/>
      <c r="Z409" s="14"/>
      <c r="AA409" s="14"/>
      <c r="AB409" s="14"/>
      <c r="AC409" s="14"/>
      <c r="AD409" s="14"/>
      <c r="AE409" s="14"/>
      <c r="AT409" s="255" t="s">
        <v>238</v>
      </c>
      <c r="AU409" s="255" t="s">
        <v>84</v>
      </c>
      <c r="AV409" s="14" t="s">
        <v>234</v>
      </c>
      <c r="AW409" s="14" t="s">
        <v>37</v>
      </c>
      <c r="AX409" s="14" t="s">
        <v>82</v>
      </c>
      <c r="AY409" s="255" t="s">
        <v>227</v>
      </c>
    </row>
    <row r="410" s="2" customFormat="1" ht="16.5" customHeight="1">
      <c r="A410" s="40"/>
      <c r="B410" s="41"/>
      <c r="C410" s="215" t="s">
        <v>1273</v>
      </c>
      <c r="D410" s="215" t="s">
        <v>229</v>
      </c>
      <c r="E410" s="216" t="s">
        <v>773</v>
      </c>
      <c r="F410" s="217" t="s">
        <v>774</v>
      </c>
      <c r="G410" s="218" t="s">
        <v>259</v>
      </c>
      <c r="H410" s="219">
        <v>232.62299999999999</v>
      </c>
      <c r="I410" s="220"/>
      <c r="J410" s="221">
        <f>ROUND(I410*H410,2)</f>
        <v>0</v>
      </c>
      <c r="K410" s="217" t="s">
        <v>233</v>
      </c>
      <c r="L410" s="46"/>
      <c r="M410" s="222" t="s">
        <v>19</v>
      </c>
      <c r="N410" s="223" t="s">
        <v>46</v>
      </c>
      <c r="O410" s="86"/>
      <c r="P410" s="224">
        <f>O410*H410</f>
        <v>0</v>
      </c>
      <c r="Q410" s="224">
        <v>0.00020000000000000001</v>
      </c>
      <c r="R410" s="224">
        <f>Q410*H410</f>
        <v>0.046524599999999999</v>
      </c>
      <c r="S410" s="224">
        <v>0</v>
      </c>
      <c r="T410" s="224">
        <f>S410*H410</f>
        <v>0</v>
      </c>
      <c r="U410" s="225" t="s">
        <v>19</v>
      </c>
      <c r="V410" s="40"/>
      <c r="W410" s="40"/>
      <c r="X410" s="40"/>
      <c r="Y410" s="40"/>
      <c r="Z410" s="40"/>
      <c r="AA410" s="40"/>
      <c r="AB410" s="40"/>
      <c r="AC410" s="40"/>
      <c r="AD410" s="40"/>
      <c r="AE410" s="40"/>
      <c r="AR410" s="226" t="s">
        <v>336</v>
      </c>
      <c r="AT410" s="226" t="s">
        <v>229</v>
      </c>
      <c r="AU410" s="226" t="s">
        <v>84</v>
      </c>
      <c r="AY410" s="19" t="s">
        <v>227</v>
      </c>
      <c r="BE410" s="227">
        <f>IF(N410="základní",J410,0)</f>
        <v>0</v>
      </c>
      <c r="BF410" s="227">
        <f>IF(N410="snížená",J410,0)</f>
        <v>0</v>
      </c>
      <c r="BG410" s="227">
        <f>IF(N410="zákl. přenesená",J410,0)</f>
        <v>0</v>
      </c>
      <c r="BH410" s="227">
        <f>IF(N410="sníž. přenesená",J410,0)</f>
        <v>0</v>
      </c>
      <c r="BI410" s="227">
        <f>IF(N410="nulová",J410,0)</f>
        <v>0</v>
      </c>
      <c r="BJ410" s="19" t="s">
        <v>82</v>
      </c>
      <c r="BK410" s="227">
        <f>ROUND(I410*H410,2)</f>
        <v>0</v>
      </c>
      <c r="BL410" s="19" t="s">
        <v>336</v>
      </c>
      <c r="BM410" s="226" t="s">
        <v>4091</v>
      </c>
    </row>
    <row r="411" s="2" customFormat="1">
      <c r="A411" s="40"/>
      <c r="B411" s="41"/>
      <c r="C411" s="42"/>
      <c r="D411" s="228" t="s">
        <v>236</v>
      </c>
      <c r="E411" s="42"/>
      <c r="F411" s="229" t="s">
        <v>776</v>
      </c>
      <c r="G411" s="42"/>
      <c r="H411" s="42"/>
      <c r="I411" s="230"/>
      <c r="J411" s="42"/>
      <c r="K411" s="42"/>
      <c r="L411" s="46"/>
      <c r="M411" s="231"/>
      <c r="N411" s="232"/>
      <c r="O411" s="86"/>
      <c r="P411" s="86"/>
      <c r="Q411" s="86"/>
      <c r="R411" s="86"/>
      <c r="S411" s="86"/>
      <c r="T411" s="86"/>
      <c r="U411" s="87"/>
      <c r="V411" s="40"/>
      <c r="W411" s="40"/>
      <c r="X411" s="40"/>
      <c r="Y411" s="40"/>
      <c r="Z411" s="40"/>
      <c r="AA411" s="40"/>
      <c r="AB411" s="40"/>
      <c r="AC411" s="40"/>
      <c r="AD411" s="40"/>
      <c r="AE411" s="40"/>
      <c r="AT411" s="19" t="s">
        <v>236</v>
      </c>
      <c r="AU411" s="19" t="s">
        <v>84</v>
      </c>
    </row>
    <row r="412" s="13" customFormat="1">
      <c r="A412" s="13"/>
      <c r="B412" s="233"/>
      <c r="C412" s="234"/>
      <c r="D412" s="235" t="s">
        <v>238</v>
      </c>
      <c r="E412" s="236" t="s">
        <v>19</v>
      </c>
      <c r="F412" s="237" t="s">
        <v>4092</v>
      </c>
      <c r="G412" s="234"/>
      <c r="H412" s="238">
        <v>232.62299999999999</v>
      </c>
      <c r="I412" s="239"/>
      <c r="J412" s="234"/>
      <c r="K412" s="234"/>
      <c r="L412" s="240"/>
      <c r="M412" s="241"/>
      <c r="N412" s="242"/>
      <c r="O412" s="242"/>
      <c r="P412" s="242"/>
      <c r="Q412" s="242"/>
      <c r="R412" s="242"/>
      <c r="S412" s="242"/>
      <c r="T412" s="242"/>
      <c r="U412" s="243"/>
      <c r="V412" s="13"/>
      <c r="W412" s="13"/>
      <c r="X412" s="13"/>
      <c r="Y412" s="13"/>
      <c r="Z412" s="13"/>
      <c r="AA412" s="13"/>
      <c r="AB412" s="13"/>
      <c r="AC412" s="13"/>
      <c r="AD412" s="13"/>
      <c r="AE412" s="13"/>
      <c r="AT412" s="244" t="s">
        <v>238</v>
      </c>
      <c r="AU412" s="244" t="s">
        <v>84</v>
      </c>
      <c r="AV412" s="13" t="s">
        <v>84</v>
      </c>
      <c r="AW412" s="13" t="s">
        <v>37</v>
      </c>
      <c r="AX412" s="13" t="s">
        <v>75</v>
      </c>
      <c r="AY412" s="244" t="s">
        <v>227</v>
      </c>
    </row>
    <row r="413" s="14" customFormat="1">
      <c r="A413" s="14"/>
      <c r="B413" s="245"/>
      <c r="C413" s="246"/>
      <c r="D413" s="235" t="s">
        <v>238</v>
      </c>
      <c r="E413" s="247" t="s">
        <v>19</v>
      </c>
      <c r="F413" s="248" t="s">
        <v>240</v>
      </c>
      <c r="G413" s="246"/>
      <c r="H413" s="249">
        <v>232.62299999999999</v>
      </c>
      <c r="I413" s="250"/>
      <c r="J413" s="246"/>
      <c r="K413" s="246"/>
      <c r="L413" s="251"/>
      <c r="M413" s="252"/>
      <c r="N413" s="253"/>
      <c r="O413" s="253"/>
      <c r="P413" s="253"/>
      <c r="Q413" s="253"/>
      <c r="R413" s="253"/>
      <c r="S413" s="253"/>
      <c r="T413" s="253"/>
      <c r="U413" s="254"/>
      <c r="V413" s="14"/>
      <c r="W413" s="14"/>
      <c r="X413" s="14"/>
      <c r="Y413" s="14"/>
      <c r="Z413" s="14"/>
      <c r="AA413" s="14"/>
      <c r="AB413" s="14"/>
      <c r="AC413" s="14"/>
      <c r="AD413" s="14"/>
      <c r="AE413" s="14"/>
      <c r="AT413" s="255" t="s">
        <v>238</v>
      </c>
      <c r="AU413" s="255" t="s">
        <v>84</v>
      </c>
      <c r="AV413" s="14" t="s">
        <v>234</v>
      </c>
      <c r="AW413" s="14" t="s">
        <v>37</v>
      </c>
      <c r="AX413" s="14" t="s">
        <v>82</v>
      </c>
      <c r="AY413" s="255" t="s">
        <v>227</v>
      </c>
    </row>
    <row r="414" s="2" customFormat="1" ht="24.15" customHeight="1">
      <c r="A414" s="40"/>
      <c r="B414" s="41"/>
      <c r="C414" s="215" t="s">
        <v>1279</v>
      </c>
      <c r="D414" s="215" t="s">
        <v>229</v>
      </c>
      <c r="E414" s="216" t="s">
        <v>779</v>
      </c>
      <c r="F414" s="217" t="s">
        <v>780</v>
      </c>
      <c r="G414" s="218" t="s">
        <v>259</v>
      </c>
      <c r="H414" s="219">
        <v>232.62299999999999</v>
      </c>
      <c r="I414" s="220"/>
      <c r="J414" s="221">
        <f>ROUND(I414*H414,2)</f>
        <v>0</v>
      </c>
      <c r="K414" s="217" t="s">
        <v>233</v>
      </c>
      <c r="L414" s="46"/>
      <c r="M414" s="222" t="s">
        <v>19</v>
      </c>
      <c r="N414" s="223" t="s">
        <v>46</v>
      </c>
      <c r="O414" s="86"/>
      <c r="P414" s="224">
        <f>O414*H414</f>
        <v>0</v>
      </c>
      <c r="Q414" s="224">
        <v>0.00025999999999999998</v>
      </c>
      <c r="R414" s="224">
        <f>Q414*H414</f>
        <v>0.060481979999999991</v>
      </c>
      <c r="S414" s="224">
        <v>0</v>
      </c>
      <c r="T414" s="224">
        <f>S414*H414</f>
        <v>0</v>
      </c>
      <c r="U414" s="225" t="s">
        <v>19</v>
      </c>
      <c r="V414" s="40"/>
      <c r="W414" s="40"/>
      <c r="X414" s="40"/>
      <c r="Y414" s="40"/>
      <c r="Z414" s="40"/>
      <c r="AA414" s="40"/>
      <c r="AB414" s="40"/>
      <c r="AC414" s="40"/>
      <c r="AD414" s="40"/>
      <c r="AE414" s="40"/>
      <c r="AR414" s="226" t="s">
        <v>336</v>
      </c>
      <c r="AT414" s="226" t="s">
        <v>229</v>
      </c>
      <c r="AU414" s="226" t="s">
        <v>84</v>
      </c>
      <c r="AY414" s="19" t="s">
        <v>227</v>
      </c>
      <c r="BE414" s="227">
        <f>IF(N414="základní",J414,0)</f>
        <v>0</v>
      </c>
      <c r="BF414" s="227">
        <f>IF(N414="snížená",J414,0)</f>
        <v>0</v>
      </c>
      <c r="BG414" s="227">
        <f>IF(N414="zákl. přenesená",J414,0)</f>
        <v>0</v>
      </c>
      <c r="BH414" s="227">
        <f>IF(N414="sníž. přenesená",J414,0)</f>
        <v>0</v>
      </c>
      <c r="BI414" s="227">
        <f>IF(N414="nulová",J414,0)</f>
        <v>0</v>
      </c>
      <c r="BJ414" s="19" t="s">
        <v>82</v>
      </c>
      <c r="BK414" s="227">
        <f>ROUND(I414*H414,2)</f>
        <v>0</v>
      </c>
      <c r="BL414" s="19" t="s">
        <v>336</v>
      </c>
      <c r="BM414" s="226" t="s">
        <v>4093</v>
      </c>
    </row>
    <row r="415" s="2" customFormat="1">
      <c r="A415" s="40"/>
      <c r="B415" s="41"/>
      <c r="C415" s="42"/>
      <c r="D415" s="228" t="s">
        <v>236</v>
      </c>
      <c r="E415" s="42"/>
      <c r="F415" s="229" t="s">
        <v>782</v>
      </c>
      <c r="G415" s="42"/>
      <c r="H415" s="42"/>
      <c r="I415" s="230"/>
      <c r="J415" s="42"/>
      <c r="K415" s="42"/>
      <c r="L415" s="46"/>
      <c r="M415" s="231"/>
      <c r="N415" s="232"/>
      <c r="O415" s="86"/>
      <c r="P415" s="86"/>
      <c r="Q415" s="86"/>
      <c r="R415" s="86"/>
      <c r="S415" s="86"/>
      <c r="T415" s="86"/>
      <c r="U415" s="87"/>
      <c r="V415" s="40"/>
      <c r="W415" s="40"/>
      <c r="X415" s="40"/>
      <c r="Y415" s="40"/>
      <c r="Z415" s="40"/>
      <c r="AA415" s="40"/>
      <c r="AB415" s="40"/>
      <c r="AC415" s="40"/>
      <c r="AD415" s="40"/>
      <c r="AE415" s="40"/>
      <c r="AT415" s="19" t="s">
        <v>236</v>
      </c>
      <c r="AU415" s="19" t="s">
        <v>84</v>
      </c>
    </row>
    <row r="416" s="13" customFormat="1">
      <c r="A416" s="13"/>
      <c r="B416" s="233"/>
      <c r="C416" s="234"/>
      <c r="D416" s="235" t="s">
        <v>238</v>
      </c>
      <c r="E416" s="236" t="s">
        <v>19</v>
      </c>
      <c r="F416" s="237" t="s">
        <v>4092</v>
      </c>
      <c r="G416" s="234"/>
      <c r="H416" s="238">
        <v>232.62299999999999</v>
      </c>
      <c r="I416" s="239"/>
      <c r="J416" s="234"/>
      <c r="K416" s="234"/>
      <c r="L416" s="240"/>
      <c r="M416" s="241"/>
      <c r="N416" s="242"/>
      <c r="O416" s="242"/>
      <c r="P416" s="242"/>
      <c r="Q416" s="242"/>
      <c r="R416" s="242"/>
      <c r="S416" s="242"/>
      <c r="T416" s="242"/>
      <c r="U416" s="243"/>
      <c r="V416" s="13"/>
      <c r="W416" s="13"/>
      <c r="X416" s="13"/>
      <c r="Y416" s="13"/>
      <c r="Z416" s="13"/>
      <c r="AA416" s="13"/>
      <c r="AB416" s="13"/>
      <c r="AC416" s="13"/>
      <c r="AD416" s="13"/>
      <c r="AE416" s="13"/>
      <c r="AT416" s="244" t="s">
        <v>238</v>
      </c>
      <c r="AU416" s="244" t="s">
        <v>84</v>
      </c>
      <c r="AV416" s="13" t="s">
        <v>84</v>
      </c>
      <c r="AW416" s="13" t="s">
        <v>37</v>
      </c>
      <c r="AX416" s="13" t="s">
        <v>75</v>
      </c>
      <c r="AY416" s="244" t="s">
        <v>227</v>
      </c>
    </row>
    <row r="417" s="14" customFormat="1">
      <c r="A417" s="14"/>
      <c r="B417" s="245"/>
      <c r="C417" s="246"/>
      <c r="D417" s="235" t="s">
        <v>238</v>
      </c>
      <c r="E417" s="247" t="s">
        <v>19</v>
      </c>
      <c r="F417" s="248" t="s">
        <v>240</v>
      </c>
      <c r="G417" s="246"/>
      <c r="H417" s="249">
        <v>232.62299999999999</v>
      </c>
      <c r="I417" s="250"/>
      <c r="J417" s="246"/>
      <c r="K417" s="246"/>
      <c r="L417" s="251"/>
      <c r="M417" s="276"/>
      <c r="N417" s="277"/>
      <c r="O417" s="277"/>
      <c r="P417" s="277"/>
      <c r="Q417" s="277"/>
      <c r="R417" s="277"/>
      <c r="S417" s="277"/>
      <c r="T417" s="277"/>
      <c r="U417" s="278"/>
      <c r="V417" s="14"/>
      <c r="W417" s="14"/>
      <c r="X417" s="14"/>
      <c r="Y417" s="14"/>
      <c r="Z417" s="14"/>
      <c r="AA417" s="14"/>
      <c r="AB417" s="14"/>
      <c r="AC417" s="14"/>
      <c r="AD417" s="14"/>
      <c r="AE417" s="14"/>
      <c r="AT417" s="255" t="s">
        <v>238</v>
      </c>
      <c r="AU417" s="255" t="s">
        <v>84</v>
      </c>
      <c r="AV417" s="14" t="s">
        <v>234</v>
      </c>
      <c r="AW417" s="14" t="s">
        <v>37</v>
      </c>
      <c r="AX417" s="14" t="s">
        <v>82</v>
      </c>
      <c r="AY417" s="255" t="s">
        <v>227</v>
      </c>
    </row>
    <row r="418" s="2" customFormat="1" ht="6.96" customHeight="1">
      <c r="A418" s="40"/>
      <c r="B418" s="61"/>
      <c r="C418" s="62"/>
      <c r="D418" s="62"/>
      <c r="E418" s="62"/>
      <c r="F418" s="62"/>
      <c r="G418" s="62"/>
      <c r="H418" s="62"/>
      <c r="I418" s="62"/>
      <c r="J418" s="62"/>
      <c r="K418" s="62"/>
      <c r="L418" s="46"/>
      <c r="M418" s="40"/>
      <c r="O418" s="40"/>
      <c r="P418" s="40"/>
      <c r="Q418" s="40"/>
      <c r="R418" s="40"/>
      <c r="S418" s="40"/>
      <c r="T418" s="40"/>
      <c r="U418" s="40"/>
      <c r="V418" s="40"/>
      <c r="W418" s="40"/>
      <c r="X418" s="40"/>
      <c r="Y418" s="40"/>
      <c r="Z418" s="40"/>
      <c r="AA418" s="40"/>
      <c r="AB418" s="40"/>
      <c r="AC418" s="40"/>
      <c r="AD418" s="40"/>
      <c r="AE418" s="40"/>
    </row>
  </sheetData>
  <sheetProtection sheet="1" autoFilter="0" formatColumns="0" formatRows="0" objects="1" scenarios="1" spinCount="100000" saltValue="/0o/UefxwE5gWBvAYZ2ESBlEPChH7Ii0vEYqLDjvi81nLgPiefvHVEAnfl0EYnBRlvOeiOIzs7a69uTYyuXTqg==" hashValue="vwLgdmeqpCCxd4bUW4AW4HgzyOL4bmb2eOBXh5sUgQmUrUYqaMiEPYQ9gkPYBSC30PbRzFp/RwaXagoNoIP2TQ==" algorithmName="SHA-512" password="CC35"/>
  <autoFilter ref="C105:K417"/>
  <mergeCells count="15">
    <mergeCell ref="E7:H7"/>
    <mergeCell ref="E11:H11"/>
    <mergeCell ref="E9:H9"/>
    <mergeCell ref="E13:H13"/>
    <mergeCell ref="E22:H22"/>
    <mergeCell ref="E31:H31"/>
    <mergeCell ref="E52:H52"/>
    <mergeCell ref="E56:H56"/>
    <mergeCell ref="E54:H54"/>
    <mergeCell ref="E58:H58"/>
    <mergeCell ref="E92:H92"/>
    <mergeCell ref="E96:H96"/>
    <mergeCell ref="E94:H94"/>
    <mergeCell ref="E98:H98"/>
    <mergeCell ref="L2:V2"/>
  </mergeCells>
  <hyperlinks>
    <hyperlink ref="F110" r:id="rId1" display="https://podminky.urs.cz/item/CS_URS_2023_02/317142442"/>
    <hyperlink ref="F114" r:id="rId2" display="https://podminky.urs.cz/item/CS_URS_2023_02/317941121"/>
    <hyperlink ref="F120" r:id="rId3" display="https://podminky.urs.cz/item/CS_URS_2023_02/317941123"/>
    <hyperlink ref="F125" r:id="rId4" display="https://podminky.urs.cz/item/CS_URS_2023_02/342272245"/>
    <hyperlink ref="F135" r:id="rId5" display="https://podminky.urs.cz/item/CS_URS_2023_02/342291112"/>
    <hyperlink ref="F139" r:id="rId6" display="https://podminky.urs.cz/item/CS_URS_2023_02/342291121"/>
    <hyperlink ref="F144" r:id="rId7" display="https://podminky.urs.cz/item/CS_URS_2023_02/612131121"/>
    <hyperlink ref="F148" r:id="rId8" display="https://podminky.urs.cz/item/CS_URS_2023_02/612142001"/>
    <hyperlink ref="F157" r:id="rId9" display="https://podminky.urs.cz/item/CS_URS_2023_02/612321131"/>
    <hyperlink ref="F161" r:id="rId10" display="https://podminky.urs.cz/item/CS_URS_2023_02/612325417"/>
    <hyperlink ref="F166" r:id="rId11" display="https://podminky.urs.cz/item/CS_URS_2023_02/631311115"/>
    <hyperlink ref="F171" r:id="rId12" display="https://podminky.urs.cz/item/CS_URS_2023_02/631362021"/>
    <hyperlink ref="F175" r:id="rId13" display="https://podminky.urs.cz/item/CS_URS_2023_02/632481213"/>
    <hyperlink ref="F179" r:id="rId14" display="https://podminky.urs.cz/item/CS_URS_2023_02/634111113"/>
    <hyperlink ref="F184" r:id="rId15" display="https://podminky.urs.cz/item/CS_URS_2023_02/949111111"/>
    <hyperlink ref="F188" r:id="rId16" display="https://podminky.urs.cz/item/CS_URS_2023_02/949111211"/>
    <hyperlink ref="F192" r:id="rId17" display="https://podminky.urs.cz/item/CS_URS_2023_02/949111811"/>
    <hyperlink ref="F196" r:id="rId18" display="https://podminky.urs.cz/item/CS_URS_2023_02/952901111"/>
    <hyperlink ref="F201" r:id="rId19" display="https://podminky.urs.cz/item/CS_URS_2023_02/998011002"/>
    <hyperlink ref="F205" r:id="rId20" display="https://podminky.urs.cz/item/CS_URS_2023_02/711111001"/>
    <hyperlink ref="F211" r:id="rId21" display="https://podminky.urs.cz/item/CS_URS_2023_02/711141559"/>
    <hyperlink ref="F217" r:id="rId22" display="https://podminky.urs.cz/item/CS_URS_2023_02/998711101"/>
    <hyperlink ref="F220" r:id="rId23" display="https://podminky.urs.cz/item/CS_URS_2023_02/762511296"/>
    <hyperlink ref="F224" r:id="rId24" display="https://podminky.urs.cz/item/CS_URS_2023_02/762512261"/>
    <hyperlink ref="F231" r:id="rId25" display="https://podminky.urs.cz/item/CS_URS_2023_02/762595001"/>
    <hyperlink ref="F236" r:id="rId26" display="https://podminky.urs.cz/item/CS_URS_2023_02/998762102"/>
    <hyperlink ref="F239" r:id="rId27" display="https://podminky.urs.cz/item/CS_URS_2023_02/763135101"/>
    <hyperlink ref="F248" r:id="rId28" display="https://podminky.urs.cz/item/CS_URS_2023_02/998763301"/>
    <hyperlink ref="F251" r:id="rId29" display="https://podminky.urs.cz/item/CS_URS_2023_02/766660171"/>
    <hyperlink ref="F257" r:id="rId30" display="https://podminky.urs.cz/item/CS_URS_2023_02/766682111"/>
    <hyperlink ref="F262" r:id="rId31" display="https://podminky.urs.cz/item/CS_URS_2023_02/766694116"/>
    <hyperlink ref="F268" r:id="rId32" display="https://podminky.urs.cz/item/CS_URS_2023_02/998766102"/>
    <hyperlink ref="F279" r:id="rId33" display="https://podminky.urs.cz/item/CS_URS_2023_02/767995112"/>
    <hyperlink ref="F286" r:id="rId34" display="https://podminky.urs.cz/item/CS_URS_2023_02/771111011"/>
    <hyperlink ref="F291" r:id="rId35" display="https://podminky.urs.cz/item/CS_URS_2023_02/771121011"/>
    <hyperlink ref="F295" r:id="rId36" display="https://podminky.urs.cz/item/CS_URS_2023_02/771151026"/>
    <hyperlink ref="F299" r:id="rId37" display="https://podminky.urs.cz/item/CS_URS_2023_02/771474112"/>
    <hyperlink ref="F305" r:id="rId38" display="https://podminky.urs.cz/item/CS_URS_2023_01/771574263"/>
    <hyperlink ref="F311" r:id="rId39" display="https://podminky.urs.cz/item/CS_URS_2023_02/771591115"/>
    <hyperlink ref="F315" r:id="rId40" display="https://podminky.urs.cz/item/CS_URS_2023_02/771591184"/>
    <hyperlink ref="F319" r:id="rId41" display="https://podminky.urs.cz/item/CS_URS_2023_02/771592011"/>
    <hyperlink ref="F323" r:id="rId42" display="https://podminky.urs.cz/item/CS_URS_2023_02/998771102"/>
    <hyperlink ref="F326" r:id="rId43" display="https://podminky.urs.cz/item/CS_URS_2023_02/776111112"/>
    <hyperlink ref="F330" r:id="rId44" display="https://podminky.urs.cz/item/CS_URS_2023_02/776111311"/>
    <hyperlink ref="F335" r:id="rId45" display="https://podminky.urs.cz/item/CS_URS_2023_02/776121321"/>
    <hyperlink ref="F339" r:id="rId46" display="https://podminky.urs.cz/item/CS_URS_2023_02/776141123"/>
    <hyperlink ref="F343" r:id="rId47" display="https://podminky.urs.cz/item/CS_URS_2023_02/776141124"/>
    <hyperlink ref="F347" r:id="rId48" display="https://podminky.urs.cz/item/CS_URS_2023_02/776231111"/>
    <hyperlink ref="F353" r:id="rId49" display="https://podminky.urs.cz/item/CS_URS_2023_02/776411111"/>
    <hyperlink ref="F360" r:id="rId50" display="https://podminky.urs.cz/item/CS_URS_2023_02/776991111"/>
    <hyperlink ref="F364" r:id="rId51" display="https://podminky.urs.cz/item/CS_URS_2023_02/998776102"/>
    <hyperlink ref="F367" r:id="rId52" display="https://podminky.urs.cz/item/CS_URS_2023_02/781111011"/>
    <hyperlink ref="F372" r:id="rId53" display="https://podminky.urs.cz/item/CS_URS_2023_02/781121011"/>
    <hyperlink ref="F376" r:id="rId54" display="https://podminky.urs.cz/item/CS_URS_2023_02/781474114"/>
    <hyperlink ref="F382" r:id="rId55" display="https://podminky.urs.cz/item/CS_URS_2023_02/781477111"/>
    <hyperlink ref="F386" r:id="rId56" display="https://podminky.urs.cz/item/CS_URS_2023_02/781495115"/>
    <hyperlink ref="F390" r:id="rId57" display="https://podminky.urs.cz/item/CS_URS_2023_02/781495141"/>
    <hyperlink ref="F394" r:id="rId58" display="https://podminky.urs.cz/item/CS_URS_2023_02/781495142"/>
    <hyperlink ref="F398" r:id="rId59" display="https://podminky.urs.cz/item/CS_URS_2023_02/781495184"/>
    <hyperlink ref="F402" r:id="rId60" display="https://podminky.urs.cz/item/CS_URS_2023_02/781495211"/>
    <hyperlink ref="F407" r:id="rId61" display="https://podminky.urs.cz/item/CS_URS_2023_02/784111001"/>
    <hyperlink ref="F411" r:id="rId62" display="https://podminky.urs.cz/item/CS_URS_2023_02/784181121"/>
    <hyperlink ref="F415" r:id="rId63" display="https://podminky.urs.cz/item/CS_URS_2023_02/784211101"/>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165</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3833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2070</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ROUND(J94,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ROUND((SUM(BE94:BE205)),  2)</f>
        <v>0</v>
      </c>
      <c r="G35" s="40"/>
      <c r="H35" s="40"/>
      <c r="I35" s="160">
        <v>0.20999999999999999</v>
      </c>
      <c r="J35" s="159">
        <f>ROUND(((SUM(BE94:BE205))*I35),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ROUND((SUM(BF94:BF205)),  2)</f>
        <v>0</v>
      </c>
      <c r="G36" s="40"/>
      <c r="H36" s="40"/>
      <c r="I36" s="160">
        <v>0.12</v>
      </c>
      <c r="J36" s="159">
        <f>ROUND(((SUM(BF94:BF205))*I36),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ROUND((SUM(BG94:BG205)),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ROUND((SUM(BH94:BH205)),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ROUND((SUM(BI94:BI205)),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3833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D.1.4.1 - Zdravotně technické instalace</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J94</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207</v>
      </c>
      <c r="E64" s="181"/>
      <c r="F64" s="181"/>
      <c r="G64" s="181"/>
      <c r="H64" s="181"/>
      <c r="I64" s="181"/>
      <c r="J64" s="182">
        <f>J95</f>
        <v>0</v>
      </c>
      <c r="K64" s="179"/>
      <c r="L64" s="183"/>
      <c r="S64" s="9"/>
      <c r="T64" s="9"/>
      <c r="U64" s="9"/>
      <c r="V64" s="9"/>
      <c r="W64" s="9"/>
      <c r="X64" s="9"/>
      <c r="Y64" s="9"/>
      <c r="Z64" s="9"/>
      <c r="AA64" s="9"/>
      <c r="AB64" s="9"/>
      <c r="AC64" s="9"/>
      <c r="AD64" s="9"/>
      <c r="AE64" s="9"/>
    </row>
    <row r="65" s="10" customFormat="1" ht="19.92" customHeight="1">
      <c r="A65" s="10"/>
      <c r="B65" s="184"/>
      <c r="C65" s="126"/>
      <c r="D65" s="185" t="s">
        <v>1543</v>
      </c>
      <c r="E65" s="186"/>
      <c r="F65" s="186"/>
      <c r="G65" s="186"/>
      <c r="H65" s="186"/>
      <c r="I65" s="186"/>
      <c r="J65" s="187">
        <f>J96</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2071</v>
      </c>
      <c r="E66" s="186"/>
      <c r="F66" s="186"/>
      <c r="G66" s="186"/>
      <c r="H66" s="186"/>
      <c r="I66" s="186"/>
      <c r="J66" s="187">
        <f>J130</f>
        <v>0</v>
      </c>
      <c r="K66" s="126"/>
      <c r="L66" s="188"/>
      <c r="S66" s="10"/>
      <c r="T66" s="10"/>
      <c r="U66" s="10"/>
      <c r="V66" s="10"/>
      <c r="W66" s="10"/>
      <c r="X66" s="10"/>
      <c r="Y66" s="10"/>
      <c r="Z66" s="10"/>
      <c r="AA66" s="10"/>
      <c r="AB66" s="10"/>
      <c r="AC66" s="10"/>
      <c r="AD66" s="10"/>
      <c r="AE66" s="10"/>
    </row>
    <row r="67" s="10" customFormat="1" ht="19.92" customHeight="1">
      <c r="A67" s="10"/>
      <c r="B67" s="184"/>
      <c r="C67" s="126"/>
      <c r="D67" s="185" t="s">
        <v>2072</v>
      </c>
      <c r="E67" s="186"/>
      <c r="F67" s="186"/>
      <c r="G67" s="186"/>
      <c r="H67" s="186"/>
      <c r="I67" s="186"/>
      <c r="J67" s="187">
        <f>J152</f>
        <v>0</v>
      </c>
      <c r="K67" s="126"/>
      <c r="L67" s="188"/>
      <c r="S67" s="10"/>
      <c r="T67" s="10"/>
      <c r="U67" s="10"/>
      <c r="V67" s="10"/>
      <c r="W67" s="10"/>
      <c r="X67" s="10"/>
      <c r="Y67" s="10"/>
      <c r="Z67" s="10"/>
      <c r="AA67" s="10"/>
      <c r="AB67" s="10"/>
      <c r="AC67" s="10"/>
      <c r="AD67" s="10"/>
      <c r="AE67" s="10"/>
    </row>
    <row r="68" s="10" customFormat="1" ht="19.92" customHeight="1">
      <c r="A68" s="10"/>
      <c r="B68" s="184"/>
      <c r="C68" s="126"/>
      <c r="D68" s="185" t="s">
        <v>2073</v>
      </c>
      <c r="E68" s="186"/>
      <c r="F68" s="186"/>
      <c r="G68" s="186"/>
      <c r="H68" s="186"/>
      <c r="I68" s="186"/>
      <c r="J68" s="187">
        <f>J167</f>
        <v>0</v>
      </c>
      <c r="K68" s="126"/>
      <c r="L68" s="188"/>
      <c r="S68" s="10"/>
      <c r="T68" s="10"/>
      <c r="U68" s="10"/>
      <c r="V68" s="10"/>
      <c r="W68" s="10"/>
      <c r="X68" s="10"/>
      <c r="Y68" s="10"/>
      <c r="Z68" s="10"/>
      <c r="AA68" s="10"/>
      <c r="AB68" s="10"/>
      <c r="AC68" s="10"/>
      <c r="AD68" s="10"/>
      <c r="AE68" s="10"/>
    </row>
    <row r="69" s="9" customFormat="1" ht="24.96" customHeight="1">
      <c r="A69" s="9"/>
      <c r="B69" s="178"/>
      <c r="C69" s="179"/>
      <c r="D69" s="180" t="s">
        <v>210</v>
      </c>
      <c r="E69" s="181"/>
      <c r="F69" s="181"/>
      <c r="G69" s="181"/>
      <c r="H69" s="181"/>
      <c r="I69" s="181"/>
      <c r="J69" s="182">
        <f>J177</f>
        <v>0</v>
      </c>
      <c r="K69" s="179"/>
      <c r="L69" s="183"/>
      <c r="S69" s="9"/>
      <c r="T69" s="9"/>
      <c r="U69" s="9"/>
      <c r="V69" s="9"/>
      <c r="W69" s="9"/>
      <c r="X69" s="9"/>
      <c r="Y69" s="9"/>
      <c r="Z69" s="9"/>
      <c r="AA69" s="9"/>
      <c r="AB69" s="9"/>
      <c r="AC69" s="9"/>
      <c r="AD69" s="9"/>
      <c r="AE69" s="9"/>
    </row>
    <row r="70" s="9" customFormat="1" ht="24.96" customHeight="1">
      <c r="A70" s="9"/>
      <c r="B70" s="178"/>
      <c r="C70" s="179"/>
      <c r="D70" s="180" t="s">
        <v>2075</v>
      </c>
      <c r="E70" s="181"/>
      <c r="F70" s="181"/>
      <c r="G70" s="181"/>
      <c r="H70" s="181"/>
      <c r="I70" s="181"/>
      <c r="J70" s="182">
        <f>J187</f>
        <v>0</v>
      </c>
      <c r="K70" s="179"/>
      <c r="L70" s="183"/>
      <c r="S70" s="9"/>
      <c r="T70" s="9"/>
      <c r="U70" s="9"/>
      <c r="V70" s="9"/>
      <c r="W70" s="9"/>
      <c r="X70" s="9"/>
      <c r="Y70" s="9"/>
      <c r="Z70" s="9"/>
      <c r="AA70" s="9"/>
      <c r="AB70" s="9"/>
      <c r="AC70" s="9"/>
      <c r="AD70" s="9"/>
      <c r="AE70" s="9"/>
    </row>
    <row r="71" s="10" customFormat="1" ht="19.92" customHeight="1">
      <c r="A71" s="10"/>
      <c r="B71" s="184"/>
      <c r="C71" s="126"/>
      <c r="D71" s="185" t="s">
        <v>2076</v>
      </c>
      <c r="E71" s="186"/>
      <c r="F71" s="186"/>
      <c r="G71" s="186"/>
      <c r="H71" s="186"/>
      <c r="I71" s="186"/>
      <c r="J71" s="187">
        <f>J188</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2077</v>
      </c>
      <c r="E72" s="186"/>
      <c r="F72" s="186"/>
      <c r="G72" s="186"/>
      <c r="H72" s="186"/>
      <c r="I72" s="186"/>
      <c r="J72" s="187">
        <f>J193</f>
        <v>0</v>
      </c>
      <c r="K72" s="126"/>
      <c r="L72" s="188"/>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8"/>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8"/>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8"/>
      <c r="S78" s="40"/>
      <c r="T78" s="40"/>
      <c r="U78" s="40"/>
      <c r="V78" s="40"/>
      <c r="W78" s="40"/>
      <c r="X78" s="40"/>
      <c r="Y78" s="40"/>
      <c r="Z78" s="40"/>
      <c r="AA78" s="40"/>
      <c r="AB78" s="40"/>
      <c r="AC78" s="40"/>
      <c r="AD78" s="40"/>
      <c r="AE78" s="40"/>
    </row>
    <row r="79" s="2" customFormat="1" ht="24.96" customHeight="1">
      <c r="A79" s="40"/>
      <c r="B79" s="41"/>
      <c r="C79" s="25" t="s">
        <v>211</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16.5" customHeight="1">
      <c r="A82" s="40"/>
      <c r="B82" s="41"/>
      <c r="C82" s="42"/>
      <c r="D82" s="42"/>
      <c r="E82" s="172" t="str">
        <f>E7</f>
        <v>PF UPOL, Změna užívání vnitřních prostor budovy B</v>
      </c>
      <c r="F82" s="34"/>
      <c r="G82" s="34"/>
      <c r="H82" s="34"/>
      <c r="I82" s="42"/>
      <c r="J82" s="42"/>
      <c r="K82" s="42"/>
      <c r="L82" s="148"/>
      <c r="S82" s="40"/>
      <c r="T82" s="40"/>
      <c r="U82" s="40"/>
      <c r="V82" s="40"/>
      <c r="W82" s="40"/>
      <c r="X82" s="40"/>
      <c r="Y82" s="40"/>
      <c r="Z82" s="40"/>
      <c r="AA82" s="40"/>
      <c r="AB82" s="40"/>
      <c r="AC82" s="40"/>
      <c r="AD82" s="40"/>
      <c r="AE82" s="40"/>
    </row>
    <row r="83" s="1" customFormat="1" ht="12" customHeight="1">
      <c r="B83" s="23"/>
      <c r="C83" s="34" t="s">
        <v>191</v>
      </c>
      <c r="D83" s="24"/>
      <c r="E83" s="24"/>
      <c r="F83" s="24"/>
      <c r="G83" s="24"/>
      <c r="H83" s="24"/>
      <c r="I83" s="24"/>
      <c r="J83" s="24"/>
      <c r="K83" s="24"/>
      <c r="L83" s="22"/>
    </row>
    <row r="84" s="2" customFormat="1" ht="16.5" customHeight="1">
      <c r="A84" s="40"/>
      <c r="B84" s="41"/>
      <c r="C84" s="42"/>
      <c r="D84" s="42"/>
      <c r="E84" s="172" t="s">
        <v>3833</v>
      </c>
      <c r="F84" s="42"/>
      <c r="G84" s="42"/>
      <c r="H84" s="42"/>
      <c r="I84" s="42"/>
      <c r="J84" s="42"/>
      <c r="K84" s="42"/>
      <c r="L84" s="148"/>
      <c r="S84" s="40"/>
      <c r="T84" s="40"/>
      <c r="U84" s="40"/>
      <c r="V84" s="40"/>
      <c r="W84" s="40"/>
      <c r="X84" s="40"/>
      <c r="Y84" s="40"/>
      <c r="Z84" s="40"/>
      <c r="AA84" s="40"/>
      <c r="AB84" s="40"/>
      <c r="AC84" s="40"/>
      <c r="AD84" s="40"/>
      <c r="AE84" s="40"/>
    </row>
    <row r="85" s="2" customFormat="1" ht="12" customHeight="1">
      <c r="A85" s="40"/>
      <c r="B85" s="41"/>
      <c r="C85" s="34" t="s">
        <v>193</v>
      </c>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6.5" customHeight="1">
      <c r="A86" s="40"/>
      <c r="B86" s="41"/>
      <c r="C86" s="42"/>
      <c r="D86" s="42"/>
      <c r="E86" s="71" t="str">
        <f>E11</f>
        <v>D.1.4.1 - Zdravotně technické instalace</v>
      </c>
      <c r="F86" s="42"/>
      <c r="G86" s="42"/>
      <c r="H86" s="42"/>
      <c r="I86" s="42"/>
      <c r="J86" s="42"/>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 xml:space="preserve"> </v>
      </c>
      <c r="G88" s="42"/>
      <c r="H88" s="42"/>
      <c r="I88" s="34" t="s">
        <v>23</v>
      </c>
      <c r="J88" s="74" t="str">
        <f>IF(J14="","",J14)</f>
        <v>3. 4. 2025</v>
      </c>
      <c r="K88" s="42"/>
      <c r="L88" s="148"/>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40.05" customHeight="1">
      <c r="A90" s="40"/>
      <c r="B90" s="41"/>
      <c r="C90" s="34" t="s">
        <v>25</v>
      </c>
      <c r="D90" s="42"/>
      <c r="E90" s="42"/>
      <c r="F90" s="29" t="str">
        <f>E17</f>
        <v>UP v Olomouci, Křížkovského 511/8, Olomouc 779 00</v>
      </c>
      <c r="G90" s="42"/>
      <c r="H90" s="42"/>
      <c r="I90" s="34" t="s">
        <v>33</v>
      </c>
      <c r="J90" s="38" t="str">
        <f>E23</f>
        <v xml:space="preserve">RV Projekt s.r.o., Poláškova 1535, Val. Meziříčí </v>
      </c>
      <c r="K90" s="42"/>
      <c r="L90" s="148"/>
      <c r="S90" s="40"/>
      <c r="T90" s="40"/>
      <c r="U90" s="40"/>
      <c r="V90" s="40"/>
      <c r="W90" s="40"/>
      <c r="X90" s="40"/>
      <c r="Y90" s="40"/>
      <c r="Z90" s="40"/>
      <c r="AA90" s="40"/>
      <c r="AB90" s="40"/>
      <c r="AC90" s="40"/>
      <c r="AD90" s="40"/>
      <c r="AE90" s="40"/>
    </row>
    <row r="91" s="2" customFormat="1" ht="40.05" customHeight="1">
      <c r="A91" s="40"/>
      <c r="B91" s="41"/>
      <c r="C91" s="34" t="s">
        <v>31</v>
      </c>
      <c r="D91" s="42"/>
      <c r="E91" s="42"/>
      <c r="F91" s="29" t="str">
        <f>IF(E20="","",E20)</f>
        <v>Vyplň údaj</v>
      </c>
      <c r="G91" s="42"/>
      <c r="H91" s="42"/>
      <c r="I91" s="34" t="s">
        <v>38</v>
      </c>
      <c r="J91" s="38" t="str">
        <f>E26</f>
        <v xml:space="preserve">RV Projekt s.r.o., Poláškova 1535, Val. Meziříčí </v>
      </c>
      <c r="K91" s="42"/>
      <c r="L91" s="148"/>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8"/>
      <c r="S92" s="40"/>
      <c r="T92" s="40"/>
      <c r="U92" s="40"/>
      <c r="V92" s="40"/>
      <c r="W92" s="40"/>
      <c r="X92" s="40"/>
      <c r="Y92" s="40"/>
      <c r="Z92" s="40"/>
      <c r="AA92" s="40"/>
      <c r="AB92" s="40"/>
      <c r="AC92" s="40"/>
      <c r="AD92" s="40"/>
      <c r="AE92" s="40"/>
    </row>
    <row r="93" s="11" customFormat="1" ht="29.28" customHeight="1">
      <c r="A93" s="189"/>
      <c r="B93" s="190"/>
      <c r="C93" s="191" t="s">
        <v>212</v>
      </c>
      <c r="D93" s="192" t="s">
        <v>60</v>
      </c>
      <c r="E93" s="192" t="s">
        <v>56</v>
      </c>
      <c r="F93" s="192" t="s">
        <v>57</v>
      </c>
      <c r="G93" s="192" t="s">
        <v>213</v>
      </c>
      <c r="H93" s="192" t="s">
        <v>214</v>
      </c>
      <c r="I93" s="192" t="s">
        <v>215</v>
      </c>
      <c r="J93" s="192" t="s">
        <v>199</v>
      </c>
      <c r="K93" s="193" t="s">
        <v>216</v>
      </c>
      <c r="L93" s="194"/>
      <c r="M93" s="94" t="s">
        <v>19</v>
      </c>
      <c r="N93" s="95" t="s">
        <v>45</v>
      </c>
      <c r="O93" s="95" t="s">
        <v>217</v>
      </c>
      <c r="P93" s="95" t="s">
        <v>218</v>
      </c>
      <c r="Q93" s="95" t="s">
        <v>219</v>
      </c>
      <c r="R93" s="95" t="s">
        <v>220</v>
      </c>
      <c r="S93" s="95" t="s">
        <v>221</v>
      </c>
      <c r="T93" s="95" t="s">
        <v>222</v>
      </c>
      <c r="U93" s="96" t="s">
        <v>223</v>
      </c>
      <c r="V93" s="189"/>
      <c r="W93" s="189"/>
      <c r="X93" s="189"/>
      <c r="Y93" s="189"/>
      <c r="Z93" s="189"/>
      <c r="AA93" s="189"/>
      <c r="AB93" s="189"/>
      <c r="AC93" s="189"/>
      <c r="AD93" s="189"/>
      <c r="AE93" s="189"/>
    </row>
    <row r="94" s="2" customFormat="1" ht="22.8" customHeight="1">
      <c r="A94" s="40"/>
      <c r="B94" s="41"/>
      <c r="C94" s="101" t="s">
        <v>224</v>
      </c>
      <c r="D94" s="42"/>
      <c r="E94" s="42"/>
      <c r="F94" s="42"/>
      <c r="G94" s="42"/>
      <c r="H94" s="42"/>
      <c r="I94" s="42"/>
      <c r="J94" s="195">
        <f>BK94</f>
        <v>0</v>
      </c>
      <c r="K94" s="42"/>
      <c r="L94" s="46"/>
      <c r="M94" s="97"/>
      <c r="N94" s="196"/>
      <c r="O94" s="98"/>
      <c r="P94" s="197">
        <f>P95+P177+P187</f>
        <v>0</v>
      </c>
      <c r="Q94" s="98"/>
      <c r="R94" s="197">
        <f>R95+R177+R187</f>
        <v>0.043080000000000007</v>
      </c>
      <c r="S94" s="98"/>
      <c r="T94" s="197">
        <f>T95+T177+T187</f>
        <v>0</v>
      </c>
      <c r="U94" s="99"/>
      <c r="V94" s="40"/>
      <c r="W94" s="40"/>
      <c r="X94" s="40"/>
      <c r="Y94" s="40"/>
      <c r="Z94" s="40"/>
      <c r="AA94" s="40"/>
      <c r="AB94" s="40"/>
      <c r="AC94" s="40"/>
      <c r="AD94" s="40"/>
      <c r="AE94" s="40"/>
      <c r="AT94" s="19" t="s">
        <v>74</v>
      </c>
      <c r="AU94" s="19" t="s">
        <v>200</v>
      </c>
      <c r="BK94" s="198">
        <f>BK95+BK177+BK187</f>
        <v>0</v>
      </c>
    </row>
    <row r="95" s="12" customFormat="1" ht="25.92" customHeight="1">
      <c r="A95" s="12"/>
      <c r="B95" s="199"/>
      <c r="C95" s="200"/>
      <c r="D95" s="201" t="s">
        <v>74</v>
      </c>
      <c r="E95" s="202" t="s">
        <v>341</v>
      </c>
      <c r="F95" s="202" t="s">
        <v>342</v>
      </c>
      <c r="G95" s="200"/>
      <c r="H95" s="200"/>
      <c r="I95" s="203"/>
      <c r="J95" s="204">
        <f>BK95</f>
        <v>0</v>
      </c>
      <c r="K95" s="200"/>
      <c r="L95" s="205"/>
      <c r="M95" s="206"/>
      <c r="N95" s="207"/>
      <c r="O95" s="207"/>
      <c r="P95" s="208">
        <f>P96+P130+P152+P167</f>
        <v>0</v>
      </c>
      <c r="Q95" s="207"/>
      <c r="R95" s="208">
        <f>R96+R130+R152+R167</f>
        <v>0.043080000000000007</v>
      </c>
      <c r="S95" s="207"/>
      <c r="T95" s="208">
        <f>T96+T130+T152+T167</f>
        <v>0</v>
      </c>
      <c r="U95" s="209"/>
      <c r="V95" s="12"/>
      <c r="W95" s="12"/>
      <c r="X95" s="12"/>
      <c r="Y95" s="12"/>
      <c r="Z95" s="12"/>
      <c r="AA95" s="12"/>
      <c r="AB95" s="12"/>
      <c r="AC95" s="12"/>
      <c r="AD95" s="12"/>
      <c r="AE95" s="12"/>
      <c r="AR95" s="210" t="s">
        <v>84</v>
      </c>
      <c r="AT95" s="211" t="s">
        <v>74</v>
      </c>
      <c r="AU95" s="211" t="s">
        <v>75</v>
      </c>
      <c r="AY95" s="210" t="s">
        <v>227</v>
      </c>
      <c r="BK95" s="212">
        <f>BK96+BK130+BK152+BK167</f>
        <v>0</v>
      </c>
    </row>
    <row r="96" s="12" customFormat="1" ht="22.8" customHeight="1">
      <c r="A96" s="12"/>
      <c r="B96" s="199"/>
      <c r="C96" s="200"/>
      <c r="D96" s="201" t="s">
        <v>74</v>
      </c>
      <c r="E96" s="213" t="s">
        <v>1679</v>
      </c>
      <c r="F96" s="213" t="s">
        <v>1680</v>
      </c>
      <c r="G96" s="200"/>
      <c r="H96" s="200"/>
      <c r="I96" s="203"/>
      <c r="J96" s="214">
        <f>BK96</f>
        <v>0</v>
      </c>
      <c r="K96" s="200"/>
      <c r="L96" s="205"/>
      <c r="M96" s="206"/>
      <c r="N96" s="207"/>
      <c r="O96" s="207"/>
      <c r="P96" s="208">
        <f>SUM(P97:P129)</f>
        <v>0</v>
      </c>
      <c r="Q96" s="207"/>
      <c r="R96" s="208">
        <f>SUM(R97:R129)</f>
        <v>0.017400000000000002</v>
      </c>
      <c r="S96" s="207"/>
      <c r="T96" s="208">
        <f>SUM(T97:T129)</f>
        <v>0</v>
      </c>
      <c r="U96" s="209"/>
      <c r="V96" s="12"/>
      <c r="W96" s="12"/>
      <c r="X96" s="12"/>
      <c r="Y96" s="12"/>
      <c r="Z96" s="12"/>
      <c r="AA96" s="12"/>
      <c r="AB96" s="12"/>
      <c r="AC96" s="12"/>
      <c r="AD96" s="12"/>
      <c r="AE96" s="12"/>
      <c r="AR96" s="210" t="s">
        <v>84</v>
      </c>
      <c r="AT96" s="211" t="s">
        <v>74</v>
      </c>
      <c r="AU96" s="211" t="s">
        <v>82</v>
      </c>
      <c r="AY96" s="210" t="s">
        <v>227</v>
      </c>
      <c r="BK96" s="212">
        <f>SUM(BK97:BK129)</f>
        <v>0</v>
      </c>
    </row>
    <row r="97" s="2" customFormat="1" ht="16.5" customHeight="1">
      <c r="A97" s="40"/>
      <c r="B97" s="41"/>
      <c r="C97" s="215" t="s">
        <v>82</v>
      </c>
      <c r="D97" s="215" t="s">
        <v>229</v>
      </c>
      <c r="E97" s="216" t="s">
        <v>2078</v>
      </c>
      <c r="F97" s="217" t="s">
        <v>2079</v>
      </c>
      <c r="G97" s="218" t="s">
        <v>309</v>
      </c>
      <c r="H97" s="219">
        <v>8</v>
      </c>
      <c r="I97" s="220"/>
      <c r="J97" s="221">
        <f>ROUND(I97*H97,2)</f>
        <v>0</v>
      </c>
      <c r="K97" s="217" t="s">
        <v>233</v>
      </c>
      <c r="L97" s="46"/>
      <c r="M97" s="222" t="s">
        <v>19</v>
      </c>
      <c r="N97" s="223" t="s">
        <v>46</v>
      </c>
      <c r="O97" s="86"/>
      <c r="P97" s="224">
        <f>O97*H97</f>
        <v>0</v>
      </c>
      <c r="Q97" s="224">
        <v>0.00142</v>
      </c>
      <c r="R97" s="224">
        <f>Q97*H97</f>
        <v>0.01136</v>
      </c>
      <c r="S97" s="224">
        <v>0</v>
      </c>
      <c r="T97" s="224">
        <f>S97*H97</f>
        <v>0</v>
      </c>
      <c r="U97" s="225" t="s">
        <v>19</v>
      </c>
      <c r="V97" s="40"/>
      <c r="W97" s="40"/>
      <c r="X97" s="40"/>
      <c r="Y97" s="40"/>
      <c r="Z97" s="40"/>
      <c r="AA97" s="40"/>
      <c r="AB97" s="40"/>
      <c r="AC97" s="40"/>
      <c r="AD97" s="40"/>
      <c r="AE97" s="40"/>
      <c r="AR97" s="226" t="s">
        <v>336</v>
      </c>
      <c r="AT97" s="226" t="s">
        <v>229</v>
      </c>
      <c r="AU97" s="226" t="s">
        <v>84</v>
      </c>
      <c r="AY97" s="19" t="s">
        <v>227</v>
      </c>
      <c r="BE97" s="227">
        <f>IF(N97="základní",J97,0)</f>
        <v>0</v>
      </c>
      <c r="BF97" s="227">
        <f>IF(N97="snížená",J97,0)</f>
        <v>0</v>
      </c>
      <c r="BG97" s="227">
        <f>IF(N97="zákl. přenesená",J97,0)</f>
        <v>0</v>
      </c>
      <c r="BH97" s="227">
        <f>IF(N97="sníž. přenesená",J97,0)</f>
        <v>0</v>
      </c>
      <c r="BI97" s="227">
        <f>IF(N97="nulová",J97,0)</f>
        <v>0</v>
      </c>
      <c r="BJ97" s="19" t="s">
        <v>82</v>
      </c>
      <c r="BK97" s="227">
        <f>ROUND(I97*H97,2)</f>
        <v>0</v>
      </c>
      <c r="BL97" s="19" t="s">
        <v>336</v>
      </c>
      <c r="BM97" s="226" t="s">
        <v>4094</v>
      </c>
    </row>
    <row r="98" s="2" customFormat="1">
      <c r="A98" s="40"/>
      <c r="B98" s="41"/>
      <c r="C98" s="42"/>
      <c r="D98" s="228" t="s">
        <v>236</v>
      </c>
      <c r="E98" s="42"/>
      <c r="F98" s="229" t="s">
        <v>2081</v>
      </c>
      <c r="G98" s="42"/>
      <c r="H98" s="42"/>
      <c r="I98" s="230"/>
      <c r="J98" s="42"/>
      <c r="K98" s="42"/>
      <c r="L98" s="46"/>
      <c r="M98" s="231"/>
      <c r="N98" s="232"/>
      <c r="O98" s="86"/>
      <c r="P98" s="86"/>
      <c r="Q98" s="86"/>
      <c r="R98" s="86"/>
      <c r="S98" s="86"/>
      <c r="T98" s="86"/>
      <c r="U98" s="87"/>
      <c r="V98" s="40"/>
      <c r="W98" s="40"/>
      <c r="X98" s="40"/>
      <c r="Y98" s="40"/>
      <c r="Z98" s="40"/>
      <c r="AA98" s="40"/>
      <c r="AB98" s="40"/>
      <c r="AC98" s="40"/>
      <c r="AD98" s="40"/>
      <c r="AE98" s="40"/>
      <c r="AT98" s="19" t="s">
        <v>236</v>
      </c>
      <c r="AU98" s="19" t="s">
        <v>84</v>
      </c>
    </row>
    <row r="99" s="13" customFormat="1">
      <c r="A99" s="13"/>
      <c r="B99" s="233"/>
      <c r="C99" s="234"/>
      <c r="D99" s="235" t="s">
        <v>238</v>
      </c>
      <c r="E99" s="236" t="s">
        <v>19</v>
      </c>
      <c r="F99" s="237" t="s">
        <v>245</v>
      </c>
      <c r="G99" s="234"/>
      <c r="H99" s="238">
        <v>8</v>
      </c>
      <c r="I99" s="239"/>
      <c r="J99" s="234"/>
      <c r="K99" s="234"/>
      <c r="L99" s="240"/>
      <c r="M99" s="241"/>
      <c r="N99" s="242"/>
      <c r="O99" s="242"/>
      <c r="P99" s="242"/>
      <c r="Q99" s="242"/>
      <c r="R99" s="242"/>
      <c r="S99" s="242"/>
      <c r="T99" s="242"/>
      <c r="U99" s="243"/>
      <c r="V99" s="13"/>
      <c r="W99" s="13"/>
      <c r="X99" s="13"/>
      <c r="Y99" s="13"/>
      <c r="Z99" s="13"/>
      <c r="AA99" s="13"/>
      <c r="AB99" s="13"/>
      <c r="AC99" s="13"/>
      <c r="AD99" s="13"/>
      <c r="AE99" s="13"/>
      <c r="AT99" s="244" t="s">
        <v>238</v>
      </c>
      <c r="AU99" s="244" t="s">
        <v>84</v>
      </c>
      <c r="AV99" s="13" t="s">
        <v>84</v>
      </c>
      <c r="AW99" s="13" t="s">
        <v>37</v>
      </c>
      <c r="AX99" s="13" t="s">
        <v>75</v>
      </c>
      <c r="AY99" s="244" t="s">
        <v>227</v>
      </c>
    </row>
    <row r="100" s="14" customFormat="1">
      <c r="A100" s="14"/>
      <c r="B100" s="245"/>
      <c r="C100" s="246"/>
      <c r="D100" s="235" t="s">
        <v>238</v>
      </c>
      <c r="E100" s="247" t="s">
        <v>19</v>
      </c>
      <c r="F100" s="248" t="s">
        <v>240</v>
      </c>
      <c r="G100" s="246"/>
      <c r="H100" s="249">
        <v>8</v>
      </c>
      <c r="I100" s="250"/>
      <c r="J100" s="246"/>
      <c r="K100" s="246"/>
      <c r="L100" s="251"/>
      <c r="M100" s="252"/>
      <c r="N100" s="253"/>
      <c r="O100" s="253"/>
      <c r="P100" s="253"/>
      <c r="Q100" s="253"/>
      <c r="R100" s="253"/>
      <c r="S100" s="253"/>
      <c r="T100" s="253"/>
      <c r="U100" s="254"/>
      <c r="V100" s="14"/>
      <c r="W100" s="14"/>
      <c r="X100" s="14"/>
      <c r="Y100" s="14"/>
      <c r="Z100" s="14"/>
      <c r="AA100" s="14"/>
      <c r="AB100" s="14"/>
      <c r="AC100" s="14"/>
      <c r="AD100" s="14"/>
      <c r="AE100" s="14"/>
      <c r="AT100" s="255" t="s">
        <v>238</v>
      </c>
      <c r="AU100" s="255" t="s">
        <v>84</v>
      </c>
      <c r="AV100" s="14" t="s">
        <v>234</v>
      </c>
      <c r="AW100" s="14" t="s">
        <v>37</v>
      </c>
      <c r="AX100" s="14" t="s">
        <v>82</v>
      </c>
      <c r="AY100" s="255" t="s">
        <v>227</v>
      </c>
    </row>
    <row r="101" s="2" customFormat="1" ht="16.5" customHeight="1">
      <c r="A101" s="40"/>
      <c r="B101" s="41"/>
      <c r="C101" s="215" t="s">
        <v>84</v>
      </c>
      <c r="D101" s="215" t="s">
        <v>229</v>
      </c>
      <c r="E101" s="216" t="s">
        <v>2086</v>
      </c>
      <c r="F101" s="217" t="s">
        <v>2087</v>
      </c>
      <c r="G101" s="218" t="s">
        <v>309</v>
      </c>
      <c r="H101" s="219">
        <v>1</v>
      </c>
      <c r="I101" s="220"/>
      <c r="J101" s="221">
        <f>ROUND(I101*H101,2)</f>
        <v>0</v>
      </c>
      <c r="K101" s="217" t="s">
        <v>233</v>
      </c>
      <c r="L101" s="46"/>
      <c r="M101" s="222" t="s">
        <v>19</v>
      </c>
      <c r="N101" s="223" t="s">
        <v>46</v>
      </c>
      <c r="O101" s="86"/>
      <c r="P101" s="224">
        <f>O101*H101</f>
        <v>0</v>
      </c>
      <c r="Q101" s="224">
        <v>0.00040999999999999999</v>
      </c>
      <c r="R101" s="224">
        <f>Q101*H101</f>
        <v>0.00040999999999999999</v>
      </c>
      <c r="S101" s="224">
        <v>0</v>
      </c>
      <c r="T101" s="224">
        <f>S101*H101</f>
        <v>0</v>
      </c>
      <c r="U101" s="225" t="s">
        <v>19</v>
      </c>
      <c r="V101" s="40"/>
      <c r="W101" s="40"/>
      <c r="X101" s="40"/>
      <c r="Y101" s="40"/>
      <c r="Z101" s="40"/>
      <c r="AA101" s="40"/>
      <c r="AB101" s="40"/>
      <c r="AC101" s="40"/>
      <c r="AD101" s="40"/>
      <c r="AE101" s="40"/>
      <c r="AR101" s="226" t="s">
        <v>336</v>
      </c>
      <c r="AT101" s="226" t="s">
        <v>229</v>
      </c>
      <c r="AU101" s="226" t="s">
        <v>84</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336</v>
      </c>
      <c r="BM101" s="226" t="s">
        <v>4095</v>
      </c>
    </row>
    <row r="102" s="2" customFormat="1">
      <c r="A102" s="40"/>
      <c r="B102" s="41"/>
      <c r="C102" s="42"/>
      <c r="D102" s="228" t="s">
        <v>236</v>
      </c>
      <c r="E102" s="42"/>
      <c r="F102" s="229" t="s">
        <v>2089</v>
      </c>
      <c r="G102" s="42"/>
      <c r="H102" s="42"/>
      <c r="I102" s="230"/>
      <c r="J102" s="42"/>
      <c r="K102" s="42"/>
      <c r="L102" s="46"/>
      <c r="M102" s="231"/>
      <c r="N102" s="232"/>
      <c r="O102" s="86"/>
      <c r="P102" s="86"/>
      <c r="Q102" s="86"/>
      <c r="R102" s="86"/>
      <c r="S102" s="86"/>
      <c r="T102" s="86"/>
      <c r="U102" s="87"/>
      <c r="V102" s="40"/>
      <c r="W102" s="40"/>
      <c r="X102" s="40"/>
      <c r="Y102" s="40"/>
      <c r="Z102" s="40"/>
      <c r="AA102" s="40"/>
      <c r="AB102" s="40"/>
      <c r="AC102" s="40"/>
      <c r="AD102" s="40"/>
      <c r="AE102" s="40"/>
      <c r="AT102" s="19" t="s">
        <v>236</v>
      </c>
      <c r="AU102" s="19" t="s">
        <v>84</v>
      </c>
    </row>
    <row r="103" s="13" customFormat="1">
      <c r="A103" s="13"/>
      <c r="B103" s="233"/>
      <c r="C103" s="234"/>
      <c r="D103" s="235" t="s">
        <v>238</v>
      </c>
      <c r="E103" s="236" t="s">
        <v>19</v>
      </c>
      <c r="F103" s="237" t="s">
        <v>82</v>
      </c>
      <c r="G103" s="234"/>
      <c r="H103" s="238">
        <v>1</v>
      </c>
      <c r="I103" s="239"/>
      <c r="J103" s="234"/>
      <c r="K103" s="234"/>
      <c r="L103" s="240"/>
      <c r="M103" s="241"/>
      <c r="N103" s="242"/>
      <c r="O103" s="242"/>
      <c r="P103" s="242"/>
      <c r="Q103" s="242"/>
      <c r="R103" s="242"/>
      <c r="S103" s="242"/>
      <c r="T103" s="242"/>
      <c r="U103" s="243"/>
      <c r="V103" s="13"/>
      <c r="W103" s="13"/>
      <c r="X103" s="13"/>
      <c r="Y103" s="13"/>
      <c r="Z103" s="13"/>
      <c r="AA103" s="13"/>
      <c r="AB103" s="13"/>
      <c r="AC103" s="13"/>
      <c r="AD103" s="13"/>
      <c r="AE103" s="13"/>
      <c r="AT103" s="244" t="s">
        <v>238</v>
      </c>
      <c r="AU103" s="244" t="s">
        <v>84</v>
      </c>
      <c r="AV103" s="13" t="s">
        <v>84</v>
      </c>
      <c r="AW103" s="13" t="s">
        <v>37</v>
      </c>
      <c r="AX103" s="13" t="s">
        <v>75</v>
      </c>
      <c r="AY103" s="244" t="s">
        <v>227</v>
      </c>
    </row>
    <row r="104" s="14" customFormat="1">
      <c r="A104" s="14"/>
      <c r="B104" s="245"/>
      <c r="C104" s="246"/>
      <c r="D104" s="235" t="s">
        <v>238</v>
      </c>
      <c r="E104" s="247" t="s">
        <v>19</v>
      </c>
      <c r="F104" s="248" t="s">
        <v>240</v>
      </c>
      <c r="G104" s="246"/>
      <c r="H104" s="249">
        <v>1</v>
      </c>
      <c r="I104" s="250"/>
      <c r="J104" s="246"/>
      <c r="K104" s="246"/>
      <c r="L104" s="251"/>
      <c r="M104" s="252"/>
      <c r="N104" s="253"/>
      <c r="O104" s="253"/>
      <c r="P104" s="253"/>
      <c r="Q104" s="253"/>
      <c r="R104" s="253"/>
      <c r="S104" s="253"/>
      <c r="T104" s="253"/>
      <c r="U104" s="254"/>
      <c r="V104" s="14"/>
      <c r="W104" s="14"/>
      <c r="X104" s="14"/>
      <c r="Y104" s="14"/>
      <c r="Z104" s="14"/>
      <c r="AA104" s="14"/>
      <c r="AB104" s="14"/>
      <c r="AC104" s="14"/>
      <c r="AD104" s="14"/>
      <c r="AE104" s="14"/>
      <c r="AT104" s="255" t="s">
        <v>238</v>
      </c>
      <c r="AU104" s="255" t="s">
        <v>84</v>
      </c>
      <c r="AV104" s="14" t="s">
        <v>234</v>
      </c>
      <c r="AW104" s="14" t="s">
        <v>37</v>
      </c>
      <c r="AX104" s="14" t="s">
        <v>82</v>
      </c>
      <c r="AY104" s="255" t="s">
        <v>227</v>
      </c>
    </row>
    <row r="105" s="2" customFormat="1" ht="16.5" customHeight="1">
      <c r="A105" s="40"/>
      <c r="B105" s="41"/>
      <c r="C105" s="215" t="s">
        <v>91</v>
      </c>
      <c r="D105" s="215" t="s">
        <v>229</v>
      </c>
      <c r="E105" s="216" t="s">
        <v>2090</v>
      </c>
      <c r="F105" s="217" t="s">
        <v>2091</v>
      </c>
      <c r="G105" s="218" t="s">
        <v>309</v>
      </c>
      <c r="H105" s="219">
        <v>6</v>
      </c>
      <c r="I105" s="220"/>
      <c r="J105" s="221">
        <f>ROUND(I105*H105,2)</f>
        <v>0</v>
      </c>
      <c r="K105" s="217" t="s">
        <v>233</v>
      </c>
      <c r="L105" s="46"/>
      <c r="M105" s="222" t="s">
        <v>19</v>
      </c>
      <c r="N105" s="223" t="s">
        <v>46</v>
      </c>
      <c r="O105" s="86"/>
      <c r="P105" s="224">
        <f>O105*H105</f>
        <v>0</v>
      </c>
      <c r="Q105" s="224">
        <v>0.00048000000000000001</v>
      </c>
      <c r="R105" s="224">
        <f>Q105*H105</f>
        <v>0.0028800000000000002</v>
      </c>
      <c r="S105" s="224">
        <v>0</v>
      </c>
      <c r="T105" s="224">
        <f>S105*H105</f>
        <v>0</v>
      </c>
      <c r="U105" s="225" t="s">
        <v>19</v>
      </c>
      <c r="V105" s="40"/>
      <c r="W105" s="40"/>
      <c r="X105" s="40"/>
      <c r="Y105" s="40"/>
      <c r="Z105" s="40"/>
      <c r="AA105" s="40"/>
      <c r="AB105" s="40"/>
      <c r="AC105" s="40"/>
      <c r="AD105" s="40"/>
      <c r="AE105" s="40"/>
      <c r="AR105" s="226" t="s">
        <v>336</v>
      </c>
      <c r="AT105" s="226" t="s">
        <v>229</v>
      </c>
      <c r="AU105" s="226" t="s">
        <v>84</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336</v>
      </c>
      <c r="BM105" s="226" t="s">
        <v>4096</v>
      </c>
    </row>
    <row r="106" s="2" customFormat="1">
      <c r="A106" s="40"/>
      <c r="B106" s="41"/>
      <c r="C106" s="42"/>
      <c r="D106" s="228" t="s">
        <v>236</v>
      </c>
      <c r="E106" s="42"/>
      <c r="F106" s="229" t="s">
        <v>2093</v>
      </c>
      <c r="G106" s="42"/>
      <c r="H106" s="42"/>
      <c r="I106" s="230"/>
      <c r="J106" s="42"/>
      <c r="K106" s="42"/>
      <c r="L106" s="46"/>
      <c r="M106" s="231"/>
      <c r="N106" s="232"/>
      <c r="O106" s="86"/>
      <c r="P106" s="86"/>
      <c r="Q106" s="86"/>
      <c r="R106" s="86"/>
      <c r="S106" s="86"/>
      <c r="T106" s="86"/>
      <c r="U106" s="87"/>
      <c r="V106" s="40"/>
      <c r="W106" s="40"/>
      <c r="X106" s="40"/>
      <c r="Y106" s="40"/>
      <c r="Z106" s="40"/>
      <c r="AA106" s="40"/>
      <c r="AB106" s="40"/>
      <c r="AC106" s="40"/>
      <c r="AD106" s="40"/>
      <c r="AE106" s="40"/>
      <c r="AT106" s="19" t="s">
        <v>236</v>
      </c>
      <c r="AU106" s="19" t="s">
        <v>84</v>
      </c>
    </row>
    <row r="107" s="13" customFormat="1">
      <c r="A107" s="13"/>
      <c r="B107" s="233"/>
      <c r="C107" s="234"/>
      <c r="D107" s="235" t="s">
        <v>238</v>
      </c>
      <c r="E107" s="236" t="s">
        <v>19</v>
      </c>
      <c r="F107" s="237" t="s">
        <v>248</v>
      </c>
      <c r="G107" s="234"/>
      <c r="H107" s="238">
        <v>6</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84</v>
      </c>
      <c r="AV107" s="13" t="s">
        <v>84</v>
      </c>
      <c r="AW107" s="13" t="s">
        <v>37</v>
      </c>
      <c r="AX107" s="13" t="s">
        <v>75</v>
      </c>
      <c r="AY107" s="244" t="s">
        <v>227</v>
      </c>
    </row>
    <row r="108" s="14" customFormat="1">
      <c r="A108" s="14"/>
      <c r="B108" s="245"/>
      <c r="C108" s="246"/>
      <c r="D108" s="235" t="s">
        <v>238</v>
      </c>
      <c r="E108" s="247" t="s">
        <v>19</v>
      </c>
      <c r="F108" s="248" t="s">
        <v>240</v>
      </c>
      <c r="G108" s="246"/>
      <c r="H108" s="249">
        <v>6</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84</v>
      </c>
      <c r="AV108" s="14" t="s">
        <v>234</v>
      </c>
      <c r="AW108" s="14" t="s">
        <v>37</v>
      </c>
      <c r="AX108" s="14" t="s">
        <v>82</v>
      </c>
      <c r="AY108" s="255" t="s">
        <v>227</v>
      </c>
    </row>
    <row r="109" s="2" customFormat="1" ht="16.5" customHeight="1">
      <c r="A109" s="40"/>
      <c r="B109" s="41"/>
      <c r="C109" s="215" t="s">
        <v>234</v>
      </c>
      <c r="D109" s="215" t="s">
        <v>229</v>
      </c>
      <c r="E109" s="216" t="s">
        <v>2098</v>
      </c>
      <c r="F109" s="217" t="s">
        <v>2099</v>
      </c>
      <c r="G109" s="218" t="s">
        <v>309</v>
      </c>
      <c r="H109" s="219">
        <v>1</v>
      </c>
      <c r="I109" s="220"/>
      <c r="J109" s="221">
        <f>ROUND(I109*H109,2)</f>
        <v>0</v>
      </c>
      <c r="K109" s="217" t="s">
        <v>233</v>
      </c>
      <c r="L109" s="46"/>
      <c r="M109" s="222" t="s">
        <v>19</v>
      </c>
      <c r="N109" s="223" t="s">
        <v>46</v>
      </c>
      <c r="O109" s="86"/>
      <c r="P109" s="224">
        <f>O109*H109</f>
        <v>0</v>
      </c>
      <c r="Q109" s="224">
        <v>0.0022399999999999998</v>
      </c>
      <c r="R109" s="224">
        <f>Q109*H109</f>
        <v>0.0022399999999999998</v>
      </c>
      <c r="S109" s="224">
        <v>0</v>
      </c>
      <c r="T109" s="224">
        <f>S109*H109</f>
        <v>0</v>
      </c>
      <c r="U109" s="225" t="s">
        <v>19</v>
      </c>
      <c r="V109" s="40"/>
      <c r="W109" s="40"/>
      <c r="X109" s="40"/>
      <c r="Y109" s="40"/>
      <c r="Z109" s="40"/>
      <c r="AA109" s="40"/>
      <c r="AB109" s="40"/>
      <c r="AC109" s="40"/>
      <c r="AD109" s="40"/>
      <c r="AE109" s="40"/>
      <c r="AR109" s="226" t="s">
        <v>336</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336</v>
      </c>
      <c r="BM109" s="226" t="s">
        <v>4097</v>
      </c>
    </row>
    <row r="110" s="2" customFormat="1">
      <c r="A110" s="40"/>
      <c r="B110" s="41"/>
      <c r="C110" s="42"/>
      <c r="D110" s="228" t="s">
        <v>236</v>
      </c>
      <c r="E110" s="42"/>
      <c r="F110" s="229" t="s">
        <v>2101</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13" customFormat="1">
      <c r="A111" s="13"/>
      <c r="B111" s="233"/>
      <c r="C111" s="234"/>
      <c r="D111" s="235" t="s">
        <v>238</v>
      </c>
      <c r="E111" s="236" t="s">
        <v>19</v>
      </c>
      <c r="F111" s="237" t="s">
        <v>82</v>
      </c>
      <c r="G111" s="234"/>
      <c r="H111" s="238">
        <v>1</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4" customFormat="1">
      <c r="A112" s="14"/>
      <c r="B112" s="245"/>
      <c r="C112" s="246"/>
      <c r="D112" s="235" t="s">
        <v>238</v>
      </c>
      <c r="E112" s="247" t="s">
        <v>19</v>
      </c>
      <c r="F112" s="248" t="s">
        <v>240</v>
      </c>
      <c r="G112" s="246"/>
      <c r="H112" s="249">
        <v>1</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84</v>
      </c>
      <c r="AV112" s="14" t="s">
        <v>234</v>
      </c>
      <c r="AW112" s="14" t="s">
        <v>37</v>
      </c>
      <c r="AX112" s="14" t="s">
        <v>82</v>
      </c>
      <c r="AY112" s="255" t="s">
        <v>227</v>
      </c>
    </row>
    <row r="113" s="2" customFormat="1" ht="24.15" customHeight="1">
      <c r="A113" s="40"/>
      <c r="B113" s="41"/>
      <c r="C113" s="215" t="s">
        <v>267</v>
      </c>
      <c r="D113" s="215" t="s">
        <v>229</v>
      </c>
      <c r="E113" s="216" t="s">
        <v>2102</v>
      </c>
      <c r="F113" s="217" t="s">
        <v>2103</v>
      </c>
      <c r="G113" s="218" t="s">
        <v>2051</v>
      </c>
      <c r="H113" s="219">
        <v>1</v>
      </c>
      <c r="I113" s="220"/>
      <c r="J113" s="221">
        <f>ROUND(I113*H113,2)</f>
        <v>0</v>
      </c>
      <c r="K113" s="217" t="s">
        <v>517</v>
      </c>
      <c r="L113" s="46"/>
      <c r="M113" s="222" t="s">
        <v>19</v>
      </c>
      <c r="N113" s="223" t="s">
        <v>46</v>
      </c>
      <c r="O113" s="86"/>
      <c r="P113" s="224">
        <f>O113*H113</f>
        <v>0</v>
      </c>
      <c r="Q113" s="224">
        <v>0</v>
      </c>
      <c r="R113" s="224">
        <f>Q113*H113</f>
        <v>0</v>
      </c>
      <c r="S113" s="224">
        <v>0</v>
      </c>
      <c r="T113" s="224">
        <f>S113*H113</f>
        <v>0</v>
      </c>
      <c r="U113" s="225" t="s">
        <v>19</v>
      </c>
      <c r="V113" s="40"/>
      <c r="W113" s="40"/>
      <c r="X113" s="40"/>
      <c r="Y113" s="40"/>
      <c r="Z113" s="40"/>
      <c r="AA113" s="40"/>
      <c r="AB113" s="40"/>
      <c r="AC113" s="40"/>
      <c r="AD113" s="40"/>
      <c r="AE113" s="40"/>
      <c r="AR113" s="226" t="s">
        <v>336</v>
      </c>
      <c r="AT113" s="226" t="s">
        <v>229</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336</v>
      </c>
      <c r="BM113" s="226" t="s">
        <v>4098</v>
      </c>
    </row>
    <row r="114" s="13" customFormat="1">
      <c r="A114" s="13"/>
      <c r="B114" s="233"/>
      <c r="C114" s="234"/>
      <c r="D114" s="235" t="s">
        <v>238</v>
      </c>
      <c r="E114" s="236" t="s">
        <v>19</v>
      </c>
      <c r="F114" s="237" t="s">
        <v>82</v>
      </c>
      <c r="G114" s="234"/>
      <c r="H114" s="238">
        <v>1</v>
      </c>
      <c r="I114" s="239"/>
      <c r="J114" s="234"/>
      <c r="K114" s="234"/>
      <c r="L114" s="240"/>
      <c r="M114" s="241"/>
      <c r="N114" s="242"/>
      <c r="O114" s="242"/>
      <c r="P114" s="242"/>
      <c r="Q114" s="242"/>
      <c r="R114" s="242"/>
      <c r="S114" s="242"/>
      <c r="T114" s="242"/>
      <c r="U114" s="243"/>
      <c r="V114" s="13"/>
      <c r="W114" s="13"/>
      <c r="X114" s="13"/>
      <c r="Y114" s="13"/>
      <c r="Z114" s="13"/>
      <c r="AA114" s="13"/>
      <c r="AB114" s="13"/>
      <c r="AC114" s="13"/>
      <c r="AD114" s="13"/>
      <c r="AE114" s="13"/>
      <c r="AT114" s="244" t="s">
        <v>238</v>
      </c>
      <c r="AU114" s="244" t="s">
        <v>84</v>
      </c>
      <c r="AV114" s="13" t="s">
        <v>84</v>
      </c>
      <c r="AW114" s="13" t="s">
        <v>37</v>
      </c>
      <c r="AX114" s="13" t="s">
        <v>75</v>
      </c>
      <c r="AY114" s="244" t="s">
        <v>227</v>
      </c>
    </row>
    <row r="115" s="14" customFormat="1">
      <c r="A115" s="14"/>
      <c r="B115" s="245"/>
      <c r="C115" s="246"/>
      <c r="D115" s="235" t="s">
        <v>238</v>
      </c>
      <c r="E115" s="247" t="s">
        <v>19</v>
      </c>
      <c r="F115" s="248" t="s">
        <v>240</v>
      </c>
      <c r="G115" s="246"/>
      <c r="H115" s="249">
        <v>1</v>
      </c>
      <c r="I115" s="250"/>
      <c r="J115" s="246"/>
      <c r="K115" s="246"/>
      <c r="L115" s="251"/>
      <c r="M115" s="252"/>
      <c r="N115" s="253"/>
      <c r="O115" s="253"/>
      <c r="P115" s="253"/>
      <c r="Q115" s="253"/>
      <c r="R115" s="253"/>
      <c r="S115" s="253"/>
      <c r="T115" s="253"/>
      <c r="U115" s="254"/>
      <c r="V115" s="14"/>
      <c r="W115" s="14"/>
      <c r="X115" s="14"/>
      <c r="Y115" s="14"/>
      <c r="Z115" s="14"/>
      <c r="AA115" s="14"/>
      <c r="AB115" s="14"/>
      <c r="AC115" s="14"/>
      <c r="AD115" s="14"/>
      <c r="AE115" s="14"/>
      <c r="AT115" s="255" t="s">
        <v>238</v>
      </c>
      <c r="AU115" s="255" t="s">
        <v>84</v>
      </c>
      <c r="AV115" s="14" t="s">
        <v>234</v>
      </c>
      <c r="AW115" s="14" t="s">
        <v>37</v>
      </c>
      <c r="AX115" s="14" t="s">
        <v>82</v>
      </c>
      <c r="AY115" s="255" t="s">
        <v>227</v>
      </c>
    </row>
    <row r="116" s="2" customFormat="1" ht="16.5" customHeight="1">
      <c r="A116" s="40"/>
      <c r="B116" s="41"/>
      <c r="C116" s="215" t="s">
        <v>248</v>
      </c>
      <c r="D116" s="215" t="s">
        <v>229</v>
      </c>
      <c r="E116" s="216" t="s">
        <v>4099</v>
      </c>
      <c r="F116" s="217" t="s">
        <v>4100</v>
      </c>
      <c r="G116" s="218" t="s">
        <v>348</v>
      </c>
      <c r="H116" s="219">
        <v>1</v>
      </c>
      <c r="I116" s="220"/>
      <c r="J116" s="221">
        <f>ROUND(I116*H116,2)</f>
        <v>0</v>
      </c>
      <c r="K116" s="217" t="s">
        <v>233</v>
      </c>
      <c r="L116" s="46"/>
      <c r="M116" s="222" t="s">
        <v>19</v>
      </c>
      <c r="N116" s="223" t="s">
        <v>46</v>
      </c>
      <c r="O116" s="86"/>
      <c r="P116" s="224">
        <f>O116*H116</f>
        <v>0</v>
      </c>
      <c r="Q116" s="224">
        <v>0.00034000000000000002</v>
      </c>
      <c r="R116" s="224">
        <f>Q116*H116</f>
        <v>0.00034000000000000002</v>
      </c>
      <c r="S116" s="224">
        <v>0</v>
      </c>
      <c r="T116" s="224">
        <f>S116*H116</f>
        <v>0</v>
      </c>
      <c r="U116" s="225" t="s">
        <v>19</v>
      </c>
      <c r="V116" s="40"/>
      <c r="W116" s="40"/>
      <c r="X116" s="40"/>
      <c r="Y116" s="40"/>
      <c r="Z116" s="40"/>
      <c r="AA116" s="40"/>
      <c r="AB116" s="40"/>
      <c r="AC116" s="40"/>
      <c r="AD116" s="40"/>
      <c r="AE116" s="40"/>
      <c r="AR116" s="226" t="s">
        <v>336</v>
      </c>
      <c r="AT116" s="226" t="s">
        <v>229</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336</v>
      </c>
      <c r="BM116" s="226" t="s">
        <v>4101</v>
      </c>
    </row>
    <row r="117" s="2" customFormat="1">
      <c r="A117" s="40"/>
      <c r="B117" s="41"/>
      <c r="C117" s="42"/>
      <c r="D117" s="228" t="s">
        <v>236</v>
      </c>
      <c r="E117" s="42"/>
      <c r="F117" s="229" t="s">
        <v>4102</v>
      </c>
      <c r="G117" s="42"/>
      <c r="H117" s="42"/>
      <c r="I117" s="230"/>
      <c r="J117" s="42"/>
      <c r="K117" s="42"/>
      <c r="L117" s="46"/>
      <c r="M117" s="231"/>
      <c r="N117" s="232"/>
      <c r="O117" s="86"/>
      <c r="P117" s="86"/>
      <c r="Q117" s="86"/>
      <c r="R117" s="86"/>
      <c r="S117" s="86"/>
      <c r="T117" s="86"/>
      <c r="U117" s="87"/>
      <c r="V117" s="40"/>
      <c r="W117" s="40"/>
      <c r="X117" s="40"/>
      <c r="Y117" s="40"/>
      <c r="Z117" s="40"/>
      <c r="AA117" s="40"/>
      <c r="AB117" s="40"/>
      <c r="AC117" s="40"/>
      <c r="AD117" s="40"/>
      <c r="AE117" s="40"/>
      <c r="AT117" s="19" t="s">
        <v>236</v>
      </c>
      <c r="AU117" s="19" t="s">
        <v>84</v>
      </c>
    </row>
    <row r="118" s="13" customFormat="1">
      <c r="A118" s="13"/>
      <c r="B118" s="233"/>
      <c r="C118" s="234"/>
      <c r="D118" s="235" t="s">
        <v>238</v>
      </c>
      <c r="E118" s="236" t="s">
        <v>19</v>
      </c>
      <c r="F118" s="237" t="s">
        <v>82</v>
      </c>
      <c r="G118" s="234"/>
      <c r="H118" s="238">
        <v>1</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1</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16.5" customHeight="1">
      <c r="A120" s="40"/>
      <c r="B120" s="41"/>
      <c r="C120" s="215" t="s">
        <v>285</v>
      </c>
      <c r="D120" s="215" t="s">
        <v>229</v>
      </c>
      <c r="E120" s="216" t="s">
        <v>2114</v>
      </c>
      <c r="F120" s="217" t="s">
        <v>2115</v>
      </c>
      <c r="G120" s="218" t="s">
        <v>348</v>
      </c>
      <c r="H120" s="219">
        <v>1</v>
      </c>
      <c r="I120" s="220"/>
      <c r="J120" s="221">
        <f>ROUND(I120*H120,2)</f>
        <v>0</v>
      </c>
      <c r="K120" s="217" t="s">
        <v>233</v>
      </c>
      <c r="L120" s="46"/>
      <c r="M120" s="222" t="s">
        <v>19</v>
      </c>
      <c r="N120" s="223" t="s">
        <v>46</v>
      </c>
      <c r="O120" s="86"/>
      <c r="P120" s="224">
        <f>O120*H120</f>
        <v>0</v>
      </c>
      <c r="Q120" s="224">
        <v>0.00017000000000000001</v>
      </c>
      <c r="R120" s="224">
        <f>Q120*H120</f>
        <v>0.00017000000000000001</v>
      </c>
      <c r="S120" s="224">
        <v>0</v>
      </c>
      <c r="T120" s="224">
        <f>S120*H120</f>
        <v>0</v>
      </c>
      <c r="U120" s="225" t="s">
        <v>19</v>
      </c>
      <c r="V120" s="40"/>
      <c r="W120" s="40"/>
      <c r="X120" s="40"/>
      <c r="Y120" s="40"/>
      <c r="Z120" s="40"/>
      <c r="AA120" s="40"/>
      <c r="AB120" s="40"/>
      <c r="AC120" s="40"/>
      <c r="AD120" s="40"/>
      <c r="AE120" s="40"/>
      <c r="AR120" s="226" t="s">
        <v>336</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336</v>
      </c>
      <c r="BM120" s="226" t="s">
        <v>4103</v>
      </c>
    </row>
    <row r="121" s="2" customFormat="1">
      <c r="A121" s="40"/>
      <c r="B121" s="41"/>
      <c r="C121" s="42"/>
      <c r="D121" s="228" t="s">
        <v>236</v>
      </c>
      <c r="E121" s="42"/>
      <c r="F121" s="229" t="s">
        <v>2117</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236</v>
      </c>
      <c r="AU121" s="19" t="s">
        <v>84</v>
      </c>
    </row>
    <row r="122" s="13" customFormat="1">
      <c r="A122" s="13"/>
      <c r="B122" s="233"/>
      <c r="C122" s="234"/>
      <c r="D122" s="235" t="s">
        <v>238</v>
      </c>
      <c r="E122" s="236" t="s">
        <v>19</v>
      </c>
      <c r="F122" s="237" t="s">
        <v>82</v>
      </c>
      <c r="G122" s="234"/>
      <c r="H122" s="238">
        <v>1</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1</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16.5" customHeight="1">
      <c r="A124" s="40"/>
      <c r="B124" s="41"/>
      <c r="C124" s="215" t="s">
        <v>245</v>
      </c>
      <c r="D124" s="215" t="s">
        <v>229</v>
      </c>
      <c r="E124" s="216" t="s">
        <v>2122</v>
      </c>
      <c r="F124" s="217" t="s">
        <v>2123</v>
      </c>
      <c r="G124" s="218" t="s">
        <v>309</v>
      </c>
      <c r="H124" s="219">
        <v>16</v>
      </c>
      <c r="I124" s="220"/>
      <c r="J124" s="221">
        <f>ROUND(I124*H124,2)</f>
        <v>0</v>
      </c>
      <c r="K124" s="217" t="s">
        <v>233</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336</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336</v>
      </c>
      <c r="BM124" s="226" t="s">
        <v>4104</v>
      </c>
    </row>
    <row r="125" s="2" customFormat="1">
      <c r="A125" s="40"/>
      <c r="B125" s="41"/>
      <c r="C125" s="42"/>
      <c r="D125" s="228" t="s">
        <v>236</v>
      </c>
      <c r="E125" s="42"/>
      <c r="F125" s="229" t="s">
        <v>2125</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3" customFormat="1">
      <c r="A126" s="13"/>
      <c r="B126" s="233"/>
      <c r="C126" s="234"/>
      <c r="D126" s="235" t="s">
        <v>238</v>
      </c>
      <c r="E126" s="236" t="s">
        <v>19</v>
      </c>
      <c r="F126" s="237" t="s">
        <v>4105</v>
      </c>
      <c r="G126" s="234"/>
      <c r="H126" s="238">
        <v>16</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16</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24.15" customHeight="1">
      <c r="A128" s="40"/>
      <c r="B128" s="41"/>
      <c r="C128" s="215" t="s">
        <v>255</v>
      </c>
      <c r="D128" s="215" t="s">
        <v>229</v>
      </c>
      <c r="E128" s="216" t="s">
        <v>2127</v>
      </c>
      <c r="F128" s="217" t="s">
        <v>2128</v>
      </c>
      <c r="G128" s="218" t="s">
        <v>244</v>
      </c>
      <c r="H128" s="219">
        <v>0.017000000000000001</v>
      </c>
      <c r="I128" s="220"/>
      <c r="J128" s="221">
        <f>ROUND(I128*H128,2)</f>
        <v>0</v>
      </c>
      <c r="K128" s="217" t="s">
        <v>233</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336</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336</v>
      </c>
      <c r="BM128" s="226" t="s">
        <v>4106</v>
      </c>
    </row>
    <row r="129" s="2" customFormat="1">
      <c r="A129" s="40"/>
      <c r="B129" s="41"/>
      <c r="C129" s="42"/>
      <c r="D129" s="228" t="s">
        <v>236</v>
      </c>
      <c r="E129" s="42"/>
      <c r="F129" s="229" t="s">
        <v>2130</v>
      </c>
      <c r="G129" s="42"/>
      <c r="H129" s="42"/>
      <c r="I129" s="230"/>
      <c r="J129" s="42"/>
      <c r="K129" s="42"/>
      <c r="L129" s="46"/>
      <c r="M129" s="231"/>
      <c r="N129" s="232"/>
      <c r="O129" s="86"/>
      <c r="P129" s="86"/>
      <c r="Q129" s="86"/>
      <c r="R129" s="86"/>
      <c r="S129" s="86"/>
      <c r="T129" s="86"/>
      <c r="U129" s="87"/>
      <c r="V129" s="40"/>
      <c r="W129" s="40"/>
      <c r="X129" s="40"/>
      <c r="Y129" s="40"/>
      <c r="Z129" s="40"/>
      <c r="AA129" s="40"/>
      <c r="AB129" s="40"/>
      <c r="AC129" s="40"/>
      <c r="AD129" s="40"/>
      <c r="AE129" s="40"/>
      <c r="AT129" s="19" t="s">
        <v>236</v>
      </c>
      <c r="AU129" s="19" t="s">
        <v>84</v>
      </c>
    </row>
    <row r="130" s="12" customFormat="1" ht="22.8" customHeight="1">
      <c r="A130" s="12"/>
      <c r="B130" s="199"/>
      <c r="C130" s="200"/>
      <c r="D130" s="201" t="s">
        <v>74</v>
      </c>
      <c r="E130" s="213" t="s">
        <v>2131</v>
      </c>
      <c r="F130" s="213" t="s">
        <v>2132</v>
      </c>
      <c r="G130" s="200"/>
      <c r="H130" s="200"/>
      <c r="I130" s="203"/>
      <c r="J130" s="214">
        <f>BK130</f>
        <v>0</v>
      </c>
      <c r="K130" s="200"/>
      <c r="L130" s="205"/>
      <c r="M130" s="206"/>
      <c r="N130" s="207"/>
      <c r="O130" s="207"/>
      <c r="P130" s="208">
        <f>SUM(P131:P151)</f>
        <v>0</v>
      </c>
      <c r="Q130" s="207"/>
      <c r="R130" s="208">
        <f>SUM(R131:R151)</f>
        <v>0.022679999999999999</v>
      </c>
      <c r="S130" s="207"/>
      <c r="T130" s="208">
        <f>SUM(T131:T151)</f>
        <v>0</v>
      </c>
      <c r="U130" s="209"/>
      <c r="V130" s="12"/>
      <c r="W130" s="12"/>
      <c r="X130" s="12"/>
      <c r="Y130" s="12"/>
      <c r="Z130" s="12"/>
      <c r="AA130" s="12"/>
      <c r="AB130" s="12"/>
      <c r="AC130" s="12"/>
      <c r="AD130" s="12"/>
      <c r="AE130" s="12"/>
      <c r="AR130" s="210" t="s">
        <v>84</v>
      </c>
      <c r="AT130" s="211" t="s">
        <v>74</v>
      </c>
      <c r="AU130" s="211" t="s">
        <v>82</v>
      </c>
      <c r="AY130" s="210" t="s">
        <v>227</v>
      </c>
      <c r="BK130" s="212">
        <f>SUM(BK131:BK151)</f>
        <v>0</v>
      </c>
    </row>
    <row r="131" s="2" customFormat="1" ht="16.5" customHeight="1">
      <c r="A131" s="40"/>
      <c r="B131" s="41"/>
      <c r="C131" s="215" t="s">
        <v>117</v>
      </c>
      <c r="D131" s="215" t="s">
        <v>229</v>
      </c>
      <c r="E131" s="216" t="s">
        <v>2142</v>
      </c>
      <c r="F131" s="217" t="s">
        <v>2143</v>
      </c>
      <c r="G131" s="218" t="s">
        <v>309</v>
      </c>
      <c r="H131" s="219">
        <v>26</v>
      </c>
      <c r="I131" s="220"/>
      <c r="J131" s="221">
        <f>ROUND(I131*H131,2)</f>
        <v>0</v>
      </c>
      <c r="K131" s="217" t="s">
        <v>233</v>
      </c>
      <c r="L131" s="46"/>
      <c r="M131" s="222" t="s">
        <v>19</v>
      </c>
      <c r="N131" s="223" t="s">
        <v>46</v>
      </c>
      <c r="O131" s="86"/>
      <c r="P131" s="224">
        <f>O131*H131</f>
        <v>0</v>
      </c>
      <c r="Q131" s="224">
        <v>0.00072999999999999996</v>
      </c>
      <c r="R131" s="224">
        <f>Q131*H131</f>
        <v>0.01898</v>
      </c>
      <c r="S131" s="224">
        <v>0</v>
      </c>
      <c r="T131" s="224">
        <f>S131*H131</f>
        <v>0</v>
      </c>
      <c r="U131" s="225" t="s">
        <v>19</v>
      </c>
      <c r="V131" s="40"/>
      <c r="W131" s="40"/>
      <c r="X131" s="40"/>
      <c r="Y131" s="40"/>
      <c r="Z131" s="40"/>
      <c r="AA131" s="40"/>
      <c r="AB131" s="40"/>
      <c r="AC131" s="40"/>
      <c r="AD131" s="40"/>
      <c r="AE131" s="40"/>
      <c r="AR131" s="226" t="s">
        <v>336</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336</v>
      </c>
      <c r="BM131" s="226" t="s">
        <v>4107</v>
      </c>
    </row>
    <row r="132" s="2" customFormat="1">
      <c r="A132" s="40"/>
      <c r="B132" s="41"/>
      <c r="C132" s="42"/>
      <c r="D132" s="228" t="s">
        <v>236</v>
      </c>
      <c r="E132" s="42"/>
      <c r="F132" s="229" t="s">
        <v>2145</v>
      </c>
      <c r="G132" s="42"/>
      <c r="H132" s="42"/>
      <c r="I132" s="230"/>
      <c r="J132" s="42"/>
      <c r="K132" s="42"/>
      <c r="L132" s="46"/>
      <c r="M132" s="231"/>
      <c r="N132" s="232"/>
      <c r="O132" s="86"/>
      <c r="P132" s="86"/>
      <c r="Q132" s="86"/>
      <c r="R132" s="86"/>
      <c r="S132" s="86"/>
      <c r="T132" s="86"/>
      <c r="U132" s="87"/>
      <c r="V132" s="40"/>
      <c r="W132" s="40"/>
      <c r="X132" s="40"/>
      <c r="Y132" s="40"/>
      <c r="Z132" s="40"/>
      <c r="AA132" s="40"/>
      <c r="AB132" s="40"/>
      <c r="AC132" s="40"/>
      <c r="AD132" s="40"/>
      <c r="AE132" s="40"/>
      <c r="AT132" s="19" t="s">
        <v>236</v>
      </c>
      <c r="AU132" s="19" t="s">
        <v>84</v>
      </c>
    </row>
    <row r="133" s="13" customFormat="1">
      <c r="A133" s="13"/>
      <c r="B133" s="233"/>
      <c r="C133" s="234"/>
      <c r="D133" s="235" t="s">
        <v>238</v>
      </c>
      <c r="E133" s="236" t="s">
        <v>19</v>
      </c>
      <c r="F133" s="237" t="s">
        <v>514</v>
      </c>
      <c r="G133" s="234"/>
      <c r="H133" s="238">
        <v>26</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84</v>
      </c>
      <c r="AV133" s="13" t="s">
        <v>84</v>
      </c>
      <c r="AW133" s="13" t="s">
        <v>37</v>
      </c>
      <c r="AX133" s="13" t="s">
        <v>75</v>
      </c>
      <c r="AY133" s="244" t="s">
        <v>227</v>
      </c>
    </row>
    <row r="134" s="14" customFormat="1">
      <c r="A134" s="14"/>
      <c r="B134" s="245"/>
      <c r="C134" s="246"/>
      <c r="D134" s="235" t="s">
        <v>238</v>
      </c>
      <c r="E134" s="247" t="s">
        <v>19</v>
      </c>
      <c r="F134" s="248" t="s">
        <v>240</v>
      </c>
      <c r="G134" s="246"/>
      <c r="H134" s="249">
        <v>26</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84</v>
      </c>
      <c r="AV134" s="14" t="s">
        <v>234</v>
      </c>
      <c r="AW134" s="14" t="s">
        <v>37</v>
      </c>
      <c r="AX134" s="14" t="s">
        <v>82</v>
      </c>
      <c r="AY134" s="255" t="s">
        <v>227</v>
      </c>
    </row>
    <row r="135" s="2" customFormat="1" ht="24.15" customHeight="1">
      <c r="A135" s="40"/>
      <c r="B135" s="41"/>
      <c r="C135" s="215" t="s">
        <v>120</v>
      </c>
      <c r="D135" s="215" t="s">
        <v>229</v>
      </c>
      <c r="E135" s="216" t="s">
        <v>2159</v>
      </c>
      <c r="F135" s="217" t="s">
        <v>2160</v>
      </c>
      <c r="G135" s="218" t="s">
        <v>309</v>
      </c>
      <c r="H135" s="219">
        <v>26</v>
      </c>
      <c r="I135" s="220"/>
      <c r="J135" s="221">
        <f>ROUND(I135*H135,2)</f>
        <v>0</v>
      </c>
      <c r="K135" s="217" t="s">
        <v>233</v>
      </c>
      <c r="L135" s="46"/>
      <c r="M135" s="222" t="s">
        <v>19</v>
      </c>
      <c r="N135" s="223" t="s">
        <v>46</v>
      </c>
      <c r="O135" s="86"/>
      <c r="P135" s="224">
        <f>O135*H135</f>
        <v>0</v>
      </c>
      <c r="Q135" s="224">
        <v>6.9999999999999994E-05</v>
      </c>
      <c r="R135" s="224">
        <f>Q135*H135</f>
        <v>0.0018199999999999998</v>
      </c>
      <c r="S135" s="224">
        <v>0</v>
      </c>
      <c r="T135" s="224">
        <f>S135*H135</f>
        <v>0</v>
      </c>
      <c r="U135" s="225" t="s">
        <v>19</v>
      </c>
      <c r="V135" s="40"/>
      <c r="W135" s="40"/>
      <c r="X135" s="40"/>
      <c r="Y135" s="40"/>
      <c r="Z135" s="40"/>
      <c r="AA135" s="40"/>
      <c r="AB135" s="40"/>
      <c r="AC135" s="40"/>
      <c r="AD135" s="40"/>
      <c r="AE135" s="40"/>
      <c r="AR135" s="226" t="s">
        <v>336</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336</v>
      </c>
      <c r="BM135" s="226" t="s">
        <v>4108</v>
      </c>
    </row>
    <row r="136" s="2" customFormat="1">
      <c r="A136" s="40"/>
      <c r="B136" s="41"/>
      <c r="C136" s="42"/>
      <c r="D136" s="228" t="s">
        <v>236</v>
      </c>
      <c r="E136" s="42"/>
      <c r="F136" s="229" t="s">
        <v>2162</v>
      </c>
      <c r="G136" s="42"/>
      <c r="H136" s="42"/>
      <c r="I136" s="230"/>
      <c r="J136" s="42"/>
      <c r="K136" s="42"/>
      <c r="L136" s="46"/>
      <c r="M136" s="231"/>
      <c r="N136" s="232"/>
      <c r="O136" s="86"/>
      <c r="P136" s="86"/>
      <c r="Q136" s="86"/>
      <c r="R136" s="86"/>
      <c r="S136" s="86"/>
      <c r="T136" s="86"/>
      <c r="U136" s="87"/>
      <c r="V136" s="40"/>
      <c r="W136" s="40"/>
      <c r="X136" s="40"/>
      <c r="Y136" s="40"/>
      <c r="Z136" s="40"/>
      <c r="AA136" s="40"/>
      <c r="AB136" s="40"/>
      <c r="AC136" s="40"/>
      <c r="AD136" s="40"/>
      <c r="AE136" s="40"/>
      <c r="AT136" s="19" t="s">
        <v>236</v>
      </c>
      <c r="AU136" s="19" t="s">
        <v>84</v>
      </c>
    </row>
    <row r="137" s="13" customFormat="1">
      <c r="A137" s="13"/>
      <c r="B137" s="233"/>
      <c r="C137" s="234"/>
      <c r="D137" s="235" t="s">
        <v>238</v>
      </c>
      <c r="E137" s="236" t="s">
        <v>19</v>
      </c>
      <c r="F137" s="237" t="s">
        <v>514</v>
      </c>
      <c r="G137" s="234"/>
      <c r="H137" s="238">
        <v>26</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84</v>
      </c>
      <c r="AV137" s="13" t="s">
        <v>84</v>
      </c>
      <c r="AW137" s="13" t="s">
        <v>37</v>
      </c>
      <c r="AX137" s="13" t="s">
        <v>75</v>
      </c>
      <c r="AY137" s="244" t="s">
        <v>227</v>
      </c>
    </row>
    <row r="138" s="14" customFormat="1">
      <c r="A138" s="14"/>
      <c r="B138" s="245"/>
      <c r="C138" s="246"/>
      <c r="D138" s="235" t="s">
        <v>238</v>
      </c>
      <c r="E138" s="247" t="s">
        <v>19</v>
      </c>
      <c r="F138" s="248" t="s">
        <v>240</v>
      </c>
      <c r="G138" s="246"/>
      <c r="H138" s="249">
        <v>26</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84</v>
      </c>
      <c r="AV138" s="14" t="s">
        <v>234</v>
      </c>
      <c r="AW138" s="14" t="s">
        <v>37</v>
      </c>
      <c r="AX138" s="14" t="s">
        <v>82</v>
      </c>
      <c r="AY138" s="255" t="s">
        <v>227</v>
      </c>
    </row>
    <row r="139" s="2" customFormat="1" ht="16.5" customHeight="1">
      <c r="A139" s="40"/>
      <c r="B139" s="41"/>
      <c r="C139" s="215" t="s">
        <v>8</v>
      </c>
      <c r="D139" s="215" t="s">
        <v>229</v>
      </c>
      <c r="E139" s="216" t="s">
        <v>4109</v>
      </c>
      <c r="F139" s="217" t="s">
        <v>4110</v>
      </c>
      <c r="G139" s="218" t="s">
        <v>348</v>
      </c>
      <c r="H139" s="219">
        <v>4</v>
      </c>
      <c r="I139" s="220"/>
      <c r="J139" s="221">
        <f>ROUND(I139*H139,2)</f>
        <v>0</v>
      </c>
      <c r="K139" s="217" t="s">
        <v>233</v>
      </c>
      <c r="L139" s="46"/>
      <c r="M139" s="222" t="s">
        <v>19</v>
      </c>
      <c r="N139" s="223" t="s">
        <v>46</v>
      </c>
      <c r="O139" s="86"/>
      <c r="P139" s="224">
        <f>O139*H139</f>
        <v>0</v>
      </c>
      <c r="Q139" s="224">
        <v>0.00034000000000000002</v>
      </c>
      <c r="R139" s="224">
        <f>Q139*H139</f>
        <v>0.0013600000000000001</v>
      </c>
      <c r="S139" s="224">
        <v>0</v>
      </c>
      <c r="T139" s="224">
        <f>S139*H139</f>
        <v>0</v>
      </c>
      <c r="U139" s="225" t="s">
        <v>19</v>
      </c>
      <c r="V139" s="40"/>
      <c r="W139" s="40"/>
      <c r="X139" s="40"/>
      <c r="Y139" s="40"/>
      <c r="Z139" s="40"/>
      <c r="AA139" s="40"/>
      <c r="AB139" s="40"/>
      <c r="AC139" s="40"/>
      <c r="AD139" s="40"/>
      <c r="AE139" s="40"/>
      <c r="AR139" s="226" t="s">
        <v>336</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336</v>
      </c>
      <c r="BM139" s="226" t="s">
        <v>4111</v>
      </c>
    </row>
    <row r="140" s="2" customFormat="1">
      <c r="A140" s="40"/>
      <c r="B140" s="41"/>
      <c r="C140" s="42"/>
      <c r="D140" s="228" t="s">
        <v>236</v>
      </c>
      <c r="E140" s="42"/>
      <c r="F140" s="229" t="s">
        <v>4112</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13" customFormat="1">
      <c r="A141" s="13"/>
      <c r="B141" s="233"/>
      <c r="C141" s="234"/>
      <c r="D141" s="235" t="s">
        <v>238</v>
      </c>
      <c r="E141" s="236" t="s">
        <v>19</v>
      </c>
      <c r="F141" s="237" t="s">
        <v>234</v>
      </c>
      <c r="G141" s="234"/>
      <c r="H141" s="238">
        <v>4</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4" customFormat="1">
      <c r="A142" s="14"/>
      <c r="B142" s="245"/>
      <c r="C142" s="246"/>
      <c r="D142" s="235" t="s">
        <v>238</v>
      </c>
      <c r="E142" s="247" t="s">
        <v>19</v>
      </c>
      <c r="F142" s="248" t="s">
        <v>240</v>
      </c>
      <c r="G142" s="246"/>
      <c r="H142" s="249">
        <v>4</v>
      </c>
      <c r="I142" s="250"/>
      <c r="J142" s="246"/>
      <c r="K142" s="246"/>
      <c r="L142" s="251"/>
      <c r="M142" s="252"/>
      <c r="N142" s="253"/>
      <c r="O142" s="253"/>
      <c r="P142" s="253"/>
      <c r="Q142" s="253"/>
      <c r="R142" s="253"/>
      <c r="S142" s="253"/>
      <c r="T142" s="253"/>
      <c r="U142" s="254"/>
      <c r="V142" s="14"/>
      <c r="W142" s="14"/>
      <c r="X142" s="14"/>
      <c r="Y142" s="14"/>
      <c r="Z142" s="14"/>
      <c r="AA142" s="14"/>
      <c r="AB142" s="14"/>
      <c r="AC142" s="14"/>
      <c r="AD142" s="14"/>
      <c r="AE142" s="14"/>
      <c r="AT142" s="255" t="s">
        <v>238</v>
      </c>
      <c r="AU142" s="255" t="s">
        <v>84</v>
      </c>
      <c r="AV142" s="14" t="s">
        <v>234</v>
      </c>
      <c r="AW142" s="14" t="s">
        <v>37</v>
      </c>
      <c r="AX142" s="14" t="s">
        <v>82</v>
      </c>
      <c r="AY142" s="255" t="s">
        <v>227</v>
      </c>
    </row>
    <row r="143" s="2" customFormat="1" ht="16.5" customHeight="1">
      <c r="A143" s="40"/>
      <c r="B143" s="41"/>
      <c r="C143" s="215" t="s">
        <v>125</v>
      </c>
      <c r="D143" s="215" t="s">
        <v>229</v>
      </c>
      <c r="E143" s="216" t="s">
        <v>2172</v>
      </c>
      <c r="F143" s="217" t="s">
        <v>2173</v>
      </c>
      <c r="G143" s="218" t="s">
        <v>2051</v>
      </c>
      <c r="H143" s="219">
        <v>4</v>
      </c>
      <c r="I143" s="220"/>
      <c r="J143" s="221">
        <f>ROUND(I143*H143,2)</f>
        <v>0</v>
      </c>
      <c r="K143" s="217" t="s">
        <v>517</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336</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336</v>
      </c>
      <c r="BM143" s="226" t="s">
        <v>4113</v>
      </c>
    </row>
    <row r="144" s="13" customFormat="1">
      <c r="A144" s="13"/>
      <c r="B144" s="233"/>
      <c r="C144" s="234"/>
      <c r="D144" s="235" t="s">
        <v>238</v>
      </c>
      <c r="E144" s="236" t="s">
        <v>19</v>
      </c>
      <c r="F144" s="237" t="s">
        <v>234</v>
      </c>
      <c r="G144" s="234"/>
      <c r="H144" s="238">
        <v>4</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4</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2" customFormat="1" ht="24.15" customHeight="1">
      <c r="A146" s="40"/>
      <c r="B146" s="41"/>
      <c r="C146" s="215" t="s">
        <v>323</v>
      </c>
      <c r="D146" s="215" t="s">
        <v>229</v>
      </c>
      <c r="E146" s="216" t="s">
        <v>2194</v>
      </c>
      <c r="F146" s="217" t="s">
        <v>2195</v>
      </c>
      <c r="G146" s="218" t="s">
        <v>309</v>
      </c>
      <c r="H146" s="219">
        <v>26</v>
      </c>
      <c r="I146" s="220"/>
      <c r="J146" s="221">
        <f>ROUND(I146*H146,2)</f>
        <v>0</v>
      </c>
      <c r="K146" s="217" t="s">
        <v>233</v>
      </c>
      <c r="L146" s="46"/>
      <c r="M146" s="222" t="s">
        <v>19</v>
      </c>
      <c r="N146" s="223" t="s">
        <v>46</v>
      </c>
      <c r="O146" s="86"/>
      <c r="P146" s="224">
        <f>O146*H146</f>
        <v>0</v>
      </c>
      <c r="Q146" s="224">
        <v>2.0000000000000002E-05</v>
      </c>
      <c r="R146" s="224">
        <f>Q146*H146</f>
        <v>0.00052000000000000006</v>
      </c>
      <c r="S146" s="224">
        <v>0</v>
      </c>
      <c r="T146" s="224">
        <f>S146*H146</f>
        <v>0</v>
      </c>
      <c r="U146" s="225" t="s">
        <v>19</v>
      </c>
      <c r="V146" s="40"/>
      <c r="W146" s="40"/>
      <c r="X146" s="40"/>
      <c r="Y146" s="40"/>
      <c r="Z146" s="40"/>
      <c r="AA146" s="40"/>
      <c r="AB146" s="40"/>
      <c r="AC146" s="40"/>
      <c r="AD146" s="40"/>
      <c r="AE146" s="40"/>
      <c r="AR146" s="226" t="s">
        <v>336</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336</v>
      </c>
      <c r="BM146" s="226" t="s">
        <v>4114</v>
      </c>
    </row>
    <row r="147" s="2" customFormat="1">
      <c r="A147" s="40"/>
      <c r="B147" s="41"/>
      <c r="C147" s="42"/>
      <c r="D147" s="228" t="s">
        <v>236</v>
      </c>
      <c r="E147" s="42"/>
      <c r="F147" s="229" t="s">
        <v>4115</v>
      </c>
      <c r="G147" s="42"/>
      <c r="H147" s="42"/>
      <c r="I147" s="230"/>
      <c r="J147" s="42"/>
      <c r="K147" s="42"/>
      <c r="L147" s="46"/>
      <c r="M147" s="231"/>
      <c r="N147" s="232"/>
      <c r="O147" s="86"/>
      <c r="P147" s="86"/>
      <c r="Q147" s="86"/>
      <c r="R147" s="86"/>
      <c r="S147" s="86"/>
      <c r="T147" s="86"/>
      <c r="U147" s="87"/>
      <c r="V147" s="40"/>
      <c r="W147" s="40"/>
      <c r="X147" s="40"/>
      <c r="Y147" s="40"/>
      <c r="Z147" s="40"/>
      <c r="AA147" s="40"/>
      <c r="AB147" s="40"/>
      <c r="AC147" s="40"/>
      <c r="AD147" s="40"/>
      <c r="AE147" s="40"/>
      <c r="AT147" s="19" t="s">
        <v>236</v>
      </c>
      <c r="AU147" s="19" t="s">
        <v>84</v>
      </c>
    </row>
    <row r="148" s="13" customFormat="1">
      <c r="A148" s="13"/>
      <c r="B148" s="233"/>
      <c r="C148" s="234"/>
      <c r="D148" s="235" t="s">
        <v>238</v>
      </c>
      <c r="E148" s="236" t="s">
        <v>19</v>
      </c>
      <c r="F148" s="237" t="s">
        <v>514</v>
      </c>
      <c r="G148" s="234"/>
      <c r="H148" s="238">
        <v>26</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84</v>
      </c>
      <c r="AV148" s="13" t="s">
        <v>84</v>
      </c>
      <c r="AW148" s="13" t="s">
        <v>37</v>
      </c>
      <c r="AX148" s="13" t="s">
        <v>75</v>
      </c>
      <c r="AY148" s="244" t="s">
        <v>227</v>
      </c>
    </row>
    <row r="149" s="14" customFormat="1">
      <c r="A149" s="14"/>
      <c r="B149" s="245"/>
      <c r="C149" s="246"/>
      <c r="D149" s="235" t="s">
        <v>238</v>
      </c>
      <c r="E149" s="247" t="s">
        <v>19</v>
      </c>
      <c r="F149" s="248" t="s">
        <v>240</v>
      </c>
      <c r="G149" s="246"/>
      <c r="H149" s="249">
        <v>26</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84</v>
      </c>
      <c r="AV149" s="14" t="s">
        <v>234</v>
      </c>
      <c r="AW149" s="14" t="s">
        <v>37</v>
      </c>
      <c r="AX149" s="14" t="s">
        <v>82</v>
      </c>
      <c r="AY149" s="255" t="s">
        <v>227</v>
      </c>
    </row>
    <row r="150" s="2" customFormat="1" ht="24.15" customHeight="1">
      <c r="A150" s="40"/>
      <c r="B150" s="41"/>
      <c r="C150" s="215" t="s">
        <v>329</v>
      </c>
      <c r="D150" s="215" t="s">
        <v>229</v>
      </c>
      <c r="E150" s="216" t="s">
        <v>2198</v>
      </c>
      <c r="F150" s="217" t="s">
        <v>2199</v>
      </c>
      <c r="G150" s="218" t="s">
        <v>244</v>
      </c>
      <c r="H150" s="219">
        <v>0.023</v>
      </c>
      <c r="I150" s="220"/>
      <c r="J150" s="221">
        <f>ROUND(I150*H150,2)</f>
        <v>0</v>
      </c>
      <c r="K150" s="217" t="s">
        <v>233</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336</v>
      </c>
      <c r="AT150" s="226" t="s">
        <v>229</v>
      </c>
      <c r="AU150" s="226" t="s">
        <v>84</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336</v>
      </c>
      <c r="BM150" s="226" t="s">
        <v>4116</v>
      </c>
    </row>
    <row r="151" s="2" customFormat="1">
      <c r="A151" s="40"/>
      <c r="B151" s="41"/>
      <c r="C151" s="42"/>
      <c r="D151" s="228" t="s">
        <v>236</v>
      </c>
      <c r="E151" s="42"/>
      <c r="F151" s="229" t="s">
        <v>4117</v>
      </c>
      <c r="G151" s="42"/>
      <c r="H151" s="42"/>
      <c r="I151" s="230"/>
      <c r="J151" s="42"/>
      <c r="K151" s="42"/>
      <c r="L151" s="46"/>
      <c r="M151" s="231"/>
      <c r="N151" s="232"/>
      <c r="O151" s="86"/>
      <c r="P151" s="86"/>
      <c r="Q151" s="86"/>
      <c r="R151" s="86"/>
      <c r="S151" s="86"/>
      <c r="T151" s="86"/>
      <c r="U151" s="87"/>
      <c r="V151" s="40"/>
      <c r="W151" s="40"/>
      <c r="X151" s="40"/>
      <c r="Y151" s="40"/>
      <c r="Z151" s="40"/>
      <c r="AA151" s="40"/>
      <c r="AB151" s="40"/>
      <c r="AC151" s="40"/>
      <c r="AD151" s="40"/>
      <c r="AE151" s="40"/>
      <c r="AT151" s="19" t="s">
        <v>236</v>
      </c>
      <c r="AU151" s="19" t="s">
        <v>84</v>
      </c>
    </row>
    <row r="152" s="12" customFormat="1" ht="22.8" customHeight="1">
      <c r="A152" s="12"/>
      <c r="B152" s="199"/>
      <c r="C152" s="200"/>
      <c r="D152" s="201" t="s">
        <v>74</v>
      </c>
      <c r="E152" s="213" t="s">
        <v>2201</v>
      </c>
      <c r="F152" s="213" t="s">
        <v>2202</v>
      </c>
      <c r="G152" s="200"/>
      <c r="H152" s="200"/>
      <c r="I152" s="203"/>
      <c r="J152" s="214">
        <f>BK152</f>
        <v>0</v>
      </c>
      <c r="K152" s="200"/>
      <c r="L152" s="205"/>
      <c r="M152" s="206"/>
      <c r="N152" s="207"/>
      <c r="O152" s="207"/>
      <c r="P152" s="208">
        <f>SUM(P153:P166)</f>
        <v>0</v>
      </c>
      <c r="Q152" s="207"/>
      <c r="R152" s="208">
        <f>SUM(R153:R166)</f>
        <v>0.0030000000000000001</v>
      </c>
      <c r="S152" s="207"/>
      <c r="T152" s="208">
        <f>SUM(T153:T166)</f>
        <v>0</v>
      </c>
      <c r="U152" s="209"/>
      <c r="V152" s="12"/>
      <c r="W152" s="12"/>
      <c r="X152" s="12"/>
      <c r="Y152" s="12"/>
      <c r="Z152" s="12"/>
      <c r="AA152" s="12"/>
      <c r="AB152" s="12"/>
      <c r="AC152" s="12"/>
      <c r="AD152" s="12"/>
      <c r="AE152" s="12"/>
      <c r="AR152" s="210" t="s">
        <v>84</v>
      </c>
      <c r="AT152" s="211" t="s">
        <v>74</v>
      </c>
      <c r="AU152" s="211" t="s">
        <v>82</v>
      </c>
      <c r="AY152" s="210" t="s">
        <v>227</v>
      </c>
      <c r="BK152" s="212">
        <f>SUM(BK153:BK166)</f>
        <v>0</v>
      </c>
    </row>
    <row r="153" s="2" customFormat="1" ht="16.5" customHeight="1">
      <c r="A153" s="40"/>
      <c r="B153" s="41"/>
      <c r="C153" s="215" t="s">
        <v>336</v>
      </c>
      <c r="D153" s="215" t="s">
        <v>229</v>
      </c>
      <c r="E153" s="216" t="s">
        <v>2238</v>
      </c>
      <c r="F153" s="217" t="s">
        <v>2239</v>
      </c>
      <c r="G153" s="218" t="s">
        <v>1202</v>
      </c>
      <c r="H153" s="219">
        <v>5</v>
      </c>
      <c r="I153" s="220"/>
      <c r="J153" s="221">
        <f>ROUND(I153*H153,2)</f>
        <v>0</v>
      </c>
      <c r="K153" s="217" t="s">
        <v>233</v>
      </c>
      <c r="L153" s="46"/>
      <c r="M153" s="222" t="s">
        <v>19</v>
      </c>
      <c r="N153" s="223" t="s">
        <v>46</v>
      </c>
      <c r="O153" s="86"/>
      <c r="P153" s="224">
        <f>O153*H153</f>
        <v>0</v>
      </c>
      <c r="Q153" s="224">
        <v>0.00024000000000000001</v>
      </c>
      <c r="R153" s="224">
        <f>Q153*H153</f>
        <v>0.0012000000000000001</v>
      </c>
      <c r="S153" s="224">
        <v>0</v>
      </c>
      <c r="T153" s="224">
        <f>S153*H153</f>
        <v>0</v>
      </c>
      <c r="U153" s="225" t="s">
        <v>19</v>
      </c>
      <c r="V153" s="40"/>
      <c r="W153" s="40"/>
      <c r="X153" s="40"/>
      <c r="Y153" s="40"/>
      <c r="Z153" s="40"/>
      <c r="AA153" s="40"/>
      <c r="AB153" s="40"/>
      <c r="AC153" s="40"/>
      <c r="AD153" s="40"/>
      <c r="AE153" s="40"/>
      <c r="AR153" s="226" t="s">
        <v>336</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4118</v>
      </c>
    </row>
    <row r="154" s="2" customFormat="1">
      <c r="A154" s="40"/>
      <c r="B154" s="41"/>
      <c r="C154" s="42"/>
      <c r="D154" s="228" t="s">
        <v>236</v>
      </c>
      <c r="E154" s="42"/>
      <c r="F154" s="229" t="s">
        <v>2241</v>
      </c>
      <c r="G154" s="42"/>
      <c r="H154" s="42"/>
      <c r="I154" s="230"/>
      <c r="J154" s="42"/>
      <c r="K154" s="42"/>
      <c r="L154" s="46"/>
      <c r="M154" s="231"/>
      <c r="N154" s="232"/>
      <c r="O154" s="86"/>
      <c r="P154" s="86"/>
      <c r="Q154" s="86"/>
      <c r="R154" s="86"/>
      <c r="S154" s="86"/>
      <c r="T154" s="86"/>
      <c r="U154" s="87"/>
      <c r="V154" s="40"/>
      <c r="W154" s="40"/>
      <c r="X154" s="40"/>
      <c r="Y154" s="40"/>
      <c r="Z154" s="40"/>
      <c r="AA154" s="40"/>
      <c r="AB154" s="40"/>
      <c r="AC154" s="40"/>
      <c r="AD154" s="40"/>
      <c r="AE154" s="40"/>
      <c r="AT154" s="19" t="s">
        <v>236</v>
      </c>
      <c r="AU154" s="19" t="s">
        <v>84</v>
      </c>
    </row>
    <row r="155" s="13" customFormat="1">
      <c r="A155" s="13"/>
      <c r="B155" s="233"/>
      <c r="C155" s="234"/>
      <c r="D155" s="235" t="s">
        <v>238</v>
      </c>
      <c r="E155" s="236" t="s">
        <v>19</v>
      </c>
      <c r="F155" s="237" t="s">
        <v>267</v>
      </c>
      <c r="G155" s="234"/>
      <c r="H155" s="238">
        <v>5</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84</v>
      </c>
      <c r="AV155" s="13" t="s">
        <v>84</v>
      </c>
      <c r="AW155" s="13" t="s">
        <v>37</v>
      </c>
      <c r="AX155" s="13" t="s">
        <v>75</v>
      </c>
      <c r="AY155" s="244" t="s">
        <v>227</v>
      </c>
    </row>
    <row r="156" s="14" customFormat="1">
      <c r="A156" s="14"/>
      <c r="B156" s="245"/>
      <c r="C156" s="246"/>
      <c r="D156" s="235" t="s">
        <v>238</v>
      </c>
      <c r="E156" s="247" t="s">
        <v>19</v>
      </c>
      <c r="F156" s="248" t="s">
        <v>240</v>
      </c>
      <c r="G156" s="246"/>
      <c r="H156" s="249">
        <v>5</v>
      </c>
      <c r="I156" s="250"/>
      <c r="J156" s="246"/>
      <c r="K156" s="246"/>
      <c r="L156" s="251"/>
      <c r="M156" s="252"/>
      <c r="N156" s="253"/>
      <c r="O156" s="253"/>
      <c r="P156" s="253"/>
      <c r="Q156" s="253"/>
      <c r="R156" s="253"/>
      <c r="S156" s="253"/>
      <c r="T156" s="253"/>
      <c r="U156" s="254"/>
      <c r="V156" s="14"/>
      <c r="W156" s="14"/>
      <c r="X156" s="14"/>
      <c r="Y156" s="14"/>
      <c r="Z156" s="14"/>
      <c r="AA156" s="14"/>
      <c r="AB156" s="14"/>
      <c r="AC156" s="14"/>
      <c r="AD156" s="14"/>
      <c r="AE156" s="14"/>
      <c r="AT156" s="255" t="s">
        <v>238</v>
      </c>
      <c r="AU156" s="255" t="s">
        <v>84</v>
      </c>
      <c r="AV156" s="14" t="s">
        <v>234</v>
      </c>
      <c r="AW156" s="14" t="s">
        <v>37</v>
      </c>
      <c r="AX156" s="14" t="s">
        <v>82</v>
      </c>
      <c r="AY156" s="255" t="s">
        <v>227</v>
      </c>
    </row>
    <row r="157" s="2" customFormat="1" ht="16.5" customHeight="1">
      <c r="A157" s="40"/>
      <c r="B157" s="41"/>
      <c r="C157" s="215" t="s">
        <v>345</v>
      </c>
      <c r="D157" s="215" t="s">
        <v>229</v>
      </c>
      <c r="E157" s="216" t="s">
        <v>4119</v>
      </c>
      <c r="F157" s="217" t="s">
        <v>4120</v>
      </c>
      <c r="G157" s="218" t="s">
        <v>1202</v>
      </c>
      <c r="H157" s="219">
        <v>1</v>
      </c>
      <c r="I157" s="220"/>
      <c r="J157" s="221">
        <f>ROUND(I157*H157,2)</f>
        <v>0</v>
      </c>
      <c r="K157" s="217" t="s">
        <v>233</v>
      </c>
      <c r="L157" s="46"/>
      <c r="M157" s="222" t="s">
        <v>19</v>
      </c>
      <c r="N157" s="223" t="s">
        <v>46</v>
      </c>
      <c r="O157" s="86"/>
      <c r="P157" s="224">
        <f>O157*H157</f>
        <v>0</v>
      </c>
      <c r="Q157" s="224">
        <v>0.0018</v>
      </c>
      <c r="R157" s="224">
        <f>Q157*H157</f>
        <v>0.0018</v>
      </c>
      <c r="S157" s="224">
        <v>0</v>
      </c>
      <c r="T157" s="224">
        <f>S157*H157</f>
        <v>0</v>
      </c>
      <c r="U157" s="225" t="s">
        <v>19</v>
      </c>
      <c r="V157" s="40"/>
      <c r="W157" s="40"/>
      <c r="X157" s="40"/>
      <c r="Y157" s="40"/>
      <c r="Z157" s="40"/>
      <c r="AA157" s="40"/>
      <c r="AB157" s="40"/>
      <c r="AC157" s="40"/>
      <c r="AD157" s="40"/>
      <c r="AE157" s="40"/>
      <c r="AR157" s="226" t="s">
        <v>336</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336</v>
      </c>
      <c r="BM157" s="226" t="s">
        <v>4121</v>
      </c>
    </row>
    <row r="158" s="2" customFormat="1">
      <c r="A158" s="40"/>
      <c r="B158" s="41"/>
      <c r="C158" s="42"/>
      <c r="D158" s="228" t="s">
        <v>236</v>
      </c>
      <c r="E158" s="42"/>
      <c r="F158" s="229" t="s">
        <v>4122</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84</v>
      </c>
    </row>
    <row r="159" s="13" customFormat="1">
      <c r="A159" s="13"/>
      <c r="B159" s="233"/>
      <c r="C159" s="234"/>
      <c r="D159" s="235" t="s">
        <v>238</v>
      </c>
      <c r="E159" s="236" t="s">
        <v>19</v>
      </c>
      <c r="F159" s="237" t="s">
        <v>82</v>
      </c>
      <c r="G159" s="234"/>
      <c r="H159" s="238">
        <v>1</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37</v>
      </c>
      <c r="AX159" s="13" t="s">
        <v>75</v>
      </c>
      <c r="AY159" s="244" t="s">
        <v>227</v>
      </c>
    </row>
    <row r="160" s="14" customFormat="1">
      <c r="A160" s="14"/>
      <c r="B160" s="245"/>
      <c r="C160" s="246"/>
      <c r="D160" s="235" t="s">
        <v>238</v>
      </c>
      <c r="E160" s="247" t="s">
        <v>19</v>
      </c>
      <c r="F160" s="248" t="s">
        <v>240</v>
      </c>
      <c r="G160" s="246"/>
      <c r="H160" s="249">
        <v>1</v>
      </c>
      <c r="I160" s="250"/>
      <c r="J160" s="246"/>
      <c r="K160" s="246"/>
      <c r="L160" s="251"/>
      <c r="M160" s="252"/>
      <c r="N160" s="253"/>
      <c r="O160" s="253"/>
      <c r="P160" s="253"/>
      <c r="Q160" s="253"/>
      <c r="R160" s="253"/>
      <c r="S160" s="253"/>
      <c r="T160" s="253"/>
      <c r="U160" s="254"/>
      <c r="V160" s="14"/>
      <c r="W160" s="14"/>
      <c r="X160" s="14"/>
      <c r="Y160" s="14"/>
      <c r="Z160" s="14"/>
      <c r="AA160" s="14"/>
      <c r="AB160" s="14"/>
      <c r="AC160" s="14"/>
      <c r="AD160" s="14"/>
      <c r="AE160" s="14"/>
      <c r="AT160" s="255" t="s">
        <v>238</v>
      </c>
      <c r="AU160" s="255" t="s">
        <v>84</v>
      </c>
      <c r="AV160" s="14" t="s">
        <v>234</v>
      </c>
      <c r="AW160" s="14" t="s">
        <v>37</v>
      </c>
      <c r="AX160" s="14" t="s">
        <v>82</v>
      </c>
      <c r="AY160" s="255" t="s">
        <v>227</v>
      </c>
    </row>
    <row r="161" s="2" customFormat="1" ht="16.5" customHeight="1">
      <c r="A161" s="40"/>
      <c r="B161" s="41"/>
      <c r="C161" s="215" t="s">
        <v>352</v>
      </c>
      <c r="D161" s="215" t="s">
        <v>229</v>
      </c>
      <c r="E161" s="216" t="s">
        <v>2246</v>
      </c>
      <c r="F161" s="217" t="s">
        <v>2247</v>
      </c>
      <c r="G161" s="218" t="s">
        <v>348</v>
      </c>
      <c r="H161" s="219">
        <v>1</v>
      </c>
      <c r="I161" s="220"/>
      <c r="J161" s="221">
        <f>ROUND(I161*H161,2)</f>
        <v>0</v>
      </c>
      <c r="K161" s="217" t="s">
        <v>517</v>
      </c>
      <c r="L161" s="46"/>
      <c r="M161" s="222" t="s">
        <v>19</v>
      </c>
      <c r="N161" s="223" t="s">
        <v>46</v>
      </c>
      <c r="O161" s="86"/>
      <c r="P161" s="224">
        <f>O161*H161</f>
        <v>0</v>
      </c>
      <c r="Q161" s="224">
        <v>0</v>
      </c>
      <c r="R161" s="224">
        <f>Q161*H161</f>
        <v>0</v>
      </c>
      <c r="S161" s="224">
        <v>0</v>
      </c>
      <c r="T161" s="224">
        <f>S161*H161</f>
        <v>0</v>
      </c>
      <c r="U161" s="225" t="s">
        <v>19</v>
      </c>
      <c r="V161" s="40"/>
      <c r="W161" s="40"/>
      <c r="X161" s="40"/>
      <c r="Y161" s="40"/>
      <c r="Z161" s="40"/>
      <c r="AA161" s="40"/>
      <c r="AB161" s="40"/>
      <c r="AC161" s="40"/>
      <c r="AD161" s="40"/>
      <c r="AE161" s="40"/>
      <c r="AR161" s="226" t="s">
        <v>336</v>
      </c>
      <c r="AT161" s="226" t="s">
        <v>229</v>
      </c>
      <c r="AU161" s="226" t="s">
        <v>84</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336</v>
      </c>
      <c r="BM161" s="226" t="s">
        <v>4123</v>
      </c>
    </row>
    <row r="162" s="13" customFormat="1">
      <c r="A162" s="13"/>
      <c r="B162" s="233"/>
      <c r="C162" s="234"/>
      <c r="D162" s="235" t="s">
        <v>238</v>
      </c>
      <c r="E162" s="236" t="s">
        <v>19</v>
      </c>
      <c r="F162" s="237" t="s">
        <v>82</v>
      </c>
      <c r="G162" s="234"/>
      <c r="H162" s="238">
        <v>1</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84</v>
      </c>
      <c r="AV162" s="13" t="s">
        <v>84</v>
      </c>
      <c r="AW162" s="13" t="s">
        <v>37</v>
      </c>
      <c r="AX162" s="13" t="s">
        <v>75</v>
      </c>
      <c r="AY162" s="244" t="s">
        <v>227</v>
      </c>
    </row>
    <row r="163" s="14" customFormat="1">
      <c r="A163" s="14"/>
      <c r="B163" s="245"/>
      <c r="C163" s="246"/>
      <c r="D163" s="235" t="s">
        <v>238</v>
      </c>
      <c r="E163" s="247" t="s">
        <v>19</v>
      </c>
      <c r="F163" s="248" t="s">
        <v>240</v>
      </c>
      <c r="G163" s="246"/>
      <c r="H163" s="249">
        <v>1</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84</v>
      </c>
      <c r="AV163" s="14" t="s">
        <v>234</v>
      </c>
      <c r="AW163" s="14" t="s">
        <v>37</v>
      </c>
      <c r="AX163" s="14" t="s">
        <v>82</v>
      </c>
      <c r="AY163" s="255" t="s">
        <v>227</v>
      </c>
    </row>
    <row r="164" s="2" customFormat="1" ht="24.15" customHeight="1">
      <c r="A164" s="40"/>
      <c r="B164" s="41"/>
      <c r="C164" s="215" t="s">
        <v>359</v>
      </c>
      <c r="D164" s="215" t="s">
        <v>229</v>
      </c>
      <c r="E164" s="216" t="s">
        <v>4124</v>
      </c>
      <c r="F164" s="217" t="s">
        <v>4125</v>
      </c>
      <c r="G164" s="218" t="s">
        <v>348</v>
      </c>
      <c r="H164" s="219">
        <v>1</v>
      </c>
      <c r="I164" s="220"/>
      <c r="J164" s="221">
        <f>ROUND(I164*H164,2)</f>
        <v>0</v>
      </c>
      <c r="K164" s="217" t="s">
        <v>517</v>
      </c>
      <c r="L164" s="46"/>
      <c r="M164" s="222" t="s">
        <v>19</v>
      </c>
      <c r="N164" s="223" t="s">
        <v>46</v>
      </c>
      <c r="O164" s="86"/>
      <c r="P164" s="224">
        <f>O164*H164</f>
        <v>0</v>
      </c>
      <c r="Q164" s="224">
        <v>0</v>
      </c>
      <c r="R164" s="224">
        <f>Q164*H164</f>
        <v>0</v>
      </c>
      <c r="S164" s="224">
        <v>0</v>
      </c>
      <c r="T164" s="224">
        <f>S164*H164</f>
        <v>0</v>
      </c>
      <c r="U164" s="225" t="s">
        <v>19</v>
      </c>
      <c r="V164" s="40"/>
      <c r="W164" s="40"/>
      <c r="X164" s="40"/>
      <c r="Y164" s="40"/>
      <c r="Z164" s="40"/>
      <c r="AA164" s="40"/>
      <c r="AB164" s="40"/>
      <c r="AC164" s="40"/>
      <c r="AD164" s="40"/>
      <c r="AE164" s="40"/>
      <c r="AR164" s="226" t="s">
        <v>336</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336</v>
      </c>
      <c r="BM164" s="226" t="s">
        <v>4126</v>
      </c>
    </row>
    <row r="165" s="13" customFormat="1">
      <c r="A165" s="13"/>
      <c r="B165" s="233"/>
      <c r="C165" s="234"/>
      <c r="D165" s="235" t="s">
        <v>238</v>
      </c>
      <c r="E165" s="236" t="s">
        <v>19</v>
      </c>
      <c r="F165" s="237" t="s">
        <v>82</v>
      </c>
      <c r="G165" s="234"/>
      <c r="H165" s="238">
        <v>1</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4" customFormat="1">
      <c r="A166" s="14"/>
      <c r="B166" s="245"/>
      <c r="C166" s="246"/>
      <c r="D166" s="235" t="s">
        <v>238</v>
      </c>
      <c r="E166" s="247" t="s">
        <v>19</v>
      </c>
      <c r="F166" s="248" t="s">
        <v>240</v>
      </c>
      <c r="G166" s="246"/>
      <c r="H166" s="249">
        <v>1</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84</v>
      </c>
      <c r="AV166" s="14" t="s">
        <v>234</v>
      </c>
      <c r="AW166" s="14" t="s">
        <v>37</v>
      </c>
      <c r="AX166" s="14" t="s">
        <v>82</v>
      </c>
      <c r="AY166" s="255" t="s">
        <v>227</v>
      </c>
    </row>
    <row r="167" s="12" customFormat="1" ht="22.8" customHeight="1">
      <c r="A167" s="12"/>
      <c r="B167" s="199"/>
      <c r="C167" s="200"/>
      <c r="D167" s="201" t="s">
        <v>74</v>
      </c>
      <c r="E167" s="213" t="s">
        <v>2258</v>
      </c>
      <c r="F167" s="213" t="s">
        <v>2259</v>
      </c>
      <c r="G167" s="200"/>
      <c r="H167" s="200"/>
      <c r="I167" s="203"/>
      <c r="J167" s="214">
        <f>BK167</f>
        <v>0</v>
      </c>
      <c r="K167" s="200"/>
      <c r="L167" s="205"/>
      <c r="M167" s="206"/>
      <c r="N167" s="207"/>
      <c r="O167" s="207"/>
      <c r="P167" s="208">
        <f>SUM(P168:P176)</f>
        <v>0</v>
      </c>
      <c r="Q167" s="207"/>
      <c r="R167" s="208">
        <f>SUM(R168:R176)</f>
        <v>0</v>
      </c>
      <c r="S167" s="207"/>
      <c r="T167" s="208">
        <f>SUM(T168:T176)</f>
        <v>0</v>
      </c>
      <c r="U167" s="209"/>
      <c r="V167" s="12"/>
      <c r="W167" s="12"/>
      <c r="X167" s="12"/>
      <c r="Y167" s="12"/>
      <c r="Z167" s="12"/>
      <c r="AA167" s="12"/>
      <c r="AB167" s="12"/>
      <c r="AC167" s="12"/>
      <c r="AD167" s="12"/>
      <c r="AE167" s="12"/>
      <c r="AR167" s="210" t="s">
        <v>84</v>
      </c>
      <c r="AT167" s="211" t="s">
        <v>74</v>
      </c>
      <c r="AU167" s="211" t="s">
        <v>82</v>
      </c>
      <c r="AY167" s="210" t="s">
        <v>227</v>
      </c>
      <c r="BK167" s="212">
        <f>SUM(BK168:BK176)</f>
        <v>0</v>
      </c>
    </row>
    <row r="168" s="2" customFormat="1" ht="16.5" customHeight="1">
      <c r="A168" s="40"/>
      <c r="B168" s="41"/>
      <c r="C168" s="215" t="s">
        <v>367</v>
      </c>
      <c r="D168" s="215" t="s">
        <v>229</v>
      </c>
      <c r="E168" s="216" t="s">
        <v>2260</v>
      </c>
      <c r="F168" s="217" t="s">
        <v>2261</v>
      </c>
      <c r="G168" s="218" t="s">
        <v>2051</v>
      </c>
      <c r="H168" s="219">
        <v>1</v>
      </c>
      <c r="I168" s="220"/>
      <c r="J168" s="221">
        <f>ROUND(I168*H168,2)</f>
        <v>0</v>
      </c>
      <c r="K168" s="217" t="s">
        <v>517</v>
      </c>
      <c r="L168" s="46"/>
      <c r="M168" s="222" t="s">
        <v>19</v>
      </c>
      <c r="N168" s="223" t="s">
        <v>46</v>
      </c>
      <c r="O168" s="86"/>
      <c r="P168" s="224">
        <f>O168*H168</f>
        <v>0</v>
      </c>
      <c r="Q168" s="224">
        <v>0</v>
      </c>
      <c r="R168" s="224">
        <f>Q168*H168</f>
        <v>0</v>
      </c>
      <c r="S168" s="224">
        <v>0</v>
      </c>
      <c r="T168" s="224">
        <f>S168*H168</f>
        <v>0</v>
      </c>
      <c r="U168" s="225" t="s">
        <v>19</v>
      </c>
      <c r="V168" s="40"/>
      <c r="W168" s="40"/>
      <c r="X168" s="40"/>
      <c r="Y168" s="40"/>
      <c r="Z168" s="40"/>
      <c r="AA168" s="40"/>
      <c r="AB168" s="40"/>
      <c r="AC168" s="40"/>
      <c r="AD168" s="40"/>
      <c r="AE168" s="40"/>
      <c r="AR168" s="226" t="s">
        <v>336</v>
      </c>
      <c r="AT168" s="226" t="s">
        <v>229</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336</v>
      </c>
      <c r="BM168" s="226" t="s">
        <v>4127</v>
      </c>
    </row>
    <row r="169" s="13" customFormat="1">
      <c r="A169" s="13"/>
      <c r="B169" s="233"/>
      <c r="C169" s="234"/>
      <c r="D169" s="235" t="s">
        <v>238</v>
      </c>
      <c r="E169" s="236" t="s">
        <v>19</v>
      </c>
      <c r="F169" s="237" t="s">
        <v>82</v>
      </c>
      <c r="G169" s="234"/>
      <c r="H169" s="238">
        <v>1</v>
      </c>
      <c r="I169" s="239"/>
      <c r="J169" s="234"/>
      <c r="K169" s="234"/>
      <c r="L169" s="240"/>
      <c r="M169" s="241"/>
      <c r="N169" s="242"/>
      <c r="O169" s="242"/>
      <c r="P169" s="242"/>
      <c r="Q169" s="242"/>
      <c r="R169" s="242"/>
      <c r="S169" s="242"/>
      <c r="T169" s="242"/>
      <c r="U169" s="243"/>
      <c r="V169" s="13"/>
      <c r="W169" s="13"/>
      <c r="X169" s="13"/>
      <c r="Y169" s="13"/>
      <c r="Z169" s="13"/>
      <c r="AA169" s="13"/>
      <c r="AB169" s="13"/>
      <c r="AC169" s="13"/>
      <c r="AD169" s="13"/>
      <c r="AE169" s="13"/>
      <c r="AT169" s="244" t="s">
        <v>238</v>
      </c>
      <c r="AU169" s="244" t="s">
        <v>84</v>
      </c>
      <c r="AV169" s="13" t="s">
        <v>84</v>
      </c>
      <c r="AW169" s="13" t="s">
        <v>37</v>
      </c>
      <c r="AX169" s="13" t="s">
        <v>75</v>
      </c>
      <c r="AY169" s="244" t="s">
        <v>227</v>
      </c>
    </row>
    <row r="170" s="14" customFormat="1">
      <c r="A170" s="14"/>
      <c r="B170" s="245"/>
      <c r="C170" s="246"/>
      <c r="D170" s="235" t="s">
        <v>238</v>
      </c>
      <c r="E170" s="247" t="s">
        <v>19</v>
      </c>
      <c r="F170" s="248" t="s">
        <v>240</v>
      </c>
      <c r="G170" s="246"/>
      <c r="H170" s="249">
        <v>1</v>
      </c>
      <c r="I170" s="250"/>
      <c r="J170" s="246"/>
      <c r="K170" s="246"/>
      <c r="L170" s="251"/>
      <c r="M170" s="252"/>
      <c r="N170" s="253"/>
      <c r="O170" s="253"/>
      <c r="P170" s="253"/>
      <c r="Q170" s="253"/>
      <c r="R170" s="253"/>
      <c r="S170" s="253"/>
      <c r="T170" s="253"/>
      <c r="U170" s="254"/>
      <c r="V170" s="14"/>
      <c r="W170" s="14"/>
      <c r="X170" s="14"/>
      <c r="Y170" s="14"/>
      <c r="Z170" s="14"/>
      <c r="AA170" s="14"/>
      <c r="AB170" s="14"/>
      <c r="AC170" s="14"/>
      <c r="AD170" s="14"/>
      <c r="AE170" s="14"/>
      <c r="AT170" s="255" t="s">
        <v>238</v>
      </c>
      <c r="AU170" s="255" t="s">
        <v>84</v>
      </c>
      <c r="AV170" s="14" t="s">
        <v>234</v>
      </c>
      <c r="AW170" s="14" t="s">
        <v>37</v>
      </c>
      <c r="AX170" s="14" t="s">
        <v>82</v>
      </c>
      <c r="AY170" s="255" t="s">
        <v>227</v>
      </c>
    </row>
    <row r="171" s="2" customFormat="1" ht="16.5" customHeight="1">
      <c r="A171" s="40"/>
      <c r="B171" s="41"/>
      <c r="C171" s="215" t="s">
        <v>7</v>
      </c>
      <c r="D171" s="215" t="s">
        <v>229</v>
      </c>
      <c r="E171" s="216" t="s">
        <v>2263</v>
      </c>
      <c r="F171" s="217" t="s">
        <v>2264</v>
      </c>
      <c r="G171" s="218" t="s">
        <v>259</v>
      </c>
      <c r="H171" s="219">
        <v>1</v>
      </c>
      <c r="I171" s="220"/>
      <c r="J171" s="221">
        <f>ROUND(I171*H171,2)</f>
        <v>0</v>
      </c>
      <c r="K171" s="217" t="s">
        <v>517</v>
      </c>
      <c r="L171" s="46"/>
      <c r="M171" s="222" t="s">
        <v>19</v>
      </c>
      <c r="N171" s="223" t="s">
        <v>46</v>
      </c>
      <c r="O171" s="86"/>
      <c r="P171" s="224">
        <f>O171*H171</f>
        <v>0</v>
      </c>
      <c r="Q171" s="224">
        <v>0</v>
      </c>
      <c r="R171" s="224">
        <f>Q171*H171</f>
        <v>0</v>
      </c>
      <c r="S171" s="224">
        <v>0</v>
      </c>
      <c r="T171" s="224">
        <f>S171*H171</f>
        <v>0</v>
      </c>
      <c r="U171" s="225" t="s">
        <v>19</v>
      </c>
      <c r="V171" s="40"/>
      <c r="W171" s="40"/>
      <c r="X171" s="40"/>
      <c r="Y171" s="40"/>
      <c r="Z171" s="40"/>
      <c r="AA171" s="40"/>
      <c r="AB171" s="40"/>
      <c r="AC171" s="40"/>
      <c r="AD171" s="40"/>
      <c r="AE171" s="40"/>
      <c r="AR171" s="226" t="s">
        <v>336</v>
      </c>
      <c r="AT171" s="226" t="s">
        <v>229</v>
      </c>
      <c r="AU171" s="226" t="s">
        <v>84</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336</v>
      </c>
      <c r="BM171" s="226" t="s">
        <v>4128</v>
      </c>
    </row>
    <row r="172" s="13" customFormat="1">
      <c r="A172" s="13"/>
      <c r="B172" s="233"/>
      <c r="C172" s="234"/>
      <c r="D172" s="235" t="s">
        <v>238</v>
      </c>
      <c r="E172" s="236" t="s">
        <v>19</v>
      </c>
      <c r="F172" s="237" t="s">
        <v>82</v>
      </c>
      <c r="G172" s="234"/>
      <c r="H172" s="238">
        <v>1</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1</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16.5" customHeight="1">
      <c r="A174" s="40"/>
      <c r="B174" s="41"/>
      <c r="C174" s="215" t="s">
        <v>494</v>
      </c>
      <c r="D174" s="215" t="s">
        <v>229</v>
      </c>
      <c r="E174" s="216" t="s">
        <v>2266</v>
      </c>
      <c r="F174" s="217" t="s">
        <v>2267</v>
      </c>
      <c r="G174" s="218" t="s">
        <v>1996</v>
      </c>
      <c r="H174" s="219">
        <v>2</v>
      </c>
      <c r="I174" s="220"/>
      <c r="J174" s="221">
        <f>ROUND(I174*H174,2)</f>
        <v>0</v>
      </c>
      <c r="K174" s="217" t="s">
        <v>517</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336</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336</v>
      </c>
      <c r="BM174" s="226" t="s">
        <v>4129</v>
      </c>
    </row>
    <row r="175" s="13" customFormat="1">
      <c r="A175" s="13"/>
      <c r="B175" s="233"/>
      <c r="C175" s="234"/>
      <c r="D175" s="235" t="s">
        <v>238</v>
      </c>
      <c r="E175" s="236" t="s">
        <v>19</v>
      </c>
      <c r="F175" s="237" t="s">
        <v>84</v>
      </c>
      <c r="G175" s="234"/>
      <c r="H175" s="238">
        <v>2</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2</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12" customFormat="1" ht="25.92" customHeight="1">
      <c r="A177" s="12"/>
      <c r="B177" s="199"/>
      <c r="C177" s="200"/>
      <c r="D177" s="201" t="s">
        <v>74</v>
      </c>
      <c r="E177" s="202" t="s">
        <v>365</v>
      </c>
      <c r="F177" s="202" t="s">
        <v>366</v>
      </c>
      <c r="G177" s="200"/>
      <c r="H177" s="200"/>
      <c r="I177" s="203"/>
      <c r="J177" s="204">
        <f>BK177</f>
        <v>0</v>
      </c>
      <c r="K177" s="200"/>
      <c r="L177" s="205"/>
      <c r="M177" s="206"/>
      <c r="N177" s="207"/>
      <c r="O177" s="207"/>
      <c r="P177" s="208">
        <f>SUM(P178:P186)</f>
        <v>0</v>
      </c>
      <c r="Q177" s="207"/>
      <c r="R177" s="208">
        <f>SUM(R178:R186)</f>
        <v>0</v>
      </c>
      <c r="S177" s="207"/>
      <c r="T177" s="208">
        <f>SUM(T178:T186)</f>
        <v>0</v>
      </c>
      <c r="U177" s="209"/>
      <c r="V177" s="12"/>
      <c r="W177" s="12"/>
      <c r="X177" s="12"/>
      <c r="Y177" s="12"/>
      <c r="Z177" s="12"/>
      <c r="AA177" s="12"/>
      <c r="AB177" s="12"/>
      <c r="AC177" s="12"/>
      <c r="AD177" s="12"/>
      <c r="AE177" s="12"/>
      <c r="AR177" s="210" t="s">
        <v>234</v>
      </c>
      <c r="AT177" s="211" t="s">
        <v>74</v>
      </c>
      <c r="AU177" s="211" t="s">
        <v>75</v>
      </c>
      <c r="AY177" s="210" t="s">
        <v>227</v>
      </c>
      <c r="BK177" s="212">
        <f>SUM(BK178:BK186)</f>
        <v>0</v>
      </c>
    </row>
    <row r="178" s="2" customFormat="1" ht="16.5" customHeight="1">
      <c r="A178" s="40"/>
      <c r="B178" s="41"/>
      <c r="C178" s="215" t="s">
        <v>499</v>
      </c>
      <c r="D178" s="215" t="s">
        <v>229</v>
      </c>
      <c r="E178" s="216" t="s">
        <v>2283</v>
      </c>
      <c r="F178" s="217" t="s">
        <v>2284</v>
      </c>
      <c r="G178" s="218" t="s">
        <v>370</v>
      </c>
      <c r="H178" s="219">
        <v>32</v>
      </c>
      <c r="I178" s="220"/>
      <c r="J178" s="221">
        <f>ROUND(I178*H178,2)</f>
        <v>0</v>
      </c>
      <c r="K178" s="217" t="s">
        <v>233</v>
      </c>
      <c r="L178" s="46"/>
      <c r="M178" s="222" t="s">
        <v>19</v>
      </c>
      <c r="N178" s="223"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371</v>
      </c>
      <c r="AT178" s="226" t="s">
        <v>229</v>
      </c>
      <c r="AU178" s="226" t="s">
        <v>82</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371</v>
      </c>
      <c r="BM178" s="226" t="s">
        <v>4130</v>
      </c>
    </row>
    <row r="179" s="2" customFormat="1">
      <c r="A179" s="40"/>
      <c r="B179" s="41"/>
      <c r="C179" s="42"/>
      <c r="D179" s="228" t="s">
        <v>236</v>
      </c>
      <c r="E179" s="42"/>
      <c r="F179" s="229" t="s">
        <v>4131</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82</v>
      </c>
    </row>
    <row r="180" s="15" customFormat="1">
      <c r="A180" s="15"/>
      <c r="B180" s="266"/>
      <c r="C180" s="267"/>
      <c r="D180" s="235" t="s">
        <v>238</v>
      </c>
      <c r="E180" s="268" t="s">
        <v>19</v>
      </c>
      <c r="F180" s="269" t="s">
        <v>2286</v>
      </c>
      <c r="G180" s="267"/>
      <c r="H180" s="268" t="s">
        <v>19</v>
      </c>
      <c r="I180" s="270"/>
      <c r="J180" s="267"/>
      <c r="K180" s="267"/>
      <c r="L180" s="271"/>
      <c r="M180" s="272"/>
      <c r="N180" s="273"/>
      <c r="O180" s="273"/>
      <c r="P180" s="273"/>
      <c r="Q180" s="273"/>
      <c r="R180" s="273"/>
      <c r="S180" s="273"/>
      <c r="T180" s="273"/>
      <c r="U180" s="274"/>
      <c r="V180" s="15"/>
      <c r="W180" s="15"/>
      <c r="X180" s="15"/>
      <c r="Y180" s="15"/>
      <c r="Z180" s="15"/>
      <c r="AA180" s="15"/>
      <c r="AB180" s="15"/>
      <c r="AC180" s="15"/>
      <c r="AD180" s="15"/>
      <c r="AE180" s="15"/>
      <c r="AT180" s="275" t="s">
        <v>238</v>
      </c>
      <c r="AU180" s="275" t="s">
        <v>82</v>
      </c>
      <c r="AV180" s="15" t="s">
        <v>82</v>
      </c>
      <c r="AW180" s="15" t="s">
        <v>37</v>
      </c>
      <c r="AX180" s="15" t="s">
        <v>75</v>
      </c>
      <c r="AY180" s="275" t="s">
        <v>227</v>
      </c>
    </row>
    <row r="181" s="13" customFormat="1">
      <c r="A181" s="13"/>
      <c r="B181" s="233"/>
      <c r="C181" s="234"/>
      <c r="D181" s="235" t="s">
        <v>238</v>
      </c>
      <c r="E181" s="236" t="s">
        <v>19</v>
      </c>
      <c r="F181" s="237" t="s">
        <v>491</v>
      </c>
      <c r="G181" s="234"/>
      <c r="H181" s="238">
        <v>32</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82</v>
      </c>
      <c r="AV181" s="13" t="s">
        <v>84</v>
      </c>
      <c r="AW181" s="13" t="s">
        <v>37</v>
      </c>
      <c r="AX181" s="13" t="s">
        <v>75</v>
      </c>
      <c r="AY181" s="244" t="s">
        <v>227</v>
      </c>
    </row>
    <row r="182" s="14" customFormat="1">
      <c r="A182" s="14"/>
      <c r="B182" s="245"/>
      <c r="C182" s="246"/>
      <c r="D182" s="235" t="s">
        <v>238</v>
      </c>
      <c r="E182" s="247" t="s">
        <v>19</v>
      </c>
      <c r="F182" s="248" t="s">
        <v>240</v>
      </c>
      <c r="G182" s="246"/>
      <c r="H182" s="249">
        <v>32</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82</v>
      </c>
      <c r="AV182" s="14" t="s">
        <v>234</v>
      </c>
      <c r="AW182" s="14" t="s">
        <v>37</v>
      </c>
      <c r="AX182" s="14" t="s">
        <v>82</v>
      </c>
      <c r="AY182" s="255" t="s">
        <v>227</v>
      </c>
    </row>
    <row r="183" s="2" customFormat="1" ht="16.5" customHeight="1">
      <c r="A183" s="40"/>
      <c r="B183" s="41"/>
      <c r="C183" s="215" t="s">
        <v>312</v>
      </c>
      <c r="D183" s="215" t="s">
        <v>229</v>
      </c>
      <c r="E183" s="216" t="s">
        <v>2065</v>
      </c>
      <c r="F183" s="217" t="s">
        <v>2066</v>
      </c>
      <c r="G183" s="218" t="s">
        <v>370</v>
      </c>
      <c r="H183" s="219">
        <v>16</v>
      </c>
      <c r="I183" s="220"/>
      <c r="J183" s="221">
        <f>ROUND(I183*H183,2)</f>
        <v>0</v>
      </c>
      <c r="K183" s="217" t="s">
        <v>517</v>
      </c>
      <c r="L183" s="46"/>
      <c r="M183" s="222" t="s">
        <v>19</v>
      </c>
      <c r="N183" s="223"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371</v>
      </c>
      <c r="AT183" s="226" t="s">
        <v>229</v>
      </c>
      <c r="AU183" s="226" t="s">
        <v>82</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371</v>
      </c>
      <c r="BM183" s="226" t="s">
        <v>4132</v>
      </c>
    </row>
    <row r="184" s="15" customFormat="1">
      <c r="A184" s="15"/>
      <c r="B184" s="266"/>
      <c r="C184" s="267"/>
      <c r="D184" s="235" t="s">
        <v>238</v>
      </c>
      <c r="E184" s="268" t="s">
        <v>19</v>
      </c>
      <c r="F184" s="269" t="s">
        <v>2288</v>
      </c>
      <c r="G184" s="267"/>
      <c r="H184" s="268" t="s">
        <v>19</v>
      </c>
      <c r="I184" s="270"/>
      <c r="J184" s="267"/>
      <c r="K184" s="267"/>
      <c r="L184" s="271"/>
      <c r="M184" s="272"/>
      <c r="N184" s="273"/>
      <c r="O184" s="273"/>
      <c r="P184" s="273"/>
      <c r="Q184" s="273"/>
      <c r="R184" s="273"/>
      <c r="S184" s="273"/>
      <c r="T184" s="273"/>
      <c r="U184" s="274"/>
      <c r="V184" s="15"/>
      <c r="W184" s="15"/>
      <c r="X184" s="15"/>
      <c r="Y184" s="15"/>
      <c r="Z184" s="15"/>
      <c r="AA184" s="15"/>
      <c r="AB184" s="15"/>
      <c r="AC184" s="15"/>
      <c r="AD184" s="15"/>
      <c r="AE184" s="15"/>
      <c r="AT184" s="275" t="s">
        <v>238</v>
      </c>
      <c r="AU184" s="275" t="s">
        <v>82</v>
      </c>
      <c r="AV184" s="15" t="s">
        <v>82</v>
      </c>
      <c r="AW184" s="15" t="s">
        <v>37</v>
      </c>
      <c r="AX184" s="15" t="s">
        <v>75</v>
      </c>
      <c r="AY184" s="275" t="s">
        <v>227</v>
      </c>
    </row>
    <row r="185" s="13" customFormat="1">
      <c r="A185" s="13"/>
      <c r="B185" s="233"/>
      <c r="C185" s="234"/>
      <c r="D185" s="235" t="s">
        <v>238</v>
      </c>
      <c r="E185" s="236" t="s">
        <v>19</v>
      </c>
      <c r="F185" s="237" t="s">
        <v>336</v>
      </c>
      <c r="G185" s="234"/>
      <c r="H185" s="238">
        <v>16</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82</v>
      </c>
      <c r="AV185" s="13" t="s">
        <v>84</v>
      </c>
      <c r="AW185" s="13" t="s">
        <v>37</v>
      </c>
      <c r="AX185" s="13" t="s">
        <v>75</v>
      </c>
      <c r="AY185" s="244" t="s">
        <v>227</v>
      </c>
    </row>
    <row r="186" s="14" customFormat="1">
      <c r="A186" s="14"/>
      <c r="B186" s="245"/>
      <c r="C186" s="246"/>
      <c r="D186" s="235" t="s">
        <v>238</v>
      </c>
      <c r="E186" s="247" t="s">
        <v>19</v>
      </c>
      <c r="F186" s="248" t="s">
        <v>240</v>
      </c>
      <c r="G186" s="246"/>
      <c r="H186" s="249">
        <v>16</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82</v>
      </c>
      <c r="AV186" s="14" t="s">
        <v>234</v>
      </c>
      <c r="AW186" s="14" t="s">
        <v>37</v>
      </c>
      <c r="AX186" s="14" t="s">
        <v>82</v>
      </c>
      <c r="AY186" s="255" t="s">
        <v>227</v>
      </c>
    </row>
    <row r="187" s="12" customFormat="1" ht="25.92" customHeight="1">
      <c r="A187" s="12"/>
      <c r="B187" s="199"/>
      <c r="C187" s="200"/>
      <c r="D187" s="201" t="s">
        <v>74</v>
      </c>
      <c r="E187" s="202" t="s">
        <v>187</v>
      </c>
      <c r="F187" s="202" t="s">
        <v>188</v>
      </c>
      <c r="G187" s="200"/>
      <c r="H187" s="200"/>
      <c r="I187" s="203"/>
      <c r="J187" s="204">
        <f>BK187</f>
        <v>0</v>
      </c>
      <c r="K187" s="200"/>
      <c r="L187" s="205"/>
      <c r="M187" s="206"/>
      <c r="N187" s="207"/>
      <c r="O187" s="207"/>
      <c r="P187" s="208">
        <f>P188+P193</f>
        <v>0</v>
      </c>
      <c r="Q187" s="207"/>
      <c r="R187" s="208">
        <f>R188+R193</f>
        <v>0</v>
      </c>
      <c r="S187" s="207"/>
      <c r="T187" s="208">
        <f>T188+T193</f>
        <v>0</v>
      </c>
      <c r="U187" s="209"/>
      <c r="V187" s="12"/>
      <c r="W187" s="12"/>
      <c r="X187" s="12"/>
      <c r="Y187" s="12"/>
      <c r="Z187" s="12"/>
      <c r="AA187" s="12"/>
      <c r="AB187" s="12"/>
      <c r="AC187" s="12"/>
      <c r="AD187" s="12"/>
      <c r="AE187" s="12"/>
      <c r="AR187" s="210" t="s">
        <v>267</v>
      </c>
      <c r="AT187" s="211" t="s">
        <v>74</v>
      </c>
      <c r="AU187" s="211" t="s">
        <v>75</v>
      </c>
      <c r="AY187" s="210" t="s">
        <v>227</v>
      </c>
      <c r="BK187" s="212">
        <f>BK188+BK193</f>
        <v>0</v>
      </c>
    </row>
    <row r="188" s="12" customFormat="1" ht="22.8" customHeight="1">
      <c r="A188" s="12"/>
      <c r="B188" s="199"/>
      <c r="C188" s="200"/>
      <c r="D188" s="201" t="s">
        <v>74</v>
      </c>
      <c r="E188" s="213" t="s">
        <v>2289</v>
      </c>
      <c r="F188" s="213" t="s">
        <v>2290</v>
      </c>
      <c r="G188" s="200"/>
      <c r="H188" s="200"/>
      <c r="I188" s="203"/>
      <c r="J188" s="214">
        <f>BK188</f>
        <v>0</v>
      </c>
      <c r="K188" s="200"/>
      <c r="L188" s="205"/>
      <c r="M188" s="206"/>
      <c r="N188" s="207"/>
      <c r="O188" s="207"/>
      <c r="P188" s="208">
        <f>SUM(P189:P192)</f>
        <v>0</v>
      </c>
      <c r="Q188" s="207"/>
      <c r="R188" s="208">
        <f>SUM(R189:R192)</f>
        <v>0</v>
      </c>
      <c r="S188" s="207"/>
      <c r="T188" s="208">
        <f>SUM(T189:T192)</f>
        <v>0</v>
      </c>
      <c r="U188" s="209"/>
      <c r="V188" s="12"/>
      <c r="W188" s="12"/>
      <c r="X188" s="12"/>
      <c r="Y188" s="12"/>
      <c r="Z188" s="12"/>
      <c r="AA188" s="12"/>
      <c r="AB188" s="12"/>
      <c r="AC188" s="12"/>
      <c r="AD188" s="12"/>
      <c r="AE188" s="12"/>
      <c r="AR188" s="210" t="s">
        <v>267</v>
      </c>
      <c r="AT188" s="211" t="s">
        <v>74</v>
      </c>
      <c r="AU188" s="211" t="s">
        <v>82</v>
      </c>
      <c r="AY188" s="210" t="s">
        <v>227</v>
      </c>
      <c r="BK188" s="212">
        <f>SUM(BK189:BK192)</f>
        <v>0</v>
      </c>
    </row>
    <row r="189" s="2" customFormat="1" ht="16.5" customHeight="1">
      <c r="A189" s="40"/>
      <c r="B189" s="41"/>
      <c r="C189" s="215" t="s">
        <v>508</v>
      </c>
      <c r="D189" s="215" t="s">
        <v>229</v>
      </c>
      <c r="E189" s="216" t="s">
        <v>2291</v>
      </c>
      <c r="F189" s="217" t="s">
        <v>2292</v>
      </c>
      <c r="G189" s="218" t="s">
        <v>462</v>
      </c>
      <c r="H189" s="219">
        <v>1</v>
      </c>
      <c r="I189" s="220"/>
      <c r="J189" s="221">
        <f>ROUND(I189*H189,2)</f>
        <v>0</v>
      </c>
      <c r="K189" s="217" t="s">
        <v>233</v>
      </c>
      <c r="L189" s="46"/>
      <c r="M189" s="222" t="s">
        <v>19</v>
      </c>
      <c r="N189" s="223" t="s">
        <v>46</v>
      </c>
      <c r="O189" s="86"/>
      <c r="P189" s="224">
        <f>O189*H189</f>
        <v>0</v>
      </c>
      <c r="Q189" s="224">
        <v>0</v>
      </c>
      <c r="R189" s="224">
        <f>Q189*H189</f>
        <v>0</v>
      </c>
      <c r="S189" s="224">
        <v>0</v>
      </c>
      <c r="T189" s="224">
        <f>S189*H189</f>
        <v>0</v>
      </c>
      <c r="U189" s="225" t="s">
        <v>19</v>
      </c>
      <c r="V189" s="40"/>
      <c r="W189" s="40"/>
      <c r="X189" s="40"/>
      <c r="Y189" s="40"/>
      <c r="Z189" s="40"/>
      <c r="AA189" s="40"/>
      <c r="AB189" s="40"/>
      <c r="AC189" s="40"/>
      <c r="AD189" s="40"/>
      <c r="AE189" s="40"/>
      <c r="AR189" s="226" t="s">
        <v>2293</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2293</v>
      </c>
      <c r="BM189" s="226" t="s">
        <v>4133</v>
      </c>
    </row>
    <row r="190" s="2" customFormat="1">
      <c r="A190" s="40"/>
      <c r="B190" s="41"/>
      <c r="C190" s="42"/>
      <c r="D190" s="228" t="s">
        <v>236</v>
      </c>
      <c r="E190" s="42"/>
      <c r="F190" s="229" t="s">
        <v>2430</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84</v>
      </c>
    </row>
    <row r="191" s="13" customFormat="1">
      <c r="A191" s="13"/>
      <c r="B191" s="233"/>
      <c r="C191" s="234"/>
      <c r="D191" s="235" t="s">
        <v>238</v>
      </c>
      <c r="E191" s="236" t="s">
        <v>19</v>
      </c>
      <c r="F191" s="237" t="s">
        <v>82</v>
      </c>
      <c r="G191" s="234"/>
      <c r="H191" s="238">
        <v>1</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84</v>
      </c>
      <c r="AV191" s="13" t="s">
        <v>84</v>
      </c>
      <c r="AW191" s="13" t="s">
        <v>37</v>
      </c>
      <c r="AX191" s="13" t="s">
        <v>75</v>
      </c>
      <c r="AY191" s="244" t="s">
        <v>227</v>
      </c>
    </row>
    <row r="192" s="14" customFormat="1">
      <c r="A192" s="14"/>
      <c r="B192" s="245"/>
      <c r="C192" s="246"/>
      <c r="D192" s="235" t="s">
        <v>238</v>
      </c>
      <c r="E192" s="247" t="s">
        <v>19</v>
      </c>
      <c r="F192" s="248" t="s">
        <v>240</v>
      </c>
      <c r="G192" s="246"/>
      <c r="H192" s="249">
        <v>1</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84</v>
      </c>
      <c r="AV192" s="14" t="s">
        <v>234</v>
      </c>
      <c r="AW192" s="14" t="s">
        <v>37</v>
      </c>
      <c r="AX192" s="14" t="s">
        <v>82</v>
      </c>
      <c r="AY192" s="255" t="s">
        <v>227</v>
      </c>
    </row>
    <row r="193" s="12" customFormat="1" ht="22.8" customHeight="1">
      <c r="A193" s="12"/>
      <c r="B193" s="199"/>
      <c r="C193" s="200"/>
      <c r="D193" s="201" t="s">
        <v>74</v>
      </c>
      <c r="E193" s="213" t="s">
        <v>2295</v>
      </c>
      <c r="F193" s="213" t="s">
        <v>2296</v>
      </c>
      <c r="G193" s="200"/>
      <c r="H193" s="200"/>
      <c r="I193" s="203"/>
      <c r="J193" s="214">
        <f>BK193</f>
        <v>0</v>
      </c>
      <c r="K193" s="200"/>
      <c r="L193" s="205"/>
      <c r="M193" s="206"/>
      <c r="N193" s="207"/>
      <c r="O193" s="207"/>
      <c r="P193" s="208">
        <f>SUM(P194:P205)</f>
        <v>0</v>
      </c>
      <c r="Q193" s="207"/>
      <c r="R193" s="208">
        <f>SUM(R194:R205)</f>
        <v>0</v>
      </c>
      <c r="S193" s="207"/>
      <c r="T193" s="208">
        <f>SUM(T194:T205)</f>
        <v>0</v>
      </c>
      <c r="U193" s="209"/>
      <c r="V193" s="12"/>
      <c r="W193" s="12"/>
      <c r="X193" s="12"/>
      <c r="Y193" s="12"/>
      <c r="Z193" s="12"/>
      <c r="AA193" s="12"/>
      <c r="AB193" s="12"/>
      <c r="AC193" s="12"/>
      <c r="AD193" s="12"/>
      <c r="AE193" s="12"/>
      <c r="AR193" s="210" t="s">
        <v>267</v>
      </c>
      <c r="AT193" s="211" t="s">
        <v>74</v>
      </c>
      <c r="AU193" s="211" t="s">
        <v>82</v>
      </c>
      <c r="AY193" s="210" t="s">
        <v>227</v>
      </c>
      <c r="BK193" s="212">
        <f>SUM(BK194:BK205)</f>
        <v>0</v>
      </c>
    </row>
    <row r="194" s="2" customFormat="1" ht="16.5" customHeight="1">
      <c r="A194" s="40"/>
      <c r="B194" s="41"/>
      <c r="C194" s="215" t="s">
        <v>514</v>
      </c>
      <c r="D194" s="215" t="s">
        <v>229</v>
      </c>
      <c r="E194" s="216" t="s">
        <v>2297</v>
      </c>
      <c r="F194" s="217" t="s">
        <v>2298</v>
      </c>
      <c r="G194" s="218" t="s">
        <v>2051</v>
      </c>
      <c r="H194" s="219">
        <v>1</v>
      </c>
      <c r="I194" s="220"/>
      <c r="J194" s="221">
        <f>ROUND(I194*H194,2)</f>
        <v>0</v>
      </c>
      <c r="K194" s="217" t="s">
        <v>517</v>
      </c>
      <c r="L194" s="46"/>
      <c r="M194" s="222" t="s">
        <v>19</v>
      </c>
      <c r="N194" s="223" t="s">
        <v>46</v>
      </c>
      <c r="O194" s="86"/>
      <c r="P194" s="224">
        <f>O194*H194</f>
        <v>0</v>
      </c>
      <c r="Q194" s="224">
        <v>0</v>
      </c>
      <c r="R194" s="224">
        <f>Q194*H194</f>
        <v>0</v>
      </c>
      <c r="S194" s="224">
        <v>0</v>
      </c>
      <c r="T194" s="224">
        <f>S194*H194</f>
        <v>0</v>
      </c>
      <c r="U194" s="225" t="s">
        <v>19</v>
      </c>
      <c r="V194" s="40"/>
      <c r="W194" s="40"/>
      <c r="X194" s="40"/>
      <c r="Y194" s="40"/>
      <c r="Z194" s="40"/>
      <c r="AA194" s="40"/>
      <c r="AB194" s="40"/>
      <c r="AC194" s="40"/>
      <c r="AD194" s="40"/>
      <c r="AE194" s="40"/>
      <c r="AR194" s="226" t="s">
        <v>2293</v>
      </c>
      <c r="AT194" s="226" t="s">
        <v>229</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2293</v>
      </c>
      <c r="BM194" s="226" t="s">
        <v>4134</v>
      </c>
    </row>
    <row r="195" s="13" customFormat="1">
      <c r="A195" s="13"/>
      <c r="B195" s="233"/>
      <c r="C195" s="234"/>
      <c r="D195" s="235" t="s">
        <v>238</v>
      </c>
      <c r="E195" s="236" t="s">
        <v>19</v>
      </c>
      <c r="F195" s="237" t="s">
        <v>82</v>
      </c>
      <c r="G195" s="234"/>
      <c r="H195" s="238">
        <v>1</v>
      </c>
      <c r="I195" s="239"/>
      <c r="J195" s="234"/>
      <c r="K195" s="234"/>
      <c r="L195" s="240"/>
      <c r="M195" s="241"/>
      <c r="N195" s="242"/>
      <c r="O195" s="242"/>
      <c r="P195" s="242"/>
      <c r="Q195" s="242"/>
      <c r="R195" s="242"/>
      <c r="S195" s="242"/>
      <c r="T195" s="242"/>
      <c r="U195" s="243"/>
      <c r="V195" s="13"/>
      <c r="W195" s="13"/>
      <c r="X195" s="13"/>
      <c r="Y195" s="13"/>
      <c r="Z195" s="13"/>
      <c r="AA195" s="13"/>
      <c r="AB195" s="13"/>
      <c r="AC195" s="13"/>
      <c r="AD195" s="13"/>
      <c r="AE195" s="13"/>
      <c r="AT195" s="244" t="s">
        <v>238</v>
      </c>
      <c r="AU195" s="244" t="s">
        <v>84</v>
      </c>
      <c r="AV195" s="13" t="s">
        <v>84</v>
      </c>
      <c r="AW195" s="13" t="s">
        <v>37</v>
      </c>
      <c r="AX195" s="13" t="s">
        <v>75</v>
      </c>
      <c r="AY195" s="244" t="s">
        <v>227</v>
      </c>
    </row>
    <row r="196" s="14" customFormat="1">
      <c r="A196" s="14"/>
      <c r="B196" s="245"/>
      <c r="C196" s="246"/>
      <c r="D196" s="235" t="s">
        <v>238</v>
      </c>
      <c r="E196" s="247" t="s">
        <v>19</v>
      </c>
      <c r="F196" s="248" t="s">
        <v>240</v>
      </c>
      <c r="G196" s="246"/>
      <c r="H196" s="249">
        <v>1</v>
      </c>
      <c r="I196" s="250"/>
      <c r="J196" s="246"/>
      <c r="K196" s="246"/>
      <c r="L196" s="251"/>
      <c r="M196" s="252"/>
      <c r="N196" s="253"/>
      <c r="O196" s="253"/>
      <c r="P196" s="253"/>
      <c r="Q196" s="253"/>
      <c r="R196" s="253"/>
      <c r="S196" s="253"/>
      <c r="T196" s="253"/>
      <c r="U196" s="254"/>
      <c r="V196" s="14"/>
      <c r="W196" s="14"/>
      <c r="X196" s="14"/>
      <c r="Y196" s="14"/>
      <c r="Z196" s="14"/>
      <c r="AA196" s="14"/>
      <c r="AB196" s="14"/>
      <c r="AC196" s="14"/>
      <c r="AD196" s="14"/>
      <c r="AE196" s="14"/>
      <c r="AT196" s="255" t="s">
        <v>238</v>
      </c>
      <c r="AU196" s="255" t="s">
        <v>84</v>
      </c>
      <c r="AV196" s="14" t="s">
        <v>234</v>
      </c>
      <c r="AW196" s="14" t="s">
        <v>37</v>
      </c>
      <c r="AX196" s="14" t="s">
        <v>82</v>
      </c>
      <c r="AY196" s="255" t="s">
        <v>227</v>
      </c>
    </row>
    <row r="197" s="2" customFormat="1" ht="16.5" customHeight="1">
      <c r="A197" s="40"/>
      <c r="B197" s="41"/>
      <c r="C197" s="215" t="s">
        <v>521</v>
      </c>
      <c r="D197" s="215" t="s">
        <v>229</v>
      </c>
      <c r="E197" s="216" t="s">
        <v>2300</v>
      </c>
      <c r="F197" s="217" t="s">
        <v>2301</v>
      </c>
      <c r="G197" s="218" t="s">
        <v>2051</v>
      </c>
      <c r="H197" s="219">
        <v>1</v>
      </c>
      <c r="I197" s="220"/>
      <c r="J197" s="221">
        <f>ROUND(I197*H197,2)</f>
        <v>0</v>
      </c>
      <c r="K197" s="217" t="s">
        <v>517</v>
      </c>
      <c r="L197" s="46"/>
      <c r="M197" s="222" t="s">
        <v>19</v>
      </c>
      <c r="N197" s="223" t="s">
        <v>46</v>
      </c>
      <c r="O197" s="86"/>
      <c r="P197" s="224">
        <f>O197*H197</f>
        <v>0</v>
      </c>
      <c r="Q197" s="224">
        <v>0</v>
      </c>
      <c r="R197" s="224">
        <f>Q197*H197</f>
        <v>0</v>
      </c>
      <c r="S197" s="224">
        <v>0</v>
      </c>
      <c r="T197" s="224">
        <f>S197*H197</f>
        <v>0</v>
      </c>
      <c r="U197" s="225" t="s">
        <v>19</v>
      </c>
      <c r="V197" s="40"/>
      <c r="W197" s="40"/>
      <c r="X197" s="40"/>
      <c r="Y197" s="40"/>
      <c r="Z197" s="40"/>
      <c r="AA197" s="40"/>
      <c r="AB197" s="40"/>
      <c r="AC197" s="40"/>
      <c r="AD197" s="40"/>
      <c r="AE197" s="40"/>
      <c r="AR197" s="226" t="s">
        <v>2293</v>
      </c>
      <c r="AT197" s="226" t="s">
        <v>229</v>
      </c>
      <c r="AU197" s="226" t="s">
        <v>84</v>
      </c>
      <c r="AY197" s="19" t="s">
        <v>227</v>
      </c>
      <c r="BE197" s="227">
        <f>IF(N197="základní",J197,0)</f>
        <v>0</v>
      </c>
      <c r="BF197" s="227">
        <f>IF(N197="snížená",J197,0)</f>
        <v>0</v>
      </c>
      <c r="BG197" s="227">
        <f>IF(N197="zákl. přenesená",J197,0)</f>
        <v>0</v>
      </c>
      <c r="BH197" s="227">
        <f>IF(N197="sníž. přenesená",J197,0)</f>
        <v>0</v>
      </c>
      <c r="BI197" s="227">
        <f>IF(N197="nulová",J197,0)</f>
        <v>0</v>
      </c>
      <c r="BJ197" s="19" t="s">
        <v>82</v>
      </c>
      <c r="BK197" s="227">
        <f>ROUND(I197*H197,2)</f>
        <v>0</v>
      </c>
      <c r="BL197" s="19" t="s">
        <v>2293</v>
      </c>
      <c r="BM197" s="226" t="s">
        <v>4135</v>
      </c>
    </row>
    <row r="198" s="13" customFormat="1">
      <c r="A198" s="13"/>
      <c r="B198" s="233"/>
      <c r="C198" s="234"/>
      <c r="D198" s="235" t="s">
        <v>238</v>
      </c>
      <c r="E198" s="236" t="s">
        <v>19</v>
      </c>
      <c r="F198" s="237" t="s">
        <v>82</v>
      </c>
      <c r="G198" s="234"/>
      <c r="H198" s="238">
        <v>1</v>
      </c>
      <c r="I198" s="239"/>
      <c r="J198" s="234"/>
      <c r="K198" s="234"/>
      <c r="L198" s="240"/>
      <c r="M198" s="241"/>
      <c r="N198" s="242"/>
      <c r="O198" s="242"/>
      <c r="P198" s="242"/>
      <c r="Q198" s="242"/>
      <c r="R198" s="242"/>
      <c r="S198" s="242"/>
      <c r="T198" s="242"/>
      <c r="U198" s="243"/>
      <c r="V198" s="13"/>
      <c r="W198" s="13"/>
      <c r="X198" s="13"/>
      <c r="Y198" s="13"/>
      <c r="Z198" s="13"/>
      <c r="AA198" s="13"/>
      <c r="AB198" s="13"/>
      <c r="AC198" s="13"/>
      <c r="AD198" s="13"/>
      <c r="AE198" s="13"/>
      <c r="AT198" s="244" t="s">
        <v>238</v>
      </c>
      <c r="AU198" s="244" t="s">
        <v>84</v>
      </c>
      <c r="AV198" s="13" t="s">
        <v>84</v>
      </c>
      <c r="AW198" s="13" t="s">
        <v>37</v>
      </c>
      <c r="AX198" s="13" t="s">
        <v>75</v>
      </c>
      <c r="AY198" s="244" t="s">
        <v>227</v>
      </c>
    </row>
    <row r="199" s="14" customFormat="1">
      <c r="A199" s="14"/>
      <c r="B199" s="245"/>
      <c r="C199" s="246"/>
      <c r="D199" s="235" t="s">
        <v>238</v>
      </c>
      <c r="E199" s="247" t="s">
        <v>19</v>
      </c>
      <c r="F199" s="248" t="s">
        <v>240</v>
      </c>
      <c r="G199" s="246"/>
      <c r="H199" s="249">
        <v>1</v>
      </c>
      <c r="I199" s="250"/>
      <c r="J199" s="246"/>
      <c r="K199" s="246"/>
      <c r="L199" s="251"/>
      <c r="M199" s="252"/>
      <c r="N199" s="253"/>
      <c r="O199" s="253"/>
      <c r="P199" s="253"/>
      <c r="Q199" s="253"/>
      <c r="R199" s="253"/>
      <c r="S199" s="253"/>
      <c r="T199" s="253"/>
      <c r="U199" s="254"/>
      <c r="V199" s="14"/>
      <c r="W199" s="14"/>
      <c r="X199" s="14"/>
      <c r="Y199" s="14"/>
      <c r="Z199" s="14"/>
      <c r="AA199" s="14"/>
      <c r="AB199" s="14"/>
      <c r="AC199" s="14"/>
      <c r="AD199" s="14"/>
      <c r="AE199" s="14"/>
      <c r="AT199" s="255" t="s">
        <v>238</v>
      </c>
      <c r="AU199" s="255" t="s">
        <v>84</v>
      </c>
      <c r="AV199" s="14" t="s">
        <v>234</v>
      </c>
      <c r="AW199" s="14" t="s">
        <v>37</v>
      </c>
      <c r="AX199" s="14" t="s">
        <v>82</v>
      </c>
      <c r="AY199" s="255" t="s">
        <v>227</v>
      </c>
    </row>
    <row r="200" s="2" customFormat="1" ht="24.15" customHeight="1">
      <c r="A200" s="40"/>
      <c r="B200" s="41"/>
      <c r="C200" s="215" t="s">
        <v>526</v>
      </c>
      <c r="D200" s="215" t="s">
        <v>229</v>
      </c>
      <c r="E200" s="216" t="s">
        <v>2303</v>
      </c>
      <c r="F200" s="217" t="s">
        <v>2304</v>
      </c>
      <c r="G200" s="218" t="s">
        <v>2051</v>
      </c>
      <c r="H200" s="219">
        <v>1</v>
      </c>
      <c r="I200" s="220"/>
      <c r="J200" s="221">
        <f>ROUND(I200*H200,2)</f>
        <v>0</v>
      </c>
      <c r="K200" s="217" t="s">
        <v>517</v>
      </c>
      <c r="L200" s="46"/>
      <c r="M200" s="222" t="s">
        <v>19</v>
      </c>
      <c r="N200" s="223" t="s">
        <v>46</v>
      </c>
      <c r="O200" s="86"/>
      <c r="P200" s="224">
        <f>O200*H200</f>
        <v>0</v>
      </c>
      <c r="Q200" s="224">
        <v>0</v>
      </c>
      <c r="R200" s="224">
        <f>Q200*H200</f>
        <v>0</v>
      </c>
      <c r="S200" s="224">
        <v>0</v>
      </c>
      <c r="T200" s="224">
        <f>S200*H200</f>
        <v>0</v>
      </c>
      <c r="U200" s="225" t="s">
        <v>19</v>
      </c>
      <c r="V200" s="40"/>
      <c r="W200" s="40"/>
      <c r="X200" s="40"/>
      <c r="Y200" s="40"/>
      <c r="Z200" s="40"/>
      <c r="AA200" s="40"/>
      <c r="AB200" s="40"/>
      <c r="AC200" s="40"/>
      <c r="AD200" s="40"/>
      <c r="AE200" s="40"/>
      <c r="AR200" s="226" t="s">
        <v>2293</v>
      </c>
      <c r="AT200" s="226" t="s">
        <v>229</v>
      </c>
      <c r="AU200" s="226" t="s">
        <v>84</v>
      </c>
      <c r="AY200" s="19" t="s">
        <v>227</v>
      </c>
      <c r="BE200" s="227">
        <f>IF(N200="základní",J200,0)</f>
        <v>0</v>
      </c>
      <c r="BF200" s="227">
        <f>IF(N200="snížená",J200,0)</f>
        <v>0</v>
      </c>
      <c r="BG200" s="227">
        <f>IF(N200="zákl. přenesená",J200,0)</f>
        <v>0</v>
      </c>
      <c r="BH200" s="227">
        <f>IF(N200="sníž. přenesená",J200,0)</f>
        <v>0</v>
      </c>
      <c r="BI200" s="227">
        <f>IF(N200="nulová",J200,0)</f>
        <v>0</v>
      </c>
      <c r="BJ200" s="19" t="s">
        <v>82</v>
      </c>
      <c r="BK200" s="227">
        <f>ROUND(I200*H200,2)</f>
        <v>0</v>
      </c>
      <c r="BL200" s="19" t="s">
        <v>2293</v>
      </c>
      <c r="BM200" s="226" t="s">
        <v>4136</v>
      </c>
    </row>
    <row r="201" s="13" customFormat="1">
      <c r="A201" s="13"/>
      <c r="B201" s="233"/>
      <c r="C201" s="234"/>
      <c r="D201" s="235" t="s">
        <v>238</v>
      </c>
      <c r="E201" s="236" t="s">
        <v>19</v>
      </c>
      <c r="F201" s="237" t="s">
        <v>82</v>
      </c>
      <c r="G201" s="234"/>
      <c r="H201" s="238">
        <v>1</v>
      </c>
      <c r="I201" s="239"/>
      <c r="J201" s="234"/>
      <c r="K201" s="234"/>
      <c r="L201" s="240"/>
      <c r="M201" s="241"/>
      <c r="N201" s="242"/>
      <c r="O201" s="242"/>
      <c r="P201" s="242"/>
      <c r="Q201" s="242"/>
      <c r="R201" s="242"/>
      <c r="S201" s="242"/>
      <c r="T201" s="242"/>
      <c r="U201" s="243"/>
      <c r="V201" s="13"/>
      <c r="W201" s="13"/>
      <c r="X201" s="13"/>
      <c r="Y201" s="13"/>
      <c r="Z201" s="13"/>
      <c r="AA201" s="13"/>
      <c r="AB201" s="13"/>
      <c r="AC201" s="13"/>
      <c r="AD201" s="13"/>
      <c r="AE201" s="13"/>
      <c r="AT201" s="244" t="s">
        <v>238</v>
      </c>
      <c r="AU201" s="244" t="s">
        <v>84</v>
      </c>
      <c r="AV201" s="13" t="s">
        <v>84</v>
      </c>
      <c r="AW201" s="13" t="s">
        <v>37</v>
      </c>
      <c r="AX201" s="13" t="s">
        <v>75</v>
      </c>
      <c r="AY201" s="244" t="s">
        <v>227</v>
      </c>
    </row>
    <row r="202" s="14" customFormat="1">
      <c r="A202" s="14"/>
      <c r="B202" s="245"/>
      <c r="C202" s="246"/>
      <c r="D202" s="235" t="s">
        <v>238</v>
      </c>
      <c r="E202" s="247" t="s">
        <v>19</v>
      </c>
      <c r="F202" s="248" t="s">
        <v>240</v>
      </c>
      <c r="G202" s="246"/>
      <c r="H202" s="249">
        <v>1</v>
      </c>
      <c r="I202" s="250"/>
      <c r="J202" s="246"/>
      <c r="K202" s="246"/>
      <c r="L202" s="251"/>
      <c r="M202" s="252"/>
      <c r="N202" s="253"/>
      <c r="O202" s="253"/>
      <c r="P202" s="253"/>
      <c r="Q202" s="253"/>
      <c r="R202" s="253"/>
      <c r="S202" s="253"/>
      <c r="T202" s="253"/>
      <c r="U202" s="254"/>
      <c r="V202" s="14"/>
      <c r="W202" s="14"/>
      <c r="X202" s="14"/>
      <c r="Y202" s="14"/>
      <c r="Z202" s="14"/>
      <c r="AA202" s="14"/>
      <c r="AB202" s="14"/>
      <c r="AC202" s="14"/>
      <c r="AD202" s="14"/>
      <c r="AE202" s="14"/>
      <c r="AT202" s="255" t="s">
        <v>238</v>
      </c>
      <c r="AU202" s="255" t="s">
        <v>84</v>
      </c>
      <c r="AV202" s="14" t="s">
        <v>234</v>
      </c>
      <c r="AW202" s="14" t="s">
        <v>37</v>
      </c>
      <c r="AX202" s="14" t="s">
        <v>82</v>
      </c>
      <c r="AY202" s="255" t="s">
        <v>227</v>
      </c>
    </row>
    <row r="203" s="2" customFormat="1" ht="16.5" customHeight="1">
      <c r="A203" s="40"/>
      <c r="B203" s="41"/>
      <c r="C203" s="215" t="s">
        <v>531</v>
      </c>
      <c r="D203" s="215" t="s">
        <v>229</v>
      </c>
      <c r="E203" s="216" t="s">
        <v>2306</v>
      </c>
      <c r="F203" s="217" t="s">
        <v>2307</v>
      </c>
      <c r="G203" s="218" t="s">
        <v>2051</v>
      </c>
      <c r="H203" s="219">
        <v>1</v>
      </c>
      <c r="I203" s="220"/>
      <c r="J203" s="221">
        <f>ROUND(I203*H203,2)</f>
        <v>0</v>
      </c>
      <c r="K203" s="217" t="s">
        <v>517</v>
      </c>
      <c r="L203" s="46"/>
      <c r="M203" s="222" t="s">
        <v>19</v>
      </c>
      <c r="N203" s="223" t="s">
        <v>46</v>
      </c>
      <c r="O203" s="86"/>
      <c r="P203" s="224">
        <f>O203*H203</f>
        <v>0</v>
      </c>
      <c r="Q203" s="224">
        <v>0</v>
      </c>
      <c r="R203" s="224">
        <f>Q203*H203</f>
        <v>0</v>
      </c>
      <c r="S203" s="224">
        <v>0</v>
      </c>
      <c r="T203" s="224">
        <f>S203*H203</f>
        <v>0</v>
      </c>
      <c r="U203" s="225" t="s">
        <v>19</v>
      </c>
      <c r="V203" s="40"/>
      <c r="W203" s="40"/>
      <c r="X203" s="40"/>
      <c r="Y203" s="40"/>
      <c r="Z203" s="40"/>
      <c r="AA203" s="40"/>
      <c r="AB203" s="40"/>
      <c r="AC203" s="40"/>
      <c r="AD203" s="40"/>
      <c r="AE203" s="40"/>
      <c r="AR203" s="226" t="s">
        <v>2293</v>
      </c>
      <c r="AT203" s="226" t="s">
        <v>229</v>
      </c>
      <c r="AU203" s="226" t="s">
        <v>84</v>
      </c>
      <c r="AY203" s="19" t="s">
        <v>227</v>
      </c>
      <c r="BE203" s="227">
        <f>IF(N203="základní",J203,0)</f>
        <v>0</v>
      </c>
      <c r="BF203" s="227">
        <f>IF(N203="snížená",J203,0)</f>
        <v>0</v>
      </c>
      <c r="BG203" s="227">
        <f>IF(N203="zákl. přenesená",J203,0)</f>
        <v>0</v>
      </c>
      <c r="BH203" s="227">
        <f>IF(N203="sníž. přenesená",J203,0)</f>
        <v>0</v>
      </c>
      <c r="BI203" s="227">
        <f>IF(N203="nulová",J203,0)</f>
        <v>0</v>
      </c>
      <c r="BJ203" s="19" t="s">
        <v>82</v>
      </c>
      <c r="BK203" s="227">
        <f>ROUND(I203*H203,2)</f>
        <v>0</v>
      </c>
      <c r="BL203" s="19" t="s">
        <v>2293</v>
      </c>
      <c r="BM203" s="226" t="s">
        <v>4137</v>
      </c>
    </row>
    <row r="204" s="13" customFormat="1">
      <c r="A204" s="13"/>
      <c r="B204" s="233"/>
      <c r="C204" s="234"/>
      <c r="D204" s="235" t="s">
        <v>238</v>
      </c>
      <c r="E204" s="236" t="s">
        <v>19</v>
      </c>
      <c r="F204" s="237" t="s">
        <v>82</v>
      </c>
      <c r="G204" s="234"/>
      <c r="H204" s="238">
        <v>1</v>
      </c>
      <c r="I204" s="239"/>
      <c r="J204" s="234"/>
      <c r="K204" s="234"/>
      <c r="L204" s="240"/>
      <c r="M204" s="241"/>
      <c r="N204" s="242"/>
      <c r="O204" s="242"/>
      <c r="P204" s="242"/>
      <c r="Q204" s="242"/>
      <c r="R204" s="242"/>
      <c r="S204" s="242"/>
      <c r="T204" s="242"/>
      <c r="U204" s="243"/>
      <c r="V204" s="13"/>
      <c r="W204" s="13"/>
      <c r="X204" s="13"/>
      <c r="Y204" s="13"/>
      <c r="Z204" s="13"/>
      <c r="AA204" s="13"/>
      <c r="AB204" s="13"/>
      <c r="AC204" s="13"/>
      <c r="AD204" s="13"/>
      <c r="AE204" s="13"/>
      <c r="AT204" s="244" t="s">
        <v>238</v>
      </c>
      <c r="AU204" s="244" t="s">
        <v>84</v>
      </c>
      <c r="AV204" s="13" t="s">
        <v>84</v>
      </c>
      <c r="AW204" s="13" t="s">
        <v>37</v>
      </c>
      <c r="AX204" s="13" t="s">
        <v>75</v>
      </c>
      <c r="AY204" s="244" t="s">
        <v>227</v>
      </c>
    </row>
    <row r="205" s="14" customFormat="1">
      <c r="A205" s="14"/>
      <c r="B205" s="245"/>
      <c r="C205" s="246"/>
      <c r="D205" s="235" t="s">
        <v>238</v>
      </c>
      <c r="E205" s="247" t="s">
        <v>19</v>
      </c>
      <c r="F205" s="248" t="s">
        <v>240</v>
      </c>
      <c r="G205" s="246"/>
      <c r="H205" s="249">
        <v>1</v>
      </c>
      <c r="I205" s="250"/>
      <c r="J205" s="246"/>
      <c r="K205" s="246"/>
      <c r="L205" s="251"/>
      <c r="M205" s="276"/>
      <c r="N205" s="277"/>
      <c r="O205" s="277"/>
      <c r="P205" s="277"/>
      <c r="Q205" s="277"/>
      <c r="R205" s="277"/>
      <c r="S205" s="277"/>
      <c r="T205" s="277"/>
      <c r="U205" s="278"/>
      <c r="V205" s="14"/>
      <c r="W205" s="14"/>
      <c r="X205" s="14"/>
      <c r="Y205" s="14"/>
      <c r="Z205" s="14"/>
      <c r="AA205" s="14"/>
      <c r="AB205" s="14"/>
      <c r="AC205" s="14"/>
      <c r="AD205" s="14"/>
      <c r="AE205" s="14"/>
      <c r="AT205" s="255" t="s">
        <v>238</v>
      </c>
      <c r="AU205" s="255" t="s">
        <v>84</v>
      </c>
      <c r="AV205" s="14" t="s">
        <v>234</v>
      </c>
      <c r="AW205" s="14" t="s">
        <v>37</v>
      </c>
      <c r="AX205" s="14" t="s">
        <v>82</v>
      </c>
      <c r="AY205" s="255" t="s">
        <v>227</v>
      </c>
    </row>
    <row r="206" s="2" customFormat="1" ht="6.96" customHeight="1">
      <c r="A206" s="40"/>
      <c r="B206" s="61"/>
      <c r="C206" s="62"/>
      <c r="D206" s="62"/>
      <c r="E206" s="62"/>
      <c r="F206" s="62"/>
      <c r="G206" s="62"/>
      <c r="H206" s="62"/>
      <c r="I206" s="62"/>
      <c r="J206" s="62"/>
      <c r="K206" s="62"/>
      <c r="L206" s="46"/>
      <c r="M206" s="40"/>
      <c r="O206" s="40"/>
      <c r="P206" s="40"/>
      <c r="Q206" s="40"/>
      <c r="R206" s="40"/>
      <c r="S206" s="40"/>
      <c r="T206" s="40"/>
      <c r="U206" s="40"/>
      <c r="V206" s="40"/>
      <c r="W206" s="40"/>
      <c r="X206" s="40"/>
      <c r="Y206" s="40"/>
      <c r="Z206" s="40"/>
      <c r="AA206" s="40"/>
      <c r="AB206" s="40"/>
      <c r="AC206" s="40"/>
      <c r="AD206" s="40"/>
      <c r="AE206" s="40"/>
    </row>
  </sheetData>
  <sheetProtection sheet="1" autoFilter="0" formatColumns="0" formatRows="0" objects="1" scenarios="1" spinCount="100000" saltValue="zyXMSPFZUDXYcQTvexdg95TALydxtnNuGm3pfKAETOZs83uk53EDoZLhBD7X6VMPyUB4NSd1jSCS9cBI7CTxvg==" hashValue="D7vIEKtmOl9q9WP+2dylNXUxb4UoXTkuv3Y98Yc/3sFTzQ3NlHxFF+ym7nnbpAvT5roR6jHTYPj4jw0vnTDJ3A==" algorithmName="SHA-512" password="CC35"/>
  <autoFilter ref="C93:K205"/>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3_02/721173401"/>
    <hyperlink ref="F102" r:id="rId2" display="https://podminky.urs.cz/item/CS_URS_2023_02/721174042"/>
    <hyperlink ref="F106" r:id="rId3" display="https://podminky.urs.cz/item/CS_URS_2023_02/721174043"/>
    <hyperlink ref="F110" r:id="rId4" display="https://podminky.urs.cz/item/CS_URS_2023_02/721174045"/>
    <hyperlink ref="F117" r:id="rId5" display="https://podminky.urs.cz/item/CS_URS_2023_02/721226511"/>
    <hyperlink ref="F121" r:id="rId6" display="https://podminky.urs.cz/item/CS_URS_2023_02/721274121"/>
    <hyperlink ref="F125" r:id="rId7" display="https://podminky.urs.cz/item/CS_URS_2023_02/721290111"/>
    <hyperlink ref="F129" r:id="rId8" display="https://podminky.urs.cz/item/CS_URS_2023_02/998721103"/>
    <hyperlink ref="F132" r:id="rId9" display="https://podminky.urs.cz/item/CS_URS_2023_02/722175002"/>
    <hyperlink ref="F136" r:id="rId10" display="https://podminky.urs.cz/item/CS_URS_2023_02/722181231"/>
    <hyperlink ref="F140" r:id="rId11" display="https://podminky.urs.cz/item/CS_URS_2023_02/722232044"/>
    <hyperlink ref="F147" r:id="rId12" display="https://podminky.urs.cz/item/CS_URS_2023_02/722290246"/>
    <hyperlink ref="F151" r:id="rId13" display="https://podminky.urs.cz/item/CS_URS_2023_02/998722103"/>
    <hyperlink ref="F154" r:id="rId14" display="https://podminky.urs.cz/item/CS_URS_2023_02/725813111"/>
    <hyperlink ref="F158" r:id="rId15" display="https://podminky.urs.cz/item/CS_URS_2023_02/725821329"/>
    <hyperlink ref="F179" r:id="rId16" display="https://podminky.urs.cz/item/CS_URS_2023_02/HZS1301"/>
    <hyperlink ref="F190" r:id="rId17" display="https://podminky.urs.cz/item/CS_URS_2023_02/013203000"/>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166</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3833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2309</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ROUND(J91,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ROUND((SUM(BE91:BE194)),  2)</f>
        <v>0</v>
      </c>
      <c r="G35" s="40"/>
      <c r="H35" s="40"/>
      <c r="I35" s="160">
        <v>0.20999999999999999</v>
      </c>
      <c r="J35" s="159">
        <f>ROUND(((SUM(BE91:BE194))*I35),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ROUND((SUM(BF91:BF194)),  2)</f>
        <v>0</v>
      </c>
      <c r="G36" s="40"/>
      <c r="H36" s="40"/>
      <c r="I36" s="160">
        <v>0.12</v>
      </c>
      <c r="J36" s="159">
        <f>ROUND(((SUM(BF91:BF194))*I36),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ROUND((SUM(BG91:BG194)),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ROUND((SUM(BH91:BH194)),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ROUND((SUM(BI91:BI194)),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3833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D.1.4.2 - Vzduchotechnika</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J91</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207</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6"/>
      <c r="D65" s="185" t="s">
        <v>4138</v>
      </c>
      <c r="E65" s="186"/>
      <c r="F65" s="186"/>
      <c r="G65" s="186"/>
      <c r="H65" s="186"/>
      <c r="I65" s="186"/>
      <c r="J65" s="187">
        <f>J93</f>
        <v>0</v>
      </c>
      <c r="K65" s="126"/>
      <c r="L65" s="188"/>
      <c r="S65" s="10"/>
      <c r="T65" s="10"/>
      <c r="U65" s="10"/>
      <c r="V65" s="10"/>
      <c r="W65" s="10"/>
      <c r="X65" s="10"/>
      <c r="Y65" s="10"/>
      <c r="Z65" s="10"/>
      <c r="AA65" s="10"/>
      <c r="AB65" s="10"/>
      <c r="AC65" s="10"/>
      <c r="AD65" s="10"/>
      <c r="AE65" s="10"/>
    </row>
    <row r="66" s="9" customFormat="1" ht="24.96" customHeight="1">
      <c r="A66" s="9"/>
      <c r="B66" s="178"/>
      <c r="C66" s="179"/>
      <c r="D66" s="180" t="s">
        <v>210</v>
      </c>
      <c r="E66" s="181"/>
      <c r="F66" s="181"/>
      <c r="G66" s="181"/>
      <c r="H66" s="181"/>
      <c r="I66" s="181"/>
      <c r="J66" s="182">
        <f>J156</f>
        <v>0</v>
      </c>
      <c r="K66" s="179"/>
      <c r="L66" s="183"/>
      <c r="S66" s="9"/>
      <c r="T66" s="9"/>
      <c r="U66" s="9"/>
      <c r="V66" s="9"/>
      <c r="W66" s="9"/>
      <c r="X66" s="9"/>
      <c r="Y66" s="9"/>
      <c r="Z66" s="9"/>
      <c r="AA66" s="9"/>
      <c r="AB66" s="9"/>
      <c r="AC66" s="9"/>
      <c r="AD66" s="9"/>
      <c r="AE66" s="9"/>
    </row>
    <row r="67" s="9" customFormat="1" ht="24.96" customHeight="1">
      <c r="A67" s="9"/>
      <c r="B67" s="178"/>
      <c r="C67" s="179"/>
      <c r="D67" s="180" t="s">
        <v>2075</v>
      </c>
      <c r="E67" s="181"/>
      <c r="F67" s="181"/>
      <c r="G67" s="181"/>
      <c r="H67" s="181"/>
      <c r="I67" s="181"/>
      <c r="J67" s="182">
        <f>J164</f>
        <v>0</v>
      </c>
      <c r="K67" s="179"/>
      <c r="L67" s="183"/>
      <c r="S67" s="9"/>
      <c r="T67" s="9"/>
      <c r="U67" s="9"/>
      <c r="V67" s="9"/>
      <c r="W67" s="9"/>
      <c r="X67" s="9"/>
      <c r="Y67" s="9"/>
      <c r="Z67" s="9"/>
      <c r="AA67" s="9"/>
      <c r="AB67" s="9"/>
      <c r="AC67" s="9"/>
      <c r="AD67" s="9"/>
      <c r="AE67" s="9"/>
    </row>
    <row r="68" s="10" customFormat="1" ht="19.92" customHeight="1">
      <c r="A68" s="10"/>
      <c r="B68" s="184"/>
      <c r="C68" s="126"/>
      <c r="D68" s="185" t="s">
        <v>2076</v>
      </c>
      <c r="E68" s="186"/>
      <c r="F68" s="186"/>
      <c r="G68" s="186"/>
      <c r="H68" s="186"/>
      <c r="I68" s="186"/>
      <c r="J68" s="187">
        <f>J165</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2077</v>
      </c>
      <c r="E69" s="186"/>
      <c r="F69" s="186"/>
      <c r="G69" s="186"/>
      <c r="H69" s="186"/>
      <c r="I69" s="186"/>
      <c r="J69" s="187">
        <f>J170</f>
        <v>0</v>
      </c>
      <c r="K69" s="126"/>
      <c r="L69" s="188"/>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8"/>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8"/>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8"/>
      <c r="S75" s="40"/>
      <c r="T75" s="40"/>
      <c r="U75" s="40"/>
      <c r="V75" s="40"/>
      <c r="W75" s="40"/>
      <c r="X75" s="40"/>
      <c r="Y75" s="40"/>
      <c r="Z75" s="40"/>
      <c r="AA75" s="40"/>
      <c r="AB75" s="40"/>
      <c r="AC75" s="40"/>
      <c r="AD75" s="40"/>
      <c r="AE75" s="40"/>
    </row>
    <row r="76" s="2" customFormat="1" ht="24.96" customHeight="1">
      <c r="A76" s="40"/>
      <c r="B76" s="41"/>
      <c r="C76" s="25" t="s">
        <v>211</v>
      </c>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6.5" customHeight="1">
      <c r="A79" s="40"/>
      <c r="B79" s="41"/>
      <c r="C79" s="42"/>
      <c r="D79" s="42"/>
      <c r="E79" s="172" t="str">
        <f>E7</f>
        <v>PF UPOL, Změna užívání vnitřních prostor budovy B</v>
      </c>
      <c r="F79" s="34"/>
      <c r="G79" s="34"/>
      <c r="H79" s="34"/>
      <c r="I79" s="42"/>
      <c r="J79" s="42"/>
      <c r="K79" s="42"/>
      <c r="L79" s="148"/>
      <c r="S79" s="40"/>
      <c r="T79" s="40"/>
      <c r="U79" s="40"/>
      <c r="V79" s="40"/>
      <c r="W79" s="40"/>
      <c r="X79" s="40"/>
      <c r="Y79" s="40"/>
      <c r="Z79" s="40"/>
      <c r="AA79" s="40"/>
      <c r="AB79" s="40"/>
      <c r="AC79" s="40"/>
      <c r="AD79" s="40"/>
      <c r="AE79" s="40"/>
    </row>
    <row r="80" s="1" customFormat="1" ht="12" customHeight="1">
      <c r="B80" s="23"/>
      <c r="C80" s="34" t="s">
        <v>191</v>
      </c>
      <c r="D80" s="24"/>
      <c r="E80" s="24"/>
      <c r="F80" s="24"/>
      <c r="G80" s="24"/>
      <c r="H80" s="24"/>
      <c r="I80" s="24"/>
      <c r="J80" s="24"/>
      <c r="K80" s="24"/>
      <c r="L80" s="22"/>
    </row>
    <row r="81" s="2" customFormat="1" ht="16.5" customHeight="1">
      <c r="A81" s="40"/>
      <c r="B81" s="41"/>
      <c r="C81" s="42"/>
      <c r="D81" s="42"/>
      <c r="E81" s="172" t="s">
        <v>3833</v>
      </c>
      <c r="F81" s="42"/>
      <c r="G81" s="42"/>
      <c r="H81" s="42"/>
      <c r="I81" s="42"/>
      <c r="J81" s="42"/>
      <c r="K81" s="42"/>
      <c r="L81" s="148"/>
      <c r="S81" s="40"/>
      <c r="T81" s="40"/>
      <c r="U81" s="40"/>
      <c r="V81" s="40"/>
      <c r="W81" s="40"/>
      <c r="X81" s="40"/>
      <c r="Y81" s="40"/>
      <c r="Z81" s="40"/>
      <c r="AA81" s="40"/>
      <c r="AB81" s="40"/>
      <c r="AC81" s="40"/>
      <c r="AD81" s="40"/>
      <c r="AE81" s="40"/>
    </row>
    <row r="82" s="2" customFormat="1" ht="12" customHeight="1">
      <c r="A82" s="40"/>
      <c r="B82" s="41"/>
      <c r="C82" s="34" t="s">
        <v>193</v>
      </c>
      <c r="D82" s="42"/>
      <c r="E82" s="42"/>
      <c r="F82" s="42"/>
      <c r="G82" s="42"/>
      <c r="H82" s="42"/>
      <c r="I82" s="42"/>
      <c r="J82" s="42"/>
      <c r="K82" s="42"/>
      <c r="L82" s="148"/>
      <c r="S82" s="40"/>
      <c r="T82" s="40"/>
      <c r="U82" s="40"/>
      <c r="V82" s="40"/>
      <c r="W82" s="40"/>
      <c r="X82" s="40"/>
      <c r="Y82" s="40"/>
      <c r="Z82" s="40"/>
      <c r="AA82" s="40"/>
      <c r="AB82" s="40"/>
      <c r="AC82" s="40"/>
      <c r="AD82" s="40"/>
      <c r="AE82" s="40"/>
    </row>
    <row r="83" s="2" customFormat="1" ht="16.5" customHeight="1">
      <c r="A83" s="40"/>
      <c r="B83" s="41"/>
      <c r="C83" s="42"/>
      <c r="D83" s="42"/>
      <c r="E83" s="71" t="str">
        <f>E11</f>
        <v>D.1.4.2 - Vzduchotechnika</v>
      </c>
      <c r="F83" s="42"/>
      <c r="G83" s="42"/>
      <c r="H83" s="42"/>
      <c r="I83" s="42"/>
      <c r="J83" s="42"/>
      <c r="K83" s="42"/>
      <c r="L83" s="148"/>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3. 4. 2025</v>
      </c>
      <c r="K85" s="42"/>
      <c r="L85" s="148"/>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40.05" customHeight="1">
      <c r="A87" s="40"/>
      <c r="B87" s="41"/>
      <c r="C87" s="34" t="s">
        <v>25</v>
      </c>
      <c r="D87" s="42"/>
      <c r="E87" s="42"/>
      <c r="F87" s="29" t="str">
        <f>E17</f>
        <v>UP v Olomouci, Křížkovského 511/8, Olomouc 779 00</v>
      </c>
      <c r="G87" s="42"/>
      <c r="H87" s="42"/>
      <c r="I87" s="34" t="s">
        <v>33</v>
      </c>
      <c r="J87" s="38" t="str">
        <f>E23</f>
        <v xml:space="preserve">RV Projekt s.r.o., Poláškova 1535, Val. Meziříčí </v>
      </c>
      <c r="K87" s="42"/>
      <c r="L87" s="148"/>
      <c r="S87" s="40"/>
      <c r="T87" s="40"/>
      <c r="U87" s="40"/>
      <c r="V87" s="40"/>
      <c r="W87" s="40"/>
      <c r="X87" s="40"/>
      <c r="Y87" s="40"/>
      <c r="Z87" s="40"/>
      <c r="AA87" s="40"/>
      <c r="AB87" s="40"/>
      <c r="AC87" s="40"/>
      <c r="AD87" s="40"/>
      <c r="AE87" s="40"/>
    </row>
    <row r="88" s="2" customFormat="1" ht="40.05" customHeight="1">
      <c r="A88" s="40"/>
      <c r="B88" s="41"/>
      <c r="C88" s="34" t="s">
        <v>31</v>
      </c>
      <c r="D88" s="42"/>
      <c r="E88" s="42"/>
      <c r="F88" s="29" t="str">
        <f>IF(E20="","",E20)</f>
        <v>Vyplň údaj</v>
      </c>
      <c r="G88" s="42"/>
      <c r="H88" s="42"/>
      <c r="I88" s="34" t="s">
        <v>38</v>
      </c>
      <c r="J88" s="38" t="str">
        <f>E26</f>
        <v xml:space="preserve">RV Projekt s.r.o., Poláškova 1535, Val. Meziříčí </v>
      </c>
      <c r="K88" s="42"/>
      <c r="L88" s="148"/>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8"/>
      <c r="S89" s="40"/>
      <c r="T89" s="40"/>
      <c r="U89" s="40"/>
      <c r="V89" s="40"/>
      <c r="W89" s="40"/>
      <c r="X89" s="40"/>
      <c r="Y89" s="40"/>
      <c r="Z89" s="40"/>
      <c r="AA89" s="40"/>
      <c r="AB89" s="40"/>
      <c r="AC89" s="40"/>
      <c r="AD89" s="40"/>
      <c r="AE89" s="40"/>
    </row>
    <row r="90" s="11" customFormat="1" ht="29.28" customHeight="1">
      <c r="A90" s="189"/>
      <c r="B90" s="190"/>
      <c r="C90" s="191" t="s">
        <v>212</v>
      </c>
      <c r="D90" s="192" t="s">
        <v>60</v>
      </c>
      <c r="E90" s="192" t="s">
        <v>56</v>
      </c>
      <c r="F90" s="192" t="s">
        <v>57</v>
      </c>
      <c r="G90" s="192" t="s">
        <v>213</v>
      </c>
      <c r="H90" s="192" t="s">
        <v>214</v>
      </c>
      <c r="I90" s="192" t="s">
        <v>215</v>
      </c>
      <c r="J90" s="192" t="s">
        <v>199</v>
      </c>
      <c r="K90" s="193" t="s">
        <v>216</v>
      </c>
      <c r="L90" s="194"/>
      <c r="M90" s="94" t="s">
        <v>19</v>
      </c>
      <c r="N90" s="95" t="s">
        <v>45</v>
      </c>
      <c r="O90" s="95" t="s">
        <v>217</v>
      </c>
      <c r="P90" s="95" t="s">
        <v>218</v>
      </c>
      <c r="Q90" s="95" t="s">
        <v>219</v>
      </c>
      <c r="R90" s="95" t="s">
        <v>220</v>
      </c>
      <c r="S90" s="95" t="s">
        <v>221</v>
      </c>
      <c r="T90" s="95" t="s">
        <v>222</v>
      </c>
      <c r="U90" s="96" t="s">
        <v>223</v>
      </c>
      <c r="V90" s="189"/>
      <c r="W90" s="189"/>
      <c r="X90" s="189"/>
      <c r="Y90" s="189"/>
      <c r="Z90" s="189"/>
      <c r="AA90" s="189"/>
      <c r="AB90" s="189"/>
      <c r="AC90" s="189"/>
      <c r="AD90" s="189"/>
      <c r="AE90" s="189"/>
    </row>
    <row r="91" s="2" customFormat="1" ht="22.8" customHeight="1">
      <c r="A91" s="40"/>
      <c r="B91" s="41"/>
      <c r="C91" s="101" t="s">
        <v>224</v>
      </c>
      <c r="D91" s="42"/>
      <c r="E91" s="42"/>
      <c r="F91" s="42"/>
      <c r="G91" s="42"/>
      <c r="H91" s="42"/>
      <c r="I91" s="42"/>
      <c r="J91" s="195">
        <f>BK91</f>
        <v>0</v>
      </c>
      <c r="K91" s="42"/>
      <c r="L91" s="46"/>
      <c r="M91" s="97"/>
      <c r="N91" s="196"/>
      <c r="O91" s="98"/>
      <c r="P91" s="197">
        <f>P92+P156+P164</f>
        <v>0</v>
      </c>
      <c r="Q91" s="98"/>
      <c r="R91" s="197">
        <f>R92+R156+R164</f>
        <v>0.015799999999999998</v>
      </c>
      <c r="S91" s="98"/>
      <c r="T91" s="197">
        <f>T92+T156+T164</f>
        <v>0</v>
      </c>
      <c r="U91" s="99"/>
      <c r="V91" s="40"/>
      <c r="W91" s="40"/>
      <c r="X91" s="40"/>
      <c r="Y91" s="40"/>
      <c r="Z91" s="40"/>
      <c r="AA91" s="40"/>
      <c r="AB91" s="40"/>
      <c r="AC91" s="40"/>
      <c r="AD91" s="40"/>
      <c r="AE91" s="40"/>
      <c r="AT91" s="19" t="s">
        <v>74</v>
      </c>
      <c r="AU91" s="19" t="s">
        <v>200</v>
      </c>
      <c r="BK91" s="198">
        <f>BK92+BK156+BK164</f>
        <v>0</v>
      </c>
    </row>
    <row r="92" s="12" customFormat="1" ht="25.92" customHeight="1">
      <c r="A92" s="12"/>
      <c r="B92" s="199"/>
      <c r="C92" s="200"/>
      <c r="D92" s="201" t="s">
        <v>74</v>
      </c>
      <c r="E92" s="202" t="s">
        <v>341</v>
      </c>
      <c r="F92" s="202" t="s">
        <v>342</v>
      </c>
      <c r="G92" s="200"/>
      <c r="H92" s="200"/>
      <c r="I92" s="203"/>
      <c r="J92" s="204">
        <f>BK92</f>
        <v>0</v>
      </c>
      <c r="K92" s="200"/>
      <c r="L92" s="205"/>
      <c r="M92" s="206"/>
      <c r="N92" s="207"/>
      <c r="O92" s="207"/>
      <c r="P92" s="208">
        <f>P93</f>
        <v>0</v>
      </c>
      <c r="Q92" s="207"/>
      <c r="R92" s="208">
        <f>R93</f>
        <v>0.015799999999999998</v>
      </c>
      <c r="S92" s="207"/>
      <c r="T92" s="208">
        <f>T93</f>
        <v>0</v>
      </c>
      <c r="U92" s="209"/>
      <c r="V92" s="12"/>
      <c r="W92" s="12"/>
      <c r="X92" s="12"/>
      <c r="Y92" s="12"/>
      <c r="Z92" s="12"/>
      <c r="AA92" s="12"/>
      <c r="AB92" s="12"/>
      <c r="AC92" s="12"/>
      <c r="AD92" s="12"/>
      <c r="AE92" s="12"/>
      <c r="AR92" s="210" t="s">
        <v>84</v>
      </c>
      <c r="AT92" s="211" t="s">
        <v>74</v>
      </c>
      <c r="AU92" s="211" t="s">
        <v>75</v>
      </c>
      <c r="AY92" s="210" t="s">
        <v>227</v>
      </c>
      <c r="BK92" s="212">
        <f>BK93</f>
        <v>0</v>
      </c>
    </row>
    <row r="93" s="12" customFormat="1" ht="22.8" customHeight="1">
      <c r="A93" s="12"/>
      <c r="B93" s="199"/>
      <c r="C93" s="200"/>
      <c r="D93" s="201" t="s">
        <v>74</v>
      </c>
      <c r="E93" s="213" t="s">
        <v>4139</v>
      </c>
      <c r="F93" s="213" t="s">
        <v>132</v>
      </c>
      <c r="G93" s="200"/>
      <c r="H93" s="200"/>
      <c r="I93" s="203"/>
      <c r="J93" s="214">
        <f>BK93</f>
        <v>0</v>
      </c>
      <c r="K93" s="200"/>
      <c r="L93" s="205"/>
      <c r="M93" s="206"/>
      <c r="N93" s="207"/>
      <c r="O93" s="207"/>
      <c r="P93" s="208">
        <f>SUM(P94:P155)</f>
        <v>0</v>
      </c>
      <c r="Q93" s="207"/>
      <c r="R93" s="208">
        <f>SUM(R94:R155)</f>
        <v>0.015799999999999998</v>
      </c>
      <c r="S93" s="207"/>
      <c r="T93" s="208">
        <f>SUM(T94:T155)</f>
        <v>0</v>
      </c>
      <c r="U93" s="209"/>
      <c r="V93" s="12"/>
      <c r="W93" s="12"/>
      <c r="X93" s="12"/>
      <c r="Y93" s="12"/>
      <c r="Z93" s="12"/>
      <c r="AA93" s="12"/>
      <c r="AB93" s="12"/>
      <c r="AC93" s="12"/>
      <c r="AD93" s="12"/>
      <c r="AE93" s="12"/>
      <c r="AR93" s="210" t="s">
        <v>84</v>
      </c>
      <c r="AT93" s="211" t="s">
        <v>74</v>
      </c>
      <c r="AU93" s="211" t="s">
        <v>82</v>
      </c>
      <c r="AY93" s="210" t="s">
        <v>227</v>
      </c>
      <c r="BK93" s="212">
        <f>SUM(BK94:BK155)</f>
        <v>0</v>
      </c>
    </row>
    <row r="94" s="2" customFormat="1" ht="16.5" customHeight="1">
      <c r="A94" s="40"/>
      <c r="B94" s="41"/>
      <c r="C94" s="215" t="s">
        <v>82</v>
      </c>
      <c r="D94" s="215" t="s">
        <v>229</v>
      </c>
      <c r="E94" s="216" t="s">
        <v>4140</v>
      </c>
      <c r="F94" s="217" t="s">
        <v>4141</v>
      </c>
      <c r="G94" s="218" t="s">
        <v>348</v>
      </c>
      <c r="H94" s="219">
        <v>1</v>
      </c>
      <c r="I94" s="220"/>
      <c r="J94" s="221">
        <f>ROUND(I94*H94,2)</f>
        <v>0</v>
      </c>
      <c r="K94" s="217" t="s">
        <v>517</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336</v>
      </c>
      <c r="AT94" s="226" t="s">
        <v>229</v>
      </c>
      <c r="AU94" s="226" t="s">
        <v>84</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336</v>
      </c>
      <c r="BM94" s="226" t="s">
        <v>4142</v>
      </c>
    </row>
    <row r="95" s="2" customFormat="1">
      <c r="A95" s="40"/>
      <c r="B95" s="41"/>
      <c r="C95" s="42"/>
      <c r="D95" s="235" t="s">
        <v>519</v>
      </c>
      <c r="E95" s="42"/>
      <c r="F95" s="279" t="s">
        <v>4143</v>
      </c>
      <c r="G95" s="42"/>
      <c r="H95" s="42"/>
      <c r="I95" s="230"/>
      <c r="J95" s="42"/>
      <c r="K95" s="42"/>
      <c r="L95" s="46"/>
      <c r="M95" s="231"/>
      <c r="N95" s="232"/>
      <c r="O95" s="86"/>
      <c r="P95" s="86"/>
      <c r="Q95" s="86"/>
      <c r="R95" s="86"/>
      <c r="S95" s="86"/>
      <c r="T95" s="86"/>
      <c r="U95" s="87"/>
      <c r="V95" s="40"/>
      <c r="W95" s="40"/>
      <c r="X95" s="40"/>
      <c r="Y95" s="40"/>
      <c r="Z95" s="40"/>
      <c r="AA95" s="40"/>
      <c r="AB95" s="40"/>
      <c r="AC95" s="40"/>
      <c r="AD95" s="40"/>
      <c r="AE95" s="40"/>
      <c r="AT95" s="19" t="s">
        <v>519</v>
      </c>
      <c r="AU95" s="19" t="s">
        <v>84</v>
      </c>
    </row>
    <row r="96" s="13" customFormat="1">
      <c r="A96" s="13"/>
      <c r="B96" s="233"/>
      <c r="C96" s="234"/>
      <c r="D96" s="235" t="s">
        <v>238</v>
      </c>
      <c r="E96" s="236" t="s">
        <v>19</v>
      </c>
      <c r="F96" s="237" t="s">
        <v>82</v>
      </c>
      <c r="G96" s="234"/>
      <c r="H96" s="238">
        <v>1</v>
      </c>
      <c r="I96" s="239"/>
      <c r="J96" s="234"/>
      <c r="K96" s="234"/>
      <c r="L96" s="240"/>
      <c r="M96" s="241"/>
      <c r="N96" s="242"/>
      <c r="O96" s="242"/>
      <c r="P96" s="242"/>
      <c r="Q96" s="242"/>
      <c r="R96" s="242"/>
      <c r="S96" s="242"/>
      <c r="T96" s="242"/>
      <c r="U96" s="243"/>
      <c r="V96" s="13"/>
      <c r="W96" s="13"/>
      <c r="X96" s="13"/>
      <c r="Y96" s="13"/>
      <c r="Z96" s="13"/>
      <c r="AA96" s="13"/>
      <c r="AB96" s="13"/>
      <c r="AC96" s="13"/>
      <c r="AD96" s="13"/>
      <c r="AE96" s="13"/>
      <c r="AT96" s="244" t="s">
        <v>238</v>
      </c>
      <c r="AU96" s="244" t="s">
        <v>84</v>
      </c>
      <c r="AV96" s="13" t="s">
        <v>84</v>
      </c>
      <c r="AW96" s="13" t="s">
        <v>37</v>
      </c>
      <c r="AX96" s="13" t="s">
        <v>75</v>
      </c>
      <c r="AY96" s="244" t="s">
        <v>227</v>
      </c>
    </row>
    <row r="97" s="14" customFormat="1">
      <c r="A97" s="14"/>
      <c r="B97" s="245"/>
      <c r="C97" s="246"/>
      <c r="D97" s="235" t="s">
        <v>238</v>
      </c>
      <c r="E97" s="247" t="s">
        <v>19</v>
      </c>
      <c r="F97" s="248" t="s">
        <v>240</v>
      </c>
      <c r="G97" s="246"/>
      <c r="H97" s="249">
        <v>1</v>
      </c>
      <c r="I97" s="250"/>
      <c r="J97" s="246"/>
      <c r="K97" s="246"/>
      <c r="L97" s="251"/>
      <c r="M97" s="252"/>
      <c r="N97" s="253"/>
      <c r="O97" s="253"/>
      <c r="P97" s="253"/>
      <c r="Q97" s="253"/>
      <c r="R97" s="253"/>
      <c r="S97" s="253"/>
      <c r="T97" s="253"/>
      <c r="U97" s="254"/>
      <c r="V97" s="14"/>
      <c r="W97" s="14"/>
      <c r="X97" s="14"/>
      <c r="Y97" s="14"/>
      <c r="Z97" s="14"/>
      <c r="AA97" s="14"/>
      <c r="AB97" s="14"/>
      <c r="AC97" s="14"/>
      <c r="AD97" s="14"/>
      <c r="AE97" s="14"/>
      <c r="AT97" s="255" t="s">
        <v>238</v>
      </c>
      <c r="AU97" s="255" t="s">
        <v>84</v>
      </c>
      <c r="AV97" s="14" t="s">
        <v>234</v>
      </c>
      <c r="AW97" s="14" t="s">
        <v>37</v>
      </c>
      <c r="AX97" s="14" t="s">
        <v>82</v>
      </c>
      <c r="AY97" s="255" t="s">
        <v>227</v>
      </c>
    </row>
    <row r="98" s="2" customFormat="1" ht="16.5" customHeight="1">
      <c r="A98" s="40"/>
      <c r="B98" s="41"/>
      <c r="C98" s="215" t="s">
        <v>84</v>
      </c>
      <c r="D98" s="215" t="s">
        <v>229</v>
      </c>
      <c r="E98" s="216" t="s">
        <v>4144</v>
      </c>
      <c r="F98" s="217" t="s">
        <v>4141</v>
      </c>
      <c r="G98" s="218" t="s">
        <v>348</v>
      </c>
      <c r="H98" s="219">
        <v>1</v>
      </c>
      <c r="I98" s="220"/>
      <c r="J98" s="221">
        <f>ROUND(I98*H98,2)</f>
        <v>0</v>
      </c>
      <c r="K98" s="217" t="s">
        <v>517</v>
      </c>
      <c r="L98" s="46"/>
      <c r="M98" s="222" t="s">
        <v>19</v>
      </c>
      <c r="N98" s="223" t="s">
        <v>46</v>
      </c>
      <c r="O98" s="86"/>
      <c r="P98" s="224">
        <f>O98*H98</f>
        <v>0</v>
      </c>
      <c r="Q98" s="224">
        <v>0</v>
      </c>
      <c r="R98" s="224">
        <f>Q98*H98</f>
        <v>0</v>
      </c>
      <c r="S98" s="224">
        <v>0</v>
      </c>
      <c r="T98" s="224">
        <f>S98*H98</f>
        <v>0</v>
      </c>
      <c r="U98" s="225" t="s">
        <v>19</v>
      </c>
      <c r="V98" s="40"/>
      <c r="W98" s="40"/>
      <c r="X98" s="40"/>
      <c r="Y98" s="40"/>
      <c r="Z98" s="40"/>
      <c r="AA98" s="40"/>
      <c r="AB98" s="40"/>
      <c r="AC98" s="40"/>
      <c r="AD98" s="40"/>
      <c r="AE98" s="40"/>
      <c r="AR98" s="226" t="s">
        <v>336</v>
      </c>
      <c r="AT98" s="226" t="s">
        <v>229</v>
      </c>
      <c r="AU98" s="226" t="s">
        <v>84</v>
      </c>
      <c r="AY98" s="19" t="s">
        <v>227</v>
      </c>
      <c r="BE98" s="227">
        <f>IF(N98="základní",J98,0)</f>
        <v>0</v>
      </c>
      <c r="BF98" s="227">
        <f>IF(N98="snížená",J98,0)</f>
        <v>0</v>
      </c>
      <c r="BG98" s="227">
        <f>IF(N98="zákl. přenesená",J98,0)</f>
        <v>0</v>
      </c>
      <c r="BH98" s="227">
        <f>IF(N98="sníž. přenesená",J98,0)</f>
        <v>0</v>
      </c>
      <c r="BI98" s="227">
        <f>IF(N98="nulová",J98,0)</f>
        <v>0</v>
      </c>
      <c r="BJ98" s="19" t="s">
        <v>82</v>
      </c>
      <c r="BK98" s="227">
        <f>ROUND(I98*H98,2)</f>
        <v>0</v>
      </c>
      <c r="BL98" s="19" t="s">
        <v>336</v>
      </c>
      <c r="BM98" s="226" t="s">
        <v>4145</v>
      </c>
    </row>
    <row r="99" s="2" customFormat="1">
      <c r="A99" s="40"/>
      <c r="B99" s="41"/>
      <c r="C99" s="42"/>
      <c r="D99" s="235" t="s">
        <v>519</v>
      </c>
      <c r="E99" s="42"/>
      <c r="F99" s="279" t="s">
        <v>4146</v>
      </c>
      <c r="G99" s="42"/>
      <c r="H99" s="42"/>
      <c r="I99" s="230"/>
      <c r="J99" s="42"/>
      <c r="K99" s="42"/>
      <c r="L99" s="46"/>
      <c r="M99" s="231"/>
      <c r="N99" s="232"/>
      <c r="O99" s="86"/>
      <c r="P99" s="86"/>
      <c r="Q99" s="86"/>
      <c r="R99" s="86"/>
      <c r="S99" s="86"/>
      <c r="T99" s="86"/>
      <c r="U99" s="87"/>
      <c r="V99" s="40"/>
      <c r="W99" s="40"/>
      <c r="X99" s="40"/>
      <c r="Y99" s="40"/>
      <c r="Z99" s="40"/>
      <c r="AA99" s="40"/>
      <c r="AB99" s="40"/>
      <c r="AC99" s="40"/>
      <c r="AD99" s="40"/>
      <c r="AE99" s="40"/>
      <c r="AT99" s="19" t="s">
        <v>519</v>
      </c>
      <c r="AU99" s="19" t="s">
        <v>84</v>
      </c>
    </row>
    <row r="100" s="13" customFormat="1">
      <c r="A100" s="13"/>
      <c r="B100" s="233"/>
      <c r="C100" s="234"/>
      <c r="D100" s="235" t="s">
        <v>238</v>
      </c>
      <c r="E100" s="236" t="s">
        <v>19</v>
      </c>
      <c r="F100" s="237" t="s">
        <v>82</v>
      </c>
      <c r="G100" s="234"/>
      <c r="H100" s="238">
        <v>1</v>
      </c>
      <c r="I100" s="239"/>
      <c r="J100" s="234"/>
      <c r="K100" s="234"/>
      <c r="L100" s="240"/>
      <c r="M100" s="241"/>
      <c r="N100" s="242"/>
      <c r="O100" s="242"/>
      <c r="P100" s="242"/>
      <c r="Q100" s="242"/>
      <c r="R100" s="242"/>
      <c r="S100" s="242"/>
      <c r="T100" s="242"/>
      <c r="U100" s="243"/>
      <c r="V100" s="13"/>
      <c r="W100" s="13"/>
      <c r="X100" s="13"/>
      <c r="Y100" s="13"/>
      <c r="Z100" s="13"/>
      <c r="AA100" s="13"/>
      <c r="AB100" s="13"/>
      <c r="AC100" s="13"/>
      <c r="AD100" s="13"/>
      <c r="AE100" s="13"/>
      <c r="AT100" s="244" t="s">
        <v>238</v>
      </c>
      <c r="AU100" s="244" t="s">
        <v>84</v>
      </c>
      <c r="AV100" s="13" t="s">
        <v>84</v>
      </c>
      <c r="AW100" s="13" t="s">
        <v>37</v>
      </c>
      <c r="AX100" s="13" t="s">
        <v>75</v>
      </c>
      <c r="AY100" s="244" t="s">
        <v>227</v>
      </c>
    </row>
    <row r="101" s="14" customFormat="1">
      <c r="A101" s="14"/>
      <c r="B101" s="245"/>
      <c r="C101" s="246"/>
      <c r="D101" s="235" t="s">
        <v>238</v>
      </c>
      <c r="E101" s="247" t="s">
        <v>19</v>
      </c>
      <c r="F101" s="248" t="s">
        <v>240</v>
      </c>
      <c r="G101" s="246"/>
      <c r="H101" s="249">
        <v>1</v>
      </c>
      <c r="I101" s="250"/>
      <c r="J101" s="246"/>
      <c r="K101" s="246"/>
      <c r="L101" s="251"/>
      <c r="M101" s="252"/>
      <c r="N101" s="253"/>
      <c r="O101" s="253"/>
      <c r="P101" s="253"/>
      <c r="Q101" s="253"/>
      <c r="R101" s="253"/>
      <c r="S101" s="253"/>
      <c r="T101" s="253"/>
      <c r="U101" s="254"/>
      <c r="V101" s="14"/>
      <c r="W101" s="14"/>
      <c r="X101" s="14"/>
      <c r="Y101" s="14"/>
      <c r="Z101" s="14"/>
      <c r="AA101" s="14"/>
      <c r="AB101" s="14"/>
      <c r="AC101" s="14"/>
      <c r="AD101" s="14"/>
      <c r="AE101" s="14"/>
      <c r="AT101" s="255" t="s">
        <v>238</v>
      </c>
      <c r="AU101" s="255" t="s">
        <v>84</v>
      </c>
      <c r="AV101" s="14" t="s">
        <v>234</v>
      </c>
      <c r="AW101" s="14" t="s">
        <v>37</v>
      </c>
      <c r="AX101" s="14" t="s">
        <v>82</v>
      </c>
      <c r="AY101" s="255" t="s">
        <v>227</v>
      </c>
    </row>
    <row r="102" s="2" customFormat="1" ht="24.15" customHeight="1">
      <c r="A102" s="40"/>
      <c r="B102" s="41"/>
      <c r="C102" s="215" t="s">
        <v>91</v>
      </c>
      <c r="D102" s="215" t="s">
        <v>229</v>
      </c>
      <c r="E102" s="216" t="s">
        <v>2336</v>
      </c>
      <c r="F102" s="217" t="s">
        <v>2337</v>
      </c>
      <c r="G102" s="218" t="s">
        <v>348</v>
      </c>
      <c r="H102" s="219">
        <v>1</v>
      </c>
      <c r="I102" s="220"/>
      <c r="J102" s="221">
        <f>ROUND(I102*H102,2)</f>
        <v>0</v>
      </c>
      <c r="K102" s="217" t="s">
        <v>233</v>
      </c>
      <c r="L102" s="46"/>
      <c r="M102" s="222" t="s">
        <v>19</v>
      </c>
      <c r="N102" s="223" t="s">
        <v>46</v>
      </c>
      <c r="O102" s="86"/>
      <c r="P102" s="224">
        <f>O102*H102</f>
        <v>0</v>
      </c>
      <c r="Q102" s="224">
        <v>0</v>
      </c>
      <c r="R102" s="224">
        <f>Q102*H102</f>
        <v>0</v>
      </c>
      <c r="S102" s="224">
        <v>0</v>
      </c>
      <c r="T102" s="224">
        <f>S102*H102</f>
        <v>0</v>
      </c>
      <c r="U102" s="225" t="s">
        <v>19</v>
      </c>
      <c r="V102" s="40"/>
      <c r="W102" s="40"/>
      <c r="X102" s="40"/>
      <c r="Y102" s="40"/>
      <c r="Z102" s="40"/>
      <c r="AA102" s="40"/>
      <c r="AB102" s="40"/>
      <c r="AC102" s="40"/>
      <c r="AD102" s="40"/>
      <c r="AE102" s="40"/>
      <c r="AR102" s="226" t="s">
        <v>336</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336</v>
      </c>
      <c r="BM102" s="226" t="s">
        <v>4147</v>
      </c>
    </row>
    <row r="103" s="2" customFormat="1">
      <c r="A103" s="40"/>
      <c r="B103" s="41"/>
      <c r="C103" s="42"/>
      <c r="D103" s="228" t="s">
        <v>236</v>
      </c>
      <c r="E103" s="42"/>
      <c r="F103" s="229" t="s">
        <v>2339</v>
      </c>
      <c r="G103" s="42"/>
      <c r="H103" s="42"/>
      <c r="I103" s="230"/>
      <c r="J103" s="42"/>
      <c r="K103" s="42"/>
      <c r="L103" s="46"/>
      <c r="M103" s="231"/>
      <c r="N103" s="232"/>
      <c r="O103" s="86"/>
      <c r="P103" s="86"/>
      <c r="Q103" s="86"/>
      <c r="R103" s="86"/>
      <c r="S103" s="86"/>
      <c r="T103" s="86"/>
      <c r="U103" s="87"/>
      <c r="V103" s="40"/>
      <c r="W103" s="40"/>
      <c r="X103" s="40"/>
      <c r="Y103" s="40"/>
      <c r="Z103" s="40"/>
      <c r="AA103" s="40"/>
      <c r="AB103" s="40"/>
      <c r="AC103" s="40"/>
      <c r="AD103" s="40"/>
      <c r="AE103" s="40"/>
      <c r="AT103" s="19" t="s">
        <v>236</v>
      </c>
      <c r="AU103" s="19" t="s">
        <v>84</v>
      </c>
    </row>
    <row r="104" s="13" customFormat="1">
      <c r="A104" s="13"/>
      <c r="B104" s="233"/>
      <c r="C104" s="234"/>
      <c r="D104" s="235" t="s">
        <v>238</v>
      </c>
      <c r="E104" s="236" t="s">
        <v>19</v>
      </c>
      <c r="F104" s="237" t="s">
        <v>82</v>
      </c>
      <c r="G104" s="234"/>
      <c r="H104" s="238">
        <v>1</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4" customFormat="1">
      <c r="A105" s="14"/>
      <c r="B105" s="245"/>
      <c r="C105" s="246"/>
      <c r="D105" s="235" t="s">
        <v>238</v>
      </c>
      <c r="E105" s="247" t="s">
        <v>19</v>
      </c>
      <c r="F105" s="248" t="s">
        <v>240</v>
      </c>
      <c r="G105" s="246"/>
      <c r="H105" s="249">
        <v>1</v>
      </c>
      <c r="I105" s="250"/>
      <c r="J105" s="246"/>
      <c r="K105" s="246"/>
      <c r="L105" s="251"/>
      <c r="M105" s="252"/>
      <c r="N105" s="253"/>
      <c r="O105" s="253"/>
      <c r="P105" s="253"/>
      <c r="Q105" s="253"/>
      <c r="R105" s="253"/>
      <c r="S105" s="253"/>
      <c r="T105" s="253"/>
      <c r="U105" s="254"/>
      <c r="V105" s="14"/>
      <c r="W105" s="14"/>
      <c r="X105" s="14"/>
      <c r="Y105" s="14"/>
      <c r="Z105" s="14"/>
      <c r="AA105" s="14"/>
      <c r="AB105" s="14"/>
      <c r="AC105" s="14"/>
      <c r="AD105" s="14"/>
      <c r="AE105" s="14"/>
      <c r="AT105" s="255" t="s">
        <v>238</v>
      </c>
      <c r="AU105" s="255" t="s">
        <v>84</v>
      </c>
      <c r="AV105" s="14" t="s">
        <v>234</v>
      </c>
      <c r="AW105" s="14" t="s">
        <v>37</v>
      </c>
      <c r="AX105" s="14" t="s">
        <v>82</v>
      </c>
      <c r="AY105" s="255" t="s">
        <v>227</v>
      </c>
    </row>
    <row r="106" s="2" customFormat="1" ht="16.5" customHeight="1">
      <c r="A106" s="40"/>
      <c r="B106" s="41"/>
      <c r="C106" s="256" t="s">
        <v>234</v>
      </c>
      <c r="D106" s="256" t="s">
        <v>241</v>
      </c>
      <c r="E106" s="257" t="s">
        <v>2340</v>
      </c>
      <c r="F106" s="258" t="s">
        <v>4148</v>
      </c>
      <c r="G106" s="259" t="s">
        <v>348</v>
      </c>
      <c r="H106" s="260">
        <v>1</v>
      </c>
      <c r="I106" s="261"/>
      <c r="J106" s="262">
        <f>ROUND(I106*H106,2)</f>
        <v>0</v>
      </c>
      <c r="K106" s="258" t="s">
        <v>517</v>
      </c>
      <c r="L106" s="263"/>
      <c r="M106" s="264" t="s">
        <v>19</v>
      </c>
      <c r="N106" s="265" t="s">
        <v>46</v>
      </c>
      <c r="O106" s="86"/>
      <c r="P106" s="224">
        <f>O106*H106</f>
        <v>0</v>
      </c>
      <c r="Q106" s="224">
        <v>0.0118</v>
      </c>
      <c r="R106" s="224">
        <f>Q106*H106</f>
        <v>0.0118</v>
      </c>
      <c r="S106" s="224">
        <v>0</v>
      </c>
      <c r="T106" s="224">
        <f>S106*H106</f>
        <v>0</v>
      </c>
      <c r="U106" s="225" t="s">
        <v>19</v>
      </c>
      <c r="V106" s="40"/>
      <c r="W106" s="40"/>
      <c r="X106" s="40"/>
      <c r="Y106" s="40"/>
      <c r="Z106" s="40"/>
      <c r="AA106" s="40"/>
      <c r="AB106" s="40"/>
      <c r="AC106" s="40"/>
      <c r="AD106" s="40"/>
      <c r="AE106" s="40"/>
      <c r="AR106" s="226" t="s">
        <v>491</v>
      </c>
      <c r="AT106" s="226" t="s">
        <v>241</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336</v>
      </c>
      <c r="BM106" s="226" t="s">
        <v>4149</v>
      </c>
    </row>
    <row r="107" s="2" customFormat="1">
      <c r="A107" s="40"/>
      <c r="B107" s="41"/>
      <c r="C107" s="42"/>
      <c r="D107" s="235" t="s">
        <v>519</v>
      </c>
      <c r="E107" s="42"/>
      <c r="F107" s="279" t="s">
        <v>2343</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519</v>
      </c>
      <c r="AU107" s="19" t="s">
        <v>84</v>
      </c>
    </row>
    <row r="108" s="2" customFormat="1" ht="24.15" customHeight="1">
      <c r="A108" s="40"/>
      <c r="B108" s="41"/>
      <c r="C108" s="215" t="s">
        <v>267</v>
      </c>
      <c r="D108" s="215" t="s">
        <v>229</v>
      </c>
      <c r="E108" s="216" t="s">
        <v>2352</v>
      </c>
      <c r="F108" s="217" t="s">
        <v>2353</v>
      </c>
      <c r="G108" s="218" t="s">
        <v>348</v>
      </c>
      <c r="H108" s="219">
        <v>2</v>
      </c>
      <c r="I108" s="220"/>
      <c r="J108" s="221">
        <f>ROUND(I108*H108,2)</f>
        <v>0</v>
      </c>
      <c r="K108" s="217" t="s">
        <v>233</v>
      </c>
      <c r="L108" s="46"/>
      <c r="M108" s="222" t="s">
        <v>19</v>
      </c>
      <c r="N108" s="223" t="s">
        <v>46</v>
      </c>
      <c r="O108" s="86"/>
      <c r="P108" s="224">
        <f>O108*H108</f>
        <v>0</v>
      </c>
      <c r="Q108" s="224">
        <v>0</v>
      </c>
      <c r="R108" s="224">
        <f>Q108*H108</f>
        <v>0</v>
      </c>
      <c r="S108" s="224">
        <v>0</v>
      </c>
      <c r="T108" s="224">
        <f>S108*H108</f>
        <v>0</v>
      </c>
      <c r="U108" s="225" t="s">
        <v>19</v>
      </c>
      <c r="V108" s="40"/>
      <c r="W108" s="40"/>
      <c r="X108" s="40"/>
      <c r="Y108" s="40"/>
      <c r="Z108" s="40"/>
      <c r="AA108" s="40"/>
      <c r="AB108" s="40"/>
      <c r="AC108" s="40"/>
      <c r="AD108" s="40"/>
      <c r="AE108" s="40"/>
      <c r="AR108" s="226" t="s">
        <v>336</v>
      </c>
      <c r="AT108" s="226" t="s">
        <v>229</v>
      </c>
      <c r="AU108" s="226" t="s">
        <v>84</v>
      </c>
      <c r="AY108" s="19" t="s">
        <v>227</v>
      </c>
      <c r="BE108" s="227">
        <f>IF(N108="základní",J108,0)</f>
        <v>0</v>
      </c>
      <c r="BF108" s="227">
        <f>IF(N108="snížená",J108,0)</f>
        <v>0</v>
      </c>
      <c r="BG108" s="227">
        <f>IF(N108="zákl. přenesená",J108,0)</f>
        <v>0</v>
      </c>
      <c r="BH108" s="227">
        <f>IF(N108="sníž. přenesená",J108,0)</f>
        <v>0</v>
      </c>
      <c r="BI108" s="227">
        <f>IF(N108="nulová",J108,0)</f>
        <v>0</v>
      </c>
      <c r="BJ108" s="19" t="s">
        <v>82</v>
      </c>
      <c r="BK108" s="227">
        <f>ROUND(I108*H108,2)</f>
        <v>0</v>
      </c>
      <c r="BL108" s="19" t="s">
        <v>336</v>
      </c>
      <c r="BM108" s="226" t="s">
        <v>4150</v>
      </c>
    </row>
    <row r="109" s="2" customFormat="1">
      <c r="A109" s="40"/>
      <c r="B109" s="41"/>
      <c r="C109" s="42"/>
      <c r="D109" s="228" t="s">
        <v>236</v>
      </c>
      <c r="E109" s="42"/>
      <c r="F109" s="229" t="s">
        <v>2355</v>
      </c>
      <c r="G109" s="42"/>
      <c r="H109" s="42"/>
      <c r="I109" s="230"/>
      <c r="J109" s="42"/>
      <c r="K109" s="42"/>
      <c r="L109" s="46"/>
      <c r="M109" s="231"/>
      <c r="N109" s="232"/>
      <c r="O109" s="86"/>
      <c r="P109" s="86"/>
      <c r="Q109" s="86"/>
      <c r="R109" s="86"/>
      <c r="S109" s="86"/>
      <c r="T109" s="86"/>
      <c r="U109" s="87"/>
      <c r="V109" s="40"/>
      <c r="W109" s="40"/>
      <c r="X109" s="40"/>
      <c r="Y109" s="40"/>
      <c r="Z109" s="40"/>
      <c r="AA109" s="40"/>
      <c r="AB109" s="40"/>
      <c r="AC109" s="40"/>
      <c r="AD109" s="40"/>
      <c r="AE109" s="40"/>
      <c r="AT109" s="19" t="s">
        <v>236</v>
      </c>
      <c r="AU109" s="19" t="s">
        <v>84</v>
      </c>
    </row>
    <row r="110" s="13" customFormat="1">
      <c r="A110" s="13"/>
      <c r="B110" s="233"/>
      <c r="C110" s="234"/>
      <c r="D110" s="235" t="s">
        <v>238</v>
      </c>
      <c r="E110" s="236" t="s">
        <v>19</v>
      </c>
      <c r="F110" s="237" t="s">
        <v>749</v>
      </c>
      <c r="G110" s="234"/>
      <c r="H110" s="238">
        <v>2</v>
      </c>
      <c r="I110" s="239"/>
      <c r="J110" s="234"/>
      <c r="K110" s="234"/>
      <c r="L110" s="240"/>
      <c r="M110" s="241"/>
      <c r="N110" s="242"/>
      <c r="O110" s="242"/>
      <c r="P110" s="242"/>
      <c r="Q110" s="242"/>
      <c r="R110" s="242"/>
      <c r="S110" s="242"/>
      <c r="T110" s="242"/>
      <c r="U110" s="243"/>
      <c r="V110" s="13"/>
      <c r="W110" s="13"/>
      <c r="X110" s="13"/>
      <c r="Y110" s="13"/>
      <c r="Z110" s="13"/>
      <c r="AA110" s="13"/>
      <c r="AB110" s="13"/>
      <c r="AC110" s="13"/>
      <c r="AD110" s="13"/>
      <c r="AE110" s="13"/>
      <c r="AT110" s="244" t="s">
        <v>238</v>
      </c>
      <c r="AU110" s="244" t="s">
        <v>84</v>
      </c>
      <c r="AV110" s="13" t="s">
        <v>84</v>
      </c>
      <c r="AW110" s="13" t="s">
        <v>37</v>
      </c>
      <c r="AX110" s="13" t="s">
        <v>75</v>
      </c>
      <c r="AY110" s="244" t="s">
        <v>227</v>
      </c>
    </row>
    <row r="111" s="14" customFormat="1">
      <c r="A111" s="14"/>
      <c r="B111" s="245"/>
      <c r="C111" s="246"/>
      <c r="D111" s="235" t="s">
        <v>238</v>
      </c>
      <c r="E111" s="247" t="s">
        <v>19</v>
      </c>
      <c r="F111" s="248" t="s">
        <v>240</v>
      </c>
      <c r="G111" s="246"/>
      <c r="H111" s="249">
        <v>2</v>
      </c>
      <c r="I111" s="250"/>
      <c r="J111" s="246"/>
      <c r="K111" s="246"/>
      <c r="L111" s="251"/>
      <c r="M111" s="252"/>
      <c r="N111" s="253"/>
      <c r="O111" s="253"/>
      <c r="P111" s="253"/>
      <c r="Q111" s="253"/>
      <c r="R111" s="253"/>
      <c r="S111" s="253"/>
      <c r="T111" s="253"/>
      <c r="U111" s="254"/>
      <c r="V111" s="14"/>
      <c r="W111" s="14"/>
      <c r="X111" s="14"/>
      <c r="Y111" s="14"/>
      <c r="Z111" s="14"/>
      <c r="AA111" s="14"/>
      <c r="AB111" s="14"/>
      <c r="AC111" s="14"/>
      <c r="AD111" s="14"/>
      <c r="AE111" s="14"/>
      <c r="AT111" s="255" t="s">
        <v>238</v>
      </c>
      <c r="AU111" s="255" t="s">
        <v>84</v>
      </c>
      <c r="AV111" s="14" t="s">
        <v>234</v>
      </c>
      <c r="AW111" s="14" t="s">
        <v>37</v>
      </c>
      <c r="AX111" s="14" t="s">
        <v>82</v>
      </c>
      <c r="AY111" s="255" t="s">
        <v>227</v>
      </c>
    </row>
    <row r="112" s="2" customFormat="1" ht="16.5" customHeight="1">
      <c r="A112" s="40"/>
      <c r="B112" s="41"/>
      <c r="C112" s="256" t="s">
        <v>248</v>
      </c>
      <c r="D112" s="256" t="s">
        <v>241</v>
      </c>
      <c r="E112" s="257" t="s">
        <v>2357</v>
      </c>
      <c r="F112" s="258" t="s">
        <v>2358</v>
      </c>
      <c r="G112" s="259" t="s">
        <v>348</v>
      </c>
      <c r="H112" s="260">
        <v>2</v>
      </c>
      <c r="I112" s="261"/>
      <c r="J112" s="262">
        <f>ROUND(I112*H112,2)</f>
        <v>0</v>
      </c>
      <c r="K112" s="258" t="s">
        <v>233</v>
      </c>
      <c r="L112" s="263"/>
      <c r="M112" s="264" t="s">
        <v>19</v>
      </c>
      <c r="N112" s="265" t="s">
        <v>46</v>
      </c>
      <c r="O112" s="86"/>
      <c r="P112" s="224">
        <f>O112*H112</f>
        <v>0</v>
      </c>
      <c r="Q112" s="224">
        <v>0.00059999999999999995</v>
      </c>
      <c r="R112" s="224">
        <f>Q112*H112</f>
        <v>0.0011999999999999999</v>
      </c>
      <c r="S112" s="224">
        <v>0</v>
      </c>
      <c r="T112" s="224">
        <f>S112*H112</f>
        <v>0</v>
      </c>
      <c r="U112" s="225" t="s">
        <v>19</v>
      </c>
      <c r="V112" s="40"/>
      <c r="W112" s="40"/>
      <c r="X112" s="40"/>
      <c r="Y112" s="40"/>
      <c r="Z112" s="40"/>
      <c r="AA112" s="40"/>
      <c r="AB112" s="40"/>
      <c r="AC112" s="40"/>
      <c r="AD112" s="40"/>
      <c r="AE112" s="40"/>
      <c r="AR112" s="226" t="s">
        <v>491</v>
      </c>
      <c r="AT112" s="226" t="s">
        <v>241</v>
      </c>
      <c r="AU112" s="226" t="s">
        <v>84</v>
      </c>
      <c r="AY112" s="19" t="s">
        <v>227</v>
      </c>
      <c r="BE112" s="227">
        <f>IF(N112="základní",J112,0)</f>
        <v>0</v>
      </c>
      <c r="BF112" s="227">
        <f>IF(N112="snížená",J112,0)</f>
        <v>0</v>
      </c>
      <c r="BG112" s="227">
        <f>IF(N112="zákl. přenesená",J112,0)</f>
        <v>0</v>
      </c>
      <c r="BH112" s="227">
        <f>IF(N112="sníž. přenesená",J112,0)</f>
        <v>0</v>
      </c>
      <c r="BI112" s="227">
        <f>IF(N112="nulová",J112,0)</f>
        <v>0</v>
      </c>
      <c r="BJ112" s="19" t="s">
        <v>82</v>
      </c>
      <c r="BK112" s="227">
        <f>ROUND(I112*H112,2)</f>
        <v>0</v>
      </c>
      <c r="BL112" s="19" t="s">
        <v>336</v>
      </c>
      <c r="BM112" s="226" t="s">
        <v>4151</v>
      </c>
    </row>
    <row r="113" s="2" customFormat="1" ht="16.5" customHeight="1">
      <c r="A113" s="40"/>
      <c r="B113" s="41"/>
      <c r="C113" s="256" t="s">
        <v>285</v>
      </c>
      <c r="D113" s="256" t="s">
        <v>241</v>
      </c>
      <c r="E113" s="257" t="s">
        <v>2360</v>
      </c>
      <c r="F113" s="258" t="s">
        <v>2361</v>
      </c>
      <c r="G113" s="259" t="s">
        <v>348</v>
      </c>
      <c r="H113" s="260">
        <v>2</v>
      </c>
      <c r="I113" s="261"/>
      <c r="J113" s="262">
        <f>ROUND(I113*H113,2)</f>
        <v>0</v>
      </c>
      <c r="K113" s="258" t="s">
        <v>233</v>
      </c>
      <c r="L113" s="263"/>
      <c r="M113" s="264" t="s">
        <v>19</v>
      </c>
      <c r="N113" s="265" t="s">
        <v>46</v>
      </c>
      <c r="O113" s="86"/>
      <c r="P113" s="224">
        <f>O113*H113</f>
        <v>0</v>
      </c>
      <c r="Q113" s="224">
        <v>0.0014</v>
      </c>
      <c r="R113" s="224">
        <f>Q113*H113</f>
        <v>0.0028</v>
      </c>
      <c r="S113" s="224">
        <v>0</v>
      </c>
      <c r="T113" s="224">
        <f>S113*H113</f>
        <v>0</v>
      </c>
      <c r="U113" s="225" t="s">
        <v>19</v>
      </c>
      <c r="V113" s="40"/>
      <c r="W113" s="40"/>
      <c r="X113" s="40"/>
      <c r="Y113" s="40"/>
      <c r="Z113" s="40"/>
      <c r="AA113" s="40"/>
      <c r="AB113" s="40"/>
      <c r="AC113" s="40"/>
      <c r="AD113" s="40"/>
      <c r="AE113" s="40"/>
      <c r="AR113" s="226" t="s">
        <v>491</v>
      </c>
      <c r="AT113" s="226" t="s">
        <v>241</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336</v>
      </c>
      <c r="BM113" s="226" t="s">
        <v>4152</v>
      </c>
    </row>
    <row r="114" s="2" customFormat="1" ht="16.5" customHeight="1">
      <c r="A114" s="40"/>
      <c r="B114" s="41"/>
      <c r="C114" s="215" t="s">
        <v>245</v>
      </c>
      <c r="D114" s="215" t="s">
        <v>229</v>
      </c>
      <c r="E114" s="216" t="s">
        <v>2375</v>
      </c>
      <c r="F114" s="217" t="s">
        <v>2376</v>
      </c>
      <c r="G114" s="218" t="s">
        <v>1996</v>
      </c>
      <c r="H114" s="219">
        <v>3</v>
      </c>
      <c r="I114" s="220"/>
      <c r="J114" s="221">
        <f>ROUND(I114*H114,2)</f>
        <v>0</v>
      </c>
      <c r="K114" s="217" t="s">
        <v>517</v>
      </c>
      <c r="L114" s="46"/>
      <c r="M114" s="222" t="s">
        <v>19</v>
      </c>
      <c r="N114" s="223"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336</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336</v>
      </c>
      <c r="BM114" s="226" t="s">
        <v>4153</v>
      </c>
    </row>
    <row r="115" s="2" customFormat="1">
      <c r="A115" s="40"/>
      <c r="B115" s="41"/>
      <c r="C115" s="42"/>
      <c r="D115" s="235" t="s">
        <v>519</v>
      </c>
      <c r="E115" s="42"/>
      <c r="F115" s="279" t="s">
        <v>2378</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519</v>
      </c>
      <c r="AU115" s="19" t="s">
        <v>84</v>
      </c>
    </row>
    <row r="116" s="13" customFormat="1">
      <c r="A116" s="13"/>
      <c r="B116" s="233"/>
      <c r="C116" s="234"/>
      <c r="D116" s="235" t="s">
        <v>238</v>
      </c>
      <c r="E116" s="236" t="s">
        <v>19</v>
      </c>
      <c r="F116" s="237" t="s">
        <v>91</v>
      </c>
      <c r="G116" s="234"/>
      <c r="H116" s="238">
        <v>3</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4" customFormat="1">
      <c r="A117" s="14"/>
      <c r="B117" s="245"/>
      <c r="C117" s="246"/>
      <c r="D117" s="235" t="s">
        <v>238</v>
      </c>
      <c r="E117" s="247" t="s">
        <v>19</v>
      </c>
      <c r="F117" s="248" t="s">
        <v>240</v>
      </c>
      <c r="G117" s="246"/>
      <c r="H117" s="249">
        <v>3</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84</v>
      </c>
      <c r="AV117" s="14" t="s">
        <v>234</v>
      </c>
      <c r="AW117" s="14" t="s">
        <v>37</v>
      </c>
      <c r="AX117" s="14" t="s">
        <v>82</v>
      </c>
      <c r="AY117" s="255" t="s">
        <v>227</v>
      </c>
    </row>
    <row r="118" s="2" customFormat="1" ht="16.5" customHeight="1">
      <c r="A118" s="40"/>
      <c r="B118" s="41"/>
      <c r="C118" s="215" t="s">
        <v>255</v>
      </c>
      <c r="D118" s="215" t="s">
        <v>229</v>
      </c>
      <c r="E118" s="216" t="s">
        <v>2379</v>
      </c>
      <c r="F118" s="217" t="s">
        <v>2380</v>
      </c>
      <c r="G118" s="218" t="s">
        <v>1996</v>
      </c>
      <c r="H118" s="219">
        <v>5</v>
      </c>
      <c r="I118" s="220"/>
      <c r="J118" s="221">
        <f>ROUND(I118*H118,2)</f>
        <v>0</v>
      </c>
      <c r="K118" s="217" t="s">
        <v>517</v>
      </c>
      <c r="L118" s="46"/>
      <c r="M118" s="222" t="s">
        <v>19</v>
      </c>
      <c r="N118" s="223" t="s">
        <v>46</v>
      </c>
      <c r="O118" s="86"/>
      <c r="P118" s="224">
        <f>O118*H118</f>
        <v>0</v>
      </c>
      <c r="Q118" s="224">
        <v>0</v>
      </c>
      <c r="R118" s="224">
        <f>Q118*H118</f>
        <v>0</v>
      </c>
      <c r="S118" s="224">
        <v>0</v>
      </c>
      <c r="T118" s="224">
        <f>S118*H118</f>
        <v>0</v>
      </c>
      <c r="U118" s="225" t="s">
        <v>19</v>
      </c>
      <c r="V118" s="40"/>
      <c r="W118" s="40"/>
      <c r="X118" s="40"/>
      <c r="Y118" s="40"/>
      <c r="Z118" s="40"/>
      <c r="AA118" s="40"/>
      <c r="AB118" s="40"/>
      <c r="AC118" s="40"/>
      <c r="AD118" s="40"/>
      <c r="AE118" s="40"/>
      <c r="AR118" s="226" t="s">
        <v>336</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336</v>
      </c>
      <c r="BM118" s="226" t="s">
        <v>4154</v>
      </c>
    </row>
    <row r="119" s="2" customFormat="1">
      <c r="A119" s="40"/>
      <c r="B119" s="41"/>
      <c r="C119" s="42"/>
      <c r="D119" s="235" t="s">
        <v>519</v>
      </c>
      <c r="E119" s="42"/>
      <c r="F119" s="279" t="s">
        <v>2382</v>
      </c>
      <c r="G119" s="42"/>
      <c r="H119" s="42"/>
      <c r="I119" s="230"/>
      <c r="J119" s="42"/>
      <c r="K119" s="42"/>
      <c r="L119" s="46"/>
      <c r="M119" s="231"/>
      <c r="N119" s="232"/>
      <c r="O119" s="86"/>
      <c r="P119" s="86"/>
      <c r="Q119" s="86"/>
      <c r="R119" s="86"/>
      <c r="S119" s="86"/>
      <c r="T119" s="86"/>
      <c r="U119" s="87"/>
      <c r="V119" s="40"/>
      <c r="W119" s="40"/>
      <c r="X119" s="40"/>
      <c r="Y119" s="40"/>
      <c r="Z119" s="40"/>
      <c r="AA119" s="40"/>
      <c r="AB119" s="40"/>
      <c r="AC119" s="40"/>
      <c r="AD119" s="40"/>
      <c r="AE119" s="40"/>
      <c r="AT119" s="19" t="s">
        <v>519</v>
      </c>
      <c r="AU119" s="19" t="s">
        <v>84</v>
      </c>
    </row>
    <row r="120" s="13" customFormat="1">
      <c r="A120" s="13"/>
      <c r="B120" s="233"/>
      <c r="C120" s="234"/>
      <c r="D120" s="235" t="s">
        <v>238</v>
      </c>
      <c r="E120" s="236" t="s">
        <v>19</v>
      </c>
      <c r="F120" s="237" t="s">
        <v>267</v>
      </c>
      <c r="G120" s="234"/>
      <c r="H120" s="238">
        <v>5</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4" customFormat="1">
      <c r="A121" s="14"/>
      <c r="B121" s="245"/>
      <c r="C121" s="246"/>
      <c r="D121" s="235" t="s">
        <v>238</v>
      </c>
      <c r="E121" s="247" t="s">
        <v>19</v>
      </c>
      <c r="F121" s="248" t="s">
        <v>240</v>
      </c>
      <c r="G121" s="246"/>
      <c r="H121" s="249">
        <v>5</v>
      </c>
      <c r="I121" s="250"/>
      <c r="J121" s="246"/>
      <c r="K121" s="246"/>
      <c r="L121" s="251"/>
      <c r="M121" s="252"/>
      <c r="N121" s="253"/>
      <c r="O121" s="253"/>
      <c r="P121" s="253"/>
      <c r="Q121" s="253"/>
      <c r="R121" s="253"/>
      <c r="S121" s="253"/>
      <c r="T121" s="253"/>
      <c r="U121" s="254"/>
      <c r="V121" s="14"/>
      <c r="W121" s="14"/>
      <c r="X121" s="14"/>
      <c r="Y121" s="14"/>
      <c r="Z121" s="14"/>
      <c r="AA121" s="14"/>
      <c r="AB121" s="14"/>
      <c r="AC121" s="14"/>
      <c r="AD121" s="14"/>
      <c r="AE121" s="14"/>
      <c r="AT121" s="255" t="s">
        <v>238</v>
      </c>
      <c r="AU121" s="255" t="s">
        <v>84</v>
      </c>
      <c r="AV121" s="14" t="s">
        <v>234</v>
      </c>
      <c r="AW121" s="14" t="s">
        <v>37</v>
      </c>
      <c r="AX121" s="14" t="s">
        <v>82</v>
      </c>
      <c r="AY121" s="255" t="s">
        <v>227</v>
      </c>
    </row>
    <row r="122" s="2" customFormat="1" ht="16.5" customHeight="1">
      <c r="A122" s="40"/>
      <c r="B122" s="41"/>
      <c r="C122" s="215" t="s">
        <v>117</v>
      </c>
      <c r="D122" s="215" t="s">
        <v>229</v>
      </c>
      <c r="E122" s="216" t="s">
        <v>2383</v>
      </c>
      <c r="F122" s="217" t="s">
        <v>2384</v>
      </c>
      <c r="G122" s="218" t="s">
        <v>1996</v>
      </c>
      <c r="H122" s="219">
        <v>2</v>
      </c>
      <c r="I122" s="220"/>
      <c r="J122" s="221">
        <f>ROUND(I122*H122,2)</f>
        <v>0</v>
      </c>
      <c r="K122" s="217" t="s">
        <v>517</v>
      </c>
      <c r="L122" s="46"/>
      <c r="M122" s="222" t="s">
        <v>19</v>
      </c>
      <c r="N122" s="223" t="s">
        <v>46</v>
      </c>
      <c r="O122" s="86"/>
      <c r="P122" s="224">
        <f>O122*H122</f>
        <v>0</v>
      </c>
      <c r="Q122" s="224">
        <v>0</v>
      </c>
      <c r="R122" s="224">
        <f>Q122*H122</f>
        <v>0</v>
      </c>
      <c r="S122" s="224">
        <v>0</v>
      </c>
      <c r="T122" s="224">
        <f>S122*H122</f>
        <v>0</v>
      </c>
      <c r="U122" s="225" t="s">
        <v>19</v>
      </c>
      <c r="V122" s="40"/>
      <c r="W122" s="40"/>
      <c r="X122" s="40"/>
      <c r="Y122" s="40"/>
      <c r="Z122" s="40"/>
      <c r="AA122" s="40"/>
      <c r="AB122" s="40"/>
      <c r="AC122" s="40"/>
      <c r="AD122" s="40"/>
      <c r="AE122" s="40"/>
      <c r="AR122" s="226" t="s">
        <v>336</v>
      </c>
      <c r="AT122" s="226" t="s">
        <v>229</v>
      </c>
      <c r="AU122" s="226" t="s">
        <v>84</v>
      </c>
      <c r="AY122" s="19" t="s">
        <v>227</v>
      </c>
      <c r="BE122" s="227">
        <f>IF(N122="základní",J122,0)</f>
        <v>0</v>
      </c>
      <c r="BF122" s="227">
        <f>IF(N122="snížená",J122,0)</f>
        <v>0</v>
      </c>
      <c r="BG122" s="227">
        <f>IF(N122="zákl. přenesená",J122,0)</f>
        <v>0</v>
      </c>
      <c r="BH122" s="227">
        <f>IF(N122="sníž. přenesená",J122,0)</f>
        <v>0</v>
      </c>
      <c r="BI122" s="227">
        <f>IF(N122="nulová",J122,0)</f>
        <v>0</v>
      </c>
      <c r="BJ122" s="19" t="s">
        <v>82</v>
      </c>
      <c r="BK122" s="227">
        <f>ROUND(I122*H122,2)</f>
        <v>0</v>
      </c>
      <c r="BL122" s="19" t="s">
        <v>336</v>
      </c>
      <c r="BM122" s="226" t="s">
        <v>4155</v>
      </c>
    </row>
    <row r="123" s="13" customFormat="1">
      <c r="A123" s="13"/>
      <c r="B123" s="233"/>
      <c r="C123" s="234"/>
      <c r="D123" s="235" t="s">
        <v>238</v>
      </c>
      <c r="E123" s="236" t="s">
        <v>19</v>
      </c>
      <c r="F123" s="237" t="s">
        <v>84</v>
      </c>
      <c r="G123" s="234"/>
      <c r="H123" s="238">
        <v>2</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2</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24.15" customHeight="1">
      <c r="A125" s="40"/>
      <c r="B125" s="41"/>
      <c r="C125" s="215" t="s">
        <v>120</v>
      </c>
      <c r="D125" s="215" t="s">
        <v>229</v>
      </c>
      <c r="E125" s="216" t="s">
        <v>2386</v>
      </c>
      <c r="F125" s="217" t="s">
        <v>2387</v>
      </c>
      <c r="G125" s="218" t="s">
        <v>259</v>
      </c>
      <c r="H125" s="219">
        <v>3</v>
      </c>
      <c r="I125" s="220"/>
      <c r="J125" s="221">
        <f>ROUND(I125*H125,2)</f>
        <v>0</v>
      </c>
      <c r="K125" s="217" t="s">
        <v>517</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336</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336</v>
      </c>
      <c r="BM125" s="226" t="s">
        <v>4156</v>
      </c>
    </row>
    <row r="126" s="13" customFormat="1">
      <c r="A126" s="13"/>
      <c r="B126" s="233"/>
      <c r="C126" s="234"/>
      <c r="D126" s="235" t="s">
        <v>238</v>
      </c>
      <c r="E126" s="236" t="s">
        <v>19</v>
      </c>
      <c r="F126" s="237" t="s">
        <v>91</v>
      </c>
      <c r="G126" s="234"/>
      <c r="H126" s="238">
        <v>3</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3</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24.15" customHeight="1">
      <c r="A128" s="40"/>
      <c r="B128" s="41"/>
      <c r="C128" s="215" t="s">
        <v>8</v>
      </c>
      <c r="D128" s="215" t="s">
        <v>229</v>
      </c>
      <c r="E128" s="216" t="s">
        <v>2389</v>
      </c>
      <c r="F128" s="217" t="s">
        <v>2390</v>
      </c>
      <c r="G128" s="218" t="s">
        <v>2051</v>
      </c>
      <c r="H128" s="219">
        <v>1</v>
      </c>
      <c r="I128" s="220"/>
      <c r="J128" s="221">
        <f>ROUND(I128*H128,2)</f>
        <v>0</v>
      </c>
      <c r="K128" s="217" t="s">
        <v>517</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336</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336</v>
      </c>
      <c r="BM128" s="226" t="s">
        <v>4157</v>
      </c>
    </row>
    <row r="129" s="13" customFormat="1">
      <c r="A129" s="13"/>
      <c r="B129" s="233"/>
      <c r="C129" s="234"/>
      <c r="D129" s="235" t="s">
        <v>238</v>
      </c>
      <c r="E129" s="236" t="s">
        <v>19</v>
      </c>
      <c r="F129" s="237" t="s">
        <v>82</v>
      </c>
      <c r="G129" s="234"/>
      <c r="H129" s="238">
        <v>1</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1</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16.5" customHeight="1">
      <c r="A131" s="40"/>
      <c r="B131" s="41"/>
      <c r="C131" s="215" t="s">
        <v>125</v>
      </c>
      <c r="D131" s="215" t="s">
        <v>229</v>
      </c>
      <c r="E131" s="216" t="s">
        <v>4158</v>
      </c>
      <c r="F131" s="217" t="s">
        <v>4159</v>
      </c>
      <c r="G131" s="218" t="s">
        <v>2051</v>
      </c>
      <c r="H131" s="219">
        <v>1</v>
      </c>
      <c r="I131" s="220"/>
      <c r="J131" s="221">
        <f>ROUND(I131*H131,2)</f>
        <v>0</v>
      </c>
      <c r="K131" s="217" t="s">
        <v>517</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336</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336</v>
      </c>
      <c r="BM131" s="226" t="s">
        <v>4160</v>
      </c>
    </row>
    <row r="132" s="13" customFormat="1">
      <c r="A132" s="13"/>
      <c r="B132" s="233"/>
      <c r="C132" s="234"/>
      <c r="D132" s="235" t="s">
        <v>238</v>
      </c>
      <c r="E132" s="236" t="s">
        <v>19</v>
      </c>
      <c r="F132" s="237" t="s">
        <v>82</v>
      </c>
      <c r="G132" s="234"/>
      <c r="H132" s="238">
        <v>1</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1</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16.5" customHeight="1">
      <c r="A134" s="40"/>
      <c r="B134" s="41"/>
      <c r="C134" s="215" t="s">
        <v>323</v>
      </c>
      <c r="D134" s="215" t="s">
        <v>229</v>
      </c>
      <c r="E134" s="216" t="s">
        <v>4161</v>
      </c>
      <c r="F134" s="217" t="s">
        <v>4162</v>
      </c>
      <c r="G134" s="218" t="s">
        <v>2051</v>
      </c>
      <c r="H134" s="219">
        <v>1</v>
      </c>
      <c r="I134" s="220"/>
      <c r="J134" s="221">
        <f>ROUND(I134*H134,2)</f>
        <v>0</v>
      </c>
      <c r="K134" s="217" t="s">
        <v>517</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336</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336</v>
      </c>
      <c r="BM134" s="226" t="s">
        <v>4163</v>
      </c>
    </row>
    <row r="135" s="13" customFormat="1">
      <c r="A135" s="13"/>
      <c r="B135" s="233"/>
      <c r="C135" s="234"/>
      <c r="D135" s="235" t="s">
        <v>238</v>
      </c>
      <c r="E135" s="236" t="s">
        <v>19</v>
      </c>
      <c r="F135" s="237" t="s">
        <v>82</v>
      </c>
      <c r="G135" s="234"/>
      <c r="H135" s="238">
        <v>1</v>
      </c>
      <c r="I135" s="239"/>
      <c r="J135" s="234"/>
      <c r="K135" s="234"/>
      <c r="L135" s="240"/>
      <c r="M135" s="241"/>
      <c r="N135" s="242"/>
      <c r="O135" s="242"/>
      <c r="P135" s="242"/>
      <c r="Q135" s="242"/>
      <c r="R135" s="242"/>
      <c r="S135" s="242"/>
      <c r="T135" s="242"/>
      <c r="U135" s="243"/>
      <c r="V135" s="13"/>
      <c r="W135" s="13"/>
      <c r="X135" s="13"/>
      <c r="Y135" s="13"/>
      <c r="Z135" s="13"/>
      <c r="AA135" s="13"/>
      <c r="AB135" s="13"/>
      <c r="AC135" s="13"/>
      <c r="AD135" s="13"/>
      <c r="AE135" s="13"/>
      <c r="AT135" s="244" t="s">
        <v>238</v>
      </c>
      <c r="AU135" s="244" t="s">
        <v>84</v>
      </c>
      <c r="AV135" s="13" t="s">
        <v>84</v>
      </c>
      <c r="AW135" s="13" t="s">
        <v>37</v>
      </c>
      <c r="AX135" s="13" t="s">
        <v>75</v>
      </c>
      <c r="AY135" s="244" t="s">
        <v>227</v>
      </c>
    </row>
    <row r="136" s="14" customFormat="1">
      <c r="A136" s="14"/>
      <c r="B136" s="245"/>
      <c r="C136" s="246"/>
      <c r="D136" s="235" t="s">
        <v>238</v>
      </c>
      <c r="E136" s="247" t="s">
        <v>19</v>
      </c>
      <c r="F136" s="248" t="s">
        <v>240</v>
      </c>
      <c r="G136" s="246"/>
      <c r="H136" s="249">
        <v>1</v>
      </c>
      <c r="I136" s="250"/>
      <c r="J136" s="246"/>
      <c r="K136" s="246"/>
      <c r="L136" s="251"/>
      <c r="M136" s="252"/>
      <c r="N136" s="253"/>
      <c r="O136" s="253"/>
      <c r="P136" s="253"/>
      <c r="Q136" s="253"/>
      <c r="R136" s="253"/>
      <c r="S136" s="253"/>
      <c r="T136" s="253"/>
      <c r="U136" s="254"/>
      <c r="V136" s="14"/>
      <c r="W136" s="14"/>
      <c r="X136" s="14"/>
      <c r="Y136" s="14"/>
      <c r="Z136" s="14"/>
      <c r="AA136" s="14"/>
      <c r="AB136" s="14"/>
      <c r="AC136" s="14"/>
      <c r="AD136" s="14"/>
      <c r="AE136" s="14"/>
      <c r="AT136" s="255" t="s">
        <v>238</v>
      </c>
      <c r="AU136" s="255" t="s">
        <v>84</v>
      </c>
      <c r="AV136" s="14" t="s">
        <v>234</v>
      </c>
      <c r="AW136" s="14" t="s">
        <v>37</v>
      </c>
      <c r="AX136" s="14" t="s">
        <v>82</v>
      </c>
      <c r="AY136" s="255" t="s">
        <v>227</v>
      </c>
    </row>
    <row r="137" s="2" customFormat="1" ht="16.5" customHeight="1">
      <c r="A137" s="40"/>
      <c r="B137" s="41"/>
      <c r="C137" s="215" t="s">
        <v>329</v>
      </c>
      <c r="D137" s="215" t="s">
        <v>229</v>
      </c>
      <c r="E137" s="216" t="s">
        <v>2392</v>
      </c>
      <c r="F137" s="217" t="s">
        <v>2393</v>
      </c>
      <c r="G137" s="218" t="s">
        <v>259</v>
      </c>
      <c r="H137" s="219">
        <v>2</v>
      </c>
      <c r="I137" s="220"/>
      <c r="J137" s="221">
        <f>ROUND(I137*H137,2)</f>
        <v>0</v>
      </c>
      <c r="K137" s="217" t="s">
        <v>517</v>
      </c>
      <c r="L137" s="46"/>
      <c r="M137" s="222" t="s">
        <v>19</v>
      </c>
      <c r="N137" s="223" t="s">
        <v>46</v>
      </c>
      <c r="O137" s="86"/>
      <c r="P137" s="224">
        <f>O137*H137</f>
        <v>0</v>
      </c>
      <c r="Q137" s="224">
        <v>0</v>
      </c>
      <c r="R137" s="224">
        <f>Q137*H137</f>
        <v>0</v>
      </c>
      <c r="S137" s="224">
        <v>0</v>
      </c>
      <c r="T137" s="224">
        <f>S137*H137</f>
        <v>0</v>
      </c>
      <c r="U137" s="225" t="s">
        <v>19</v>
      </c>
      <c r="V137" s="40"/>
      <c r="W137" s="40"/>
      <c r="X137" s="40"/>
      <c r="Y137" s="40"/>
      <c r="Z137" s="40"/>
      <c r="AA137" s="40"/>
      <c r="AB137" s="40"/>
      <c r="AC137" s="40"/>
      <c r="AD137" s="40"/>
      <c r="AE137" s="40"/>
      <c r="AR137" s="226" t="s">
        <v>336</v>
      </c>
      <c r="AT137" s="226" t="s">
        <v>229</v>
      </c>
      <c r="AU137" s="226" t="s">
        <v>84</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336</v>
      </c>
      <c r="BM137" s="226" t="s">
        <v>4164</v>
      </c>
    </row>
    <row r="138" s="13" customFormat="1">
      <c r="A138" s="13"/>
      <c r="B138" s="233"/>
      <c r="C138" s="234"/>
      <c r="D138" s="235" t="s">
        <v>238</v>
      </c>
      <c r="E138" s="236" t="s">
        <v>19</v>
      </c>
      <c r="F138" s="237" t="s">
        <v>84</v>
      </c>
      <c r="G138" s="234"/>
      <c r="H138" s="238">
        <v>2</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4" customFormat="1">
      <c r="A139" s="14"/>
      <c r="B139" s="245"/>
      <c r="C139" s="246"/>
      <c r="D139" s="235" t="s">
        <v>238</v>
      </c>
      <c r="E139" s="247" t="s">
        <v>19</v>
      </c>
      <c r="F139" s="248" t="s">
        <v>240</v>
      </c>
      <c r="G139" s="246"/>
      <c r="H139" s="249">
        <v>2</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84</v>
      </c>
      <c r="AV139" s="14" t="s">
        <v>234</v>
      </c>
      <c r="AW139" s="14" t="s">
        <v>37</v>
      </c>
      <c r="AX139" s="14" t="s">
        <v>82</v>
      </c>
      <c r="AY139" s="255" t="s">
        <v>227</v>
      </c>
    </row>
    <row r="140" s="2" customFormat="1" ht="21.75" customHeight="1">
      <c r="A140" s="40"/>
      <c r="B140" s="41"/>
      <c r="C140" s="215" t="s">
        <v>336</v>
      </c>
      <c r="D140" s="215" t="s">
        <v>229</v>
      </c>
      <c r="E140" s="216" t="s">
        <v>2395</v>
      </c>
      <c r="F140" s="217" t="s">
        <v>2396</v>
      </c>
      <c r="G140" s="218" t="s">
        <v>259</v>
      </c>
      <c r="H140" s="219">
        <v>10</v>
      </c>
      <c r="I140" s="220"/>
      <c r="J140" s="221">
        <f>ROUND(I140*H140,2)</f>
        <v>0</v>
      </c>
      <c r="K140" s="217" t="s">
        <v>517</v>
      </c>
      <c r="L140" s="46"/>
      <c r="M140" s="222" t="s">
        <v>19</v>
      </c>
      <c r="N140" s="223" t="s">
        <v>46</v>
      </c>
      <c r="O140" s="86"/>
      <c r="P140" s="224">
        <f>O140*H140</f>
        <v>0</v>
      </c>
      <c r="Q140" s="224">
        <v>0</v>
      </c>
      <c r="R140" s="224">
        <f>Q140*H140</f>
        <v>0</v>
      </c>
      <c r="S140" s="224">
        <v>0</v>
      </c>
      <c r="T140" s="224">
        <f>S140*H140</f>
        <v>0</v>
      </c>
      <c r="U140" s="225" t="s">
        <v>19</v>
      </c>
      <c r="V140" s="40"/>
      <c r="W140" s="40"/>
      <c r="X140" s="40"/>
      <c r="Y140" s="40"/>
      <c r="Z140" s="40"/>
      <c r="AA140" s="40"/>
      <c r="AB140" s="40"/>
      <c r="AC140" s="40"/>
      <c r="AD140" s="40"/>
      <c r="AE140" s="40"/>
      <c r="AR140" s="226" t="s">
        <v>336</v>
      </c>
      <c r="AT140" s="226" t="s">
        <v>229</v>
      </c>
      <c r="AU140" s="226" t="s">
        <v>84</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336</v>
      </c>
      <c r="BM140" s="226" t="s">
        <v>4165</v>
      </c>
    </row>
    <row r="141" s="2" customFormat="1">
      <c r="A141" s="40"/>
      <c r="B141" s="41"/>
      <c r="C141" s="42"/>
      <c r="D141" s="235" t="s">
        <v>519</v>
      </c>
      <c r="E141" s="42"/>
      <c r="F141" s="279" t="s">
        <v>4166</v>
      </c>
      <c r="G141" s="42"/>
      <c r="H141" s="42"/>
      <c r="I141" s="230"/>
      <c r="J141" s="42"/>
      <c r="K141" s="42"/>
      <c r="L141" s="46"/>
      <c r="M141" s="231"/>
      <c r="N141" s="232"/>
      <c r="O141" s="86"/>
      <c r="P141" s="86"/>
      <c r="Q141" s="86"/>
      <c r="R141" s="86"/>
      <c r="S141" s="86"/>
      <c r="T141" s="86"/>
      <c r="U141" s="87"/>
      <c r="V141" s="40"/>
      <c r="W141" s="40"/>
      <c r="X141" s="40"/>
      <c r="Y141" s="40"/>
      <c r="Z141" s="40"/>
      <c r="AA141" s="40"/>
      <c r="AB141" s="40"/>
      <c r="AC141" s="40"/>
      <c r="AD141" s="40"/>
      <c r="AE141" s="40"/>
      <c r="AT141" s="19" t="s">
        <v>519</v>
      </c>
      <c r="AU141" s="19" t="s">
        <v>84</v>
      </c>
    </row>
    <row r="142" s="13" customFormat="1">
      <c r="A142" s="13"/>
      <c r="B142" s="233"/>
      <c r="C142" s="234"/>
      <c r="D142" s="235" t="s">
        <v>238</v>
      </c>
      <c r="E142" s="236" t="s">
        <v>19</v>
      </c>
      <c r="F142" s="237" t="s">
        <v>117</v>
      </c>
      <c r="G142" s="234"/>
      <c r="H142" s="238">
        <v>10</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4" customFormat="1">
      <c r="A143" s="14"/>
      <c r="B143" s="245"/>
      <c r="C143" s="246"/>
      <c r="D143" s="235" t="s">
        <v>238</v>
      </c>
      <c r="E143" s="247" t="s">
        <v>19</v>
      </c>
      <c r="F143" s="248" t="s">
        <v>240</v>
      </c>
      <c r="G143" s="246"/>
      <c r="H143" s="249">
        <v>10</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84</v>
      </c>
      <c r="AV143" s="14" t="s">
        <v>234</v>
      </c>
      <c r="AW143" s="14" t="s">
        <v>37</v>
      </c>
      <c r="AX143" s="14" t="s">
        <v>82</v>
      </c>
      <c r="AY143" s="255" t="s">
        <v>227</v>
      </c>
    </row>
    <row r="144" s="2" customFormat="1" ht="16.5" customHeight="1">
      <c r="A144" s="40"/>
      <c r="B144" s="41"/>
      <c r="C144" s="215" t="s">
        <v>345</v>
      </c>
      <c r="D144" s="215" t="s">
        <v>229</v>
      </c>
      <c r="E144" s="216" t="s">
        <v>2403</v>
      </c>
      <c r="F144" s="217" t="s">
        <v>2404</v>
      </c>
      <c r="G144" s="218" t="s">
        <v>348</v>
      </c>
      <c r="H144" s="219">
        <v>1</v>
      </c>
      <c r="I144" s="220"/>
      <c r="J144" s="221">
        <f>ROUND(I144*H144,2)</f>
        <v>0</v>
      </c>
      <c r="K144" s="217" t="s">
        <v>517</v>
      </c>
      <c r="L144" s="46"/>
      <c r="M144" s="222" t="s">
        <v>19</v>
      </c>
      <c r="N144" s="223" t="s">
        <v>46</v>
      </c>
      <c r="O144" s="86"/>
      <c r="P144" s="224">
        <f>O144*H144</f>
        <v>0</v>
      </c>
      <c r="Q144" s="224">
        <v>0</v>
      </c>
      <c r="R144" s="224">
        <f>Q144*H144</f>
        <v>0</v>
      </c>
      <c r="S144" s="224">
        <v>0</v>
      </c>
      <c r="T144" s="224">
        <f>S144*H144</f>
        <v>0</v>
      </c>
      <c r="U144" s="225" t="s">
        <v>19</v>
      </c>
      <c r="V144" s="40"/>
      <c r="W144" s="40"/>
      <c r="X144" s="40"/>
      <c r="Y144" s="40"/>
      <c r="Z144" s="40"/>
      <c r="AA144" s="40"/>
      <c r="AB144" s="40"/>
      <c r="AC144" s="40"/>
      <c r="AD144" s="40"/>
      <c r="AE144" s="40"/>
      <c r="AR144" s="226" t="s">
        <v>336</v>
      </c>
      <c r="AT144" s="226" t="s">
        <v>229</v>
      </c>
      <c r="AU144" s="226" t="s">
        <v>84</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336</v>
      </c>
      <c r="BM144" s="226" t="s">
        <v>4167</v>
      </c>
    </row>
    <row r="145" s="2" customFormat="1">
      <c r="A145" s="40"/>
      <c r="B145" s="41"/>
      <c r="C145" s="42"/>
      <c r="D145" s="235" t="s">
        <v>519</v>
      </c>
      <c r="E145" s="42"/>
      <c r="F145" s="279" t="s">
        <v>4168</v>
      </c>
      <c r="G145" s="42"/>
      <c r="H145" s="42"/>
      <c r="I145" s="230"/>
      <c r="J145" s="42"/>
      <c r="K145" s="42"/>
      <c r="L145" s="46"/>
      <c r="M145" s="231"/>
      <c r="N145" s="232"/>
      <c r="O145" s="86"/>
      <c r="P145" s="86"/>
      <c r="Q145" s="86"/>
      <c r="R145" s="86"/>
      <c r="S145" s="86"/>
      <c r="T145" s="86"/>
      <c r="U145" s="87"/>
      <c r="V145" s="40"/>
      <c r="W145" s="40"/>
      <c r="X145" s="40"/>
      <c r="Y145" s="40"/>
      <c r="Z145" s="40"/>
      <c r="AA145" s="40"/>
      <c r="AB145" s="40"/>
      <c r="AC145" s="40"/>
      <c r="AD145" s="40"/>
      <c r="AE145" s="40"/>
      <c r="AT145" s="19" t="s">
        <v>519</v>
      </c>
      <c r="AU145" s="19" t="s">
        <v>84</v>
      </c>
    </row>
    <row r="146" s="13" customFormat="1">
      <c r="A146" s="13"/>
      <c r="B146" s="233"/>
      <c r="C146" s="234"/>
      <c r="D146" s="235" t="s">
        <v>238</v>
      </c>
      <c r="E146" s="236" t="s">
        <v>19</v>
      </c>
      <c r="F146" s="237" t="s">
        <v>82</v>
      </c>
      <c r="G146" s="234"/>
      <c r="H146" s="238">
        <v>1</v>
      </c>
      <c r="I146" s="239"/>
      <c r="J146" s="234"/>
      <c r="K146" s="234"/>
      <c r="L146" s="240"/>
      <c r="M146" s="241"/>
      <c r="N146" s="242"/>
      <c r="O146" s="242"/>
      <c r="P146" s="242"/>
      <c r="Q146" s="242"/>
      <c r="R146" s="242"/>
      <c r="S146" s="242"/>
      <c r="T146" s="242"/>
      <c r="U146" s="243"/>
      <c r="V146" s="13"/>
      <c r="W146" s="13"/>
      <c r="X146" s="13"/>
      <c r="Y146" s="13"/>
      <c r="Z146" s="13"/>
      <c r="AA146" s="13"/>
      <c r="AB146" s="13"/>
      <c r="AC146" s="13"/>
      <c r="AD146" s="13"/>
      <c r="AE146" s="13"/>
      <c r="AT146" s="244" t="s">
        <v>238</v>
      </c>
      <c r="AU146" s="244" t="s">
        <v>84</v>
      </c>
      <c r="AV146" s="13" t="s">
        <v>84</v>
      </c>
      <c r="AW146" s="13" t="s">
        <v>37</v>
      </c>
      <c r="AX146" s="13" t="s">
        <v>75</v>
      </c>
      <c r="AY146" s="244" t="s">
        <v>227</v>
      </c>
    </row>
    <row r="147" s="14" customFormat="1">
      <c r="A147" s="14"/>
      <c r="B147" s="245"/>
      <c r="C147" s="246"/>
      <c r="D147" s="235" t="s">
        <v>238</v>
      </c>
      <c r="E147" s="247" t="s">
        <v>19</v>
      </c>
      <c r="F147" s="248" t="s">
        <v>240</v>
      </c>
      <c r="G147" s="246"/>
      <c r="H147" s="249">
        <v>1</v>
      </c>
      <c r="I147" s="250"/>
      <c r="J147" s="246"/>
      <c r="K147" s="246"/>
      <c r="L147" s="251"/>
      <c r="M147" s="252"/>
      <c r="N147" s="253"/>
      <c r="O147" s="253"/>
      <c r="P147" s="253"/>
      <c r="Q147" s="253"/>
      <c r="R147" s="253"/>
      <c r="S147" s="253"/>
      <c r="T147" s="253"/>
      <c r="U147" s="254"/>
      <c r="V147" s="14"/>
      <c r="W147" s="14"/>
      <c r="X147" s="14"/>
      <c r="Y147" s="14"/>
      <c r="Z147" s="14"/>
      <c r="AA147" s="14"/>
      <c r="AB147" s="14"/>
      <c r="AC147" s="14"/>
      <c r="AD147" s="14"/>
      <c r="AE147" s="14"/>
      <c r="AT147" s="255" t="s">
        <v>238</v>
      </c>
      <c r="AU147" s="255" t="s">
        <v>84</v>
      </c>
      <c r="AV147" s="14" t="s">
        <v>234</v>
      </c>
      <c r="AW147" s="14" t="s">
        <v>37</v>
      </c>
      <c r="AX147" s="14" t="s">
        <v>82</v>
      </c>
      <c r="AY147" s="255" t="s">
        <v>227</v>
      </c>
    </row>
    <row r="148" s="2" customFormat="1" ht="16.5" customHeight="1">
      <c r="A148" s="40"/>
      <c r="B148" s="41"/>
      <c r="C148" s="215" t="s">
        <v>352</v>
      </c>
      <c r="D148" s="215" t="s">
        <v>229</v>
      </c>
      <c r="E148" s="216" t="s">
        <v>2407</v>
      </c>
      <c r="F148" s="217" t="s">
        <v>2408</v>
      </c>
      <c r="G148" s="218" t="s">
        <v>348</v>
      </c>
      <c r="H148" s="219">
        <v>1</v>
      </c>
      <c r="I148" s="220"/>
      <c r="J148" s="221">
        <f>ROUND(I148*H148,2)</f>
        <v>0</v>
      </c>
      <c r="K148" s="217" t="s">
        <v>517</v>
      </c>
      <c r="L148" s="46"/>
      <c r="M148" s="222" t="s">
        <v>19</v>
      </c>
      <c r="N148" s="223" t="s">
        <v>46</v>
      </c>
      <c r="O148" s="86"/>
      <c r="P148" s="224">
        <f>O148*H148</f>
        <v>0</v>
      </c>
      <c r="Q148" s="224">
        <v>0</v>
      </c>
      <c r="R148" s="224">
        <f>Q148*H148</f>
        <v>0</v>
      </c>
      <c r="S148" s="224">
        <v>0</v>
      </c>
      <c r="T148" s="224">
        <f>S148*H148</f>
        <v>0</v>
      </c>
      <c r="U148" s="225" t="s">
        <v>19</v>
      </c>
      <c r="V148" s="40"/>
      <c r="W148" s="40"/>
      <c r="X148" s="40"/>
      <c r="Y148" s="40"/>
      <c r="Z148" s="40"/>
      <c r="AA148" s="40"/>
      <c r="AB148" s="40"/>
      <c r="AC148" s="40"/>
      <c r="AD148" s="40"/>
      <c r="AE148" s="40"/>
      <c r="AR148" s="226" t="s">
        <v>336</v>
      </c>
      <c r="AT148" s="226" t="s">
        <v>229</v>
      </c>
      <c r="AU148" s="226" t="s">
        <v>84</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336</v>
      </c>
      <c r="BM148" s="226" t="s">
        <v>4169</v>
      </c>
    </row>
    <row r="149" s="2" customFormat="1">
      <c r="A149" s="40"/>
      <c r="B149" s="41"/>
      <c r="C149" s="42"/>
      <c r="D149" s="235" t="s">
        <v>519</v>
      </c>
      <c r="E149" s="42"/>
      <c r="F149" s="279" t="s">
        <v>4170</v>
      </c>
      <c r="G149" s="42"/>
      <c r="H149" s="42"/>
      <c r="I149" s="230"/>
      <c r="J149" s="42"/>
      <c r="K149" s="42"/>
      <c r="L149" s="46"/>
      <c r="M149" s="231"/>
      <c r="N149" s="232"/>
      <c r="O149" s="86"/>
      <c r="P149" s="86"/>
      <c r="Q149" s="86"/>
      <c r="R149" s="86"/>
      <c r="S149" s="86"/>
      <c r="T149" s="86"/>
      <c r="U149" s="87"/>
      <c r="V149" s="40"/>
      <c r="W149" s="40"/>
      <c r="X149" s="40"/>
      <c r="Y149" s="40"/>
      <c r="Z149" s="40"/>
      <c r="AA149" s="40"/>
      <c r="AB149" s="40"/>
      <c r="AC149" s="40"/>
      <c r="AD149" s="40"/>
      <c r="AE149" s="40"/>
      <c r="AT149" s="19" t="s">
        <v>519</v>
      </c>
      <c r="AU149" s="19" t="s">
        <v>84</v>
      </c>
    </row>
    <row r="150" s="13" customFormat="1">
      <c r="A150" s="13"/>
      <c r="B150" s="233"/>
      <c r="C150" s="234"/>
      <c r="D150" s="235" t="s">
        <v>238</v>
      </c>
      <c r="E150" s="236" t="s">
        <v>19</v>
      </c>
      <c r="F150" s="237" t="s">
        <v>82</v>
      </c>
      <c r="G150" s="234"/>
      <c r="H150" s="238">
        <v>1</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4" customFormat="1">
      <c r="A151" s="14"/>
      <c r="B151" s="245"/>
      <c r="C151" s="246"/>
      <c r="D151" s="235" t="s">
        <v>238</v>
      </c>
      <c r="E151" s="247" t="s">
        <v>19</v>
      </c>
      <c r="F151" s="248" t="s">
        <v>240</v>
      </c>
      <c r="G151" s="246"/>
      <c r="H151" s="249">
        <v>1</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84</v>
      </c>
      <c r="AV151" s="14" t="s">
        <v>234</v>
      </c>
      <c r="AW151" s="14" t="s">
        <v>37</v>
      </c>
      <c r="AX151" s="14" t="s">
        <v>82</v>
      </c>
      <c r="AY151" s="255" t="s">
        <v>227</v>
      </c>
    </row>
    <row r="152" s="2" customFormat="1" ht="16.5" customHeight="1">
      <c r="A152" s="40"/>
      <c r="B152" s="41"/>
      <c r="C152" s="215" t="s">
        <v>359</v>
      </c>
      <c r="D152" s="215" t="s">
        <v>229</v>
      </c>
      <c r="E152" s="216" t="s">
        <v>4171</v>
      </c>
      <c r="F152" s="217" t="s">
        <v>4172</v>
      </c>
      <c r="G152" s="218" t="s">
        <v>2051</v>
      </c>
      <c r="H152" s="219">
        <v>1</v>
      </c>
      <c r="I152" s="220"/>
      <c r="J152" s="221">
        <f>ROUND(I152*H152,2)</f>
        <v>0</v>
      </c>
      <c r="K152" s="217" t="s">
        <v>517</v>
      </c>
      <c r="L152" s="46"/>
      <c r="M152" s="222" t="s">
        <v>19</v>
      </c>
      <c r="N152" s="223" t="s">
        <v>46</v>
      </c>
      <c r="O152" s="86"/>
      <c r="P152" s="224">
        <f>O152*H152</f>
        <v>0</v>
      </c>
      <c r="Q152" s="224">
        <v>0</v>
      </c>
      <c r="R152" s="224">
        <f>Q152*H152</f>
        <v>0</v>
      </c>
      <c r="S152" s="224">
        <v>0</v>
      </c>
      <c r="T152" s="224">
        <f>S152*H152</f>
        <v>0</v>
      </c>
      <c r="U152" s="225" t="s">
        <v>19</v>
      </c>
      <c r="V152" s="40"/>
      <c r="W152" s="40"/>
      <c r="X152" s="40"/>
      <c r="Y152" s="40"/>
      <c r="Z152" s="40"/>
      <c r="AA152" s="40"/>
      <c r="AB152" s="40"/>
      <c r="AC152" s="40"/>
      <c r="AD152" s="40"/>
      <c r="AE152" s="40"/>
      <c r="AR152" s="226" t="s">
        <v>336</v>
      </c>
      <c r="AT152" s="226" t="s">
        <v>229</v>
      </c>
      <c r="AU152" s="226" t="s">
        <v>84</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336</v>
      </c>
      <c r="BM152" s="226" t="s">
        <v>4173</v>
      </c>
    </row>
    <row r="153" s="2" customFormat="1">
      <c r="A153" s="40"/>
      <c r="B153" s="41"/>
      <c r="C153" s="42"/>
      <c r="D153" s="235" t="s">
        <v>519</v>
      </c>
      <c r="E153" s="42"/>
      <c r="F153" s="279" t="s">
        <v>4174</v>
      </c>
      <c r="G153" s="42"/>
      <c r="H153" s="42"/>
      <c r="I153" s="230"/>
      <c r="J153" s="42"/>
      <c r="K153" s="42"/>
      <c r="L153" s="46"/>
      <c r="M153" s="231"/>
      <c r="N153" s="232"/>
      <c r="O153" s="86"/>
      <c r="P153" s="86"/>
      <c r="Q153" s="86"/>
      <c r="R153" s="86"/>
      <c r="S153" s="86"/>
      <c r="T153" s="86"/>
      <c r="U153" s="87"/>
      <c r="V153" s="40"/>
      <c r="W153" s="40"/>
      <c r="X153" s="40"/>
      <c r="Y153" s="40"/>
      <c r="Z153" s="40"/>
      <c r="AA153" s="40"/>
      <c r="AB153" s="40"/>
      <c r="AC153" s="40"/>
      <c r="AD153" s="40"/>
      <c r="AE153" s="40"/>
      <c r="AT153" s="19" t="s">
        <v>519</v>
      </c>
      <c r="AU153" s="19" t="s">
        <v>84</v>
      </c>
    </row>
    <row r="154" s="13" customFormat="1">
      <c r="A154" s="13"/>
      <c r="B154" s="233"/>
      <c r="C154" s="234"/>
      <c r="D154" s="235" t="s">
        <v>238</v>
      </c>
      <c r="E154" s="236" t="s">
        <v>19</v>
      </c>
      <c r="F154" s="237" t="s">
        <v>82</v>
      </c>
      <c r="G154" s="234"/>
      <c r="H154" s="238">
        <v>1</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1</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12" customFormat="1" ht="25.92" customHeight="1">
      <c r="A156" s="12"/>
      <c r="B156" s="199"/>
      <c r="C156" s="200"/>
      <c r="D156" s="201" t="s">
        <v>74</v>
      </c>
      <c r="E156" s="202" t="s">
        <v>365</v>
      </c>
      <c r="F156" s="202" t="s">
        <v>366</v>
      </c>
      <c r="G156" s="200"/>
      <c r="H156" s="200"/>
      <c r="I156" s="203"/>
      <c r="J156" s="204">
        <f>BK156</f>
        <v>0</v>
      </c>
      <c r="K156" s="200"/>
      <c r="L156" s="205"/>
      <c r="M156" s="206"/>
      <c r="N156" s="207"/>
      <c r="O156" s="207"/>
      <c r="P156" s="208">
        <f>SUM(P157:P163)</f>
        <v>0</v>
      </c>
      <c r="Q156" s="207"/>
      <c r="R156" s="208">
        <f>SUM(R157:R163)</f>
        <v>0</v>
      </c>
      <c r="S156" s="207"/>
      <c r="T156" s="208">
        <f>SUM(T157:T163)</f>
        <v>0</v>
      </c>
      <c r="U156" s="209"/>
      <c r="V156" s="12"/>
      <c r="W156" s="12"/>
      <c r="X156" s="12"/>
      <c r="Y156" s="12"/>
      <c r="Z156" s="12"/>
      <c r="AA156" s="12"/>
      <c r="AB156" s="12"/>
      <c r="AC156" s="12"/>
      <c r="AD156" s="12"/>
      <c r="AE156" s="12"/>
      <c r="AR156" s="210" t="s">
        <v>234</v>
      </c>
      <c r="AT156" s="211" t="s">
        <v>74</v>
      </c>
      <c r="AU156" s="211" t="s">
        <v>75</v>
      </c>
      <c r="AY156" s="210" t="s">
        <v>227</v>
      </c>
      <c r="BK156" s="212">
        <f>SUM(BK157:BK163)</f>
        <v>0</v>
      </c>
    </row>
    <row r="157" s="2" customFormat="1" ht="24.15" customHeight="1">
      <c r="A157" s="40"/>
      <c r="B157" s="41"/>
      <c r="C157" s="215" t="s">
        <v>367</v>
      </c>
      <c r="D157" s="215" t="s">
        <v>229</v>
      </c>
      <c r="E157" s="216" t="s">
        <v>2423</v>
      </c>
      <c r="F157" s="217" t="s">
        <v>2424</v>
      </c>
      <c r="G157" s="218" t="s">
        <v>370</v>
      </c>
      <c r="H157" s="219">
        <v>12</v>
      </c>
      <c r="I157" s="220"/>
      <c r="J157" s="221">
        <f>ROUND(I157*H157,2)</f>
        <v>0</v>
      </c>
      <c r="K157" s="217" t="s">
        <v>233</v>
      </c>
      <c r="L157" s="46"/>
      <c r="M157" s="222" t="s">
        <v>19</v>
      </c>
      <c r="N157" s="223" t="s">
        <v>46</v>
      </c>
      <c r="O157" s="86"/>
      <c r="P157" s="224">
        <f>O157*H157</f>
        <v>0</v>
      </c>
      <c r="Q157" s="224">
        <v>0</v>
      </c>
      <c r="R157" s="224">
        <f>Q157*H157</f>
        <v>0</v>
      </c>
      <c r="S157" s="224">
        <v>0</v>
      </c>
      <c r="T157" s="224">
        <f>S157*H157</f>
        <v>0</v>
      </c>
      <c r="U157" s="225" t="s">
        <v>19</v>
      </c>
      <c r="V157" s="40"/>
      <c r="W157" s="40"/>
      <c r="X157" s="40"/>
      <c r="Y157" s="40"/>
      <c r="Z157" s="40"/>
      <c r="AA157" s="40"/>
      <c r="AB157" s="40"/>
      <c r="AC157" s="40"/>
      <c r="AD157" s="40"/>
      <c r="AE157" s="40"/>
      <c r="AR157" s="226" t="s">
        <v>371</v>
      </c>
      <c r="AT157" s="226" t="s">
        <v>229</v>
      </c>
      <c r="AU157" s="226" t="s">
        <v>82</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371</v>
      </c>
      <c r="BM157" s="226" t="s">
        <v>4175</v>
      </c>
    </row>
    <row r="158" s="2" customFormat="1">
      <c r="A158" s="40"/>
      <c r="B158" s="41"/>
      <c r="C158" s="42"/>
      <c r="D158" s="228" t="s">
        <v>236</v>
      </c>
      <c r="E158" s="42"/>
      <c r="F158" s="229" t="s">
        <v>2426</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82</v>
      </c>
    </row>
    <row r="159" s="15" customFormat="1">
      <c r="A159" s="15"/>
      <c r="B159" s="266"/>
      <c r="C159" s="267"/>
      <c r="D159" s="235" t="s">
        <v>238</v>
      </c>
      <c r="E159" s="268" t="s">
        <v>19</v>
      </c>
      <c r="F159" s="269" t="s">
        <v>2427</v>
      </c>
      <c r="G159" s="267"/>
      <c r="H159" s="268" t="s">
        <v>19</v>
      </c>
      <c r="I159" s="270"/>
      <c r="J159" s="267"/>
      <c r="K159" s="267"/>
      <c r="L159" s="271"/>
      <c r="M159" s="272"/>
      <c r="N159" s="273"/>
      <c r="O159" s="273"/>
      <c r="P159" s="273"/>
      <c r="Q159" s="273"/>
      <c r="R159" s="273"/>
      <c r="S159" s="273"/>
      <c r="T159" s="273"/>
      <c r="U159" s="274"/>
      <c r="V159" s="15"/>
      <c r="W159" s="15"/>
      <c r="X159" s="15"/>
      <c r="Y159" s="15"/>
      <c r="Z159" s="15"/>
      <c r="AA159" s="15"/>
      <c r="AB159" s="15"/>
      <c r="AC159" s="15"/>
      <c r="AD159" s="15"/>
      <c r="AE159" s="15"/>
      <c r="AT159" s="275" t="s">
        <v>238</v>
      </c>
      <c r="AU159" s="275" t="s">
        <v>82</v>
      </c>
      <c r="AV159" s="15" t="s">
        <v>82</v>
      </c>
      <c r="AW159" s="15" t="s">
        <v>37</v>
      </c>
      <c r="AX159" s="15" t="s">
        <v>75</v>
      </c>
      <c r="AY159" s="275" t="s">
        <v>227</v>
      </c>
    </row>
    <row r="160" s="13" customFormat="1">
      <c r="A160" s="13"/>
      <c r="B160" s="233"/>
      <c r="C160" s="234"/>
      <c r="D160" s="235" t="s">
        <v>238</v>
      </c>
      <c r="E160" s="236" t="s">
        <v>19</v>
      </c>
      <c r="F160" s="237" t="s">
        <v>234</v>
      </c>
      <c r="G160" s="234"/>
      <c r="H160" s="238">
        <v>4</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82</v>
      </c>
      <c r="AV160" s="13" t="s">
        <v>84</v>
      </c>
      <c r="AW160" s="13" t="s">
        <v>37</v>
      </c>
      <c r="AX160" s="13" t="s">
        <v>75</v>
      </c>
      <c r="AY160" s="244" t="s">
        <v>227</v>
      </c>
    </row>
    <row r="161" s="15" customFormat="1">
      <c r="A161" s="15"/>
      <c r="B161" s="266"/>
      <c r="C161" s="267"/>
      <c r="D161" s="235" t="s">
        <v>238</v>
      </c>
      <c r="E161" s="268" t="s">
        <v>19</v>
      </c>
      <c r="F161" s="269" t="s">
        <v>2428</v>
      </c>
      <c r="G161" s="267"/>
      <c r="H161" s="268" t="s">
        <v>19</v>
      </c>
      <c r="I161" s="270"/>
      <c r="J161" s="267"/>
      <c r="K161" s="267"/>
      <c r="L161" s="271"/>
      <c r="M161" s="272"/>
      <c r="N161" s="273"/>
      <c r="O161" s="273"/>
      <c r="P161" s="273"/>
      <c r="Q161" s="273"/>
      <c r="R161" s="273"/>
      <c r="S161" s="273"/>
      <c r="T161" s="273"/>
      <c r="U161" s="274"/>
      <c r="V161" s="15"/>
      <c r="W161" s="15"/>
      <c r="X161" s="15"/>
      <c r="Y161" s="15"/>
      <c r="Z161" s="15"/>
      <c r="AA161" s="15"/>
      <c r="AB161" s="15"/>
      <c r="AC161" s="15"/>
      <c r="AD161" s="15"/>
      <c r="AE161" s="15"/>
      <c r="AT161" s="275" t="s">
        <v>238</v>
      </c>
      <c r="AU161" s="275" t="s">
        <v>82</v>
      </c>
      <c r="AV161" s="15" t="s">
        <v>82</v>
      </c>
      <c r="AW161" s="15" t="s">
        <v>37</v>
      </c>
      <c r="AX161" s="15" t="s">
        <v>75</v>
      </c>
      <c r="AY161" s="275" t="s">
        <v>227</v>
      </c>
    </row>
    <row r="162" s="13" customFormat="1">
      <c r="A162" s="13"/>
      <c r="B162" s="233"/>
      <c r="C162" s="234"/>
      <c r="D162" s="235" t="s">
        <v>238</v>
      </c>
      <c r="E162" s="236" t="s">
        <v>19</v>
      </c>
      <c r="F162" s="237" t="s">
        <v>245</v>
      </c>
      <c r="G162" s="234"/>
      <c r="H162" s="238">
        <v>8</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82</v>
      </c>
      <c r="AV162" s="13" t="s">
        <v>84</v>
      </c>
      <c r="AW162" s="13" t="s">
        <v>37</v>
      </c>
      <c r="AX162" s="13" t="s">
        <v>75</v>
      </c>
      <c r="AY162" s="244" t="s">
        <v>227</v>
      </c>
    </row>
    <row r="163" s="14" customFormat="1">
      <c r="A163" s="14"/>
      <c r="B163" s="245"/>
      <c r="C163" s="246"/>
      <c r="D163" s="235" t="s">
        <v>238</v>
      </c>
      <c r="E163" s="247" t="s">
        <v>19</v>
      </c>
      <c r="F163" s="248" t="s">
        <v>240</v>
      </c>
      <c r="G163" s="246"/>
      <c r="H163" s="249">
        <v>12</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82</v>
      </c>
      <c r="AV163" s="14" t="s">
        <v>234</v>
      </c>
      <c r="AW163" s="14" t="s">
        <v>37</v>
      </c>
      <c r="AX163" s="14" t="s">
        <v>82</v>
      </c>
      <c r="AY163" s="255" t="s">
        <v>227</v>
      </c>
    </row>
    <row r="164" s="12" customFormat="1" ht="25.92" customHeight="1">
      <c r="A164" s="12"/>
      <c r="B164" s="199"/>
      <c r="C164" s="200"/>
      <c r="D164" s="201" t="s">
        <v>74</v>
      </c>
      <c r="E164" s="202" t="s">
        <v>187</v>
      </c>
      <c r="F164" s="202" t="s">
        <v>188</v>
      </c>
      <c r="G164" s="200"/>
      <c r="H164" s="200"/>
      <c r="I164" s="203"/>
      <c r="J164" s="204">
        <f>BK164</f>
        <v>0</v>
      </c>
      <c r="K164" s="200"/>
      <c r="L164" s="205"/>
      <c r="M164" s="206"/>
      <c r="N164" s="207"/>
      <c r="O164" s="207"/>
      <c r="P164" s="208">
        <f>P165+P170</f>
        <v>0</v>
      </c>
      <c r="Q164" s="207"/>
      <c r="R164" s="208">
        <f>R165+R170</f>
        <v>0</v>
      </c>
      <c r="S164" s="207"/>
      <c r="T164" s="208">
        <f>T165+T170</f>
        <v>0</v>
      </c>
      <c r="U164" s="209"/>
      <c r="V164" s="12"/>
      <c r="W164" s="12"/>
      <c r="X164" s="12"/>
      <c r="Y164" s="12"/>
      <c r="Z164" s="12"/>
      <c r="AA164" s="12"/>
      <c r="AB164" s="12"/>
      <c r="AC164" s="12"/>
      <c r="AD164" s="12"/>
      <c r="AE164" s="12"/>
      <c r="AR164" s="210" t="s">
        <v>267</v>
      </c>
      <c r="AT164" s="211" t="s">
        <v>74</v>
      </c>
      <c r="AU164" s="211" t="s">
        <v>75</v>
      </c>
      <c r="AY164" s="210" t="s">
        <v>227</v>
      </c>
      <c r="BK164" s="212">
        <f>BK165+BK170</f>
        <v>0</v>
      </c>
    </row>
    <row r="165" s="12" customFormat="1" ht="22.8" customHeight="1">
      <c r="A165" s="12"/>
      <c r="B165" s="199"/>
      <c r="C165" s="200"/>
      <c r="D165" s="201" t="s">
        <v>74</v>
      </c>
      <c r="E165" s="213" t="s">
        <v>2289</v>
      </c>
      <c r="F165" s="213" t="s">
        <v>2290</v>
      </c>
      <c r="G165" s="200"/>
      <c r="H165" s="200"/>
      <c r="I165" s="203"/>
      <c r="J165" s="214">
        <f>BK165</f>
        <v>0</v>
      </c>
      <c r="K165" s="200"/>
      <c r="L165" s="205"/>
      <c r="M165" s="206"/>
      <c r="N165" s="207"/>
      <c r="O165" s="207"/>
      <c r="P165" s="208">
        <f>SUM(P166:P169)</f>
        <v>0</v>
      </c>
      <c r="Q165" s="207"/>
      <c r="R165" s="208">
        <f>SUM(R166:R169)</f>
        <v>0</v>
      </c>
      <c r="S165" s="207"/>
      <c r="T165" s="208">
        <f>SUM(T166:T169)</f>
        <v>0</v>
      </c>
      <c r="U165" s="209"/>
      <c r="V165" s="12"/>
      <c r="W165" s="12"/>
      <c r="X165" s="12"/>
      <c r="Y165" s="12"/>
      <c r="Z165" s="12"/>
      <c r="AA165" s="12"/>
      <c r="AB165" s="12"/>
      <c r="AC165" s="12"/>
      <c r="AD165" s="12"/>
      <c r="AE165" s="12"/>
      <c r="AR165" s="210" t="s">
        <v>267</v>
      </c>
      <c r="AT165" s="211" t="s">
        <v>74</v>
      </c>
      <c r="AU165" s="211" t="s">
        <v>82</v>
      </c>
      <c r="AY165" s="210" t="s">
        <v>227</v>
      </c>
      <c r="BK165" s="212">
        <f>SUM(BK166:BK169)</f>
        <v>0</v>
      </c>
    </row>
    <row r="166" s="2" customFormat="1" ht="16.5" customHeight="1">
      <c r="A166" s="40"/>
      <c r="B166" s="41"/>
      <c r="C166" s="215" t="s">
        <v>7</v>
      </c>
      <c r="D166" s="215" t="s">
        <v>229</v>
      </c>
      <c r="E166" s="216" t="s">
        <v>2291</v>
      </c>
      <c r="F166" s="217" t="s">
        <v>2292</v>
      </c>
      <c r="G166" s="218" t="s">
        <v>462</v>
      </c>
      <c r="H166" s="219">
        <v>1</v>
      </c>
      <c r="I166" s="220"/>
      <c r="J166" s="221">
        <f>ROUND(I166*H166,2)</f>
        <v>0</v>
      </c>
      <c r="K166" s="217" t="s">
        <v>233</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2293</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2293</v>
      </c>
      <c r="BM166" s="226" t="s">
        <v>4176</v>
      </c>
    </row>
    <row r="167" s="2" customFormat="1">
      <c r="A167" s="40"/>
      <c r="B167" s="41"/>
      <c r="C167" s="42"/>
      <c r="D167" s="228" t="s">
        <v>236</v>
      </c>
      <c r="E167" s="42"/>
      <c r="F167" s="229" t="s">
        <v>2430</v>
      </c>
      <c r="G167" s="42"/>
      <c r="H167" s="42"/>
      <c r="I167" s="230"/>
      <c r="J167" s="42"/>
      <c r="K167" s="42"/>
      <c r="L167" s="46"/>
      <c r="M167" s="231"/>
      <c r="N167" s="232"/>
      <c r="O167" s="86"/>
      <c r="P167" s="86"/>
      <c r="Q167" s="86"/>
      <c r="R167" s="86"/>
      <c r="S167" s="86"/>
      <c r="T167" s="86"/>
      <c r="U167" s="87"/>
      <c r="V167" s="40"/>
      <c r="W167" s="40"/>
      <c r="X167" s="40"/>
      <c r="Y167" s="40"/>
      <c r="Z167" s="40"/>
      <c r="AA167" s="40"/>
      <c r="AB167" s="40"/>
      <c r="AC167" s="40"/>
      <c r="AD167" s="40"/>
      <c r="AE167" s="40"/>
      <c r="AT167" s="19" t="s">
        <v>236</v>
      </c>
      <c r="AU167" s="19" t="s">
        <v>84</v>
      </c>
    </row>
    <row r="168" s="13" customFormat="1">
      <c r="A168" s="13"/>
      <c r="B168" s="233"/>
      <c r="C168" s="234"/>
      <c r="D168" s="235" t="s">
        <v>238</v>
      </c>
      <c r="E168" s="236" t="s">
        <v>19</v>
      </c>
      <c r="F168" s="237" t="s">
        <v>82</v>
      </c>
      <c r="G168" s="234"/>
      <c r="H168" s="238">
        <v>1</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1</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12" customFormat="1" ht="22.8" customHeight="1">
      <c r="A170" s="12"/>
      <c r="B170" s="199"/>
      <c r="C170" s="200"/>
      <c r="D170" s="201" t="s">
        <v>74</v>
      </c>
      <c r="E170" s="213" t="s">
        <v>2295</v>
      </c>
      <c r="F170" s="213" t="s">
        <v>2296</v>
      </c>
      <c r="G170" s="200"/>
      <c r="H170" s="200"/>
      <c r="I170" s="203"/>
      <c r="J170" s="214">
        <f>BK170</f>
        <v>0</v>
      </c>
      <c r="K170" s="200"/>
      <c r="L170" s="205"/>
      <c r="M170" s="206"/>
      <c r="N170" s="207"/>
      <c r="O170" s="207"/>
      <c r="P170" s="208">
        <f>SUM(P171:P194)</f>
        <v>0</v>
      </c>
      <c r="Q170" s="207"/>
      <c r="R170" s="208">
        <f>SUM(R171:R194)</f>
        <v>0</v>
      </c>
      <c r="S170" s="207"/>
      <c r="T170" s="208">
        <f>SUM(T171:T194)</f>
        <v>0</v>
      </c>
      <c r="U170" s="209"/>
      <c r="V170" s="12"/>
      <c r="W170" s="12"/>
      <c r="X170" s="12"/>
      <c r="Y170" s="12"/>
      <c r="Z170" s="12"/>
      <c r="AA170" s="12"/>
      <c r="AB170" s="12"/>
      <c r="AC170" s="12"/>
      <c r="AD170" s="12"/>
      <c r="AE170" s="12"/>
      <c r="AR170" s="210" t="s">
        <v>267</v>
      </c>
      <c r="AT170" s="211" t="s">
        <v>74</v>
      </c>
      <c r="AU170" s="211" t="s">
        <v>82</v>
      </c>
      <c r="AY170" s="210" t="s">
        <v>227</v>
      </c>
      <c r="BK170" s="212">
        <f>SUM(BK171:BK194)</f>
        <v>0</v>
      </c>
    </row>
    <row r="171" s="2" customFormat="1" ht="16.5" customHeight="1">
      <c r="A171" s="40"/>
      <c r="B171" s="41"/>
      <c r="C171" s="215" t="s">
        <v>494</v>
      </c>
      <c r="D171" s="215" t="s">
        <v>229</v>
      </c>
      <c r="E171" s="216" t="s">
        <v>2297</v>
      </c>
      <c r="F171" s="217" t="s">
        <v>2431</v>
      </c>
      <c r="G171" s="218" t="s">
        <v>2051</v>
      </c>
      <c r="H171" s="219">
        <v>1</v>
      </c>
      <c r="I171" s="220"/>
      <c r="J171" s="221">
        <f>ROUND(I171*H171,2)</f>
        <v>0</v>
      </c>
      <c r="K171" s="217" t="s">
        <v>233</v>
      </c>
      <c r="L171" s="46"/>
      <c r="M171" s="222" t="s">
        <v>19</v>
      </c>
      <c r="N171" s="223" t="s">
        <v>46</v>
      </c>
      <c r="O171" s="86"/>
      <c r="P171" s="224">
        <f>O171*H171</f>
        <v>0</v>
      </c>
      <c r="Q171" s="224">
        <v>0</v>
      </c>
      <c r="R171" s="224">
        <f>Q171*H171</f>
        <v>0</v>
      </c>
      <c r="S171" s="224">
        <v>0</v>
      </c>
      <c r="T171" s="224">
        <f>S171*H171</f>
        <v>0</v>
      </c>
      <c r="U171" s="225" t="s">
        <v>19</v>
      </c>
      <c r="V171" s="40"/>
      <c r="W171" s="40"/>
      <c r="X171" s="40"/>
      <c r="Y171" s="40"/>
      <c r="Z171" s="40"/>
      <c r="AA171" s="40"/>
      <c r="AB171" s="40"/>
      <c r="AC171" s="40"/>
      <c r="AD171" s="40"/>
      <c r="AE171" s="40"/>
      <c r="AR171" s="226" t="s">
        <v>2293</v>
      </c>
      <c r="AT171" s="226" t="s">
        <v>229</v>
      </c>
      <c r="AU171" s="226" t="s">
        <v>84</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2293</v>
      </c>
      <c r="BM171" s="226" t="s">
        <v>4177</v>
      </c>
    </row>
    <row r="172" s="2" customFormat="1">
      <c r="A172" s="40"/>
      <c r="B172" s="41"/>
      <c r="C172" s="42"/>
      <c r="D172" s="228" t="s">
        <v>236</v>
      </c>
      <c r="E172" s="42"/>
      <c r="F172" s="229" t="s">
        <v>2433</v>
      </c>
      <c r="G172" s="42"/>
      <c r="H172" s="42"/>
      <c r="I172" s="230"/>
      <c r="J172" s="42"/>
      <c r="K172" s="42"/>
      <c r="L172" s="46"/>
      <c r="M172" s="231"/>
      <c r="N172" s="232"/>
      <c r="O172" s="86"/>
      <c r="P172" s="86"/>
      <c r="Q172" s="86"/>
      <c r="R172" s="86"/>
      <c r="S172" s="86"/>
      <c r="T172" s="86"/>
      <c r="U172" s="87"/>
      <c r="V172" s="40"/>
      <c r="W172" s="40"/>
      <c r="X172" s="40"/>
      <c r="Y172" s="40"/>
      <c r="Z172" s="40"/>
      <c r="AA172" s="40"/>
      <c r="AB172" s="40"/>
      <c r="AC172" s="40"/>
      <c r="AD172" s="40"/>
      <c r="AE172" s="40"/>
      <c r="AT172" s="19" t="s">
        <v>236</v>
      </c>
      <c r="AU172" s="19" t="s">
        <v>84</v>
      </c>
    </row>
    <row r="173" s="13" customFormat="1">
      <c r="A173" s="13"/>
      <c r="B173" s="233"/>
      <c r="C173" s="234"/>
      <c r="D173" s="235" t="s">
        <v>238</v>
      </c>
      <c r="E173" s="236" t="s">
        <v>19</v>
      </c>
      <c r="F173" s="237" t="s">
        <v>82</v>
      </c>
      <c r="G173" s="234"/>
      <c r="H173" s="238">
        <v>1</v>
      </c>
      <c r="I173" s="239"/>
      <c r="J173" s="234"/>
      <c r="K173" s="234"/>
      <c r="L173" s="240"/>
      <c r="M173" s="241"/>
      <c r="N173" s="242"/>
      <c r="O173" s="242"/>
      <c r="P173" s="242"/>
      <c r="Q173" s="242"/>
      <c r="R173" s="242"/>
      <c r="S173" s="242"/>
      <c r="T173" s="242"/>
      <c r="U173" s="243"/>
      <c r="V173" s="13"/>
      <c r="W173" s="13"/>
      <c r="X173" s="13"/>
      <c r="Y173" s="13"/>
      <c r="Z173" s="13"/>
      <c r="AA173" s="13"/>
      <c r="AB173" s="13"/>
      <c r="AC173" s="13"/>
      <c r="AD173" s="13"/>
      <c r="AE173" s="13"/>
      <c r="AT173" s="244" t="s">
        <v>238</v>
      </c>
      <c r="AU173" s="244" t="s">
        <v>84</v>
      </c>
      <c r="AV173" s="13" t="s">
        <v>84</v>
      </c>
      <c r="AW173" s="13" t="s">
        <v>37</v>
      </c>
      <c r="AX173" s="13" t="s">
        <v>75</v>
      </c>
      <c r="AY173" s="244" t="s">
        <v>227</v>
      </c>
    </row>
    <row r="174" s="14" customFormat="1">
      <c r="A174" s="14"/>
      <c r="B174" s="245"/>
      <c r="C174" s="246"/>
      <c r="D174" s="235" t="s">
        <v>238</v>
      </c>
      <c r="E174" s="247" t="s">
        <v>19</v>
      </c>
      <c r="F174" s="248" t="s">
        <v>240</v>
      </c>
      <c r="G174" s="246"/>
      <c r="H174" s="249">
        <v>1</v>
      </c>
      <c r="I174" s="250"/>
      <c r="J174" s="246"/>
      <c r="K174" s="246"/>
      <c r="L174" s="251"/>
      <c r="M174" s="252"/>
      <c r="N174" s="253"/>
      <c r="O174" s="253"/>
      <c r="P174" s="253"/>
      <c r="Q174" s="253"/>
      <c r="R174" s="253"/>
      <c r="S174" s="253"/>
      <c r="T174" s="253"/>
      <c r="U174" s="254"/>
      <c r="V174" s="14"/>
      <c r="W174" s="14"/>
      <c r="X174" s="14"/>
      <c r="Y174" s="14"/>
      <c r="Z174" s="14"/>
      <c r="AA174" s="14"/>
      <c r="AB174" s="14"/>
      <c r="AC174" s="14"/>
      <c r="AD174" s="14"/>
      <c r="AE174" s="14"/>
      <c r="AT174" s="255" t="s">
        <v>238</v>
      </c>
      <c r="AU174" s="255" t="s">
        <v>84</v>
      </c>
      <c r="AV174" s="14" t="s">
        <v>234</v>
      </c>
      <c r="AW174" s="14" t="s">
        <v>37</v>
      </c>
      <c r="AX174" s="14" t="s">
        <v>82</v>
      </c>
      <c r="AY174" s="255" t="s">
        <v>227</v>
      </c>
    </row>
    <row r="175" s="2" customFormat="1" ht="16.5" customHeight="1">
      <c r="A175" s="40"/>
      <c r="B175" s="41"/>
      <c r="C175" s="215" t="s">
        <v>499</v>
      </c>
      <c r="D175" s="215" t="s">
        <v>229</v>
      </c>
      <c r="E175" s="216" t="s">
        <v>4178</v>
      </c>
      <c r="F175" s="217" t="s">
        <v>4179</v>
      </c>
      <c r="G175" s="218" t="s">
        <v>2051</v>
      </c>
      <c r="H175" s="219">
        <v>1</v>
      </c>
      <c r="I175" s="220"/>
      <c r="J175" s="221">
        <f>ROUND(I175*H175,2)</f>
        <v>0</v>
      </c>
      <c r="K175" s="217" t="s">
        <v>233</v>
      </c>
      <c r="L175" s="46"/>
      <c r="M175" s="222" t="s">
        <v>19</v>
      </c>
      <c r="N175" s="223" t="s">
        <v>46</v>
      </c>
      <c r="O175" s="86"/>
      <c r="P175" s="224">
        <f>O175*H175</f>
        <v>0</v>
      </c>
      <c r="Q175" s="224">
        <v>0</v>
      </c>
      <c r="R175" s="224">
        <f>Q175*H175</f>
        <v>0</v>
      </c>
      <c r="S175" s="224">
        <v>0</v>
      </c>
      <c r="T175" s="224">
        <f>S175*H175</f>
        <v>0</v>
      </c>
      <c r="U175" s="225" t="s">
        <v>19</v>
      </c>
      <c r="V175" s="40"/>
      <c r="W175" s="40"/>
      <c r="X175" s="40"/>
      <c r="Y175" s="40"/>
      <c r="Z175" s="40"/>
      <c r="AA175" s="40"/>
      <c r="AB175" s="40"/>
      <c r="AC175" s="40"/>
      <c r="AD175" s="40"/>
      <c r="AE175" s="40"/>
      <c r="AR175" s="226" t="s">
        <v>2293</v>
      </c>
      <c r="AT175" s="226" t="s">
        <v>229</v>
      </c>
      <c r="AU175" s="226" t="s">
        <v>84</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2293</v>
      </c>
      <c r="BM175" s="226" t="s">
        <v>4180</v>
      </c>
    </row>
    <row r="176" s="2" customFormat="1">
      <c r="A176" s="40"/>
      <c r="B176" s="41"/>
      <c r="C176" s="42"/>
      <c r="D176" s="228" t="s">
        <v>236</v>
      </c>
      <c r="E176" s="42"/>
      <c r="F176" s="229" t="s">
        <v>4181</v>
      </c>
      <c r="G176" s="42"/>
      <c r="H176" s="42"/>
      <c r="I176" s="230"/>
      <c r="J176" s="42"/>
      <c r="K176" s="42"/>
      <c r="L176" s="46"/>
      <c r="M176" s="231"/>
      <c r="N176" s="232"/>
      <c r="O176" s="86"/>
      <c r="P176" s="86"/>
      <c r="Q176" s="86"/>
      <c r="R176" s="86"/>
      <c r="S176" s="86"/>
      <c r="T176" s="86"/>
      <c r="U176" s="87"/>
      <c r="V176" s="40"/>
      <c r="W176" s="40"/>
      <c r="X176" s="40"/>
      <c r="Y176" s="40"/>
      <c r="Z176" s="40"/>
      <c r="AA176" s="40"/>
      <c r="AB176" s="40"/>
      <c r="AC176" s="40"/>
      <c r="AD176" s="40"/>
      <c r="AE176" s="40"/>
      <c r="AT176" s="19" t="s">
        <v>236</v>
      </c>
      <c r="AU176" s="19" t="s">
        <v>84</v>
      </c>
    </row>
    <row r="177" s="13" customFormat="1">
      <c r="A177" s="13"/>
      <c r="B177" s="233"/>
      <c r="C177" s="234"/>
      <c r="D177" s="235" t="s">
        <v>238</v>
      </c>
      <c r="E177" s="236" t="s">
        <v>19</v>
      </c>
      <c r="F177" s="237" t="s">
        <v>82</v>
      </c>
      <c r="G177" s="234"/>
      <c r="H177" s="238">
        <v>1</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84</v>
      </c>
      <c r="AV177" s="13" t="s">
        <v>84</v>
      </c>
      <c r="AW177" s="13" t="s">
        <v>37</v>
      </c>
      <c r="AX177" s="13" t="s">
        <v>75</v>
      </c>
      <c r="AY177" s="244" t="s">
        <v>227</v>
      </c>
    </row>
    <row r="178" s="14" customFormat="1">
      <c r="A178" s="14"/>
      <c r="B178" s="245"/>
      <c r="C178" s="246"/>
      <c r="D178" s="235" t="s">
        <v>238</v>
      </c>
      <c r="E178" s="247" t="s">
        <v>19</v>
      </c>
      <c r="F178" s="248" t="s">
        <v>240</v>
      </c>
      <c r="G178" s="246"/>
      <c r="H178" s="249">
        <v>1</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84</v>
      </c>
      <c r="AV178" s="14" t="s">
        <v>234</v>
      </c>
      <c r="AW178" s="14" t="s">
        <v>37</v>
      </c>
      <c r="AX178" s="14" t="s">
        <v>82</v>
      </c>
      <c r="AY178" s="255" t="s">
        <v>227</v>
      </c>
    </row>
    <row r="179" s="2" customFormat="1" ht="24.15" customHeight="1">
      <c r="A179" s="40"/>
      <c r="B179" s="41"/>
      <c r="C179" s="215" t="s">
        <v>312</v>
      </c>
      <c r="D179" s="215" t="s">
        <v>229</v>
      </c>
      <c r="E179" s="216" t="s">
        <v>2300</v>
      </c>
      <c r="F179" s="217" t="s">
        <v>2304</v>
      </c>
      <c r="G179" s="218" t="s">
        <v>2051</v>
      </c>
      <c r="H179" s="219">
        <v>1</v>
      </c>
      <c r="I179" s="220"/>
      <c r="J179" s="221">
        <f>ROUND(I179*H179,2)</f>
        <v>0</v>
      </c>
      <c r="K179" s="217" t="s">
        <v>233</v>
      </c>
      <c r="L179" s="46"/>
      <c r="M179" s="222" t="s">
        <v>19</v>
      </c>
      <c r="N179" s="223" t="s">
        <v>46</v>
      </c>
      <c r="O179" s="86"/>
      <c r="P179" s="224">
        <f>O179*H179</f>
        <v>0</v>
      </c>
      <c r="Q179" s="224">
        <v>0</v>
      </c>
      <c r="R179" s="224">
        <f>Q179*H179</f>
        <v>0</v>
      </c>
      <c r="S179" s="224">
        <v>0</v>
      </c>
      <c r="T179" s="224">
        <f>S179*H179</f>
        <v>0</v>
      </c>
      <c r="U179" s="225" t="s">
        <v>19</v>
      </c>
      <c r="V179" s="40"/>
      <c r="W179" s="40"/>
      <c r="X179" s="40"/>
      <c r="Y179" s="40"/>
      <c r="Z179" s="40"/>
      <c r="AA179" s="40"/>
      <c r="AB179" s="40"/>
      <c r="AC179" s="40"/>
      <c r="AD179" s="40"/>
      <c r="AE179" s="40"/>
      <c r="AR179" s="226" t="s">
        <v>2293</v>
      </c>
      <c r="AT179" s="226" t="s">
        <v>229</v>
      </c>
      <c r="AU179" s="226" t="s">
        <v>84</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2293</v>
      </c>
      <c r="BM179" s="226" t="s">
        <v>4182</v>
      </c>
    </row>
    <row r="180" s="2" customFormat="1">
      <c r="A180" s="40"/>
      <c r="B180" s="41"/>
      <c r="C180" s="42"/>
      <c r="D180" s="228" t="s">
        <v>236</v>
      </c>
      <c r="E180" s="42"/>
      <c r="F180" s="229" t="s">
        <v>2435</v>
      </c>
      <c r="G180" s="42"/>
      <c r="H180" s="42"/>
      <c r="I180" s="230"/>
      <c r="J180" s="42"/>
      <c r="K180" s="42"/>
      <c r="L180" s="46"/>
      <c r="M180" s="231"/>
      <c r="N180" s="232"/>
      <c r="O180" s="86"/>
      <c r="P180" s="86"/>
      <c r="Q180" s="86"/>
      <c r="R180" s="86"/>
      <c r="S180" s="86"/>
      <c r="T180" s="86"/>
      <c r="U180" s="87"/>
      <c r="V180" s="40"/>
      <c r="W180" s="40"/>
      <c r="X180" s="40"/>
      <c r="Y180" s="40"/>
      <c r="Z180" s="40"/>
      <c r="AA180" s="40"/>
      <c r="AB180" s="40"/>
      <c r="AC180" s="40"/>
      <c r="AD180" s="40"/>
      <c r="AE180" s="40"/>
      <c r="AT180" s="19" t="s">
        <v>236</v>
      </c>
      <c r="AU180" s="19" t="s">
        <v>84</v>
      </c>
    </row>
    <row r="181" s="13" customFormat="1">
      <c r="A181" s="13"/>
      <c r="B181" s="233"/>
      <c r="C181" s="234"/>
      <c r="D181" s="235" t="s">
        <v>238</v>
      </c>
      <c r="E181" s="236" t="s">
        <v>19</v>
      </c>
      <c r="F181" s="237" t="s">
        <v>82</v>
      </c>
      <c r="G181" s="234"/>
      <c r="H181" s="238">
        <v>1</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84</v>
      </c>
      <c r="AV181" s="13" t="s">
        <v>84</v>
      </c>
      <c r="AW181" s="13" t="s">
        <v>37</v>
      </c>
      <c r="AX181" s="13" t="s">
        <v>75</v>
      </c>
      <c r="AY181" s="244" t="s">
        <v>227</v>
      </c>
    </row>
    <row r="182" s="14" customFormat="1">
      <c r="A182" s="14"/>
      <c r="B182" s="245"/>
      <c r="C182" s="246"/>
      <c r="D182" s="235" t="s">
        <v>238</v>
      </c>
      <c r="E182" s="247" t="s">
        <v>19</v>
      </c>
      <c r="F182" s="248" t="s">
        <v>240</v>
      </c>
      <c r="G182" s="246"/>
      <c r="H182" s="249">
        <v>1</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84</v>
      </c>
      <c r="AV182" s="14" t="s">
        <v>234</v>
      </c>
      <c r="AW182" s="14" t="s">
        <v>37</v>
      </c>
      <c r="AX182" s="14" t="s">
        <v>82</v>
      </c>
      <c r="AY182" s="255" t="s">
        <v>227</v>
      </c>
    </row>
    <row r="183" s="2" customFormat="1" ht="16.5" customHeight="1">
      <c r="A183" s="40"/>
      <c r="B183" s="41"/>
      <c r="C183" s="215" t="s">
        <v>508</v>
      </c>
      <c r="D183" s="215" t="s">
        <v>229</v>
      </c>
      <c r="E183" s="216" t="s">
        <v>2306</v>
      </c>
      <c r="F183" s="217" t="s">
        <v>2307</v>
      </c>
      <c r="G183" s="218" t="s">
        <v>2051</v>
      </c>
      <c r="H183" s="219">
        <v>1</v>
      </c>
      <c r="I183" s="220"/>
      <c r="J183" s="221">
        <f>ROUND(I183*H183,2)</f>
        <v>0</v>
      </c>
      <c r="K183" s="217" t="s">
        <v>517</v>
      </c>
      <c r="L183" s="46"/>
      <c r="M183" s="222" t="s">
        <v>19</v>
      </c>
      <c r="N183" s="223"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2293</v>
      </c>
      <c r="AT183" s="226" t="s">
        <v>229</v>
      </c>
      <c r="AU183" s="226" t="s">
        <v>84</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2293</v>
      </c>
      <c r="BM183" s="226" t="s">
        <v>4183</v>
      </c>
    </row>
    <row r="184" s="13" customFormat="1">
      <c r="A184" s="13"/>
      <c r="B184" s="233"/>
      <c r="C184" s="234"/>
      <c r="D184" s="235" t="s">
        <v>238</v>
      </c>
      <c r="E184" s="236" t="s">
        <v>19</v>
      </c>
      <c r="F184" s="237" t="s">
        <v>82</v>
      </c>
      <c r="G184" s="234"/>
      <c r="H184" s="238">
        <v>1</v>
      </c>
      <c r="I184" s="239"/>
      <c r="J184" s="234"/>
      <c r="K184" s="234"/>
      <c r="L184" s="240"/>
      <c r="M184" s="241"/>
      <c r="N184" s="242"/>
      <c r="O184" s="242"/>
      <c r="P184" s="242"/>
      <c r="Q184" s="242"/>
      <c r="R184" s="242"/>
      <c r="S184" s="242"/>
      <c r="T184" s="242"/>
      <c r="U184" s="243"/>
      <c r="V184" s="13"/>
      <c r="W184" s="13"/>
      <c r="X184" s="13"/>
      <c r="Y184" s="13"/>
      <c r="Z184" s="13"/>
      <c r="AA184" s="13"/>
      <c r="AB184" s="13"/>
      <c r="AC184" s="13"/>
      <c r="AD184" s="13"/>
      <c r="AE184" s="13"/>
      <c r="AT184" s="244" t="s">
        <v>238</v>
      </c>
      <c r="AU184" s="244" t="s">
        <v>84</v>
      </c>
      <c r="AV184" s="13" t="s">
        <v>84</v>
      </c>
      <c r="AW184" s="13" t="s">
        <v>37</v>
      </c>
      <c r="AX184" s="13" t="s">
        <v>75</v>
      </c>
      <c r="AY184" s="244" t="s">
        <v>227</v>
      </c>
    </row>
    <row r="185" s="14" customFormat="1">
      <c r="A185" s="14"/>
      <c r="B185" s="245"/>
      <c r="C185" s="246"/>
      <c r="D185" s="235" t="s">
        <v>238</v>
      </c>
      <c r="E185" s="247" t="s">
        <v>19</v>
      </c>
      <c r="F185" s="248" t="s">
        <v>240</v>
      </c>
      <c r="G185" s="246"/>
      <c r="H185" s="249">
        <v>1</v>
      </c>
      <c r="I185" s="250"/>
      <c r="J185" s="246"/>
      <c r="K185" s="246"/>
      <c r="L185" s="251"/>
      <c r="M185" s="252"/>
      <c r="N185" s="253"/>
      <c r="O185" s="253"/>
      <c r="P185" s="253"/>
      <c r="Q185" s="253"/>
      <c r="R185" s="253"/>
      <c r="S185" s="253"/>
      <c r="T185" s="253"/>
      <c r="U185" s="254"/>
      <c r="V185" s="14"/>
      <c r="W185" s="14"/>
      <c r="X185" s="14"/>
      <c r="Y185" s="14"/>
      <c r="Z185" s="14"/>
      <c r="AA185" s="14"/>
      <c r="AB185" s="14"/>
      <c r="AC185" s="14"/>
      <c r="AD185" s="14"/>
      <c r="AE185" s="14"/>
      <c r="AT185" s="255" t="s">
        <v>238</v>
      </c>
      <c r="AU185" s="255" t="s">
        <v>84</v>
      </c>
      <c r="AV185" s="14" t="s">
        <v>234</v>
      </c>
      <c r="AW185" s="14" t="s">
        <v>37</v>
      </c>
      <c r="AX185" s="14" t="s">
        <v>82</v>
      </c>
      <c r="AY185" s="255" t="s">
        <v>227</v>
      </c>
    </row>
    <row r="186" s="2" customFormat="1" ht="24.15" customHeight="1">
      <c r="A186" s="40"/>
      <c r="B186" s="41"/>
      <c r="C186" s="215" t="s">
        <v>514</v>
      </c>
      <c r="D186" s="215" t="s">
        <v>229</v>
      </c>
      <c r="E186" s="216" t="s">
        <v>2437</v>
      </c>
      <c r="F186" s="217" t="s">
        <v>2438</v>
      </c>
      <c r="G186" s="218" t="s">
        <v>2051</v>
      </c>
      <c r="H186" s="219">
        <v>1</v>
      </c>
      <c r="I186" s="220"/>
      <c r="J186" s="221">
        <f>ROUND(I186*H186,2)</f>
        <v>0</v>
      </c>
      <c r="K186" s="217" t="s">
        <v>517</v>
      </c>
      <c r="L186" s="46"/>
      <c r="M186" s="222" t="s">
        <v>19</v>
      </c>
      <c r="N186" s="223" t="s">
        <v>46</v>
      </c>
      <c r="O186" s="86"/>
      <c r="P186" s="224">
        <f>O186*H186</f>
        <v>0</v>
      </c>
      <c r="Q186" s="224">
        <v>0</v>
      </c>
      <c r="R186" s="224">
        <f>Q186*H186</f>
        <v>0</v>
      </c>
      <c r="S186" s="224">
        <v>0</v>
      </c>
      <c r="T186" s="224">
        <f>S186*H186</f>
        <v>0</v>
      </c>
      <c r="U186" s="225" t="s">
        <v>19</v>
      </c>
      <c r="V186" s="40"/>
      <c r="W186" s="40"/>
      <c r="X186" s="40"/>
      <c r="Y186" s="40"/>
      <c r="Z186" s="40"/>
      <c r="AA186" s="40"/>
      <c r="AB186" s="40"/>
      <c r="AC186" s="40"/>
      <c r="AD186" s="40"/>
      <c r="AE186" s="40"/>
      <c r="AR186" s="226" t="s">
        <v>2293</v>
      </c>
      <c r="AT186" s="226" t="s">
        <v>229</v>
      </c>
      <c r="AU186" s="226" t="s">
        <v>84</v>
      </c>
      <c r="AY186" s="19" t="s">
        <v>227</v>
      </c>
      <c r="BE186" s="227">
        <f>IF(N186="základní",J186,0)</f>
        <v>0</v>
      </c>
      <c r="BF186" s="227">
        <f>IF(N186="snížená",J186,0)</f>
        <v>0</v>
      </c>
      <c r="BG186" s="227">
        <f>IF(N186="zákl. přenesená",J186,0)</f>
        <v>0</v>
      </c>
      <c r="BH186" s="227">
        <f>IF(N186="sníž. přenesená",J186,0)</f>
        <v>0</v>
      </c>
      <c r="BI186" s="227">
        <f>IF(N186="nulová",J186,0)</f>
        <v>0</v>
      </c>
      <c r="BJ186" s="19" t="s">
        <v>82</v>
      </c>
      <c r="BK186" s="227">
        <f>ROUND(I186*H186,2)</f>
        <v>0</v>
      </c>
      <c r="BL186" s="19" t="s">
        <v>2293</v>
      </c>
      <c r="BM186" s="226" t="s">
        <v>4184</v>
      </c>
    </row>
    <row r="187" s="13" customFormat="1">
      <c r="A187" s="13"/>
      <c r="B187" s="233"/>
      <c r="C187" s="234"/>
      <c r="D187" s="235" t="s">
        <v>238</v>
      </c>
      <c r="E187" s="236" t="s">
        <v>19</v>
      </c>
      <c r="F187" s="237" t="s">
        <v>82</v>
      </c>
      <c r="G187" s="234"/>
      <c r="H187" s="238">
        <v>1</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1</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2" customFormat="1" ht="16.5" customHeight="1">
      <c r="A189" s="40"/>
      <c r="B189" s="41"/>
      <c r="C189" s="215" t="s">
        <v>521</v>
      </c>
      <c r="D189" s="215" t="s">
        <v>229</v>
      </c>
      <c r="E189" s="216" t="s">
        <v>2440</v>
      </c>
      <c r="F189" s="217" t="s">
        <v>2441</v>
      </c>
      <c r="G189" s="218" t="s">
        <v>2051</v>
      </c>
      <c r="H189" s="219">
        <v>1</v>
      </c>
      <c r="I189" s="220"/>
      <c r="J189" s="221">
        <f>ROUND(I189*H189,2)</f>
        <v>0</v>
      </c>
      <c r="K189" s="217" t="s">
        <v>517</v>
      </c>
      <c r="L189" s="46"/>
      <c r="M189" s="222" t="s">
        <v>19</v>
      </c>
      <c r="N189" s="223" t="s">
        <v>46</v>
      </c>
      <c r="O189" s="86"/>
      <c r="P189" s="224">
        <f>O189*H189</f>
        <v>0</v>
      </c>
      <c r="Q189" s="224">
        <v>0</v>
      </c>
      <c r="R189" s="224">
        <f>Q189*H189</f>
        <v>0</v>
      </c>
      <c r="S189" s="224">
        <v>0</v>
      </c>
      <c r="T189" s="224">
        <f>S189*H189</f>
        <v>0</v>
      </c>
      <c r="U189" s="225" t="s">
        <v>19</v>
      </c>
      <c r="V189" s="40"/>
      <c r="W189" s="40"/>
      <c r="X189" s="40"/>
      <c r="Y189" s="40"/>
      <c r="Z189" s="40"/>
      <c r="AA189" s="40"/>
      <c r="AB189" s="40"/>
      <c r="AC189" s="40"/>
      <c r="AD189" s="40"/>
      <c r="AE189" s="40"/>
      <c r="AR189" s="226" t="s">
        <v>2293</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2293</v>
      </c>
      <c r="BM189" s="226" t="s">
        <v>4185</v>
      </c>
    </row>
    <row r="190" s="13" customFormat="1">
      <c r="A190" s="13"/>
      <c r="B190" s="233"/>
      <c r="C190" s="234"/>
      <c r="D190" s="235" t="s">
        <v>238</v>
      </c>
      <c r="E190" s="236" t="s">
        <v>19</v>
      </c>
      <c r="F190" s="237" t="s">
        <v>82</v>
      </c>
      <c r="G190" s="234"/>
      <c r="H190" s="238">
        <v>1</v>
      </c>
      <c r="I190" s="239"/>
      <c r="J190" s="234"/>
      <c r="K190" s="234"/>
      <c r="L190" s="240"/>
      <c r="M190" s="241"/>
      <c r="N190" s="242"/>
      <c r="O190" s="242"/>
      <c r="P190" s="242"/>
      <c r="Q190" s="242"/>
      <c r="R190" s="242"/>
      <c r="S190" s="242"/>
      <c r="T190" s="242"/>
      <c r="U190" s="243"/>
      <c r="V190" s="13"/>
      <c r="W190" s="13"/>
      <c r="X190" s="13"/>
      <c r="Y190" s="13"/>
      <c r="Z190" s="13"/>
      <c r="AA190" s="13"/>
      <c r="AB190" s="13"/>
      <c r="AC190" s="13"/>
      <c r="AD190" s="13"/>
      <c r="AE190" s="13"/>
      <c r="AT190" s="244" t="s">
        <v>238</v>
      </c>
      <c r="AU190" s="244" t="s">
        <v>84</v>
      </c>
      <c r="AV190" s="13" t="s">
        <v>84</v>
      </c>
      <c r="AW190" s="13" t="s">
        <v>37</v>
      </c>
      <c r="AX190" s="13" t="s">
        <v>75</v>
      </c>
      <c r="AY190" s="244" t="s">
        <v>227</v>
      </c>
    </row>
    <row r="191" s="14" customFormat="1">
      <c r="A191" s="14"/>
      <c r="B191" s="245"/>
      <c r="C191" s="246"/>
      <c r="D191" s="235" t="s">
        <v>238</v>
      </c>
      <c r="E191" s="247" t="s">
        <v>19</v>
      </c>
      <c r="F191" s="248" t="s">
        <v>240</v>
      </c>
      <c r="G191" s="246"/>
      <c r="H191" s="249">
        <v>1</v>
      </c>
      <c r="I191" s="250"/>
      <c r="J191" s="246"/>
      <c r="K191" s="246"/>
      <c r="L191" s="251"/>
      <c r="M191" s="252"/>
      <c r="N191" s="253"/>
      <c r="O191" s="253"/>
      <c r="P191" s="253"/>
      <c r="Q191" s="253"/>
      <c r="R191" s="253"/>
      <c r="S191" s="253"/>
      <c r="T191" s="253"/>
      <c r="U191" s="254"/>
      <c r="V191" s="14"/>
      <c r="W191" s="14"/>
      <c r="X191" s="14"/>
      <c r="Y191" s="14"/>
      <c r="Z191" s="14"/>
      <c r="AA191" s="14"/>
      <c r="AB191" s="14"/>
      <c r="AC191" s="14"/>
      <c r="AD191" s="14"/>
      <c r="AE191" s="14"/>
      <c r="AT191" s="255" t="s">
        <v>238</v>
      </c>
      <c r="AU191" s="255" t="s">
        <v>84</v>
      </c>
      <c r="AV191" s="14" t="s">
        <v>234</v>
      </c>
      <c r="AW191" s="14" t="s">
        <v>37</v>
      </c>
      <c r="AX191" s="14" t="s">
        <v>82</v>
      </c>
      <c r="AY191" s="255" t="s">
        <v>227</v>
      </c>
    </row>
    <row r="192" s="2" customFormat="1" ht="16.5" customHeight="1">
      <c r="A192" s="40"/>
      <c r="B192" s="41"/>
      <c r="C192" s="215" t="s">
        <v>526</v>
      </c>
      <c r="D192" s="215" t="s">
        <v>229</v>
      </c>
      <c r="E192" s="216" t="s">
        <v>2443</v>
      </c>
      <c r="F192" s="217" t="s">
        <v>2444</v>
      </c>
      <c r="G192" s="218" t="s">
        <v>2051</v>
      </c>
      <c r="H192" s="219">
        <v>1</v>
      </c>
      <c r="I192" s="220"/>
      <c r="J192" s="221">
        <f>ROUND(I192*H192,2)</f>
        <v>0</v>
      </c>
      <c r="K192" s="217" t="s">
        <v>517</v>
      </c>
      <c r="L192" s="46"/>
      <c r="M192" s="222" t="s">
        <v>19</v>
      </c>
      <c r="N192" s="223" t="s">
        <v>46</v>
      </c>
      <c r="O192" s="86"/>
      <c r="P192" s="224">
        <f>O192*H192</f>
        <v>0</v>
      </c>
      <c r="Q192" s="224">
        <v>0</v>
      </c>
      <c r="R192" s="224">
        <f>Q192*H192</f>
        <v>0</v>
      </c>
      <c r="S192" s="224">
        <v>0</v>
      </c>
      <c r="T192" s="224">
        <f>S192*H192</f>
        <v>0</v>
      </c>
      <c r="U192" s="225" t="s">
        <v>19</v>
      </c>
      <c r="V192" s="40"/>
      <c r="W192" s="40"/>
      <c r="X192" s="40"/>
      <c r="Y192" s="40"/>
      <c r="Z192" s="40"/>
      <c r="AA192" s="40"/>
      <c r="AB192" s="40"/>
      <c r="AC192" s="40"/>
      <c r="AD192" s="40"/>
      <c r="AE192" s="40"/>
      <c r="AR192" s="226" t="s">
        <v>2293</v>
      </c>
      <c r="AT192" s="226" t="s">
        <v>229</v>
      </c>
      <c r="AU192" s="226" t="s">
        <v>84</v>
      </c>
      <c r="AY192" s="19" t="s">
        <v>227</v>
      </c>
      <c r="BE192" s="227">
        <f>IF(N192="základní",J192,0)</f>
        <v>0</v>
      </c>
      <c r="BF192" s="227">
        <f>IF(N192="snížená",J192,0)</f>
        <v>0</v>
      </c>
      <c r="BG192" s="227">
        <f>IF(N192="zákl. přenesená",J192,0)</f>
        <v>0</v>
      </c>
      <c r="BH192" s="227">
        <f>IF(N192="sníž. přenesená",J192,0)</f>
        <v>0</v>
      </c>
      <c r="BI192" s="227">
        <f>IF(N192="nulová",J192,0)</f>
        <v>0</v>
      </c>
      <c r="BJ192" s="19" t="s">
        <v>82</v>
      </c>
      <c r="BK192" s="227">
        <f>ROUND(I192*H192,2)</f>
        <v>0</v>
      </c>
      <c r="BL192" s="19" t="s">
        <v>2293</v>
      </c>
      <c r="BM192" s="226" t="s">
        <v>4186</v>
      </c>
    </row>
    <row r="193" s="13" customFormat="1">
      <c r="A193" s="13"/>
      <c r="B193" s="233"/>
      <c r="C193" s="234"/>
      <c r="D193" s="235" t="s">
        <v>238</v>
      </c>
      <c r="E193" s="236" t="s">
        <v>19</v>
      </c>
      <c r="F193" s="237" t="s">
        <v>82</v>
      </c>
      <c r="G193" s="234"/>
      <c r="H193" s="238">
        <v>1</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84</v>
      </c>
      <c r="AV193" s="13" t="s">
        <v>84</v>
      </c>
      <c r="AW193" s="13" t="s">
        <v>37</v>
      </c>
      <c r="AX193" s="13" t="s">
        <v>75</v>
      </c>
      <c r="AY193" s="244" t="s">
        <v>227</v>
      </c>
    </row>
    <row r="194" s="14" customFormat="1">
      <c r="A194" s="14"/>
      <c r="B194" s="245"/>
      <c r="C194" s="246"/>
      <c r="D194" s="235" t="s">
        <v>238</v>
      </c>
      <c r="E194" s="247" t="s">
        <v>19</v>
      </c>
      <c r="F194" s="248" t="s">
        <v>240</v>
      </c>
      <c r="G194" s="246"/>
      <c r="H194" s="249">
        <v>1</v>
      </c>
      <c r="I194" s="250"/>
      <c r="J194" s="246"/>
      <c r="K194" s="246"/>
      <c r="L194" s="251"/>
      <c r="M194" s="276"/>
      <c r="N194" s="277"/>
      <c r="O194" s="277"/>
      <c r="P194" s="277"/>
      <c r="Q194" s="277"/>
      <c r="R194" s="277"/>
      <c r="S194" s="277"/>
      <c r="T194" s="277"/>
      <c r="U194" s="278"/>
      <c r="V194" s="14"/>
      <c r="W194" s="14"/>
      <c r="X194" s="14"/>
      <c r="Y194" s="14"/>
      <c r="Z194" s="14"/>
      <c r="AA194" s="14"/>
      <c r="AB194" s="14"/>
      <c r="AC194" s="14"/>
      <c r="AD194" s="14"/>
      <c r="AE194" s="14"/>
      <c r="AT194" s="255" t="s">
        <v>238</v>
      </c>
      <c r="AU194" s="255" t="s">
        <v>84</v>
      </c>
      <c r="AV194" s="14" t="s">
        <v>234</v>
      </c>
      <c r="AW194" s="14" t="s">
        <v>37</v>
      </c>
      <c r="AX194" s="14" t="s">
        <v>82</v>
      </c>
      <c r="AY194" s="255" t="s">
        <v>227</v>
      </c>
    </row>
    <row r="195" s="2" customFormat="1" ht="6.96" customHeight="1">
      <c r="A195" s="40"/>
      <c r="B195" s="61"/>
      <c r="C195" s="62"/>
      <c r="D195" s="62"/>
      <c r="E195" s="62"/>
      <c r="F195" s="62"/>
      <c r="G195" s="62"/>
      <c r="H195" s="62"/>
      <c r="I195" s="62"/>
      <c r="J195" s="62"/>
      <c r="K195" s="62"/>
      <c r="L195" s="46"/>
      <c r="M195" s="40"/>
      <c r="O195" s="40"/>
      <c r="P195" s="40"/>
      <c r="Q195" s="40"/>
      <c r="R195" s="40"/>
      <c r="S195" s="40"/>
      <c r="T195" s="40"/>
      <c r="U195" s="40"/>
      <c r="V195" s="40"/>
      <c r="W195" s="40"/>
      <c r="X195" s="40"/>
      <c r="Y195" s="40"/>
      <c r="Z195" s="40"/>
      <c r="AA195" s="40"/>
      <c r="AB195" s="40"/>
      <c r="AC195" s="40"/>
      <c r="AD195" s="40"/>
      <c r="AE195" s="40"/>
    </row>
  </sheetData>
  <sheetProtection sheet="1" autoFilter="0" formatColumns="0" formatRows="0" objects="1" scenarios="1" spinCount="100000" saltValue="/hnifPpSqlgWlsnKCOnMfhHIj4iaNRpXUQmbQ3B+2Xf8t9I5TdKksjscGz07JILrMLziaZ8lQ9DfMzcPy8nOmw==" hashValue="cUdE4vgA1cz9TIn73tqXA4lyM09b3LwBoEkSBS0dMIjB+uVwS//cLygQ2dpHKrTLjFCC4CUxEjl9IJ2tRFCmPQ==" algorithmName="SHA-512" password="CC35"/>
  <autoFilter ref="C90:K194"/>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103" r:id="rId1" display="https://podminky.urs.cz/item/CS_URS_2023_02/751398052"/>
    <hyperlink ref="F109" r:id="rId2" display="https://podminky.urs.cz/item/CS_URS_2023_02/751514662"/>
    <hyperlink ref="F158" r:id="rId3" display="https://podminky.urs.cz/item/CS_URS_2023_02/HZS3211"/>
    <hyperlink ref="F167" r:id="rId4" display="https://podminky.urs.cz/item/CS_URS_2023_02/013203000"/>
    <hyperlink ref="F172" r:id="rId5" display="https://podminky.urs.cz/item/CS_URS_2023_02/043103000"/>
    <hyperlink ref="F176" r:id="rId6" display="https://podminky.urs.cz/item/CS_URS_2023_02/043203001"/>
    <hyperlink ref="F180" r:id="rId7" display="https://podminky.urs.cz/item/CS_URS_2023_02/049103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375</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ROUND(J104,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ROUND((SUM(BE104:BE395)),  2)</f>
        <v>0</v>
      </c>
      <c r="G37" s="40"/>
      <c r="H37" s="40"/>
      <c r="I37" s="160">
        <v>0.20999999999999999</v>
      </c>
      <c r="J37" s="159">
        <f>ROUND(((SUM(BE104:BE395))*I37),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ROUND((SUM(BF104:BF395)),  2)</f>
        <v>0</v>
      </c>
      <c r="G38" s="40"/>
      <c r="H38" s="40"/>
      <c r="I38" s="160">
        <v>0.12</v>
      </c>
      <c r="J38" s="159">
        <f>ROUND(((SUM(BF104:BF395))*I38),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ROUND((SUM(BG104:BG395)),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ROUND((SUM(BH104:BH395)),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ROUND((SUM(BI104:BI395)),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02 - Stavební úpravy (osa D-F_1-2)</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J104</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J105</f>
        <v>0</v>
      </c>
      <c r="K68" s="179"/>
      <c r="L68" s="183"/>
      <c r="S68" s="9"/>
      <c r="T68" s="9"/>
      <c r="U68" s="9"/>
      <c r="V68" s="9"/>
      <c r="W68" s="9"/>
      <c r="X68" s="9"/>
      <c r="Y68" s="9"/>
      <c r="Z68" s="9"/>
      <c r="AA68" s="9"/>
      <c r="AB68" s="9"/>
      <c r="AC68" s="9"/>
      <c r="AD68" s="9"/>
      <c r="AE68" s="9"/>
    </row>
    <row r="69" s="10" customFormat="1" ht="19.92" customHeight="1">
      <c r="A69" s="10"/>
      <c r="B69" s="184"/>
      <c r="C69" s="126"/>
      <c r="D69" s="185" t="s">
        <v>376</v>
      </c>
      <c r="E69" s="186"/>
      <c r="F69" s="186"/>
      <c r="G69" s="186"/>
      <c r="H69" s="186"/>
      <c r="I69" s="186"/>
      <c r="J69" s="187">
        <f>J106</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203</v>
      </c>
      <c r="E70" s="186"/>
      <c r="F70" s="186"/>
      <c r="G70" s="186"/>
      <c r="H70" s="186"/>
      <c r="I70" s="186"/>
      <c r="J70" s="187">
        <f>J131</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204</v>
      </c>
      <c r="E71" s="186"/>
      <c r="F71" s="186"/>
      <c r="G71" s="186"/>
      <c r="H71" s="186"/>
      <c r="I71" s="186"/>
      <c r="J71" s="187">
        <f>J173</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206</v>
      </c>
      <c r="E72" s="186"/>
      <c r="F72" s="186"/>
      <c r="G72" s="186"/>
      <c r="H72" s="186"/>
      <c r="I72" s="186"/>
      <c r="J72" s="187">
        <f>J190</f>
        <v>0</v>
      </c>
      <c r="K72" s="126"/>
      <c r="L72" s="188"/>
      <c r="S72" s="10"/>
      <c r="T72" s="10"/>
      <c r="U72" s="10"/>
      <c r="V72" s="10"/>
      <c r="W72" s="10"/>
      <c r="X72" s="10"/>
      <c r="Y72" s="10"/>
      <c r="Z72" s="10"/>
      <c r="AA72" s="10"/>
      <c r="AB72" s="10"/>
      <c r="AC72" s="10"/>
      <c r="AD72" s="10"/>
      <c r="AE72" s="10"/>
    </row>
    <row r="73" s="9" customFormat="1" ht="24.96" customHeight="1">
      <c r="A73" s="9"/>
      <c r="B73" s="178"/>
      <c r="C73" s="179"/>
      <c r="D73" s="180" t="s">
        <v>207</v>
      </c>
      <c r="E73" s="181"/>
      <c r="F73" s="181"/>
      <c r="G73" s="181"/>
      <c r="H73" s="181"/>
      <c r="I73" s="181"/>
      <c r="J73" s="182">
        <f>J193</f>
        <v>0</v>
      </c>
      <c r="K73" s="179"/>
      <c r="L73" s="183"/>
      <c r="S73" s="9"/>
      <c r="T73" s="9"/>
      <c r="U73" s="9"/>
      <c r="V73" s="9"/>
      <c r="W73" s="9"/>
      <c r="X73" s="9"/>
      <c r="Y73" s="9"/>
      <c r="Z73" s="9"/>
      <c r="AA73" s="9"/>
      <c r="AB73" s="9"/>
      <c r="AC73" s="9"/>
      <c r="AD73" s="9"/>
      <c r="AE73" s="9"/>
    </row>
    <row r="74" s="10" customFormat="1" ht="19.92" customHeight="1">
      <c r="A74" s="10"/>
      <c r="B74" s="184"/>
      <c r="C74" s="126"/>
      <c r="D74" s="185" t="s">
        <v>377</v>
      </c>
      <c r="E74" s="186"/>
      <c r="F74" s="186"/>
      <c r="G74" s="186"/>
      <c r="H74" s="186"/>
      <c r="I74" s="186"/>
      <c r="J74" s="187">
        <f>J194</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208</v>
      </c>
      <c r="E75" s="186"/>
      <c r="F75" s="186"/>
      <c r="G75" s="186"/>
      <c r="H75" s="186"/>
      <c r="I75" s="186"/>
      <c r="J75" s="187">
        <f>J209</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378</v>
      </c>
      <c r="E76" s="186"/>
      <c r="F76" s="186"/>
      <c r="G76" s="186"/>
      <c r="H76" s="186"/>
      <c r="I76" s="186"/>
      <c r="J76" s="187">
        <f>J223</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379</v>
      </c>
      <c r="E77" s="186"/>
      <c r="F77" s="186"/>
      <c r="G77" s="186"/>
      <c r="H77" s="186"/>
      <c r="I77" s="186"/>
      <c r="J77" s="187">
        <f>J228</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380</v>
      </c>
      <c r="E78" s="186"/>
      <c r="F78" s="186"/>
      <c r="G78" s="186"/>
      <c r="H78" s="186"/>
      <c r="I78" s="186"/>
      <c r="J78" s="187">
        <f>J277</f>
        <v>0</v>
      </c>
      <c r="K78" s="126"/>
      <c r="L78" s="188"/>
      <c r="S78" s="10"/>
      <c r="T78" s="10"/>
      <c r="U78" s="10"/>
      <c r="V78" s="10"/>
      <c r="W78" s="10"/>
      <c r="X78" s="10"/>
      <c r="Y78" s="10"/>
      <c r="Z78" s="10"/>
      <c r="AA78" s="10"/>
      <c r="AB78" s="10"/>
      <c r="AC78" s="10"/>
      <c r="AD78" s="10"/>
      <c r="AE78" s="10"/>
    </row>
    <row r="79" s="10" customFormat="1" ht="19.92" customHeight="1">
      <c r="A79" s="10"/>
      <c r="B79" s="184"/>
      <c r="C79" s="126"/>
      <c r="D79" s="185" t="s">
        <v>381</v>
      </c>
      <c r="E79" s="186"/>
      <c r="F79" s="186"/>
      <c r="G79" s="186"/>
      <c r="H79" s="186"/>
      <c r="I79" s="186"/>
      <c r="J79" s="187">
        <f>J312</f>
        <v>0</v>
      </c>
      <c r="K79" s="126"/>
      <c r="L79" s="188"/>
      <c r="S79" s="10"/>
      <c r="T79" s="10"/>
      <c r="U79" s="10"/>
      <c r="V79" s="10"/>
      <c r="W79" s="10"/>
      <c r="X79" s="10"/>
      <c r="Y79" s="10"/>
      <c r="Z79" s="10"/>
      <c r="AA79" s="10"/>
      <c r="AB79" s="10"/>
      <c r="AC79" s="10"/>
      <c r="AD79" s="10"/>
      <c r="AE79" s="10"/>
    </row>
    <row r="80" s="10" customFormat="1" ht="19.92" customHeight="1">
      <c r="A80" s="10"/>
      <c r="B80" s="184"/>
      <c r="C80" s="126"/>
      <c r="D80" s="185" t="s">
        <v>209</v>
      </c>
      <c r="E80" s="186"/>
      <c r="F80" s="186"/>
      <c r="G80" s="186"/>
      <c r="H80" s="186"/>
      <c r="I80" s="186"/>
      <c r="J80" s="187">
        <f>J383</f>
        <v>0</v>
      </c>
      <c r="K80" s="126"/>
      <c r="L80" s="188"/>
      <c r="S80" s="10"/>
      <c r="T80" s="10"/>
      <c r="U80" s="10"/>
      <c r="V80" s="10"/>
      <c r="W80" s="10"/>
      <c r="X80" s="10"/>
      <c r="Y80" s="10"/>
      <c r="Z80" s="10"/>
      <c r="AA80" s="10"/>
      <c r="AB80" s="10"/>
      <c r="AC80" s="10"/>
      <c r="AD80" s="10"/>
      <c r="AE80" s="10"/>
    </row>
    <row r="81" s="2" customFormat="1" ht="21.84" customHeight="1">
      <c r="A81" s="40"/>
      <c r="B81" s="41"/>
      <c r="C81" s="42"/>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6.96" customHeight="1">
      <c r="A82" s="40"/>
      <c r="B82" s="61"/>
      <c r="C82" s="62"/>
      <c r="D82" s="62"/>
      <c r="E82" s="62"/>
      <c r="F82" s="62"/>
      <c r="G82" s="62"/>
      <c r="H82" s="62"/>
      <c r="I82" s="62"/>
      <c r="J82" s="62"/>
      <c r="K82" s="62"/>
      <c r="L82" s="148"/>
      <c r="S82" s="40"/>
      <c r="T82" s="40"/>
      <c r="U82" s="40"/>
      <c r="V82" s="40"/>
      <c r="W82" s="40"/>
      <c r="X82" s="40"/>
      <c r="Y82" s="40"/>
      <c r="Z82" s="40"/>
      <c r="AA82" s="40"/>
      <c r="AB82" s="40"/>
      <c r="AC82" s="40"/>
      <c r="AD82" s="40"/>
      <c r="AE82" s="40"/>
    </row>
    <row r="86" s="2" customFormat="1" ht="6.96" customHeight="1">
      <c r="A86" s="40"/>
      <c r="B86" s="63"/>
      <c r="C86" s="64"/>
      <c r="D86" s="64"/>
      <c r="E86" s="64"/>
      <c r="F86" s="64"/>
      <c r="G86" s="64"/>
      <c r="H86" s="64"/>
      <c r="I86" s="64"/>
      <c r="J86" s="64"/>
      <c r="K86" s="64"/>
      <c r="L86" s="148"/>
      <c r="S86" s="40"/>
      <c r="T86" s="40"/>
      <c r="U86" s="40"/>
      <c r="V86" s="40"/>
      <c r="W86" s="40"/>
      <c r="X86" s="40"/>
      <c r="Y86" s="40"/>
      <c r="Z86" s="40"/>
      <c r="AA86" s="40"/>
      <c r="AB86" s="40"/>
      <c r="AC86" s="40"/>
      <c r="AD86" s="40"/>
      <c r="AE86" s="40"/>
    </row>
    <row r="87" s="2" customFormat="1" ht="24.96" customHeight="1">
      <c r="A87" s="40"/>
      <c r="B87" s="41"/>
      <c r="C87" s="25" t="s">
        <v>211</v>
      </c>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12" customHeight="1">
      <c r="A89" s="40"/>
      <c r="B89" s="41"/>
      <c r="C89" s="34" t="s">
        <v>16</v>
      </c>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16.5" customHeight="1">
      <c r="A90" s="40"/>
      <c r="B90" s="41"/>
      <c r="C90" s="42"/>
      <c r="D90" s="42"/>
      <c r="E90" s="172" t="str">
        <f>E7</f>
        <v>PF UPOL, Změna užívání vnitřních prostor budovy B</v>
      </c>
      <c r="F90" s="34"/>
      <c r="G90" s="34"/>
      <c r="H90" s="34"/>
      <c r="I90" s="42"/>
      <c r="J90" s="42"/>
      <c r="K90" s="42"/>
      <c r="L90" s="148"/>
      <c r="S90" s="40"/>
      <c r="T90" s="40"/>
      <c r="U90" s="40"/>
      <c r="V90" s="40"/>
      <c r="W90" s="40"/>
      <c r="X90" s="40"/>
      <c r="Y90" s="40"/>
      <c r="Z90" s="40"/>
      <c r="AA90" s="40"/>
      <c r="AB90" s="40"/>
      <c r="AC90" s="40"/>
      <c r="AD90" s="40"/>
      <c r="AE90" s="40"/>
    </row>
    <row r="91" s="1" customFormat="1" ht="12" customHeight="1">
      <c r="B91" s="23"/>
      <c r="C91" s="34" t="s">
        <v>191</v>
      </c>
      <c r="D91" s="24"/>
      <c r="E91" s="24"/>
      <c r="F91" s="24"/>
      <c r="G91" s="24"/>
      <c r="H91" s="24"/>
      <c r="I91" s="24"/>
      <c r="J91" s="24"/>
      <c r="K91" s="24"/>
      <c r="L91" s="22"/>
    </row>
    <row r="92" s="1" customFormat="1" ht="16.5" customHeight="1">
      <c r="B92" s="23"/>
      <c r="C92" s="24"/>
      <c r="D92" s="24"/>
      <c r="E92" s="172" t="s">
        <v>192</v>
      </c>
      <c r="F92" s="24"/>
      <c r="G92" s="24"/>
      <c r="H92" s="24"/>
      <c r="I92" s="24"/>
      <c r="J92" s="24"/>
      <c r="K92" s="24"/>
      <c r="L92" s="22"/>
    </row>
    <row r="93" s="1" customFormat="1" ht="12" customHeight="1">
      <c r="B93" s="23"/>
      <c r="C93" s="34" t="s">
        <v>193</v>
      </c>
      <c r="D93" s="24"/>
      <c r="E93" s="24"/>
      <c r="F93" s="24"/>
      <c r="G93" s="24"/>
      <c r="H93" s="24"/>
      <c r="I93" s="24"/>
      <c r="J93" s="24"/>
      <c r="K93" s="24"/>
      <c r="L93" s="22"/>
    </row>
    <row r="94" s="2" customFormat="1" ht="16.5" customHeight="1">
      <c r="A94" s="40"/>
      <c r="B94" s="41"/>
      <c r="C94" s="42"/>
      <c r="D94" s="42"/>
      <c r="E94" s="173" t="s">
        <v>194</v>
      </c>
      <c r="F94" s="42"/>
      <c r="G94" s="42"/>
      <c r="H94" s="42"/>
      <c r="I94" s="42"/>
      <c r="J94" s="42"/>
      <c r="K94" s="42"/>
      <c r="L94" s="148"/>
      <c r="S94" s="40"/>
      <c r="T94" s="40"/>
      <c r="U94" s="40"/>
      <c r="V94" s="40"/>
      <c r="W94" s="40"/>
      <c r="X94" s="40"/>
      <c r="Y94" s="40"/>
      <c r="Z94" s="40"/>
      <c r="AA94" s="40"/>
      <c r="AB94" s="40"/>
      <c r="AC94" s="40"/>
      <c r="AD94" s="40"/>
      <c r="AE94" s="40"/>
    </row>
    <row r="95" s="2" customFormat="1" ht="12" customHeight="1">
      <c r="A95" s="40"/>
      <c r="B95" s="41"/>
      <c r="C95" s="34" t="s">
        <v>195</v>
      </c>
      <c r="D95" s="42"/>
      <c r="E95" s="42"/>
      <c r="F95" s="42"/>
      <c r="G95" s="42"/>
      <c r="H95" s="42"/>
      <c r="I95" s="42"/>
      <c r="J95" s="42"/>
      <c r="K95" s="42"/>
      <c r="L95" s="148"/>
      <c r="S95" s="40"/>
      <c r="T95" s="40"/>
      <c r="U95" s="40"/>
      <c r="V95" s="40"/>
      <c r="W95" s="40"/>
      <c r="X95" s="40"/>
      <c r="Y95" s="40"/>
      <c r="Z95" s="40"/>
      <c r="AA95" s="40"/>
      <c r="AB95" s="40"/>
      <c r="AC95" s="40"/>
      <c r="AD95" s="40"/>
      <c r="AE95" s="40"/>
    </row>
    <row r="96" s="2" customFormat="1" ht="16.5" customHeight="1">
      <c r="A96" s="40"/>
      <c r="B96" s="41"/>
      <c r="C96" s="42"/>
      <c r="D96" s="42"/>
      <c r="E96" s="71" t="str">
        <f>E13</f>
        <v>02 - Stavební úpravy (osa D-F_1-2)</v>
      </c>
      <c r="F96" s="42"/>
      <c r="G96" s="42"/>
      <c r="H96" s="42"/>
      <c r="I96" s="42"/>
      <c r="J96" s="42"/>
      <c r="K96" s="42"/>
      <c r="L96" s="148"/>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8"/>
      <c r="S97" s="40"/>
      <c r="T97" s="40"/>
      <c r="U97" s="40"/>
      <c r="V97" s="40"/>
      <c r="W97" s="40"/>
      <c r="X97" s="40"/>
      <c r="Y97" s="40"/>
      <c r="Z97" s="40"/>
      <c r="AA97" s="40"/>
      <c r="AB97" s="40"/>
      <c r="AC97" s="40"/>
      <c r="AD97" s="40"/>
      <c r="AE97" s="40"/>
    </row>
    <row r="98" s="2" customFormat="1" ht="12" customHeight="1">
      <c r="A98" s="40"/>
      <c r="B98" s="41"/>
      <c r="C98" s="34" t="s">
        <v>21</v>
      </c>
      <c r="D98" s="42"/>
      <c r="E98" s="42"/>
      <c r="F98" s="29" t="str">
        <f>F16</f>
        <v xml:space="preserve"> </v>
      </c>
      <c r="G98" s="42"/>
      <c r="H98" s="42"/>
      <c r="I98" s="34" t="s">
        <v>23</v>
      </c>
      <c r="J98" s="74" t="str">
        <f>IF(J16="","",J16)</f>
        <v>3. 4. 2025</v>
      </c>
      <c r="K98" s="42"/>
      <c r="L98" s="148"/>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8"/>
      <c r="S99" s="40"/>
      <c r="T99" s="40"/>
      <c r="U99" s="40"/>
      <c r="V99" s="40"/>
      <c r="W99" s="40"/>
      <c r="X99" s="40"/>
      <c r="Y99" s="40"/>
      <c r="Z99" s="40"/>
      <c r="AA99" s="40"/>
      <c r="AB99" s="40"/>
      <c r="AC99" s="40"/>
      <c r="AD99" s="40"/>
      <c r="AE99" s="40"/>
    </row>
    <row r="100" s="2" customFormat="1" ht="40.05" customHeight="1">
      <c r="A100" s="40"/>
      <c r="B100" s="41"/>
      <c r="C100" s="34" t="s">
        <v>25</v>
      </c>
      <c r="D100" s="42"/>
      <c r="E100" s="42"/>
      <c r="F100" s="29" t="str">
        <f>E19</f>
        <v>UP v Olomouci, Křížkovského 511/8, Olomouc 779 00</v>
      </c>
      <c r="G100" s="42"/>
      <c r="H100" s="42"/>
      <c r="I100" s="34" t="s">
        <v>33</v>
      </c>
      <c r="J100" s="38" t="str">
        <f>E25</f>
        <v xml:space="preserve">RV Projekt s.r.o., Poláškova 1535, Val. Meziříčí </v>
      </c>
      <c r="K100" s="42"/>
      <c r="L100" s="148"/>
      <c r="S100" s="40"/>
      <c r="T100" s="40"/>
      <c r="U100" s="40"/>
      <c r="V100" s="40"/>
      <c r="W100" s="40"/>
      <c r="X100" s="40"/>
      <c r="Y100" s="40"/>
      <c r="Z100" s="40"/>
      <c r="AA100" s="40"/>
      <c r="AB100" s="40"/>
      <c r="AC100" s="40"/>
      <c r="AD100" s="40"/>
      <c r="AE100" s="40"/>
    </row>
    <row r="101" s="2" customFormat="1" ht="40.05" customHeight="1">
      <c r="A101" s="40"/>
      <c r="B101" s="41"/>
      <c r="C101" s="34" t="s">
        <v>31</v>
      </c>
      <c r="D101" s="42"/>
      <c r="E101" s="42"/>
      <c r="F101" s="29" t="str">
        <f>IF(E22="","",E22)</f>
        <v>Vyplň údaj</v>
      </c>
      <c r="G101" s="42"/>
      <c r="H101" s="42"/>
      <c r="I101" s="34" t="s">
        <v>38</v>
      </c>
      <c r="J101" s="38" t="str">
        <f>E28</f>
        <v xml:space="preserve">RV Projekt s.r.o., Poláškova 1535, Val. Meziříčí </v>
      </c>
      <c r="K101" s="42"/>
      <c r="L101" s="148"/>
      <c r="S101" s="40"/>
      <c r="T101" s="40"/>
      <c r="U101" s="40"/>
      <c r="V101" s="40"/>
      <c r="W101" s="40"/>
      <c r="X101" s="40"/>
      <c r="Y101" s="40"/>
      <c r="Z101" s="40"/>
      <c r="AA101" s="40"/>
      <c r="AB101" s="40"/>
      <c r="AC101" s="40"/>
      <c r="AD101" s="40"/>
      <c r="AE101" s="40"/>
    </row>
    <row r="102" s="2" customFormat="1" ht="10.32" customHeight="1">
      <c r="A102" s="40"/>
      <c r="B102" s="41"/>
      <c r="C102" s="42"/>
      <c r="D102" s="42"/>
      <c r="E102" s="42"/>
      <c r="F102" s="42"/>
      <c r="G102" s="42"/>
      <c r="H102" s="42"/>
      <c r="I102" s="42"/>
      <c r="J102" s="42"/>
      <c r="K102" s="42"/>
      <c r="L102" s="148"/>
      <c r="S102" s="40"/>
      <c r="T102" s="40"/>
      <c r="U102" s="40"/>
      <c r="V102" s="40"/>
      <c r="W102" s="40"/>
      <c r="X102" s="40"/>
      <c r="Y102" s="40"/>
      <c r="Z102" s="40"/>
      <c r="AA102" s="40"/>
      <c r="AB102" s="40"/>
      <c r="AC102" s="40"/>
      <c r="AD102" s="40"/>
      <c r="AE102" s="40"/>
    </row>
    <row r="103" s="11" customFormat="1" ht="29.28" customHeight="1">
      <c r="A103" s="189"/>
      <c r="B103" s="190"/>
      <c r="C103" s="191" t="s">
        <v>212</v>
      </c>
      <c r="D103" s="192" t="s">
        <v>60</v>
      </c>
      <c r="E103" s="192" t="s">
        <v>56</v>
      </c>
      <c r="F103" s="192" t="s">
        <v>57</v>
      </c>
      <c r="G103" s="192" t="s">
        <v>213</v>
      </c>
      <c r="H103" s="192" t="s">
        <v>214</v>
      </c>
      <c r="I103" s="192" t="s">
        <v>215</v>
      </c>
      <c r="J103" s="192" t="s">
        <v>199</v>
      </c>
      <c r="K103" s="193" t="s">
        <v>216</v>
      </c>
      <c r="L103" s="194"/>
      <c r="M103" s="94" t="s">
        <v>19</v>
      </c>
      <c r="N103" s="95" t="s">
        <v>45</v>
      </c>
      <c r="O103" s="95" t="s">
        <v>217</v>
      </c>
      <c r="P103" s="95" t="s">
        <v>218</v>
      </c>
      <c r="Q103" s="95" t="s">
        <v>219</v>
      </c>
      <c r="R103" s="95" t="s">
        <v>220</v>
      </c>
      <c r="S103" s="95" t="s">
        <v>221</v>
      </c>
      <c r="T103" s="95" t="s">
        <v>222</v>
      </c>
      <c r="U103" s="96" t="s">
        <v>223</v>
      </c>
      <c r="V103" s="189"/>
      <c r="W103" s="189"/>
      <c r="X103" s="189"/>
      <c r="Y103" s="189"/>
      <c r="Z103" s="189"/>
      <c r="AA103" s="189"/>
      <c r="AB103" s="189"/>
      <c r="AC103" s="189"/>
      <c r="AD103" s="189"/>
      <c r="AE103" s="189"/>
    </row>
    <row r="104" s="2" customFormat="1" ht="22.8" customHeight="1">
      <c r="A104" s="40"/>
      <c r="B104" s="41"/>
      <c r="C104" s="101" t="s">
        <v>224</v>
      </c>
      <c r="D104" s="42"/>
      <c r="E104" s="42"/>
      <c r="F104" s="42"/>
      <c r="G104" s="42"/>
      <c r="H104" s="42"/>
      <c r="I104" s="42"/>
      <c r="J104" s="195">
        <f>BK104</f>
        <v>0</v>
      </c>
      <c r="K104" s="42"/>
      <c r="L104" s="46"/>
      <c r="M104" s="97"/>
      <c r="N104" s="196"/>
      <c r="O104" s="98"/>
      <c r="P104" s="197">
        <f>P105+P193</f>
        <v>0</v>
      </c>
      <c r="Q104" s="98"/>
      <c r="R104" s="197">
        <f>R105+R193</f>
        <v>13.15099938</v>
      </c>
      <c r="S104" s="98"/>
      <c r="T104" s="197">
        <f>T105+T193</f>
        <v>0</v>
      </c>
      <c r="U104" s="99"/>
      <c r="V104" s="40"/>
      <c r="W104" s="40"/>
      <c r="X104" s="40"/>
      <c r="Y104" s="40"/>
      <c r="Z104" s="40"/>
      <c r="AA104" s="40"/>
      <c r="AB104" s="40"/>
      <c r="AC104" s="40"/>
      <c r="AD104" s="40"/>
      <c r="AE104" s="40"/>
      <c r="AT104" s="19" t="s">
        <v>74</v>
      </c>
      <c r="AU104" s="19" t="s">
        <v>200</v>
      </c>
      <c r="BK104" s="198">
        <f>BK105+BK193</f>
        <v>0</v>
      </c>
    </row>
    <row r="105" s="12" customFormat="1" ht="25.92" customHeight="1">
      <c r="A105" s="12"/>
      <c r="B105" s="199"/>
      <c r="C105" s="200"/>
      <c r="D105" s="201" t="s">
        <v>74</v>
      </c>
      <c r="E105" s="202" t="s">
        <v>225</v>
      </c>
      <c r="F105" s="202" t="s">
        <v>226</v>
      </c>
      <c r="G105" s="200"/>
      <c r="H105" s="200"/>
      <c r="I105" s="203"/>
      <c r="J105" s="204">
        <f>BK105</f>
        <v>0</v>
      </c>
      <c r="K105" s="200"/>
      <c r="L105" s="205"/>
      <c r="M105" s="206"/>
      <c r="N105" s="207"/>
      <c r="O105" s="207"/>
      <c r="P105" s="208">
        <f>P106+P131+P173+P190</f>
        <v>0</v>
      </c>
      <c r="Q105" s="207"/>
      <c r="R105" s="208">
        <f>R106+R131+R173+R190</f>
        <v>11.251849</v>
      </c>
      <c r="S105" s="207"/>
      <c r="T105" s="208">
        <f>T106+T131+T173+T190</f>
        <v>0</v>
      </c>
      <c r="U105" s="209"/>
      <c r="V105" s="12"/>
      <c r="W105" s="12"/>
      <c r="X105" s="12"/>
      <c r="Y105" s="12"/>
      <c r="Z105" s="12"/>
      <c r="AA105" s="12"/>
      <c r="AB105" s="12"/>
      <c r="AC105" s="12"/>
      <c r="AD105" s="12"/>
      <c r="AE105" s="12"/>
      <c r="AR105" s="210" t="s">
        <v>82</v>
      </c>
      <c r="AT105" s="211" t="s">
        <v>74</v>
      </c>
      <c r="AU105" s="211" t="s">
        <v>75</v>
      </c>
      <c r="AY105" s="210" t="s">
        <v>227</v>
      </c>
      <c r="BK105" s="212">
        <f>BK106+BK131+BK173+BK190</f>
        <v>0</v>
      </c>
    </row>
    <row r="106" s="12" customFormat="1" ht="22.8" customHeight="1">
      <c r="A106" s="12"/>
      <c r="B106" s="199"/>
      <c r="C106" s="200"/>
      <c r="D106" s="201" t="s">
        <v>74</v>
      </c>
      <c r="E106" s="213" t="s">
        <v>91</v>
      </c>
      <c r="F106" s="213" t="s">
        <v>382</v>
      </c>
      <c r="G106" s="200"/>
      <c r="H106" s="200"/>
      <c r="I106" s="203"/>
      <c r="J106" s="214">
        <f>BK106</f>
        <v>0</v>
      </c>
      <c r="K106" s="200"/>
      <c r="L106" s="205"/>
      <c r="M106" s="206"/>
      <c r="N106" s="207"/>
      <c r="O106" s="207"/>
      <c r="P106" s="208">
        <f>SUM(P107:P130)</f>
        <v>0</v>
      </c>
      <c r="Q106" s="207"/>
      <c r="R106" s="208">
        <f>SUM(R107:R130)</f>
        <v>3.6574779100000003</v>
      </c>
      <c r="S106" s="207"/>
      <c r="T106" s="208">
        <f>SUM(T107:T130)</f>
        <v>0</v>
      </c>
      <c r="U106" s="209"/>
      <c r="V106" s="12"/>
      <c r="W106" s="12"/>
      <c r="X106" s="12"/>
      <c r="Y106" s="12"/>
      <c r="Z106" s="12"/>
      <c r="AA106" s="12"/>
      <c r="AB106" s="12"/>
      <c r="AC106" s="12"/>
      <c r="AD106" s="12"/>
      <c r="AE106" s="12"/>
      <c r="AR106" s="210" t="s">
        <v>82</v>
      </c>
      <c r="AT106" s="211" t="s">
        <v>74</v>
      </c>
      <c r="AU106" s="211" t="s">
        <v>82</v>
      </c>
      <c r="AY106" s="210" t="s">
        <v>227</v>
      </c>
      <c r="BK106" s="212">
        <f>SUM(BK107:BK130)</f>
        <v>0</v>
      </c>
    </row>
    <row r="107" s="2" customFormat="1" ht="24.15" customHeight="1">
      <c r="A107" s="40"/>
      <c r="B107" s="41"/>
      <c r="C107" s="215" t="s">
        <v>82</v>
      </c>
      <c r="D107" s="215" t="s">
        <v>229</v>
      </c>
      <c r="E107" s="216" t="s">
        <v>383</v>
      </c>
      <c r="F107" s="217" t="s">
        <v>384</v>
      </c>
      <c r="G107" s="218" t="s">
        <v>244</v>
      </c>
      <c r="H107" s="219">
        <v>0.099000000000000005</v>
      </c>
      <c r="I107" s="220"/>
      <c r="J107" s="221">
        <f>ROUND(I107*H107,2)</f>
        <v>0</v>
      </c>
      <c r="K107" s="217" t="s">
        <v>233</v>
      </c>
      <c r="L107" s="46"/>
      <c r="M107" s="222" t="s">
        <v>19</v>
      </c>
      <c r="N107" s="223" t="s">
        <v>46</v>
      </c>
      <c r="O107" s="86"/>
      <c r="P107" s="224">
        <f>O107*H107</f>
        <v>0</v>
      </c>
      <c r="Q107" s="224">
        <v>0.019539999999999998</v>
      </c>
      <c r="R107" s="224">
        <f>Q107*H107</f>
        <v>0.0019344599999999998</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385</v>
      </c>
    </row>
    <row r="108" s="2" customFormat="1">
      <c r="A108" s="40"/>
      <c r="B108" s="41"/>
      <c r="C108" s="42"/>
      <c r="D108" s="228" t="s">
        <v>236</v>
      </c>
      <c r="E108" s="42"/>
      <c r="F108" s="229" t="s">
        <v>386</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15" customFormat="1">
      <c r="A109" s="15"/>
      <c r="B109" s="266"/>
      <c r="C109" s="267"/>
      <c r="D109" s="235" t="s">
        <v>238</v>
      </c>
      <c r="E109" s="268" t="s">
        <v>19</v>
      </c>
      <c r="F109" s="269" t="s">
        <v>387</v>
      </c>
      <c r="G109" s="267"/>
      <c r="H109" s="268" t="s">
        <v>19</v>
      </c>
      <c r="I109" s="270"/>
      <c r="J109" s="267"/>
      <c r="K109" s="267"/>
      <c r="L109" s="271"/>
      <c r="M109" s="272"/>
      <c r="N109" s="273"/>
      <c r="O109" s="273"/>
      <c r="P109" s="273"/>
      <c r="Q109" s="273"/>
      <c r="R109" s="273"/>
      <c r="S109" s="273"/>
      <c r="T109" s="273"/>
      <c r="U109" s="274"/>
      <c r="V109" s="15"/>
      <c r="W109" s="15"/>
      <c r="X109" s="15"/>
      <c r="Y109" s="15"/>
      <c r="Z109" s="15"/>
      <c r="AA109" s="15"/>
      <c r="AB109" s="15"/>
      <c r="AC109" s="15"/>
      <c r="AD109" s="15"/>
      <c r="AE109" s="15"/>
      <c r="AT109" s="275" t="s">
        <v>238</v>
      </c>
      <c r="AU109" s="275" t="s">
        <v>84</v>
      </c>
      <c r="AV109" s="15" t="s">
        <v>82</v>
      </c>
      <c r="AW109" s="15" t="s">
        <v>37</v>
      </c>
      <c r="AX109" s="15" t="s">
        <v>75</v>
      </c>
      <c r="AY109" s="275" t="s">
        <v>227</v>
      </c>
    </row>
    <row r="110" s="13" customFormat="1">
      <c r="A110" s="13"/>
      <c r="B110" s="233"/>
      <c r="C110" s="234"/>
      <c r="D110" s="235" t="s">
        <v>238</v>
      </c>
      <c r="E110" s="236" t="s">
        <v>19</v>
      </c>
      <c r="F110" s="237" t="s">
        <v>388</v>
      </c>
      <c r="G110" s="234"/>
      <c r="H110" s="238">
        <v>0.021999999999999999</v>
      </c>
      <c r="I110" s="239"/>
      <c r="J110" s="234"/>
      <c r="K110" s="234"/>
      <c r="L110" s="240"/>
      <c r="M110" s="241"/>
      <c r="N110" s="242"/>
      <c r="O110" s="242"/>
      <c r="P110" s="242"/>
      <c r="Q110" s="242"/>
      <c r="R110" s="242"/>
      <c r="S110" s="242"/>
      <c r="T110" s="242"/>
      <c r="U110" s="243"/>
      <c r="V110" s="13"/>
      <c r="W110" s="13"/>
      <c r="X110" s="13"/>
      <c r="Y110" s="13"/>
      <c r="Z110" s="13"/>
      <c r="AA110" s="13"/>
      <c r="AB110" s="13"/>
      <c r="AC110" s="13"/>
      <c r="AD110" s="13"/>
      <c r="AE110" s="13"/>
      <c r="AT110" s="244" t="s">
        <v>238</v>
      </c>
      <c r="AU110" s="244" t="s">
        <v>84</v>
      </c>
      <c r="AV110" s="13" t="s">
        <v>84</v>
      </c>
      <c r="AW110" s="13" t="s">
        <v>37</v>
      </c>
      <c r="AX110" s="13" t="s">
        <v>75</v>
      </c>
      <c r="AY110" s="244" t="s">
        <v>227</v>
      </c>
    </row>
    <row r="111" s="13" customFormat="1">
      <c r="A111" s="13"/>
      <c r="B111" s="233"/>
      <c r="C111" s="234"/>
      <c r="D111" s="235" t="s">
        <v>238</v>
      </c>
      <c r="E111" s="236" t="s">
        <v>19</v>
      </c>
      <c r="F111" s="237" t="s">
        <v>389</v>
      </c>
      <c r="G111" s="234"/>
      <c r="H111" s="238">
        <v>0.048000000000000001</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3" customFormat="1">
      <c r="A112" s="13"/>
      <c r="B112" s="233"/>
      <c r="C112" s="234"/>
      <c r="D112" s="235" t="s">
        <v>238</v>
      </c>
      <c r="E112" s="236" t="s">
        <v>19</v>
      </c>
      <c r="F112" s="237" t="s">
        <v>390</v>
      </c>
      <c r="G112" s="234"/>
      <c r="H112" s="238">
        <v>0.029000000000000001</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0.099000000000000005</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16.5" customHeight="1">
      <c r="A114" s="40"/>
      <c r="B114" s="41"/>
      <c r="C114" s="256" t="s">
        <v>84</v>
      </c>
      <c r="D114" s="256" t="s">
        <v>241</v>
      </c>
      <c r="E114" s="257" t="s">
        <v>391</v>
      </c>
      <c r="F114" s="258" t="s">
        <v>392</v>
      </c>
      <c r="G114" s="259" t="s">
        <v>244</v>
      </c>
      <c r="H114" s="260">
        <v>0.099000000000000005</v>
      </c>
      <c r="I114" s="261"/>
      <c r="J114" s="262">
        <f>ROUND(I114*H114,2)</f>
        <v>0</v>
      </c>
      <c r="K114" s="258" t="s">
        <v>233</v>
      </c>
      <c r="L114" s="263"/>
      <c r="M114" s="264" t="s">
        <v>19</v>
      </c>
      <c r="N114" s="265" t="s">
        <v>46</v>
      </c>
      <c r="O114" s="86"/>
      <c r="P114" s="224">
        <f>O114*H114</f>
        <v>0</v>
      </c>
      <c r="Q114" s="224">
        <v>1</v>
      </c>
      <c r="R114" s="224">
        <f>Q114*H114</f>
        <v>0.099000000000000005</v>
      </c>
      <c r="S114" s="224">
        <v>0</v>
      </c>
      <c r="T114" s="224">
        <f>S114*H114</f>
        <v>0</v>
      </c>
      <c r="U114" s="225" t="s">
        <v>19</v>
      </c>
      <c r="V114" s="40"/>
      <c r="W114" s="40"/>
      <c r="X114" s="40"/>
      <c r="Y114" s="40"/>
      <c r="Z114" s="40"/>
      <c r="AA114" s="40"/>
      <c r="AB114" s="40"/>
      <c r="AC114" s="40"/>
      <c r="AD114" s="40"/>
      <c r="AE114" s="40"/>
      <c r="AR114" s="226" t="s">
        <v>245</v>
      </c>
      <c r="AT114" s="226" t="s">
        <v>241</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393</v>
      </c>
    </row>
    <row r="115" s="2" customFormat="1" ht="24.15" customHeight="1">
      <c r="A115" s="40"/>
      <c r="B115" s="41"/>
      <c r="C115" s="215" t="s">
        <v>91</v>
      </c>
      <c r="D115" s="215" t="s">
        <v>229</v>
      </c>
      <c r="E115" s="216" t="s">
        <v>394</v>
      </c>
      <c r="F115" s="217" t="s">
        <v>395</v>
      </c>
      <c r="G115" s="218" t="s">
        <v>259</v>
      </c>
      <c r="H115" s="219">
        <v>44.844999999999999</v>
      </c>
      <c r="I115" s="220"/>
      <c r="J115" s="221">
        <f>ROUND(I115*H115,2)</f>
        <v>0</v>
      </c>
      <c r="K115" s="217" t="s">
        <v>233</v>
      </c>
      <c r="L115" s="46"/>
      <c r="M115" s="222" t="s">
        <v>19</v>
      </c>
      <c r="N115" s="223" t="s">
        <v>46</v>
      </c>
      <c r="O115" s="86"/>
      <c r="P115" s="224">
        <f>O115*H115</f>
        <v>0</v>
      </c>
      <c r="Q115" s="224">
        <v>0.079210000000000003</v>
      </c>
      <c r="R115" s="224">
        <f>Q115*H115</f>
        <v>3.55217245</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396</v>
      </c>
    </row>
    <row r="116" s="2" customFormat="1">
      <c r="A116" s="40"/>
      <c r="B116" s="41"/>
      <c r="C116" s="42"/>
      <c r="D116" s="228" t="s">
        <v>236</v>
      </c>
      <c r="E116" s="42"/>
      <c r="F116" s="229" t="s">
        <v>397</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236</v>
      </c>
      <c r="AU116" s="19" t="s">
        <v>84</v>
      </c>
    </row>
    <row r="117" s="13" customFormat="1">
      <c r="A117" s="13"/>
      <c r="B117" s="233"/>
      <c r="C117" s="234"/>
      <c r="D117" s="235" t="s">
        <v>238</v>
      </c>
      <c r="E117" s="236" t="s">
        <v>19</v>
      </c>
      <c r="F117" s="237" t="s">
        <v>398</v>
      </c>
      <c r="G117" s="234"/>
      <c r="H117" s="238">
        <v>30.780000000000001</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84</v>
      </c>
      <c r="AV117" s="13" t="s">
        <v>84</v>
      </c>
      <c r="AW117" s="13" t="s">
        <v>37</v>
      </c>
      <c r="AX117" s="13" t="s">
        <v>75</v>
      </c>
      <c r="AY117" s="244" t="s">
        <v>227</v>
      </c>
    </row>
    <row r="118" s="13" customFormat="1">
      <c r="A118" s="13"/>
      <c r="B118" s="233"/>
      <c r="C118" s="234"/>
      <c r="D118" s="235" t="s">
        <v>238</v>
      </c>
      <c r="E118" s="236" t="s">
        <v>19</v>
      </c>
      <c r="F118" s="237" t="s">
        <v>399</v>
      </c>
      <c r="G118" s="234"/>
      <c r="H118" s="238">
        <v>20.234999999999999</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3" customFormat="1">
      <c r="A119" s="13"/>
      <c r="B119" s="233"/>
      <c r="C119" s="234"/>
      <c r="D119" s="235" t="s">
        <v>238</v>
      </c>
      <c r="E119" s="236" t="s">
        <v>19</v>
      </c>
      <c r="F119" s="237" t="s">
        <v>400</v>
      </c>
      <c r="G119" s="234"/>
      <c r="H119" s="238">
        <v>-6.4000000000000004</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3" customFormat="1">
      <c r="A120" s="13"/>
      <c r="B120" s="233"/>
      <c r="C120" s="234"/>
      <c r="D120" s="235" t="s">
        <v>238</v>
      </c>
      <c r="E120" s="236" t="s">
        <v>19</v>
      </c>
      <c r="F120" s="237" t="s">
        <v>401</v>
      </c>
      <c r="G120" s="234"/>
      <c r="H120" s="238">
        <v>-2.7999999999999998</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3" customFormat="1">
      <c r="A121" s="13"/>
      <c r="B121" s="233"/>
      <c r="C121" s="234"/>
      <c r="D121" s="235" t="s">
        <v>238</v>
      </c>
      <c r="E121" s="236" t="s">
        <v>19</v>
      </c>
      <c r="F121" s="237" t="s">
        <v>402</v>
      </c>
      <c r="G121" s="234"/>
      <c r="H121" s="238">
        <v>3.0299999999999998</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44.845000000000006</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16.5" customHeight="1">
      <c r="A123" s="40"/>
      <c r="B123" s="41"/>
      <c r="C123" s="215" t="s">
        <v>234</v>
      </c>
      <c r="D123" s="215" t="s">
        <v>229</v>
      </c>
      <c r="E123" s="216" t="s">
        <v>403</v>
      </c>
      <c r="F123" s="217" t="s">
        <v>404</v>
      </c>
      <c r="G123" s="218" t="s">
        <v>309</v>
      </c>
      <c r="H123" s="219">
        <v>17.899999999999999</v>
      </c>
      <c r="I123" s="220"/>
      <c r="J123" s="221">
        <f>ROUND(I123*H123,2)</f>
        <v>0</v>
      </c>
      <c r="K123" s="217" t="s">
        <v>233</v>
      </c>
      <c r="L123" s="46"/>
      <c r="M123" s="222" t="s">
        <v>19</v>
      </c>
      <c r="N123" s="223" t="s">
        <v>46</v>
      </c>
      <c r="O123" s="86"/>
      <c r="P123" s="224">
        <f>O123*H123</f>
        <v>0</v>
      </c>
      <c r="Q123" s="224">
        <v>0.00012</v>
      </c>
      <c r="R123" s="224">
        <f>Q123*H123</f>
        <v>0.0021479999999999997</v>
      </c>
      <c r="S123" s="224">
        <v>0</v>
      </c>
      <c r="T123" s="224">
        <f>S123*H123</f>
        <v>0</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405</v>
      </c>
    </row>
    <row r="124" s="2" customFormat="1">
      <c r="A124" s="40"/>
      <c r="B124" s="41"/>
      <c r="C124" s="42"/>
      <c r="D124" s="228" t="s">
        <v>236</v>
      </c>
      <c r="E124" s="42"/>
      <c r="F124" s="229" t="s">
        <v>406</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407</v>
      </c>
      <c r="G125" s="234"/>
      <c r="H125" s="238">
        <v>17.899999999999999</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17.899999999999999</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2" customFormat="1" ht="16.5" customHeight="1">
      <c r="A127" s="40"/>
      <c r="B127" s="41"/>
      <c r="C127" s="215" t="s">
        <v>267</v>
      </c>
      <c r="D127" s="215" t="s">
        <v>229</v>
      </c>
      <c r="E127" s="216" t="s">
        <v>408</v>
      </c>
      <c r="F127" s="217" t="s">
        <v>409</v>
      </c>
      <c r="G127" s="218" t="s">
        <v>309</v>
      </c>
      <c r="H127" s="219">
        <v>17.100000000000001</v>
      </c>
      <c r="I127" s="220"/>
      <c r="J127" s="221">
        <f>ROUND(I127*H127,2)</f>
        <v>0</v>
      </c>
      <c r="K127" s="217" t="s">
        <v>233</v>
      </c>
      <c r="L127" s="46"/>
      <c r="M127" s="222" t="s">
        <v>19</v>
      </c>
      <c r="N127" s="223" t="s">
        <v>46</v>
      </c>
      <c r="O127" s="86"/>
      <c r="P127" s="224">
        <f>O127*H127</f>
        <v>0</v>
      </c>
      <c r="Q127" s="224">
        <v>0.00012999999999999999</v>
      </c>
      <c r="R127" s="224">
        <f>Q127*H127</f>
        <v>0.0022230000000000001</v>
      </c>
      <c r="S127" s="224">
        <v>0</v>
      </c>
      <c r="T127" s="224">
        <f>S127*H127</f>
        <v>0</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410</v>
      </c>
    </row>
    <row r="128" s="2" customFormat="1">
      <c r="A128" s="40"/>
      <c r="B128" s="41"/>
      <c r="C128" s="42"/>
      <c r="D128" s="228" t="s">
        <v>236</v>
      </c>
      <c r="E128" s="42"/>
      <c r="F128" s="229" t="s">
        <v>411</v>
      </c>
      <c r="G128" s="42"/>
      <c r="H128" s="42"/>
      <c r="I128" s="230"/>
      <c r="J128" s="42"/>
      <c r="K128" s="42"/>
      <c r="L128" s="46"/>
      <c r="M128" s="231"/>
      <c r="N128" s="232"/>
      <c r="O128" s="86"/>
      <c r="P128" s="86"/>
      <c r="Q128" s="86"/>
      <c r="R128" s="86"/>
      <c r="S128" s="86"/>
      <c r="T128" s="86"/>
      <c r="U128" s="87"/>
      <c r="V128" s="40"/>
      <c r="W128" s="40"/>
      <c r="X128" s="40"/>
      <c r="Y128" s="40"/>
      <c r="Z128" s="40"/>
      <c r="AA128" s="40"/>
      <c r="AB128" s="40"/>
      <c r="AC128" s="40"/>
      <c r="AD128" s="40"/>
      <c r="AE128" s="40"/>
      <c r="AT128" s="19" t="s">
        <v>236</v>
      </c>
      <c r="AU128" s="19" t="s">
        <v>84</v>
      </c>
    </row>
    <row r="129" s="13" customFormat="1">
      <c r="A129" s="13"/>
      <c r="B129" s="233"/>
      <c r="C129" s="234"/>
      <c r="D129" s="235" t="s">
        <v>238</v>
      </c>
      <c r="E129" s="236" t="s">
        <v>19</v>
      </c>
      <c r="F129" s="237" t="s">
        <v>412</v>
      </c>
      <c r="G129" s="234"/>
      <c r="H129" s="238">
        <v>17.100000000000001</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17.100000000000001</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12" customFormat="1" ht="22.8" customHeight="1">
      <c r="A131" s="12"/>
      <c r="B131" s="199"/>
      <c r="C131" s="200"/>
      <c r="D131" s="201" t="s">
        <v>74</v>
      </c>
      <c r="E131" s="213" t="s">
        <v>248</v>
      </c>
      <c r="F131" s="213" t="s">
        <v>249</v>
      </c>
      <c r="G131" s="200"/>
      <c r="H131" s="200"/>
      <c r="I131" s="203"/>
      <c r="J131" s="214">
        <f>BK131</f>
        <v>0</v>
      </c>
      <c r="K131" s="200"/>
      <c r="L131" s="205"/>
      <c r="M131" s="206"/>
      <c r="N131" s="207"/>
      <c r="O131" s="207"/>
      <c r="P131" s="208">
        <f>SUM(P132:P172)</f>
        <v>0</v>
      </c>
      <c r="Q131" s="207"/>
      <c r="R131" s="208">
        <f>SUM(R132:R172)</f>
        <v>7.5931970899999985</v>
      </c>
      <c r="S131" s="207"/>
      <c r="T131" s="208">
        <f>SUM(T132:T172)</f>
        <v>0</v>
      </c>
      <c r="U131" s="209"/>
      <c r="V131" s="12"/>
      <c r="W131" s="12"/>
      <c r="X131" s="12"/>
      <c r="Y131" s="12"/>
      <c r="Z131" s="12"/>
      <c r="AA131" s="12"/>
      <c r="AB131" s="12"/>
      <c r="AC131" s="12"/>
      <c r="AD131" s="12"/>
      <c r="AE131" s="12"/>
      <c r="AR131" s="210" t="s">
        <v>82</v>
      </c>
      <c r="AT131" s="211" t="s">
        <v>74</v>
      </c>
      <c r="AU131" s="211" t="s">
        <v>82</v>
      </c>
      <c r="AY131" s="210" t="s">
        <v>227</v>
      </c>
      <c r="BK131" s="212">
        <f>SUM(BK132:BK172)</f>
        <v>0</v>
      </c>
    </row>
    <row r="132" s="2" customFormat="1" ht="24.15" customHeight="1">
      <c r="A132" s="40"/>
      <c r="B132" s="41"/>
      <c r="C132" s="215" t="s">
        <v>248</v>
      </c>
      <c r="D132" s="215" t="s">
        <v>229</v>
      </c>
      <c r="E132" s="216" t="s">
        <v>413</v>
      </c>
      <c r="F132" s="217" t="s">
        <v>414</v>
      </c>
      <c r="G132" s="218" t="s">
        <v>259</v>
      </c>
      <c r="H132" s="219">
        <v>29.350000000000001</v>
      </c>
      <c r="I132" s="220"/>
      <c r="J132" s="221">
        <f>ROUND(I132*H132,2)</f>
        <v>0</v>
      </c>
      <c r="K132" s="217" t="s">
        <v>233</v>
      </c>
      <c r="L132" s="46"/>
      <c r="M132" s="222" t="s">
        <v>19</v>
      </c>
      <c r="N132" s="223" t="s">
        <v>46</v>
      </c>
      <c r="O132" s="86"/>
      <c r="P132" s="224">
        <f>O132*H132</f>
        <v>0</v>
      </c>
      <c r="Q132" s="224">
        <v>0.021000000000000001</v>
      </c>
      <c r="R132" s="224">
        <f>Q132*H132</f>
        <v>0.61635000000000006</v>
      </c>
      <c r="S132" s="224">
        <v>0</v>
      </c>
      <c r="T132" s="224">
        <f>S132*H132</f>
        <v>0</v>
      </c>
      <c r="U132" s="225" t="s">
        <v>19</v>
      </c>
      <c r="V132" s="40"/>
      <c r="W132" s="40"/>
      <c r="X132" s="40"/>
      <c r="Y132" s="40"/>
      <c r="Z132" s="40"/>
      <c r="AA132" s="40"/>
      <c r="AB132" s="40"/>
      <c r="AC132" s="40"/>
      <c r="AD132" s="40"/>
      <c r="AE132" s="40"/>
      <c r="AR132" s="226" t="s">
        <v>234</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415</v>
      </c>
    </row>
    <row r="133" s="2" customFormat="1">
      <c r="A133" s="40"/>
      <c r="B133" s="41"/>
      <c r="C133" s="42"/>
      <c r="D133" s="228" t="s">
        <v>236</v>
      </c>
      <c r="E133" s="42"/>
      <c r="F133" s="229" t="s">
        <v>416</v>
      </c>
      <c r="G133" s="42"/>
      <c r="H133" s="42"/>
      <c r="I133" s="230"/>
      <c r="J133" s="42"/>
      <c r="K133" s="42"/>
      <c r="L133" s="46"/>
      <c r="M133" s="231"/>
      <c r="N133" s="232"/>
      <c r="O133" s="86"/>
      <c r="P133" s="86"/>
      <c r="Q133" s="86"/>
      <c r="R133" s="86"/>
      <c r="S133" s="86"/>
      <c r="T133" s="86"/>
      <c r="U133" s="87"/>
      <c r="V133" s="40"/>
      <c r="W133" s="40"/>
      <c r="X133" s="40"/>
      <c r="Y133" s="40"/>
      <c r="Z133" s="40"/>
      <c r="AA133" s="40"/>
      <c r="AB133" s="40"/>
      <c r="AC133" s="40"/>
      <c r="AD133" s="40"/>
      <c r="AE133" s="40"/>
      <c r="AT133" s="19" t="s">
        <v>236</v>
      </c>
      <c r="AU133" s="19" t="s">
        <v>84</v>
      </c>
    </row>
    <row r="134" s="13" customFormat="1">
      <c r="A134" s="13"/>
      <c r="B134" s="233"/>
      <c r="C134" s="234"/>
      <c r="D134" s="235" t="s">
        <v>238</v>
      </c>
      <c r="E134" s="236" t="s">
        <v>19</v>
      </c>
      <c r="F134" s="237" t="s">
        <v>291</v>
      </c>
      <c r="G134" s="234"/>
      <c r="H134" s="238">
        <v>29.350000000000001</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84</v>
      </c>
      <c r="AV134" s="13" t="s">
        <v>84</v>
      </c>
      <c r="AW134" s="13" t="s">
        <v>37</v>
      </c>
      <c r="AX134" s="13" t="s">
        <v>75</v>
      </c>
      <c r="AY134" s="244" t="s">
        <v>227</v>
      </c>
    </row>
    <row r="135" s="14" customFormat="1">
      <c r="A135" s="14"/>
      <c r="B135" s="245"/>
      <c r="C135" s="246"/>
      <c r="D135" s="235" t="s">
        <v>238</v>
      </c>
      <c r="E135" s="247" t="s">
        <v>19</v>
      </c>
      <c r="F135" s="248" t="s">
        <v>240</v>
      </c>
      <c r="G135" s="246"/>
      <c r="H135" s="249">
        <v>29.350000000000001</v>
      </c>
      <c r="I135" s="250"/>
      <c r="J135" s="246"/>
      <c r="K135" s="246"/>
      <c r="L135" s="251"/>
      <c r="M135" s="252"/>
      <c r="N135" s="253"/>
      <c r="O135" s="253"/>
      <c r="P135" s="253"/>
      <c r="Q135" s="253"/>
      <c r="R135" s="253"/>
      <c r="S135" s="253"/>
      <c r="T135" s="253"/>
      <c r="U135" s="254"/>
      <c r="V135" s="14"/>
      <c r="W135" s="14"/>
      <c r="X135" s="14"/>
      <c r="Y135" s="14"/>
      <c r="Z135" s="14"/>
      <c r="AA135" s="14"/>
      <c r="AB135" s="14"/>
      <c r="AC135" s="14"/>
      <c r="AD135" s="14"/>
      <c r="AE135" s="14"/>
      <c r="AT135" s="255" t="s">
        <v>238</v>
      </c>
      <c r="AU135" s="255" t="s">
        <v>84</v>
      </c>
      <c r="AV135" s="14" t="s">
        <v>234</v>
      </c>
      <c r="AW135" s="14" t="s">
        <v>37</v>
      </c>
      <c r="AX135" s="14" t="s">
        <v>82</v>
      </c>
      <c r="AY135" s="255" t="s">
        <v>227</v>
      </c>
    </row>
    <row r="136" s="2" customFormat="1" ht="24.15" customHeight="1">
      <c r="A136" s="40"/>
      <c r="B136" s="41"/>
      <c r="C136" s="215" t="s">
        <v>285</v>
      </c>
      <c r="D136" s="215" t="s">
        <v>229</v>
      </c>
      <c r="E136" s="216" t="s">
        <v>417</v>
      </c>
      <c r="F136" s="217" t="s">
        <v>418</v>
      </c>
      <c r="G136" s="218" t="s">
        <v>259</v>
      </c>
      <c r="H136" s="219">
        <v>92.037999999999997</v>
      </c>
      <c r="I136" s="220"/>
      <c r="J136" s="221">
        <f>ROUND(I136*H136,2)</f>
        <v>0</v>
      </c>
      <c r="K136" s="217" t="s">
        <v>233</v>
      </c>
      <c r="L136" s="46"/>
      <c r="M136" s="222" t="s">
        <v>19</v>
      </c>
      <c r="N136" s="223" t="s">
        <v>46</v>
      </c>
      <c r="O136" s="86"/>
      <c r="P136" s="224">
        <f>O136*H136</f>
        <v>0</v>
      </c>
      <c r="Q136" s="224">
        <v>0.0014</v>
      </c>
      <c r="R136" s="224">
        <f>Q136*H136</f>
        <v>0.1288532</v>
      </c>
      <c r="S136" s="224">
        <v>0</v>
      </c>
      <c r="T136" s="224">
        <f>S136*H136</f>
        <v>0</v>
      </c>
      <c r="U136" s="225"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419</v>
      </c>
    </row>
    <row r="137" s="2" customFormat="1">
      <c r="A137" s="40"/>
      <c r="B137" s="41"/>
      <c r="C137" s="42"/>
      <c r="D137" s="228" t="s">
        <v>236</v>
      </c>
      <c r="E137" s="42"/>
      <c r="F137" s="229" t="s">
        <v>420</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236</v>
      </c>
      <c r="AU137" s="19" t="s">
        <v>84</v>
      </c>
    </row>
    <row r="138" s="13" customFormat="1">
      <c r="A138" s="13"/>
      <c r="B138" s="233"/>
      <c r="C138" s="234"/>
      <c r="D138" s="235" t="s">
        <v>238</v>
      </c>
      <c r="E138" s="236" t="s">
        <v>19</v>
      </c>
      <c r="F138" s="237" t="s">
        <v>421</v>
      </c>
      <c r="G138" s="234"/>
      <c r="H138" s="238">
        <v>55.219000000000001</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3" customFormat="1">
      <c r="A139" s="13"/>
      <c r="B139" s="233"/>
      <c r="C139" s="234"/>
      <c r="D139" s="235" t="s">
        <v>238</v>
      </c>
      <c r="E139" s="236" t="s">
        <v>19</v>
      </c>
      <c r="F139" s="237" t="s">
        <v>421</v>
      </c>
      <c r="G139" s="234"/>
      <c r="H139" s="238">
        <v>55.219000000000001</v>
      </c>
      <c r="I139" s="239"/>
      <c r="J139" s="234"/>
      <c r="K139" s="234"/>
      <c r="L139" s="240"/>
      <c r="M139" s="241"/>
      <c r="N139" s="242"/>
      <c r="O139" s="242"/>
      <c r="P139" s="242"/>
      <c r="Q139" s="242"/>
      <c r="R139" s="242"/>
      <c r="S139" s="242"/>
      <c r="T139" s="242"/>
      <c r="U139" s="243"/>
      <c r="V139" s="13"/>
      <c r="W139" s="13"/>
      <c r="X139" s="13"/>
      <c r="Y139" s="13"/>
      <c r="Z139" s="13"/>
      <c r="AA139" s="13"/>
      <c r="AB139" s="13"/>
      <c r="AC139" s="13"/>
      <c r="AD139" s="13"/>
      <c r="AE139" s="13"/>
      <c r="AT139" s="244" t="s">
        <v>238</v>
      </c>
      <c r="AU139" s="244" t="s">
        <v>84</v>
      </c>
      <c r="AV139" s="13" t="s">
        <v>84</v>
      </c>
      <c r="AW139" s="13" t="s">
        <v>37</v>
      </c>
      <c r="AX139" s="13" t="s">
        <v>75</v>
      </c>
      <c r="AY139" s="244" t="s">
        <v>227</v>
      </c>
    </row>
    <row r="140" s="13" customFormat="1">
      <c r="A140" s="13"/>
      <c r="B140" s="233"/>
      <c r="C140" s="234"/>
      <c r="D140" s="235" t="s">
        <v>238</v>
      </c>
      <c r="E140" s="236" t="s">
        <v>19</v>
      </c>
      <c r="F140" s="237" t="s">
        <v>422</v>
      </c>
      <c r="G140" s="234"/>
      <c r="H140" s="238">
        <v>-12.800000000000001</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3" customFormat="1">
      <c r="A141" s="13"/>
      <c r="B141" s="233"/>
      <c r="C141" s="234"/>
      <c r="D141" s="235" t="s">
        <v>238</v>
      </c>
      <c r="E141" s="236" t="s">
        <v>19</v>
      </c>
      <c r="F141" s="237" t="s">
        <v>423</v>
      </c>
      <c r="G141" s="234"/>
      <c r="H141" s="238">
        <v>-5.5999999999999996</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4" customFormat="1">
      <c r="A142" s="14"/>
      <c r="B142" s="245"/>
      <c r="C142" s="246"/>
      <c r="D142" s="235" t="s">
        <v>238</v>
      </c>
      <c r="E142" s="247" t="s">
        <v>19</v>
      </c>
      <c r="F142" s="248" t="s">
        <v>240</v>
      </c>
      <c r="G142" s="246"/>
      <c r="H142" s="249">
        <v>92.038000000000011</v>
      </c>
      <c r="I142" s="250"/>
      <c r="J142" s="246"/>
      <c r="K142" s="246"/>
      <c r="L142" s="251"/>
      <c r="M142" s="252"/>
      <c r="N142" s="253"/>
      <c r="O142" s="253"/>
      <c r="P142" s="253"/>
      <c r="Q142" s="253"/>
      <c r="R142" s="253"/>
      <c r="S142" s="253"/>
      <c r="T142" s="253"/>
      <c r="U142" s="254"/>
      <c r="V142" s="14"/>
      <c r="W142" s="14"/>
      <c r="X142" s="14"/>
      <c r="Y142" s="14"/>
      <c r="Z142" s="14"/>
      <c r="AA142" s="14"/>
      <c r="AB142" s="14"/>
      <c r="AC142" s="14"/>
      <c r="AD142" s="14"/>
      <c r="AE142" s="14"/>
      <c r="AT142" s="255" t="s">
        <v>238</v>
      </c>
      <c r="AU142" s="255" t="s">
        <v>84</v>
      </c>
      <c r="AV142" s="14" t="s">
        <v>234</v>
      </c>
      <c r="AW142" s="14" t="s">
        <v>37</v>
      </c>
      <c r="AX142" s="14" t="s">
        <v>82</v>
      </c>
      <c r="AY142" s="255" t="s">
        <v>227</v>
      </c>
    </row>
    <row r="143" s="2" customFormat="1" ht="24.15" customHeight="1">
      <c r="A143" s="40"/>
      <c r="B143" s="41"/>
      <c r="C143" s="215" t="s">
        <v>245</v>
      </c>
      <c r="D143" s="215" t="s">
        <v>229</v>
      </c>
      <c r="E143" s="216" t="s">
        <v>424</v>
      </c>
      <c r="F143" s="217" t="s">
        <v>425</v>
      </c>
      <c r="G143" s="218" t="s">
        <v>259</v>
      </c>
      <c r="H143" s="219">
        <v>92.037999999999997</v>
      </c>
      <c r="I143" s="220"/>
      <c r="J143" s="221">
        <f>ROUND(I143*H143,2)</f>
        <v>0</v>
      </c>
      <c r="K143" s="217" t="s">
        <v>233</v>
      </c>
      <c r="L143" s="46"/>
      <c r="M143" s="222" t="s">
        <v>19</v>
      </c>
      <c r="N143" s="223" t="s">
        <v>46</v>
      </c>
      <c r="O143" s="86"/>
      <c r="P143" s="224">
        <f>O143*H143</f>
        <v>0</v>
      </c>
      <c r="Q143" s="224">
        <v>0.0043800000000000002</v>
      </c>
      <c r="R143" s="224">
        <f>Q143*H143</f>
        <v>0.40312644000000003</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426</v>
      </c>
    </row>
    <row r="144" s="2" customFormat="1">
      <c r="A144" s="40"/>
      <c r="B144" s="41"/>
      <c r="C144" s="42"/>
      <c r="D144" s="228" t="s">
        <v>236</v>
      </c>
      <c r="E144" s="42"/>
      <c r="F144" s="229" t="s">
        <v>427</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3" customFormat="1">
      <c r="A145" s="13"/>
      <c r="B145" s="233"/>
      <c r="C145" s="234"/>
      <c r="D145" s="235" t="s">
        <v>238</v>
      </c>
      <c r="E145" s="236" t="s">
        <v>19</v>
      </c>
      <c r="F145" s="237" t="s">
        <v>428</v>
      </c>
      <c r="G145" s="234"/>
      <c r="H145" s="238">
        <v>92.037999999999997</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92.037999999999997</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16.5" customHeight="1">
      <c r="A147" s="40"/>
      <c r="B147" s="41"/>
      <c r="C147" s="215" t="s">
        <v>255</v>
      </c>
      <c r="D147" s="215" t="s">
        <v>229</v>
      </c>
      <c r="E147" s="216" t="s">
        <v>429</v>
      </c>
      <c r="F147" s="217" t="s">
        <v>430</v>
      </c>
      <c r="G147" s="218" t="s">
        <v>259</v>
      </c>
      <c r="H147" s="219">
        <v>51.450000000000003</v>
      </c>
      <c r="I147" s="220"/>
      <c r="J147" s="221">
        <f>ROUND(I147*H147,2)</f>
        <v>0</v>
      </c>
      <c r="K147" s="217" t="s">
        <v>233</v>
      </c>
      <c r="L147" s="46"/>
      <c r="M147" s="222" t="s">
        <v>19</v>
      </c>
      <c r="N147" s="223" t="s">
        <v>46</v>
      </c>
      <c r="O147" s="86"/>
      <c r="P147" s="224">
        <f>O147*H147</f>
        <v>0</v>
      </c>
      <c r="Q147" s="224">
        <v>0.0030000000000000001</v>
      </c>
      <c r="R147" s="224">
        <f>Q147*H147</f>
        <v>0.15435000000000002</v>
      </c>
      <c r="S147" s="224">
        <v>0</v>
      </c>
      <c r="T147" s="224">
        <f>S147*H147</f>
        <v>0</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431</v>
      </c>
    </row>
    <row r="148" s="2" customFormat="1">
      <c r="A148" s="40"/>
      <c r="B148" s="41"/>
      <c r="C148" s="42"/>
      <c r="D148" s="228" t="s">
        <v>236</v>
      </c>
      <c r="E148" s="42"/>
      <c r="F148" s="229" t="s">
        <v>432</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13" customFormat="1">
      <c r="A149" s="13"/>
      <c r="B149" s="233"/>
      <c r="C149" s="234"/>
      <c r="D149" s="235" t="s">
        <v>238</v>
      </c>
      <c r="E149" s="236" t="s">
        <v>19</v>
      </c>
      <c r="F149" s="237" t="s">
        <v>433</v>
      </c>
      <c r="G149" s="234"/>
      <c r="H149" s="238">
        <v>51.450000000000003</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51.450000000000003</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24.15" customHeight="1">
      <c r="A151" s="40"/>
      <c r="B151" s="41"/>
      <c r="C151" s="215" t="s">
        <v>117</v>
      </c>
      <c r="D151" s="215" t="s">
        <v>229</v>
      </c>
      <c r="E151" s="216" t="s">
        <v>434</v>
      </c>
      <c r="F151" s="217" t="s">
        <v>435</v>
      </c>
      <c r="G151" s="218" t="s">
        <v>259</v>
      </c>
      <c r="H151" s="219">
        <v>46.811</v>
      </c>
      <c r="I151" s="220"/>
      <c r="J151" s="221">
        <f>ROUND(I151*H151,2)</f>
        <v>0</v>
      </c>
      <c r="K151" s="217" t="s">
        <v>233</v>
      </c>
      <c r="L151" s="46"/>
      <c r="M151" s="222" t="s">
        <v>19</v>
      </c>
      <c r="N151" s="223" t="s">
        <v>46</v>
      </c>
      <c r="O151" s="86"/>
      <c r="P151" s="224">
        <f>O151*H151</f>
        <v>0</v>
      </c>
      <c r="Q151" s="224">
        <v>0.019699999999999999</v>
      </c>
      <c r="R151" s="224">
        <f>Q151*H151</f>
        <v>0.92217669999999996</v>
      </c>
      <c r="S151" s="224">
        <v>0</v>
      </c>
      <c r="T151" s="224">
        <f>S151*H151</f>
        <v>0</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436</v>
      </c>
    </row>
    <row r="152" s="2" customFormat="1">
      <c r="A152" s="40"/>
      <c r="B152" s="41"/>
      <c r="C152" s="42"/>
      <c r="D152" s="228" t="s">
        <v>236</v>
      </c>
      <c r="E152" s="42"/>
      <c r="F152" s="229" t="s">
        <v>437</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438</v>
      </c>
      <c r="G153" s="234"/>
      <c r="H153" s="238">
        <v>46.811</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46.811</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21.75" customHeight="1">
      <c r="A155" s="40"/>
      <c r="B155" s="41"/>
      <c r="C155" s="215" t="s">
        <v>120</v>
      </c>
      <c r="D155" s="215" t="s">
        <v>229</v>
      </c>
      <c r="E155" s="216" t="s">
        <v>439</v>
      </c>
      <c r="F155" s="217" t="s">
        <v>440</v>
      </c>
      <c r="G155" s="218" t="s">
        <v>259</v>
      </c>
      <c r="H155" s="219">
        <v>121.38800000000001</v>
      </c>
      <c r="I155" s="220"/>
      <c r="J155" s="221">
        <f>ROUND(I155*H155,2)</f>
        <v>0</v>
      </c>
      <c r="K155" s="217" t="s">
        <v>233</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441</v>
      </c>
    </row>
    <row r="156" s="2" customFormat="1">
      <c r="A156" s="40"/>
      <c r="B156" s="41"/>
      <c r="C156" s="42"/>
      <c r="D156" s="228" t="s">
        <v>236</v>
      </c>
      <c r="E156" s="42"/>
      <c r="F156" s="229" t="s">
        <v>442</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236</v>
      </c>
      <c r="AU156" s="19" t="s">
        <v>84</v>
      </c>
    </row>
    <row r="157" s="13" customFormat="1">
      <c r="A157" s="13"/>
      <c r="B157" s="233"/>
      <c r="C157" s="234"/>
      <c r="D157" s="235" t="s">
        <v>238</v>
      </c>
      <c r="E157" s="236" t="s">
        <v>19</v>
      </c>
      <c r="F157" s="237" t="s">
        <v>443</v>
      </c>
      <c r="G157" s="234"/>
      <c r="H157" s="238">
        <v>121.38800000000001</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121.38800000000001</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2" customFormat="1" ht="21.75" customHeight="1">
      <c r="A159" s="40"/>
      <c r="B159" s="41"/>
      <c r="C159" s="215" t="s">
        <v>8</v>
      </c>
      <c r="D159" s="215" t="s">
        <v>229</v>
      </c>
      <c r="E159" s="216" t="s">
        <v>444</v>
      </c>
      <c r="F159" s="217" t="s">
        <v>445</v>
      </c>
      <c r="G159" s="218" t="s">
        <v>232</v>
      </c>
      <c r="H159" s="219">
        <v>2.0779999999999998</v>
      </c>
      <c r="I159" s="220"/>
      <c r="J159" s="221">
        <f>ROUND(I159*H159,2)</f>
        <v>0</v>
      </c>
      <c r="K159" s="217" t="s">
        <v>233</v>
      </c>
      <c r="L159" s="46"/>
      <c r="M159" s="222" t="s">
        <v>19</v>
      </c>
      <c r="N159" s="223" t="s">
        <v>46</v>
      </c>
      <c r="O159" s="86"/>
      <c r="P159" s="224">
        <f>O159*H159</f>
        <v>0</v>
      </c>
      <c r="Q159" s="224">
        <v>2.5018699999999998</v>
      </c>
      <c r="R159" s="224">
        <f>Q159*H159</f>
        <v>5.198885859999999</v>
      </c>
      <c r="S159" s="224">
        <v>0</v>
      </c>
      <c r="T159" s="224">
        <f>S159*H159</f>
        <v>0</v>
      </c>
      <c r="U159" s="225" t="s">
        <v>19</v>
      </c>
      <c r="V159" s="40"/>
      <c r="W159" s="40"/>
      <c r="X159" s="40"/>
      <c r="Y159" s="40"/>
      <c r="Z159" s="40"/>
      <c r="AA159" s="40"/>
      <c r="AB159" s="40"/>
      <c r="AC159" s="40"/>
      <c r="AD159" s="40"/>
      <c r="AE159" s="40"/>
      <c r="AR159" s="226" t="s">
        <v>234</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234</v>
      </c>
      <c r="BM159" s="226" t="s">
        <v>446</v>
      </c>
    </row>
    <row r="160" s="2" customFormat="1">
      <c r="A160" s="40"/>
      <c r="B160" s="41"/>
      <c r="C160" s="42"/>
      <c r="D160" s="228" t="s">
        <v>236</v>
      </c>
      <c r="E160" s="42"/>
      <c r="F160" s="229" t="s">
        <v>447</v>
      </c>
      <c r="G160" s="42"/>
      <c r="H160" s="42"/>
      <c r="I160" s="230"/>
      <c r="J160" s="42"/>
      <c r="K160" s="42"/>
      <c r="L160" s="46"/>
      <c r="M160" s="231"/>
      <c r="N160" s="232"/>
      <c r="O160" s="86"/>
      <c r="P160" s="86"/>
      <c r="Q160" s="86"/>
      <c r="R160" s="86"/>
      <c r="S160" s="86"/>
      <c r="T160" s="86"/>
      <c r="U160" s="87"/>
      <c r="V160" s="40"/>
      <c r="W160" s="40"/>
      <c r="X160" s="40"/>
      <c r="Y160" s="40"/>
      <c r="Z160" s="40"/>
      <c r="AA160" s="40"/>
      <c r="AB160" s="40"/>
      <c r="AC160" s="40"/>
      <c r="AD160" s="40"/>
      <c r="AE160" s="40"/>
      <c r="AT160" s="19" t="s">
        <v>236</v>
      </c>
      <c r="AU160" s="19" t="s">
        <v>84</v>
      </c>
    </row>
    <row r="161" s="13" customFormat="1">
      <c r="A161" s="13"/>
      <c r="B161" s="233"/>
      <c r="C161" s="234"/>
      <c r="D161" s="235" t="s">
        <v>238</v>
      </c>
      <c r="E161" s="236" t="s">
        <v>19</v>
      </c>
      <c r="F161" s="237" t="s">
        <v>448</v>
      </c>
      <c r="G161" s="234"/>
      <c r="H161" s="238">
        <v>1.9019999999999999</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3" customFormat="1">
      <c r="A162" s="13"/>
      <c r="B162" s="233"/>
      <c r="C162" s="234"/>
      <c r="D162" s="235" t="s">
        <v>238</v>
      </c>
      <c r="E162" s="236" t="s">
        <v>19</v>
      </c>
      <c r="F162" s="237" t="s">
        <v>449</v>
      </c>
      <c r="G162" s="234"/>
      <c r="H162" s="238">
        <v>0.17599999999999999</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84</v>
      </c>
      <c r="AV162" s="13" t="s">
        <v>84</v>
      </c>
      <c r="AW162" s="13" t="s">
        <v>37</v>
      </c>
      <c r="AX162" s="13" t="s">
        <v>75</v>
      </c>
      <c r="AY162" s="244" t="s">
        <v>227</v>
      </c>
    </row>
    <row r="163" s="14" customFormat="1">
      <c r="A163" s="14"/>
      <c r="B163" s="245"/>
      <c r="C163" s="246"/>
      <c r="D163" s="235" t="s">
        <v>238</v>
      </c>
      <c r="E163" s="247" t="s">
        <v>19</v>
      </c>
      <c r="F163" s="248" t="s">
        <v>240</v>
      </c>
      <c r="G163" s="246"/>
      <c r="H163" s="249">
        <v>2.0779999999999998</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84</v>
      </c>
      <c r="AV163" s="14" t="s">
        <v>234</v>
      </c>
      <c r="AW163" s="14" t="s">
        <v>37</v>
      </c>
      <c r="AX163" s="14" t="s">
        <v>82</v>
      </c>
      <c r="AY163" s="255" t="s">
        <v>227</v>
      </c>
    </row>
    <row r="164" s="2" customFormat="1" ht="16.5" customHeight="1">
      <c r="A164" s="40"/>
      <c r="B164" s="41"/>
      <c r="C164" s="215" t="s">
        <v>125</v>
      </c>
      <c r="D164" s="215" t="s">
        <v>229</v>
      </c>
      <c r="E164" s="216" t="s">
        <v>450</v>
      </c>
      <c r="F164" s="217" t="s">
        <v>451</v>
      </c>
      <c r="G164" s="218" t="s">
        <v>244</v>
      </c>
      <c r="H164" s="219">
        <v>0.157</v>
      </c>
      <c r="I164" s="220"/>
      <c r="J164" s="221">
        <f>ROUND(I164*H164,2)</f>
        <v>0</v>
      </c>
      <c r="K164" s="217" t="s">
        <v>233</v>
      </c>
      <c r="L164" s="46"/>
      <c r="M164" s="222" t="s">
        <v>19</v>
      </c>
      <c r="N164" s="223" t="s">
        <v>46</v>
      </c>
      <c r="O164" s="86"/>
      <c r="P164" s="224">
        <f>O164*H164</f>
        <v>0</v>
      </c>
      <c r="Q164" s="224">
        <v>1.06277</v>
      </c>
      <c r="R164" s="224">
        <f>Q164*H164</f>
        <v>0.16685489000000001</v>
      </c>
      <c r="S164" s="224">
        <v>0</v>
      </c>
      <c r="T164" s="224">
        <f>S164*H164</f>
        <v>0</v>
      </c>
      <c r="U164" s="225" t="s">
        <v>19</v>
      </c>
      <c r="V164" s="40"/>
      <c r="W164" s="40"/>
      <c r="X164" s="40"/>
      <c r="Y164" s="40"/>
      <c r="Z164" s="40"/>
      <c r="AA164" s="40"/>
      <c r="AB164" s="40"/>
      <c r="AC164" s="40"/>
      <c r="AD164" s="40"/>
      <c r="AE164" s="40"/>
      <c r="AR164" s="226" t="s">
        <v>234</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234</v>
      </c>
      <c r="BM164" s="226" t="s">
        <v>452</v>
      </c>
    </row>
    <row r="165" s="2" customFormat="1">
      <c r="A165" s="40"/>
      <c r="B165" s="41"/>
      <c r="C165" s="42"/>
      <c r="D165" s="228" t="s">
        <v>236</v>
      </c>
      <c r="E165" s="42"/>
      <c r="F165" s="229" t="s">
        <v>453</v>
      </c>
      <c r="G165" s="42"/>
      <c r="H165" s="42"/>
      <c r="I165" s="230"/>
      <c r="J165" s="42"/>
      <c r="K165" s="42"/>
      <c r="L165" s="46"/>
      <c r="M165" s="231"/>
      <c r="N165" s="232"/>
      <c r="O165" s="86"/>
      <c r="P165" s="86"/>
      <c r="Q165" s="86"/>
      <c r="R165" s="86"/>
      <c r="S165" s="86"/>
      <c r="T165" s="86"/>
      <c r="U165" s="87"/>
      <c r="V165" s="40"/>
      <c r="W165" s="40"/>
      <c r="X165" s="40"/>
      <c r="Y165" s="40"/>
      <c r="Z165" s="40"/>
      <c r="AA165" s="40"/>
      <c r="AB165" s="40"/>
      <c r="AC165" s="40"/>
      <c r="AD165" s="40"/>
      <c r="AE165" s="40"/>
      <c r="AT165" s="19" t="s">
        <v>236</v>
      </c>
      <c r="AU165" s="19" t="s">
        <v>84</v>
      </c>
    </row>
    <row r="166" s="13" customFormat="1">
      <c r="A166" s="13"/>
      <c r="B166" s="233"/>
      <c r="C166" s="234"/>
      <c r="D166" s="235" t="s">
        <v>238</v>
      </c>
      <c r="E166" s="236" t="s">
        <v>19</v>
      </c>
      <c r="F166" s="237" t="s">
        <v>454</v>
      </c>
      <c r="G166" s="234"/>
      <c r="H166" s="238">
        <v>0.14099999999999999</v>
      </c>
      <c r="I166" s="239"/>
      <c r="J166" s="234"/>
      <c r="K166" s="234"/>
      <c r="L166" s="240"/>
      <c r="M166" s="241"/>
      <c r="N166" s="242"/>
      <c r="O166" s="242"/>
      <c r="P166" s="242"/>
      <c r="Q166" s="242"/>
      <c r="R166" s="242"/>
      <c r="S166" s="242"/>
      <c r="T166" s="242"/>
      <c r="U166" s="243"/>
      <c r="V166" s="13"/>
      <c r="W166" s="13"/>
      <c r="X166" s="13"/>
      <c r="Y166" s="13"/>
      <c r="Z166" s="13"/>
      <c r="AA166" s="13"/>
      <c r="AB166" s="13"/>
      <c r="AC166" s="13"/>
      <c r="AD166" s="13"/>
      <c r="AE166" s="13"/>
      <c r="AT166" s="244" t="s">
        <v>238</v>
      </c>
      <c r="AU166" s="244" t="s">
        <v>84</v>
      </c>
      <c r="AV166" s="13" t="s">
        <v>84</v>
      </c>
      <c r="AW166" s="13" t="s">
        <v>37</v>
      </c>
      <c r="AX166" s="13" t="s">
        <v>75</v>
      </c>
      <c r="AY166" s="244" t="s">
        <v>227</v>
      </c>
    </row>
    <row r="167" s="13" customFormat="1">
      <c r="A167" s="13"/>
      <c r="B167" s="233"/>
      <c r="C167" s="234"/>
      <c r="D167" s="235" t="s">
        <v>238</v>
      </c>
      <c r="E167" s="236" t="s">
        <v>19</v>
      </c>
      <c r="F167" s="237" t="s">
        <v>455</v>
      </c>
      <c r="G167" s="234"/>
      <c r="H167" s="238">
        <v>0.016</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4" customFormat="1">
      <c r="A168" s="14"/>
      <c r="B168" s="245"/>
      <c r="C168" s="246"/>
      <c r="D168" s="235" t="s">
        <v>238</v>
      </c>
      <c r="E168" s="247" t="s">
        <v>19</v>
      </c>
      <c r="F168" s="248" t="s">
        <v>240</v>
      </c>
      <c r="G168" s="246"/>
      <c r="H168" s="249">
        <v>0.15699999999999997</v>
      </c>
      <c r="I168" s="250"/>
      <c r="J168" s="246"/>
      <c r="K168" s="246"/>
      <c r="L168" s="251"/>
      <c r="M168" s="252"/>
      <c r="N168" s="253"/>
      <c r="O168" s="253"/>
      <c r="P168" s="253"/>
      <c r="Q168" s="253"/>
      <c r="R168" s="253"/>
      <c r="S168" s="253"/>
      <c r="T168" s="253"/>
      <c r="U168" s="254"/>
      <c r="V168" s="14"/>
      <c r="W168" s="14"/>
      <c r="X168" s="14"/>
      <c r="Y168" s="14"/>
      <c r="Z168" s="14"/>
      <c r="AA168" s="14"/>
      <c r="AB168" s="14"/>
      <c r="AC168" s="14"/>
      <c r="AD168" s="14"/>
      <c r="AE168" s="14"/>
      <c r="AT168" s="255" t="s">
        <v>238</v>
      </c>
      <c r="AU168" s="255" t="s">
        <v>84</v>
      </c>
      <c r="AV168" s="14" t="s">
        <v>234</v>
      </c>
      <c r="AW168" s="14" t="s">
        <v>37</v>
      </c>
      <c r="AX168" s="14" t="s">
        <v>82</v>
      </c>
      <c r="AY168" s="255" t="s">
        <v>227</v>
      </c>
    </row>
    <row r="169" s="2" customFormat="1" ht="16.5" customHeight="1">
      <c r="A169" s="40"/>
      <c r="B169" s="41"/>
      <c r="C169" s="215" t="s">
        <v>323</v>
      </c>
      <c r="D169" s="215" t="s">
        <v>229</v>
      </c>
      <c r="E169" s="216" t="s">
        <v>456</v>
      </c>
      <c r="F169" s="217" t="s">
        <v>457</v>
      </c>
      <c r="G169" s="218" t="s">
        <v>259</v>
      </c>
      <c r="H169" s="219">
        <v>20</v>
      </c>
      <c r="I169" s="220"/>
      <c r="J169" s="221">
        <f>ROUND(I169*H169,2)</f>
        <v>0</v>
      </c>
      <c r="K169" s="217" t="s">
        <v>233</v>
      </c>
      <c r="L169" s="46"/>
      <c r="M169" s="222" t="s">
        <v>19</v>
      </c>
      <c r="N169" s="223" t="s">
        <v>46</v>
      </c>
      <c r="O169" s="86"/>
      <c r="P169" s="224">
        <f>O169*H169</f>
        <v>0</v>
      </c>
      <c r="Q169" s="224">
        <v>0.00012999999999999999</v>
      </c>
      <c r="R169" s="224">
        <f>Q169*H169</f>
        <v>0.0025999999999999999</v>
      </c>
      <c r="S169" s="224">
        <v>0</v>
      </c>
      <c r="T169" s="224">
        <f>S169*H169</f>
        <v>0</v>
      </c>
      <c r="U169" s="225" t="s">
        <v>19</v>
      </c>
      <c r="V169" s="40"/>
      <c r="W169" s="40"/>
      <c r="X169" s="40"/>
      <c r="Y169" s="40"/>
      <c r="Z169" s="40"/>
      <c r="AA169" s="40"/>
      <c r="AB169" s="40"/>
      <c r="AC169" s="40"/>
      <c r="AD169" s="40"/>
      <c r="AE169" s="40"/>
      <c r="AR169" s="226" t="s">
        <v>234</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234</v>
      </c>
      <c r="BM169" s="226" t="s">
        <v>458</v>
      </c>
    </row>
    <row r="170" s="2" customFormat="1">
      <c r="A170" s="40"/>
      <c r="B170" s="41"/>
      <c r="C170" s="42"/>
      <c r="D170" s="228" t="s">
        <v>236</v>
      </c>
      <c r="E170" s="42"/>
      <c r="F170" s="229" t="s">
        <v>459</v>
      </c>
      <c r="G170" s="42"/>
      <c r="H170" s="42"/>
      <c r="I170" s="230"/>
      <c r="J170" s="42"/>
      <c r="K170" s="42"/>
      <c r="L170" s="46"/>
      <c r="M170" s="231"/>
      <c r="N170" s="232"/>
      <c r="O170" s="86"/>
      <c r="P170" s="86"/>
      <c r="Q170" s="86"/>
      <c r="R170" s="86"/>
      <c r="S170" s="86"/>
      <c r="T170" s="86"/>
      <c r="U170" s="87"/>
      <c r="V170" s="40"/>
      <c r="W170" s="40"/>
      <c r="X170" s="40"/>
      <c r="Y170" s="40"/>
      <c r="Z170" s="40"/>
      <c r="AA170" s="40"/>
      <c r="AB170" s="40"/>
      <c r="AC170" s="40"/>
      <c r="AD170" s="40"/>
      <c r="AE170" s="40"/>
      <c r="AT170" s="19" t="s">
        <v>236</v>
      </c>
      <c r="AU170" s="19" t="s">
        <v>84</v>
      </c>
    </row>
    <row r="171" s="13" customFormat="1">
      <c r="A171" s="13"/>
      <c r="B171" s="233"/>
      <c r="C171" s="234"/>
      <c r="D171" s="235" t="s">
        <v>238</v>
      </c>
      <c r="E171" s="236" t="s">
        <v>19</v>
      </c>
      <c r="F171" s="237" t="s">
        <v>367</v>
      </c>
      <c r="G171" s="234"/>
      <c r="H171" s="238">
        <v>20</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20</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12" customFormat="1" ht="22.8" customHeight="1">
      <c r="A173" s="12"/>
      <c r="B173" s="199"/>
      <c r="C173" s="200"/>
      <c r="D173" s="201" t="s">
        <v>74</v>
      </c>
      <c r="E173" s="213" t="s">
        <v>255</v>
      </c>
      <c r="F173" s="213" t="s">
        <v>256</v>
      </c>
      <c r="G173" s="200"/>
      <c r="H173" s="200"/>
      <c r="I173" s="203"/>
      <c r="J173" s="214">
        <f>BK173</f>
        <v>0</v>
      </c>
      <c r="K173" s="200"/>
      <c r="L173" s="205"/>
      <c r="M173" s="206"/>
      <c r="N173" s="207"/>
      <c r="O173" s="207"/>
      <c r="P173" s="208">
        <f>SUM(P174:P189)</f>
        <v>0</v>
      </c>
      <c r="Q173" s="207"/>
      <c r="R173" s="208">
        <f>SUM(R174:R189)</f>
        <v>0.0011740000000000001</v>
      </c>
      <c r="S173" s="207"/>
      <c r="T173" s="208">
        <f>SUM(T174:T189)</f>
        <v>0</v>
      </c>
      <c r="U173" s="209"/>
      <c r="V173" s="12"/>
      <c r="W173" s="12"/>
      <c r="X173" s="12"/>
      <c r="Y173" s="12"/>
      <c r="Z173" s="12"/>
      <c r="AA173" s="12"/>
      <c r="AB173" s="12"/>
      <c r="AC173" s="12"/>
      <c r="AD173" s="12"/>
      <c r="AE173" s="12"/>
      <c r="AR173" s="210" t="s">
        <v>82</v>
      </c>
      <c r="AT173" s="211" t="s">
        <v>74</v>
      </c>
      <c r="AU173" s="211" t="s">
        <v>82</v>
      </c>
      <c r="AY173" s="210" t="s">
        <v>227</v>
      </c>
      <c r="BK173" s="212">
        <f>SUM(BK174:BK189)</f>
        <v>0</v>
      </c>
    </row>
    <row r="174" s="2" customFormat="1" ht="16.5" customHeight="1">
      <c r="A174" s="40"/>
      <c r="B174" s="41"/>
      <c r="C174" s="215" t="s">
        <v>329</v>
      </c>
      <c r="D174" s="215" t="s">
        <v>229</v>
      </c>
      <c r="E174" s="216" t="s">
        <v>460</v>
      </c>
      <c r="F174" s="217" t="s">
        <v>461</v>
      </c>
      <c r="G174" s="218" t="s">
        <v>462</v>
      </c>
      <c r="H174" s="219">
        <v>2</v>
      </c>
      <c r="I174" s="220"/>
      <c r="J174" s="221">
        <f>ROUND(I174*H174,2)</f>
        <v>0</v>
      </c>
      <c r="K174" s="217" t="s">
        <v>233</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234</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234</v>
      </c>
      <c r="BM174" s="226" t="s">
        <v>463</v>
      </c>
    </row>
    <row r="175" s="2" customFormat="1">
      <c r="A175" s="40"/>
      <c r="B175" s="41"/>
      <c r="C175" s="42"/>
      <c r="D175" s="228" t="s">
        <v>236</v>
      </c>
      <c r="E175" s="42"/>
      <c r="F175" s="229" t="s">
        <v>464</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3" customFormat="1">
      <c r="A176" s="13"/>
      <c r="B176" s="233"/>
      <c r="C176" s="234"/>
      <c r="D176" s="235" t="s">
        <v>238</v>
      </c>
      <c r="E176" s="236" t="s">
        <v>19</v>
      </c>
      <c r="F176" s="237" t="s">
        <v>84</v>
      </c>
      <c r="G176" s="234"/>
      <c r="H176" s="238">
        <v>2</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2</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21.75" customHeight="1">
      <c r="A178" s="40"/>
      <c r="B178" s="41"/>
      <c r="C178" s="215" t="s">
        <v>336</v>
      </c>
      <c r="D178" s="215" t="s">
        <v>229</v>
      </c>
      <c r="E178" s="216" t="s">
        <v>465</v>
      </c>
      <c r="F178" s="217" t="s">
        <v>466</v>
      </c>
      <c r="G178" s="218" t="s">
        <v>462</v>
      </c>
      <c r="H178" s="219">
        <v>20</v>
      </c>
      <c r="I178" s="220"/>
      <c r="J178" s="221">
        <f>ROUND(I178*H178,2)</f>
        <v>0</v>
      </c>
      <c r="K178" s="217" t="s">
        <v>233</v>
      </c>
      <c r="L178" s="46"/>
      <c r="M178" s="222" t="s">
        <v>19</v>
      </c>
      <c r="N178" s="223"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234</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234</v>
      </c>
      <c r="BM178" s="226" t="s">
        <v>467</v>
      </c>
    </row>
    <row r="179" s="2" customFormat="1">
      <c r="A179" s="40"/>
      <c r="B179" s="41"/>
      <c r="C179" s="42"/>
      <c r="D179" s="228" t="s">
        <v>236</v>
      </c>
      <c r="E179" s="42"/>
      <c r="F179" s="229" t="s">
        <v>468</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3" customFormat="1">
      <c r="A180" s="13"/>
      <c r="B180" s="233"/>
      <c r="C180" s="234"/>
      <c r="D180" s="235" t="s">
        <v>238</v>
      </c>
      <c r="E180" s="236" t="s">
        <v>19</v>
      </c>
      <c r="F180" s="237" t="s">
        <v>469</v>
      </c>
      <c r="G180" s="234"/>
      <c r="H180" s="238">
        <v>20</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4" customFormat="1">
      <c r="A181" s="14"/>
      <c r="B181" s="245"/>
      <c r="C181" s="246"/>
      <c r="D181" s="235" t="s">
        <v>238</v>
      </c>
      <c r="E181" s="247" t="s">
        <v>19</v>
      </c>
      <c r="F181" s="248" t="s">
        <v>240</v>
      </c>
      <c r="G181" s="246"/>
      <c r="H181" s="249">
        <v>20</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84</v>
      </c>
      <c r="AV181" s="14" t="s">
        <v>234</v>
      </c>
      <c r="AW181" s="14" t="s">
        <v>37</v>
      </c>
      <c r="AX181" s="14" t="s">
        <v>82</v>
      </c>
      <c r="AY181" s="255" t="s">
        <v>227</v>
      </c>
    </row>
    <row r="182" s="2" customFormat="1" ht="16.5" customHeight="1">
      <c r="A182" s="40"/>
      <c r="B182" s="41"/>
      <c r="C182" s="215" t="s">
        <v>345</v>
      </c>
      <c r="D182" s="215" t="s">
        <v>229</v>
      </c>
      <c r="E182" s="216" t="s">
        <v>470</v>
      </c>
      <c r="F182" s="217" t="s">
        <v>471</v>
      </c>
      <c r="G182" s="218" t="s">
        <v>462</v>
      </c>
      <c r="H182" s="219">
        <v>2</v>
      </c>
      <c r="I182" s="220"/>
      <c r="J182" s="221">
        <f>ROUND(I182*H182,2)</f>
        <v>0</v>
      </c>
      <c r="K182" s="217" t="s">
        <v>233</v>
      </c>
      <c r="L182" s="46"/>
      <c r="M182" s="222" t="s">
        <v>19</v>
      </c>
      <c r="N182" s="223" t="s">
        <v>46</v>
      </c>
      <c r="O182" s="86"/>
      <c r="P182" s="224">
        <f>O182*H182</f>
        <v>0</v>
      </c>
      <c r="Q182" s="224">
        <v>0</v>
      </c>
      <c r="R182" s="224">
        <f>Q182*H182</f>
        <v>0</v>
      </c>
      <c r="S182" s="224">
        <v>0</v>
      </c>
      <c r="T182" s="224">
        <f>S182*H182</f>
        <v>0</v>
      </c>
      <c r="U182" s="225" t="s">
        <v>19</v>
      </c>
      <c r="V182" s="40"/>
      <c r="W182" s="40"/>
      <c r="X182" s="40"/>
      <c r="Y182" s="40"/>
      <c r="Z182" s="40"/>
      <c r="AA182" s="40"/>
      <c r="AB182" s="40"/>
      <c r="AC182" s="40"/>
      <c r="AD182" s="40"/>
      <c r="AE182" s="40"/>
      <c r="AR182" s="226" t="s">
        <v>234</v>
      </c>
      <c r="AT182" s="226" t="s">
        <v>229</v>
      </c>
      <c r="AU182" s="226" t="s">
        <v>84</v>
      </c>
      <c r="AY182" s="19" t="s">
        <v>227</v>
      </c>
      <c r="BE182" s="227">
        <f>IF(N182="základní",J182,0)</f>
        <v>0</v>
      </c>
      <c r="BF182" s="227">
        <f>IF(N182="snížená",J182,0)</f>
        <v>0</v>
      </c>
      <c r="BG182" s="227">
        <f>IF(N182="zákl. přenesená",J182,0)</f>
        <v>0</v>
      </c>
      <c r="BH182" s="227">
        <f>IF(N182="sníž. přenesená",J182,0)</f>
        <v>0</v>
      </c>
      <c r="BI182" s="227">
        <f>IF(N182="nulová",J182,0)</f>
        <v>0</v>
      </c>
      <c r="BJ182" s="19" t="s">
        <v>82</v>
      </c>
      <c r="BK182" s="227">
        <f>ROUND(I182*H182,2)</f>
        <v>0</v>
      </c>
      <c r="BL182" s="19" t="s">
        <v>234</v>
      </c>
      <c r="BM182" s="226" t="s">
        <v>472</v>
      </c>
    </row>
    <row r="183" s="2" customFormat="1">
      <c r="A183" s="40"/>
      <c r="B183" s="41"/>
      <c r="C183" s="42"/>
      <c r="D183" s="228" t="s">
        <v>236</v>
      </c>
      <c r="E183" s="42"/>
      <c r="F183" s="229" t="s">
        <v>473</v>
      </c>
      <c r="G183" s="42"/>
      <c r="H183" s="42"/>
      <c r="I183" s="230"/>
      <c r="J183" s="42"/>
      <c r="K183" s="42"/>
      <c r="L183" s="46"/>
      <c r="M183" s="231"/>
      <c r="N183" s="232"/>
      <c r="O183" s="86"/>
      <c r="P183" s="86"/>
      <c r="Q183" s="86"/>
      <c r="R183" s="86"/>
      <c r="S183" s="86"/>
      <c r="T183" s="86"/>
      <c r="U183" s="87"/>
      <c r="V183" s="40"/>
      <c r="W183" s="40"/>
      <c r="X183" s="40"/>
      <c r="Y183" s="40"/>
      <c r="Z183" s="40"/>
      <c r="AA183" s="40"/>
      <c r="AB183" s="40"/>
      <c r="AC183" s="40"/>
      <c r="AD183" s="40"/>
      <c r="AE183" s="40"/>
      <c r="AT183" s="19" t="s">
        <v>236</v>
      </c>
      <c r="AU183" s="19" t="s">
        <v>84</v>
      </c>
    </row>
    <row r="184" s="13" customFormat="1">
      <c r="A184" s="13"/>
      <c r="B184" s="233"/>
      <c r="C184" s="234"/>
      <c r="D184" s="235" t="s">
        <v>238</v>
      </c>
      <c r="E184" s="236" t="s">
        <v>19</v>
      </c>
      <c r="F184" s="237" t="s">
        <v>84</v>
      </c>
      <c r="G184" s="234"/>
      <c r="H184" s="238">
        <v>2</v>
      </c>
      <c r="I184" s="239"/>
      <c r="J184" s="234"/>
      <c r="K184" s="234"/>
      <c r="L184" s="240"/>
      <c r="M184" s="241"/>
      <c r="N184" s="242"/>
      <c r="O184" s="242"/>
      <c r="P184" s="242"/>
      <c r="Q184" s="242"/>
      <c r="R184" s="242"/>
      <c r="S184" s="242"/>
      <c r="T184" s="242"/>
      <c r="U184" s="243"/>
      <c r="V184" s="13"/>
      <c r="W184" s="13"/>
      <c r="X184" s="13"/>
      <c r="Y184" s="13"/>
      <c r="Z184" s="13"/>
      <c r="AA184" s="13"/>
      <c r="AB184" s="13"/>
      <c r="AC184" s="13"/>
      <c r="AD184" s="13"/>
      <c r="AE184" s="13"/>
      <c r="AT184" s="244" t="s">
        <v>238</v>
      </c>
      <c r="AU184" s="244" t="s">
        <v>84</v>
      </c>
      <c r="AV184" s="13" t="s">
        <v>84</v>
      </c>
      <c r="AW184" s="13" t="s">
        <v>37</v>
      </c>
      <c r="AX184" s="13" t="s">
        <v>75</v>
      </c>
      <c r="AY184" s="244" t="s">
        <v>227</v>
      </c>
    </row>
    <row r="185" s="14" customFormat="1">
      <c r="A185" s="14"/>
      <c r="B185" s="245"/>
      <c r="C185" s="246"/>
      <c r="D185" s="235" t="s">
        <v>238</v>
      </c>
      <c r="E185" s="247" t="s">
        <v>19</v>
      </c>
      <c r="F185" s="248" t="s">
        <v>240</v>
      </c>
      <c r="G185" s="246"/>
      <c r="H185" s="249">
        <v>2</v>
      </c>
      <c r="I185" s="250"/>
      <c r="J185" s="246"/>
      <c r="K185" s="246"/>
      <c r="L185" s="251"/>
      <c r="M185" s="252"/>
      <c r="N185" s="253"/>
      <c r="O185" s="253"/>
      <c r="P185" s="253"/>
      <c r="Q185" s="253"/>
      <c r="R185" s="253"/>
      <c r="S185" s="253"/>
      <c r="T185" s="253"/>
      <c r="U185" s="254"/>
      <c r="V185" s="14"/>
      <c r="W185" s="14"/>
      <c r="X185" s="14"/>
      <c r="Y185" s="14"/>
      <c r="Z185" s="14"/>
      <c r="AA185" s="14"/>
      <c r="AB185" s="14"/>
      <c r="AC185" s="14"/>
      <c r="AD185" s="14"/>
      <c r="AE185" s="14"/>
      <c r="AT185" s="255" t="s">
        <v>238</v>
      </c>
      <c r="AU185" s="255" t="s">
        <v>84</v>
      </c>
      <c r="AV185" s="14" t="s">
        <v>234</v>
      </c>
      <c r="AW185" s="14" t="s">
        <v>37</v>
      </c>
      <c r="AX185" s="14" t="s">
        <v>82</v>
      </c>
      <c r="AY185" s="255" t="s">
        <v>227</v>
      </c>
    </row>
    <row r="186" s="2" customFormat="1" ht="24.15" customHeight="1">
      <c r="A186" s="40"/>
      <c r="B186" s="41"/>
      <c r="C186" s="215" t="s">
        <v>352</v>
      </c>
      <c r="D186" s="215" t="s">
        <v>229</v>
      </c>
      <c r="E186" s="216" t="s">
        <v>474</v>
      </c>
      <c r="F186" s="217" t="s">
        <v>475</v>
      </c>
      <c r="G186" s="218" t="s">
        <v>259</v>
      </c>
      <c r="H186" s="219">
        <v>29.350000000000001</v>
      </c>
      <c r="I186" s="220"/>
      <c r="J186" s="221">
        <f>ROUND(I186*H186,2)</f>
        <v>0</v>
      </c>
      <c r="K186" s="217" t="s">
        <v>233</v>
      </c>
      <c r="L186" s="46"/>
      <c r="M186" s="222" t="s">
        <v>19</v>
      </c>
      <c r="N186" s="223" t="s">
        <v>46</v>
      </c>
      <c r="O186" s="86"/>
      <c r="P186" s="224">
        <f>O186*H186</f>
        <v>0</v>
      </c>
      <c r="Q186" s="224">
        <v>4.0000000000000003E-05</v>
      </c>
      <c r="R186" s="224">
        <f>Q186*H186</f>
        <v>0.0011740000000000001</v>
      </c>
      <c r="S186" s="224">
        <v>0</v>
      </c>
      <c r="T186" s="224">
        <f>S186*H186</f>
        <v>0</v>
      </c>
      <c r="U186" s="225" t="s">
        <v>19</v>
      </c>
      <c r="V186" s="40"/>
      <c r="W186" s="40"/>
      <c r="X186" s="40"/>
      <c r="Y186" s="40"/>
      <c r="Z186" s="40"/>
      <c r="AA186" s="40"/>
      <c r="AB186" s="40"/>
      <c r="AC186" s="40"/>
      <c r="AD186" s="40"/>
      <c r="AE186" s="40"/>
      <c r="AR186" s="226" t="s">
        <v>234</v>
      </c>
      <c r="AT186" s="226" t="s">
        <v>229</v>
      </c>
      <c r="AU186" s="226" t="s">
        <v>84</v>
      </c>
      <c r="AY186" s="19" t="s">
        <v>227</v>
      </c>
      <c r="BE186" s="227">
        <f>IF(N186="základní",J186,0)</f>
        <v>0</v>
      </c>
      <c r="BF186" s="227">
        <f>IF(N186="snížená",J186,0)</f>
        <v>0</v>
      </c>
      <c r="BG186" s="227">
        <f>IF(N186="zákl. přenesená",J186,0)</f>
        <v>0</v>
      </c>
      <c r="BH186" s="227">
        <f>IF(N186="sníž. přenesená",J186,0)</f>
        <v>0</v>
      </c>
      <c r="BI186" s="227">
        <f>IF(N186="nulová",J186,0)</f>
        <v>0</v>
      </c>
      <c r="BJ186" s="19" t="s">
        <v>82</v>
      </c>
      <c r="BK186" s="227">
        <f>ROUND(I186*H186,2)</f>
        <v>0</v>
      </c>
      <c r="BL186" s="19" t="s">
        <v>234</v>
      </c>
      <c r="BM186" s="226" t="s">
        <v>476</v>
      </c>
    </row>
    <row r="187" s="2" customFormat="1">
      <c r="A187" s="40"/>
      <c r="B187" s="41"/>
      <c r="C187" s="42"/>
      <c r="D187" s="228" t="s">
        <v>236</v>
      </c>
      <c r="E187" s="42"/>
      <c r="F187" s="229" t="s">
        <v>477</v>
      </c>
      <c r="G187" s="42"/>
      <c r="H187" s="42"/>
      <c r="I187" s="230"/>
      <c r="J187" s="42"/>
      <c r="K187" s="42"/>
      <c r="L187" s="46"/>
      <c r="M187" s="231"/>
      <c r="N187" s="232"/>
      <c r="O187" s="86"/>
      <c r="P187" s="86"/>
      <c r="Q187" s="86"/>
      <c r="R187" s="86"/>
      <c r="S187" s="86"/>
      <c r="T187" s="86"/>
      <c r="U187" s="87"/>
      <c r="V187" s="40"/>
      <c r="W187" s="40"/>
      <c r="X187" s="40"/>
      <c r="Y187" s="40"/>
      <c r="Z187" s="40"/>
      <c r="AA187" s="40"/>
      <c r="AB187" s="40"/>
      <c r="AC187" s="40"/>
      <c r="AD187" s="40"/>
      <c r="AE187" s="40"/>
      <c r="AT187" s="19" t="s">
        <v>236</v>
      </c>
      <c r="AU187" s="19" t="s">
        <v>84</v>
      </c>
    </row>
    <row r="188" s="13" customFormat="1">
      <c r="A188" s="13"/>
      <c r="B188" s="233"/>
      <c r="C188" s="234"/>
      <c r="D188" s="235" t="s">
        <v>238</v>
      </c>
      <c r="E188" s="236" t="s">
        <v>19</v>
      </c>
      <c r="F188" s="237" t="s">
        <v>296</v>
      </c>
      <c r="G188" s="234"/>
      <c r="H188" s="238">
        <v>29.350000000000001</v>
      </c>
      <c r="I188" s="239"/>
      <c r="J188" s="234"/>
      <c r="K188" s="234"/>
      <c r="L188" s="240"/>
      <c r="M188" s="241"/>
      <c r="N188" s="242"/>
      <c r="O188" s="242"/>
      <c r="P188" s="242"/>
      <c r="Q188" s="242"/>
      <c r="R188" s="242"/>
      <c r="S188" s="242"/>
      <c r="T188" s="242"/>
      <c r="U188" s="243"/>
      <c r="V188" s="13"/>
      <c r="W188" s="13"/>
      <c r="X188" s="13"/>
      <c r="Y188" s="13"/>
      <c r="Z188" s="13"/>
      <c r="AA188" s="13"/>
      <c r="AB188" s="13"/>
      <c r="AC188" s="13"/>
      <c r="AD188" s="13"/>
      <c r="AE188" s="13"/>
      <c r="AT188" s="244" t="s">
        <v>238</v>
      </c>
      <c r="AU188" s="244" t="s">
        <v>84</v>
      </c>
      <c r="AV188" s="13" t="s">
        <v>84</v>
      </c>
      <c r="AW188" s="13" t="s">
        <v>37</v>
      </c>
      <c r="AX188" s="13" t="s">
        <v>75</v>
      </c>
      <c r="AY188" s="244" t="s">
        <v>227</v>
      </c>
    </row>
    <row r="189" s="14" customFormat="1">
      <c r="A189" s="14"/>
      <c r="B189" s="245"/>
      <c r="C189" s="246"/>
      <c r="D189" s="235" t="s">
        <v>238</v>
      </c>
      <c r="E189" s="247" t="s">
        <v>19</v>
      </c>
      <c r="F189" s="248" t="s">
        <v>240</v>
      </c>
      <c r="G189" s="246"/>
      <c r="H189" s="249">
        <v>29.350000000000001</v>
      </c>
      <c r="I189" s="250"/>
      <c r="J189" s="246"/>
      <c r="K189" s="246"/>
      <c r="L189" s="251"/>
      <c r="M189" s="252"/>
      <c r="N189" s="253"/>
      <c r="O189" s="253"/>
      <c r="P189" s="253"/>
      <c r="Q189" s="253"/>
      <c r="R189" s="253"/>
      <c r="S189" s="253"/>
      <c r="T189" s="253"/>
      <c r="U189" s="254"/>
      <c r="V189" s="14"/>
      <c r="W189" s="14"/>
      <c r="X189" s="14"/>
      <c r="Y189" s="14"/>
      <c r="Z189" s="14"/>
      <c r="AA189" s="14"/>
      <c r="AB189" s="14"/>
      <c r="AC189" s="14"/>
      <c r="AD189" s="14"/>
      <c r="AE189" s="14"/>
      <c r="AT189" s="255" t="s">
        <v>238</v>
      </c>
      <c r="AU189" s="255" t="s">
        <v>84</v>
      </c>
      <c r="AV189" s="14" t="s">
        <v>234</v>
      </c>
      <c r="AW189" s="14" t="s">
        <v>37</v>
      </c>
      <c r="AX189" s="14" t="s">
        <v>82</v>
      </c>
      <c r="AY189" s="255" t="s">
        <v>227</v>
      </c>
    </row>
    <row r="190" s="12" customFormat="1" ht="22.8" customHeight="1">
      <c r="A190" s="12"/>
      <c r="B190" s="199"/>
      <c r="C190" s="200"/>
      <c r="D190" s="201" t="s">
        <v>74</v>
      </c>
      <c r="E190" s="213" t="s">
        <v>334</v>
      </c>
      <c r="F190" s="213" t="s">
        <v>335</v>
      </c>
      <c r="G190" s="200"/>
      <c r="H190" s="200"/>
      <c r="I190" s="203"/>
      <c r="J190" s="214">
        <f>BK190</f>
        <v>0</v>
      </c>
      <c r="K190" s="200"/>
      <c r="L190" s="205"/>
      <c r="M190" s="206"/>
      <c r="N190" s="207"/>
      <c r="O190" s="207"/>
      <c r="P190" s="208">
        <f>SUM(P191:P192)</f>
        <v>0</v>
      </c>
      <c r="Q190" s="207"/>
      <c r="R190" s="208">
        <f>SUM(R191:R192)</f>
        <v>0</v>
      </c>
      <c r="S190" s="207"/>
      <c r="T190" s="208">
        <f>SUM(T191:T192)</f>
        <v>0</v>
      </c>
      <c r="U190" s="209"/>
      <c r="V190" s="12"/>
      <c r="W190" s="12"/>
      <c r="X190" s="12"/>
      <c r="Y190" s="12"/>
      <c r="Z190" s="12"/>
      <c r="AA190" s="12"/>
      <c r="AB190" s="12"/>
      <c r="AC190" s="12"/>
      <c r="AD190" s="12"/>
      <c r="AE190" s="12"/>
      <c r="AR190" s="210" t="s">
        <v>82</v>
      </c>
      <c r="AT190" s="211" t="s">
        <v>74</v>
      </c>
      <c r="AU190" s="211" t="s">
        <v>82</v>
      </c>
      <c r="AY190" s="210" t="s">
        <v>227</v>
      </c>
      <c r="BK190" s="212">
        <f>SUM(BK191:BK192)</f>
        <v>0</v>
      </c>
    </row>
    <row r="191" s="2" customFormat="1" ht="33" customHeight="1">
      <c r="A191" s="40"/>
      <c r="B191" s="41"/>
      <c r="C191" s="215" t="s">
        <v>359</v>
      </c>
      <c r="D191" s="215" t="s">
        <v>229</v>
      </c>
      <c r="E191" s="216" t="s">
        <v>478</v>
      </c>
      <c r="F191" s="217" t="s">
        <v>479</v>
      </c>
      <c r="G191" s="218" t="s">
        <v>244</v>
      </c>
      <c r="H191" s="219">
        <v>11.252000000000001</v>
      </c>
      <c r="I191" s="220"/>
      <c r="J191" s="221">
        <f>ROUND(I191*H191,2)</f>
        <v>0</v>
      </c>
      <c r="K191" s="217" t="s">
        <v>233</v>
      </c>
      <c r="L191" s="46"/>
      <c r="M191" s="222" t="s">
        <v>19</v>
      </c>
      <c r="N191" s="223" t="s">
        <v>46</v>
      </c>
      <c r="O191" s="86"/>
      <c r="P191" s="224">
        <f>O191*H191</f>
        <v>0</v>
      </c>
      <c r="Q191" s="224">
        <v>0</v>
      </c>
      <c r="R191" s="224">
        <f>Q191*H191</f>
        <v>0</v>
      </c>
      <c r="S191" s="224">
        <v>0</v>
      </c>
      <c r="T191" s="224">
        <f>S191*H191</f>
        <v>0</v>
      </c>
      <c r="U191" s="225" t="s">
        <v>19</v>
      </c>
      <c r="V191" s="40"/>
      <c r="W191" s="40"/>
      <c r="X191" s="40"/>
      <c r="Y191" s="40"/>
      <c r="Z191" s="40"/>
      <c r="AA191" s="40"/>
      <c r="AB191" s="40"/>
      <c r="AC191" s="40"/>
      <c r="AD191" s="40"/>
      <c r="AE191" s="40"/>
      <c r="AR191" s="226" t="s">
        <v>234</v>
      </c>
      <c r="AT191" s="226" t="s">
        <v>229</v>
      </c>
      <c r="AU191" s="226" t="s">
        <v>84</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234</v>
      </c>
      <c r="BM191" s="226" t="s">
        <v>480</v>
      </c>
    </row>
    <row r="192" s="2" customFormat="1">
      <c r="A192" s="40"/>
      <c r="B192" s="41"/>
      <c r="C192" s="42"/>
      <c r="D192" s="228" t="s">
        <v>236</v>
      </c>
      <c r="E192" s="42"/>
      <c r="F192" s="229" t="s">
        <v>481</v>
      </c>
      <c r="G192" s="42"/>
      <c r="H192" s="42"/>
      <c r="I192" s="230"/>
      <c r="J192" s="42"/>
      <c r="K192" s="42"/>
      <c r="L192" s="46"/>
      <c r="M192" s="231"/>
      <c r="N192" s="232"/>
      <c r="O192" s="86"/>
      <c r="P192" s="86"/>
      <c r="Q192" s="86"/>
      <c r="R192" s="86"/>
      <c r="S192" s="86"/>
      <c r="T192" s="86"/>
      <c r="U192" s="87"/>
      <c r="V192" s="40"/>
      <c r="W192" s="40"/>
      <c r="X192" s="40"/>
      <c r="Y192" s="40"/>
      <c r="Z192" s="40"/>
      <c r="AA192" s="40"/>
      <c r="AB192" s="40"/>
      <c r="AC192" s="40"/>
      <c r="AD192" s="40"/>
      <c r="AE192" s="40"/>
      <c r="AT192" s="19" t="s">
        <v>236</v>
      </c>
      <c r="AU192" s="19" t="s">
        <v>84</v>
      </c>
    </row>
    <row r="193" s="12" customFormat="1" ht="25.92" customHeight="1">
      <c r="A193" s="12"/>
      <c r="B193" s="199"/>
      <c r="C193" s="200"/>
      <c r="D193" s="201" t="s">
        <v>74</v>
      </c>
      <c r="E193" s="202" t="s">
        <v>341</v>
      </c>
      <c r="F193" s="202" t="s">
        <v>342</v>
      </c>
      <c r="G193" s="200"/>
      <c r="H193" s="200"/>
      <c r="I193" s="203"/>
      <c r="J193" s="204">
        <f>BK193</f>
        <v>0</v>
      </c>
      <c r="K193" s="200"/>
      <c r="L193" s="205"/>
      <c r="M193" s="206"/>
      <c r="N193" s="207"/>
      <c r="O193" s="207"/>
      <c r="P193" s="208">
        <f>P194+P209+P223+P228+P277+P312+P383</f>
        <v>0</v>
      </c>
      <c r="Q193" s="207"/>
      <c r="R193" s="208">
        <f>R194+R209+R223+R228+R277+R312+R383</f>
        <v>1.8991503799999998</v>
      </c>
      <c r="S193" s="207"/>
      <c r="T193" s="208">
        <f>T194+T209+T223+T228+T277+T312+T383</f>
        <v>0</v>
      </c>
      <c r="U193" s="209"/>
      <c r="V193" s="12"/>
      <c r="W193" s="12"/>
      <c r="X193" s="12"/>
      <c r="Y193" s="12"/>
      <c r="Z193" s="12"/>
      <c r="AA193" s="12"/>
      <c r="AB193" s="12"/>
      <c r="AC193" s="12"/>
      <c r="AD193" s="12"/>
      <c r="AE193" s="12"/>
      <c r="AR193" s="210" t="s">
        <v>84</v>
      </c>
      <c r="AT193" s="211" t="s">
        <v>74</v>
      </c>
      <c r="AU193" s="211" t="s">
        <v>75</v>
      </c>
      <c r="AY193" s="210" t="s">
        <v>227</v>
      </c>
      <c r="BK193" s="212">
        <f>BK194+BK209+BK223+BK228+BK277+BK312+BK383</f>
        <v>0</v>
      </c>
    </row>
    <row r="194" s="12" customFormat="1" ht="22.8" customHeight="1">
      <c r="A194" s="12"/>
      <c r="B194" s="199"/>
      <c r="C194" s="200"/>
      <c r="D194" s="201" t="s">
        <v>74</v>
      </c>
      <c r="E194" s="213" t="s">
        <v>482</v>
      </c>
      <c r="F194" s="213" t="s">
        <v>483</v>
      </c>
      <c r="G194" s="200"/>
      <c r="H194" s="200"/>
      <c r="I194" s="203"/>
      <c r="J194" s="214">
        <f>BK194</f>
        <v>0</v>
      </c>
      <c r="K194" s="200"/>
      <c r="L194" s="205"/>
      <c r="M194" s="206"/>
      <c r="N194" s="207"/>
      <c r="O194" s="207"/>
      <c r="P194" s="208">
        <f>SUM(P195:P208)</f>
        <v>0</v>
      </c>
      <c r="Q194" s="207"/>
      <c r="R194" s="208">
        <f>SUM(R195:R208)</f>
        <v>0.20545780000000002</v>
      </c>
      <c r="S194" s="207"/>
      <c r="T194" s="208">
        <f>SUM(T195:T208)</f>
        <v>0</v>
      </c>
      <c r="U194" s="209"/>
      <c r="V194" s="12"/>
      <c r="W194" s="12"/>
      <c r="X194" s="12"/>
      <c r="Y194" s="12"/>
      <c r="Z194" s="12"/>
      <c r="AA194" s="12"/>
      <c r="AB194" s="12"/>
      <c r="AC194" s="12"/>
      <c r="AD194" s="12"/>
      <c r="AE194" s="12"/>
      <c r="AR194" s="210" t="s">
        <v>84</v>
      </c>
      <c r="AT194" s="211" t="s">
        <v>74</v>
      </c>
      <c r="AU194" s="211" t="s">
        <v>82</v>
      </c>
      <c r="AY194" s="210" t="s">
        <v>227</v>
      </c>
      <c r="BK194" s="212">
        <f>SUM(BK195:BK208)</f>
        <v>0</v>
      </c>
    </row>
    <row r="195" s="2" customFormat="1" ht="21.75" customHeight="1">
      <c r="A195" s="40"/>
      <c r="B195" s="41"/>
      <c r="C195" s="215" t="s">
        <v>367</v>
      </c>
      <c r="D195" s="215" t="s">
        <v>229</v>
      </c>
      <c r="E195" s="216" t="s">
        <v>484</v>
      </c>
      <c r="F195" s="217" t="s">
        <v>485</v>
      </c>
      <c r="G195" s="218" t="s">
        <v>259</v>
      </c>
      <c r="H195" s="219">
        <v>29.350000000000001</v>
      </c>
      <c r="I195" s="220"/>
      <c r="J195" s="221">
        <f>ROUND(I195*H195,2)</f>
        <v>0</v>
      </c>
      <c r="K195" s="217" t="s">
        <v>233</v>
      </c>
      <c r="L195" s="46"/>
      <c r="M195" s="222" t="s">
        <v>19</v>
      </c>
      <c r="N195" s="223" t="s">
        <v>46</v>
      </c>
      <c r="O195" s="86"/>
      <c r="P195" s="224">
        <f>O195*H195</f>
        <v>0</v>
      </c>
      <c r="Q195" s="224">
        <v>0</v>
      </c>
      <c r="R195" s="224">
        <f>Q195*H195</f>
        <v>0</v>
      </c>
      <c r="S195" s="224">
        <v>0</v>
      </c>
      <c r="T195" s="224">
        <f>S195*H195</f>
        <v>0</v>
      </c>
      <c r="U195" s="225" t="s">
        <v>19</v>
      </c>
      <c r="V195" s="40"/>
      <c r="W195" s="40"/>
      <c r="X195" s="40"/>
      <c r="Y195" s="40"/>
      <c r="Z195" s="40"/>
      <c r="AA195" s="40"/>
      <c r="AB195" s="40"/>
      <c r="AC195" s="40"/>
      <c r="AD195" s="40"/>
      <c r="AE195" s="40"/>
      <c r="AR195" s="226" t="s">
        <v>336</v>
      </c>
      <c r="AT195" s="226" t="s">
        <v>229</v>
      </c>
      <c r="AU195" s="226" t="s">
        <v>84</v>
      </c>
      <c r="AY195" s="19" t="s">
        <v>227</v>
      </c>
      <c r="BE195" s="227">
        <f>IF(N195="základní",J195,0)</f>
        <v>0</v>
      </c>
      <c r="BF195" s="227">
        <f>IF(N195="snížená",J195,0)</f>
        <v>0</v>
      </c>
      <c r="BG195" s="227">
        <f>IF(N195="zákl. přenesená",J195,0)</f>
        <v>0</v>
      </c>
      <c r="BH195" s="227">
        <f>IF(N195="sníž. přenesená",J195,0)</f>
        <v>0</v>
      </c>
      <c r="BI195" s="227">
        <f>IF(N195="nulová",J195,0)</f>
        <v>0</v>
      </c>
      <c r="BJ195" s="19" t="s">
        <v>82</v>
      </c>
      <c r="BK195" s="227">
        <f>ROUND(I195*H195,2)</f>
        <v>0</v>
      </c>
      <c r="BL195" s="19" t="s">
        <v>336</v>
      </c>
      <c r="BM195" s="226" t="s">
        <v>486</v>
      </c>
    </row>
    <row r="196" s="2" customFormat="1">
      <c r="A196" s="40"/>
      <c r="B196" s="41"/>
      <c r="C196" s="42"/>
      <c r="D196" s="228" t="s">
        <v>236</v>
      </c>
      <c r="E196" s="42"/>
      <c r="F196" s="229" t="s">
        <v>487</v>
      </c>
      <c r="G196" s="42"/>
      <c r="H196" s="42"/>
      <c r="I196" s="230"/>
      <c r="J196" s="42"/>
      <c r="K196" s="42"/>
      <c r="L196" s="46"/>
      <c r="M196" s="231"/>
      <c r="N196" s="232"/>
      <c r="O196" s="86"/>
      <c r="P196" s="86"/>
      <c r="Q196" s="86"/>
      <c r="R196" s="86"/>
      <c r="S196" s="86"/>
      <c r="T196" s="86"/>
      <c r="U196" s="87"/>
      <c r="V196" s="40"/>
      <c r="W196" s="40"/>
      <c r="X196" s="40"/>
      <c r="Y196" s="40"/>
      <c r="Z196" s="40"/>
      <c r="AA196" s="40"/>
      <c r="AB196" s="40"/>
      <c r="AC196" s="40"/>
      <c r="AD196" s="40"/>
      <c r="AE196" s="40"/>
      <c r="AT196" s="19" t="s">
        <v>236</v>
      </c>
      <c r="AU196" s="19" t="s">
        <v>84</v>
      </c>
    </row>
    <row r="197" s="13" customFormat="1">
      <c r="A197" s="13"/>
      <c r="B197" s="233"/>
      <c r="C197" s="234"/>
      <c r="D197" s="235" t="s">
        <v>238</v>
      </c>
      <c r="E197" s="236" t="s">
        <v>19</v>
      </c>
      <c r="F197" s="237" t="s">
        <v>488</v>
      </c>
      <c r="G197" s="234"/>
      <c r="H197" s="238">
        <v>29.350000000000001</v>
      </c>
      <c r="I197" s="239"/>
      <c r="J197" s="234"/>
      <c r="K197" s="234"/>
      <c r="L197" s="240"/>
      <c r="M197" s="241"/>
      <c r="N197" s="242"/>
      <c r="O197" s="242"/>
      <c r="P197" s="242"/>
      <c r="Q197" s="242"/>
      <c r="R197" s="242"/>
      <c r="S197" s="242"/>
      <c r="T197" s="242"/>
      <c r="U197" s="243"/>
      <c r="V197" s="13"/>
      <c r="W197" s="13"/>
      <c r="X197" s="13"/>
      <c r="Y197" s="13"/>
      <c r="Z197" s="13"/>
      <c r="AA197" s="13"/>
      <c r="AB197" s="13"/>
      <c r="AC197" s="13"/>
      <c r="AD197" s="13"/>
      <c r="AE197" s="13"/>
      <c r="AT197" s="244" t="s">
        <v>238</v>
      </c>
      <c r="AU197" s="244" t="s">
        <v>84</v>
      </c>
      <c r="AV197" s="13" t="s">
        <v>84</v>
      </c>
      <c r="AW197" s="13" t="s">
        <v>37</v>
      </c>
      <c r="AX197" s="13" t="s">
        <v>75</v>
      </c>
      <c r="AY197" s="244" t="s">
        <v>227</v>
      </c>
    </row>
    <row r="198" s="14" customFormat="1">
      <c r="A198" s="14"/>
      <c r="B198" s="245"/>
      <c r="C198" s="246"/>
      <c r="D198" s="235" t="s">
        <v>238</v>
      </c>
      <c r="E198" s="247" t="s">
        <v>19</v>
      </c>
      <c r="F198" s="248" t="s">
        <v>240</v>
      </c>
      <c r="G198" s="246"/>
      <c r="H198" s="249">
        <v>29.350000000000001</v>
      </c>
      <c r="I198" s="250"/>
      <c r="J198" s="246"/>
      <c r="K198" s="246"/>
      <c r="L198" s="251"/>
      <c r="M198" s="252"/>
      <c r="N198" s="253"/>
      <c r="O198" s="253"/>
      <c r="P198" s="253"/>
      <c r="Q198" s="253"/>
      <c r="R198" s="253"/>
      <c r="S198" s="253"/>
      <c r="T198" s="253"/>
      <c r="U198" s="254"/>
      <c r="V198" s="14"/>
      <c r="W198" s="14"/>
      <c r="X198" s="14"/>
      <c r="Y198" s="14"/>
      <c r="Z198" s="14"/>
      <c r="AA198" s="14"/>
      <c r="AB198" s="14"/>
      <c r="AC198" s="14"/>
      <c r="AD198" s="14"/>
      <c r="AE198" s="14"/>
      <c r="AT198" s="255" t="s">
        <v>238</v>
      </c>
      <c r="AU198" s="255" t="s">
        <v>84</v>
      </c>
      <c r="AV198" s="14" t="s">
        <v>234</v>
      </c>
      <c r="AW198" s="14" t="s">
        <v>37</v>
      </c>
      <c r="AX198" s="14" t="s">
        <v>82</v>
      </c>
      <c r="AY198" s="255" t="s">
        <v>227</v>
      </c>
    </row>
    <row r="199" s="2" customFormat="1" ht="16.5" customHeight="1">
      <c r="A199" s="40"/>
      <c r="B199" s="41"/>
      <c r="C199" s="256" t="s">
        <v>7</v>
      </c>
      <c r="D199" s="256" t="s">
        <v>241</v>
      </c>
      <c r="E199" s="257" t="s">
        <v>489</v>
      </c>
      <c r="F199" s="258" t="s">
        <v>490</v>
      </c>
      <c r="G199" s="259" t="s">
        <v>244</v>
      </c>
      <c r="H199" s="260">
        <v>0.0089999999999999993</v>
      </c>
      <c r="I199" s="261"/>
      <c r="J199" s="262">
        <f>ROUND(I199*H199,2)</f>
        <v>0</v>
      </c>
      <c r="K199" s="258" t="s">
        <v>233</v>
      </c>
      <c r="L199" s="263"/>
      <c r="M199" s="264" t="s">
        <v>19</v>
      </c>
      <c r="N199" s="265" t="s">
        <v>46</v>
      </c>
      <c r="O199" s="86"/>
      <c r="P199" s="224">
        <f>O199*H199</f>
        <v>0</v>
      </c>
      <c r="Q199" s="224">
        <v>1</v>
      </c>
      <c r="R199" s="224">
        <f>Q199*H199</f>
        <v>0.0089999999999999993</v>
      </c>
      <c r="S199" s="224">
        <v>0</v>
      </c>
      <c r="T199" s="224">
        <f>S199*H199</f>
        <v>0</v>
      </c>
      <c r="U199" s="225" t="s">
        <v>19</v>
      </c>
      <c r="V199" s="40"/>
      <c r="W199" s="40"/>
      <c r="X199" s="40"/>
      <c r="Y199" s="40"/>
      <c r="Z199" s="40"/>
      <c r="AA199" s="40"/>
      <c r="AB199" s="40"/>
      <c r="AC199" s="40"/>
      <c r="AD199" s="40"/>
      <c r="AE199" s="40"/>
      <c r="AR199" s="226" t="s">
        <v>491</v>
      </c>
      <c r="AT199" s="226" t="s">
        <v>241</v>
      </c>
      <c r="AU199" s="226" t="s">
        <v>84</v>
      </c>
      <c r="AY199" s="19" t="s">
        <v>227</v>
      </c>
      <c r="BE199" s="227">
        <f>IF(N199="základní",J199,0)</f>
        <v>0</v>
      </c>
      <c r="BF199" s="227">
        <f>IF(N199="snížená",J199,0)</f>
        <v>0</v>
      </c>
      <c r="BG199" s="227">
        <f>IF(N199="zákl. přenesená",J199,0)</f>
        <v>0</v>
      </c>
      <c r="BH199" s="227">
        <f>IF(N199="sníž. přenesená",J199,0)</f>
        <v>0</v>
      </c>
      <c r="BI199" s="227">
        <f>IF(N199="nulová",J199,0)</f>
        <v>0</v>
      </c>
      <c r="BJ199" s="19" t="s">
        <v>82</v>
      </c>
      <c r="BK199" s="227">
        <f>ROUND(I199*H199,2)</f>
        <v>0</v>
      </c>
      <c r="BL199" s="19" t="s">
        <v>336</v>
      </c>
      <c r="BM199" s="226" t="s">
        <v>492</v>
      </c>
    </row>
    <row r="200" s="13" customFormat="1">
      <c r="A200" s="13"/>
      <c r="B200" s="233"/>
      <c r="C200" s="234"/>
      <c r="D200" s="235" t="s">
        <v>238</v>
      </c>
      <c r="E200" s="234"/>
      <c r="F200" s="237" t="s">
        <v>493</v>
      </c>
      <c r="G200" s="234"/>
      <c r="H200" s="238">
        <v>0.0089999999999999993</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4</v>
      </c>
      <c r="AX200" s="13" t="s">
        <v>82</v>
      </c>
      <c r="AY200" s="244" t="s">
        <v>227</v>
      </c>
    </row>
    <row r="201" s="2" customFormat="1" ht="16.5" customHeight="1">
      <c r="A201" s="40"/>
      <c r="B201" s="41"/>
      <c r="C201" s="215" t="s">
        <v>494</v>
      </c>
      <c r="D201" s="215" t="s">
        <v>229</v>
      </c>
      <c r="E201" s="216" t="s">
        <v>495</v>
      </c>
      <c r="F201" s="217" t="s">
        <v>496</v>
      </c>
      <c r="G201" s="218" t="s">
        <v>259</v>
      </c>
      <c r="H201" s="219">
        <v>29.350000000000001</v>
      </c>
      <c r="I201" s="220"/>
      <c r="J201" s="221">
        <f>ROUND(I201*H201,2)</f>
        <v>0</v>
      </c>
      <c r="K201" s="217" t="s">
        <v>233</v>
      </c>
      <c r="L201" s="46"/>
      <c r="M201" s="222" t="s">
        <v>19</v>
      </c>
      <c r="N201" s="223" t="s">
        <v>46</v>
      </c>
      <c r="O201" s="86"/>
      <c r="P201" s="224">
        <f>O201*H201</f>
        <v>0</v>
      </c>
      <c r="Q201" s="224">
        <v>0.00040000000000000002</v>
      </c>
      <c r="R201" s="224">
        <f>Q201*H201</f>
        <v>0.01174</v>
      </c>
      <c r="S201" s="224">
        <v>0</v>
      </c>
      <c r="T201" s="224">
        <f>S201*H201</f>
        <v>0</v>
      </c>
      <c r="U201" s="225" t="s">
        <v>19</v>
      </c>
      <c r="V201" s="40"/>
      <c r="W201" s="40"/>
      <c r="X201" s="40"/>
      <c r="Y201" s="40"/>
      <c r="Z201" s="40"/>
      <c r="AA201" s="40"/>
      <c r="AB201" s="40"/>
      <c r="AC201" s="40"/>
      <c r="AD201" s="40"/>
      <c r="AE201" s="40"/>
      <c r="AR201" s="226" t="s">
        <v>336</v>
      </c>
      <c r="AT201" s="226" t="s">
        <v>229</v>
      </c>
      <c r="AU201" s="226" t="s">
        <v>84</v>
      </c>
      <c r="AY201" s="19" t="s">
        <v>227</v>
      </c>
      <c r="BE201" s="227">
        <f>IF(N201="základní",J201,0)</f>
        <v>0</v>
      </c>
      <c r="BF201" s="227">
        <f>IF(N201="snížená",J201,0)</f>
        <v>0</v>
      </c>
      <c r="BG201" s="227">
        <f>IF(N201="zákl. přenesená",J201,0)</f>
        <v>0</v>
      </c>
      <c r="BH201" s="227">
        <f>IF(N201="sníž. přenesená",J201,0)</f>
        <v>0</v>
      </c>
      <c r="BI201" s="227">
        <f>IF(N201="nulová",J201,0)</f>
        <v>0</v>
      </c>
      <c r="BJ201" s="19" t="s">
        <v>82</v>
      </c>
      <c r="BK201" s="227">
        <f>ROUND(I201*H201,2)</f>
        <v>0</v>
      </c>
      <c r="BL201" s="19" t="s">
        <v>336</v>
      </c>
      <c r="BM201" s="226" t="s">
        <v>497</v>
      </c>
    </row>
    <row r="202" s="2" customFormat="1">
      <c r="A202" s="40"/>
      <c r="B202" s="41"/>
      <c r="C202" s="42"/>
      <c r="D202" s="228" t="s">
        <v>236</v>
      </c>
      <c r="E202" s="42"/>
      <c r="F202" s="229" t="s">
        <v>498</v>
      </c>
      <c r="G202" s="42"/>
      <c r="H202" s="42"/>
      <c r="I202" s="230"/>
      <c r="J202" s="42"/>
      <c r="K202" s="42"/>
      <c r="L202" s="46"/>
      <c r="M202" s="231"/>
      <c r="N202" s="232"/>
      <c r="O202" s="86"/>
      <c r="P202" s="86"/>
      <c r="Q202" s="86"/>
      <c r="R202" s="86"/>
      <c r="S202" s="86"/>
      <c r="T202" s="86"/>
      <c r="U202" s="87"/>
      <c r="V202" s="40"/>
      <c r="W202" s="40"/>
      <c r="X202" s="40"/>
      <c r="Y202" s="40"/>
      <c r="Z202" s="40"/>
      <c r="AA202" s="40"/>
      <c r="AB202" s="40"/>
      <c r="AC202" s="40"/>
      <c r="AD202" s="40"/>
      <c r="AE202" s="40"/>
      <c r="AT202" s="19" t="s">
        <v>236</v>
      </c>
      <c r="AU202" s="19" t="s">
        <v>84</v>
      </c>
    </row>
    <row r="203" s="13" customFormat="1">
      <c r="A203" s="13"/>
      <c r="B203" s="233"/>
      <c r="C203" s="234"/>
      <c r="D203" s="235" t="s">
        <v>238</v>
      </c>
      <c r="E203" s="236" t="s">
        <v>19</v>
      </c>
      <c r="F203" s="237" t="s">
        <v>488</v>
      </c>
      <c r="G203" s="234"/>
      <c r="H203" s="238">
        <v>29.350000000000001</v>
      </c>
      <c r="I203" s="239"/>
      <c r="J203" s="234"/>
      <c r="K203" s="234"/>
      <c r="L203" s="240"/>
      <c r="M203" s="241"/>
      <c r="N203" s="242"/>
      <c r="O203" s="242"/>
      <c r="P203" s="242"/>
      <c r="Q203" s="242"/>
      <c r="R203" s="242"/>
      <c r="S203" s="242"/>
      <c r="T203" s="242"/>
      <c r="U203" s="243"/>
      <c r="V203" s="13"/>
      <c r="W203" s="13"/>
      <c r="X203" s="13"/>
      <c r="Y203" s="13"/>
      <c r="Z203" s="13"/>
      <c r="AA203" s="13"/>
      <c r="AB203" s="13"/>
      <c r="AC203" s="13"/>
      <c r="AD203" s="13"/>
      <c r="AE203" s="13"/>
      <c r="AT203" s="244" t="s">
        <v>238</v>
      </c>
      <c r="AU203" s="244" t="s">
        <v>84</v>
      </c>
      <c r="AV203" s="13" t="s">
        <v>84</v>
      </c>
      <c r="AW203" s="13" t="s">
        <v>37</v>
      </c>
      <c r="AX203" s="13" t="s">
        <v>75</v>
      </c>
      <c r="AY203" s="244" t="s">
        <v>227</v>
      </c>
    </row>
    <row r="204" s="14" customFormat="1">
      <c r="A204" s="14"/>
      <c r="B204" s="245"/>
      <c r="C204" s="246"/>
      <c r="D204" s="235" t="s">
        <v>238</v>
      </c>
      <c r="E204" s="247" t="s">
        <v>19</v>
      </c>
      <c r="F204" s="248" t="s">
        <v>240</v>
      </c>
      <c r="G204" s="246"/>
      <c r="H204" s="249">
        <v>29.350000000000001</v>
      </c>
      <c r="I204" s="250"/>
      <c r="J204" s="246"/>
      <c r="K204" s="246"/>
      <c r="L204" s="251"/>
      <c r="M204" s="252"/>
      <c r="N204" s="253"/>
      <c r="O204" s="253"/>
      <c r="P204" s="253"/>
      <c r="Q204" s="253"/>
      <c r="R204" s="253"/>
      <c r="S204" s="253"/>
      <c r="T204" s="253"/>
      <c r="U204" s="254"/>
      <c r="V204" s="14"/>
      <c r="W204" s="14"/>
      <c r="X204" s="14"/>
      <c r="Y204" s="14"/>
      <c r="Z204" s="14"/>
      <c r="AA204" s="14"/>
      <c r="AB204" s="14"/>
      <c r="AC204" s="14"/>
      <c r="AD204" s="14"/>
      <c r="AE204" s="14"/>
      <c r="AT204" s="255" t="s">
        <v>238</v>
      </c>
      <c r="AU204" s="255" t="s">
        <v>84</v>
      </c>
      <c r="AV204" s="14" t="s">
        <v>234</v>
      </c>
      <c r="AW204" s="14" t="s">
        <v>37</v>
      </c>
      <c r="AX204" s="14" t="s">
        <v>82</v>
      </c>
      <c r="AY204" s="255" t="s">
        <v>227</v>
      </c>
    </row>
    <row r="205" s="2" customFormat="1" ht="24.15" customHeight="1">
      <c r="A205" s="40"/>
      <c r="B205" s="41"/>
      <c r="C205" s="256" t="s">
        <v>499</v>
      </c>
      <c r="D205" s="256" t="s">
        <v>241</v>
      </c>
      <c r="E205" s="257" t="s">
        <v>500</v>
      </c>
      <c r="F205" s="258" t="s">
        <v>501</v>
      </c>
      <c r="G205" s="259" t="s">
        <v>259</v>
      </c>
      <c r="H205" s="260">
        <v>34.207000000000001</v>
      </c>
      <c r="I205" s="261"/>
      <c r="J205" s="262">
        <f>ROUND(I205*H205,2)</f>
        <v>0</v>
      </c>
      <c r="K205" s="258" t="s">
        <v>233</v>
      </c>
      <c r="L205" s="263"/>
      <c r="M205" s="264" t="s">
        <v>19</v>
      </c>
      <c r="N205" s="265" t="s">
        <v>46</v>
      </c>
      <c r="O205" s="86"/>
      <c r="P205" s="224">
        <f>O205*H205</f>
        <v>0</v>
      </c>
      <c r="Q205" s="224">
        <v>0.0054000000000000003</v>
      </c>
      <c r="R205" s="224">
        <f>Q205*H205</f>
        <v>0.18471780000000002</v>
      </c>
      <c r="S205" s="224">
        <v>0</v>
      </c>
      <c r="T205" s="224">
        <f>S205*H205</f>
        <v>0</v>
      </c>
      <c r="U205" s="225" t="s">
        <v>19</v>
      </c>
      <c r="V205" s="40"/>
      <c r="W205" s="40"/>
      <c r="X205" s="40"/>
      <c r="Y205" s="40"/>
      <c r="Z205" s="40"/>
      <c r="AA205" s="40"/>
      <c r="AB205" s="40"/>
      <c r="AC205" s="40"/>
      <c r="AD205" s="40"/>
      <c r="AE205" s="40"/>
      <c r="AR205" s="226" t="s">
        <v>491</v>
      </c>
      <c r="AT205" s="226" t="s">
        <v>241</v>
      </c>
      <c r="AU205" s="226" t="s">
        <v>84</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336</v>
      </c>
      <c r="BM205" s="226" t="s">
        <v>502</v>
      </c>
    </row>
    <row r="206" s="13" customFormat="1">
      <c r="A206" s="13"/>
      <c r="B206" s="233"/>
      <c r="C206" s="234"/>
      <c r="D206" s="235" t="s">
        <v>238</v>
      </c>
      <c r="E206" s="234"/>
      <c r="F206" s="237" t="s">
        <v>503</v>
      </c>
      <c r="G206" s="234"/>
      <c r="H206" s="238">
        <v>34.207000000000001</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84</v>
      </c>
      <c r="AV206" s="13" t="s">
        <v>84</v>
      </c>
      <c r="AW206" s="13" t="s">
        <v>4</v>
      </c>
      <c r="AX206" s="13" t="s">
        <v>82</v>
      </c>
      <c r="AY206" s="244" t="s">
        <v>227</v>
      </c>
    </row>
    <row r="207" s="2" customFormat="1" ht="24.15" customHeight="1">
      <c r="A207" s="40"/>
      <c r="B207" s="41"/>
      <c r="C207" s="215" t="s">
        <v>312</v>
      </c>
      <c r="D207" s="215" t="s">
        <v>229</v>
      </c>
      <c r="E207" s="216" t="s">
        <v>504</v>
      </c>
      <c r="F207" s="217" t="s">
        <v>505</v>
      </c>
      <c r="G207" s="218" t="s">
        <v>244</v>
      </c>
      <c r="H207" s="219">
        <v>0.20499999999999999</v>
      </c>
      <c r="I207" s="220"/>
      <c r="J207" s="221">
        <f>ROUND(I207*H207,2)</f>
        <v>0</v>
      </c>
      <c r="K207" s="217" t="s">
        <v>233</v>
      </c>
      <c r="L207" s="46"/>
      <c r="M207" s="222" t="s">
        <v>19</v>
      </c>
      <c r="N207" s="223" t="s">
        <v>46</v>
      </c>
      <c r="O207" s="86"/>
      <c r="P207" s="224">
        <f>O207*H207</f>
        <v>0</v>
      </c>
      <c r="Q207" s="224">
        <v>0</v>
      </c>
      <c r="R207" s="224">
        <f>Q207*H207</f>
        <v>0</v>
      </c>
      <c r="S207" s="224">
        <v>0</v>
      </c>
      <c r="T207" s="224">
        <f>S207*H207</f>
        <v>0</v>
      </c>
      <c r="U207" s="225" t="s">
        <v>19</v>
      </c>
      <c r="V207" s="40"/>
      <c r="W207" s="40"/>
      <c r="X207" s="40"/>
      <c r="Y207" s="40"/>
      <c r="Z207" s="40"/>
      <c r="AA207" s="40"/>
      <c r="AB207" s="40"/>
      <c r="AC207" s="40"/>
      <c r="AD207" s="40"/>
      <c r="AE207" s="40"/>
      <c r="AR207" s="226" t="s">
        <v>336</v>
      </c>
      <c r="AT207" s="226" t="s">
        <v>229</v>
      </c>
      <c r="AU207" s="226" t="s">
        <v>84</v>
      </c>
      <c r="AY207" s="19" t="s">
        <v>227</v>
      </c>
      <c r="BE207" s="227">
        <f>IF(N207="základní",J207,0)</f>
        <v>0</v>
      </c>
      <c r="BF207" s="227">
        <f>IF(N207="snížená",J207,0)</f>
        <v>0</v>
      </c>
      <c r="BG207" s="227">
        <f>IF(N207="zákl. přenesená",J207,0)</f>
        <v>0</v>
      </c>
      <c r="BH207" s="227">
        <f>IF(N207="sníž. přenesená",J207,0)</f>
        <v>0</v>
      </c>
      <c r="BI207" s="227">
        <f>IF(N207="nulová",J207,0)</f>
        <v>0</v>
      </c>
      <c r="BJ207" s="19" t="s">
        <v>82</v>
      </c>
      <c r="BK207" s="227">
        <f>ROUND(I207*H207,2)</f>
        <v>0</v>
      </c>
      <c r="BL207" s="19" t="s">
        <v>336</v>
      </c>
      <c r="BM207" s="226" t="s">
        <v>506</v>
      </c>
    </row>
    <row r="208" s="2" customFormat="1">
      <c r="A208" s="40"/>
      <c r="B208" s="41"/>
      <c r="C208" s="42"/>
      <c r="D208" s="228" t="s">
        <v>236</v>
      </c>
      <c r="E208" s="42"/>
      <c r="F208" s="229" t="s">
        <v>507</v>
      </c>
      <c r="G208" s="42"/>
      <c r="H208" s="42"/>
      <c r="I208" s="230"/>
      <c r="J208" s="42"/>
      <c r="K208" s="42"/>
      <c r="L208" s="46"/>
      <c r="M208" s="231"/>
      <c r="N208" s="232"/>
      <c r="O208" s="86"/>
      <c r="P208" s="86"/>
      <c r="Q208" s="86"/>
      <c r="R208" s="86"/>
      <c r="S208" s="86"/>
      <c r="T208" s="86"/>
      <c r="U208" s="87"/>
      <c r="V208" s="40"/>
      <c r="W208" s="40"/>
      <c r="X208" s="40"/>
      <c r="Y208" s="40"/>
      <c r="Z208" s="40"/>
      <c r="AA208" s="40"/>
      <c r="AB208" s="40"/>
      <c r="AC208" s="40"/>
      <c r="AD208" s="40"/>
      <c r="AE208" s="40"/>
      <c r="AT208" s="19" t="s">
        <v>236</v>
      </c>
      <c r="AU208" s="19" t="s">
        <v>84</v>
      </c>
    </row>
    <row r="209" s="12" customFormat="1" ht="22.8" customHeight="1">
      <c r="A209" s="12"/>
      <c r="B209" s="199"/>
      <c r="C209" s="200"/>
      <c r="D209" s="201" t="s">
        <v>74</v>
      </c>
      <c r="E209" s="213" t="s">
        <v>343</v>
      </c>
      <c r="F209" s="213" t="s">
        <v>344</v>
      </c>
      <c r="G209" s="200"/>
      <c r="H209" s="200"/>
      <c r="I209" s="203"/>
      <c r="J209" s="214">
        <f>BK209</f>
        <v>0</v>
      </c>
      <c r="K209" s="200"/>
      <c r="L209" s="205"/>
      <c r="M209" s="206"/>
      <c r="N209" s="207"/>
      <c r="O209" s="207"/>
      <c r="P209" s="208">
        <f>SUM(P210:P222)</f>
        <v>0</v>
      </c>
      <c r="Q209" s="207"/>
      <c r="R209" s="208">
        <f>SUM(R210:R222)</f>
        <v>0.14388000000000001</v>
      </c>
      <c r="S209" s="207"/>
      <c r="T209" s="208">
        <f>SUM(T210:T222)</f>
        <v>0</v>
      </c>
      <c r="U209" s="209"/>
      <c r="V209" s="12"/>
      <c r="W209" s="12"/>
      <c r="X209" s="12"/>
      <c r="Y209" s="12"/>
      <c r="Z209" s="12"/>
      <c r="AA209" s="12"/>
      <c r="AB209" s="12"/>
      <c r="AC209" s="12"/>
      <c r="AD209" s="12"/>
      <c r="AE209" s="12"/>
      <c r="AR209" s="210" t="s">
        <v>84</v>
      </c>
      <c r="AT209" s="211" t="s">
        <v>74</v>
      </c>
      <c r="AU209" s="211" t="s">
        <v>82</v>
      </c>
      <c r="AY209" s="210" t="s">
        <v>227</v>
      </c>
      <c r="BK209" s="212">
        <f>SUM(BK210:BK222)</f>
        <v>0</v>
      </c>
    </row>
    <row r="210" s="2" customFormat="1" ht="24.15" customHeight="1">
      <c r="A210" s="40"/>
      <c r="B210" s="41"/>
      <c r="C210" s="215" t="s">
        <v>508</v>
      </c>
      <c r="D210" s="215" t="s">
        <v>229</v>
      </c>
      <c r="E210" s="216" t="s">
        <v>509</v>
      </c>
      <c r="F210" s="217" t="s">
        <v>510</v>
      </c>
      <c r="G210" s="218" t="s">
        <v>348</v>
      </c>
      <c r="H210" s="219">
        <v>4</v>
      </c>
      <c r="I210" s="220"/>
      <c r="J210" s="221">
        <f>ROUND(I210*H210,2)</f>
        <v>0</v>
      </c>
      <c r="K210" s="217" t="s">
        <v>233</v>
      </c>
      <c r="L210" s="46"/>
      <c r="M210" s="222" t="s">
        <v>19</v>
      </c>
      <c r="N210" s="223" t="s">
        <v>46</v>
      </c>
      <c r="O210" s="86"/>
      <c r="P210" s="224">
        <f>O210*H210</f>
        <v>0</v>
      </c>
      <c r="Q210" s="224">
        <v>0</v>
      </c>
      <c r="R210" s="224">
        <f>Q210*H210</f>
        <v>0</v>
      </c>
      <c r="S210" s="224">
        <v>0</v>
      </c>
      <c r="T210" s="224">
        <f>S210*H210</f>
        <v>0</v>
      </c>
      <c r="U210" s="225" t="s">
        <v>19</v>
      </c>
      <c r="V210" s="40"/>
      <c r="W210" s="40"/>
      <c r="X210" s="40"/>
      <c r="Y210" s="40"/>
      <c r="Z210" s="40"/>
      <c r="AA210" s="40"/>
      <c r="AB210" s="40"/>
      <c r="AC210" s="40"/>
      <c r="AD210" s="40"/>
      <c r="AE210" s="40"/>
      <c r="AR210" s="226" t="s">
        <v>336</v>
      </c>
      <c r="AT210" s="226" t="s">
        <v>229</v>
      </c>
      <c r="AU210" s="226" t="s">
        <v>84</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336</v>
      </c>
      <c r="BM210" s="226" t="s">
        <v>511</v>
      </c>
    </row>
    <row r="211" s="2" customFormat="1">
      <c r="A211" s="40"/>
      <c r="B211" s="41"/>
      <c r="C211" s="42"/>
      <c r="D211" s="228" t="s">
        <v>236</v>
      </c>
      <c r="E211" s="42"/>
      <c r="F211" s="229" t="s">
        <v>512</v>
      </c>
      <c r="G211" s="42"/>
      <c r="H211" s="42"/>
      <c r="I211" s="230"/>
      <c r="J211" s="42"/>
      <c r="K211" s="42"/>
      <c r="L211" s="46"/>
      <c r="M211" s="231"/>
      <c r="N211" s="232"/>
      <c r="O211" s="86"/>
      <c r="P211" s="86"/>
      <c r="Q211" s="86"/>
      <c r="R211" s="86"/>
      <c r="S211" s="86"/>
      <c r="T211" s="86"/>
      <c r="U211" s="87"/>
      <c r="V211" s="40"/>
      <c r="W211" s="40"/>
      <c r="X211" s="40"/>
      <c r="Y211" s="40"/>
      <c r="Z211" s="40"/>
      <c r="AA211" s="40"/>
      <c r="AB211" s="40"/>
      <c r="AC211" s="40"/>
      <c r="AD211" s="40"/>
      <c r="AE211" s="40"/>
      <c r="AT211" s="19" t="s">
        <v>236</v>
      </c>
      <c r="AU211" s="19" t="s">
        <v>84</v>
      </c>
    </row>
    <row r="212" s="13" customFormat="1">
      <c r="A212" s="13"/>
      <c r="B212" s="233"/>
      <c r="C212" s="234"/>
      <c r="D212" s="235" t="s">
        <v>238</v>
      </c>
      <c r="E212" s="236" t="s">
        <v>19</v>
      </c>
      <c r="F212" s="237" t="s">
        <v>513</v>
      </c>
      <c r="G212" s="234"/>
      <c r="H212" s="238">
        <v>4</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84</v>
      </c>
      <c r="AV212" s="13" t="s">
        <v>84</v>
      </c>
      <c r="AW212" s="13" t="s">
        <v>37</v>
      </c>
      <c r="AX212" s="13" t="s">
        <v>75</v>
      </c>
      <c r="AY212" s="244" t="s">
        <v>227</v>
      </c>
    </row>
    <row r="213" s="14" customFormat="1">
      <c r="A213" s="14"/>
      <c r="B213" s="245"/>
      <c r="C213" s="246"/>
      <c r="D213" s="235" t="s">
        <v>238</v>
      </c>
      <c r="E213" s="247" t="s">
        <v>19</v>
      </c>
      <c r="F213" s="248" t="s">
        <v>240</v>
      </c>
      <c r="G213" s="246"/>
      <c r="H213" s="249">
        <v>4</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84</v>
      </c>
      <c r="AV213" s="14" t="s">
        <v>234</v>
      </c>
      <c r="AW213" s="14" t="s">
        <v>37</v>
      </c>
      <c r="AX213" s="14" t="s">
        <v>82</v>
      </c>
      <c r="AY213" s="255" t="s">
        <v>227</v>
      </c>
    </row>
    <row r="214" s="2" customFormat="1" ht="24.15" customHeight="1">
      <c r="A214" s="40"/>
      <c r="B214" s="41"/>
      <c r="C214" s="256" t="s">
        <v>514</v>
      </c>
      <c r="D214" s="256" t="s">
        <v>241</v>
      </c>
      <c r="E214" s="257" t="s">
        <v>515</v>
      </c>
      <c r="F214" s="258" t="s">
        <v>516</v>
      </c>
      <c r="G214" s="259" t="s">
        <v>348</v>
      </c>
      <c r="H214" s="260">
        <v>4</v>
      </c>
      <c r="I214" s="261"/>
      <c r="J214" s="262">
        <f>ROUND(I214*H214,2)</f>
        <v>0</v>
      </c>
      <c r="K214" s="258" t="s">
        <v>517</v>
      </c>
      <c r="L214" s="263"/>
      <c r="M214" s="264" t="s">
        <v>19</v>
      </c>
      <c r="N214" s="265" t="s">
        <v>46</v>
      </c>
      <c r="O214" s="86"/>
      <c r="P214" s="224">
        <f>O214*H214</f>
        <v>0</v>
      </c>
      <c r="Q214" s="224">
        <v>0.0195</v>
      </c>
      <c r="R214" s="224">
        <f>Q214*H214</f>
        <v>0.078</v>
      </c>
      <c r="S214" s="224">
        <v>0</v>
      </c>
      <c r="T214" s="224">
        <f>S214*H214</f>
        <v>0</v>
      </c>
      <c r="U214" s="225" t="s">
        <v>19</v>
      </c>
      <c r="V214" s="40"/>
      <c r="W214" s="40"/>
      <c r="X214" s="40"/>
      <c r="Y214" s="40"/>
      <c r="Z214" s="40"/>
      <c r="AA214" s="40"/>
      <c r="AB214" s="40"/>
      <c r="AC214" s="40"/>
      <c r="AD214" s="40"/>
      <c r="AE214" s="40"/>
      <c r="AR214" s="226" t="s">
        <v>491</v>
      </c>
      <c r="AT214" s="226" t="s">
        <v>241</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336</v>
      </c>
      <c r="BM214" s="226" t="s">
        <v>518</v>
      </c>
    </row>
    <row r="215" s="2" customFormat="1">
      <c r="A215" s="40"/>
      <c r="B215" s="41"/>
      <c r="C215" s="42"/>
      <c r="D215" s="235" t="s">
        <v>519</v>
      </c>
      <c r="E215" s="42"/>
      <c r="F215" s="279" t="s">
        <v>520</v>
      </c>
      <c r="G215" s="42"/>
      <c r="H215" s="42"/>
      <c r="I215" s="230"/>
      <c r="J215" s="42"/>
      <c r="K215" s="42"/>
      <c r="L215" s="46"/>
      <c r="M215" s="231"/>
      <c r="N215" s="232"/>
      <c r="O215" s="86"/>
      <c r="P215" s="86"/>
      <c r="Q215" s="86"/>
      <c r="R215" s="86"/>
      <c r="S215" s="86"/>
      <c r="T215" s="86"/>
      <c r="U215" s="87"/>
      <c r="V215" s="40"/>
      <c r="W215" s="40"/>
      <c r="X215" s="40"/>
      <c r="Y215" s="40"/>
      <c r="Z215" s="40"/>
      <c r="AA215" s="40"/>
      <c r="AB215" s="40"/>
      <c r="AC215" s="40"/>
      <c r="AD215" s="40"/>
      <c r="AE215" s="40"/>
      <c r="AT215" s="19" t="s">
        <v>519</v>
      </c>
      <c r="AU215" s="19" t="s">
        <v>84</v>
      </c>
    </row>
    <row r="216" s="2" customFormat="1" ht="24.15" customHeight="1">
      <c r="A216" s="40"/>
      <c r="B216" s="41"/>
      <c r="C216" s="215" t="s">
        <v>521</v>
      </c>
      <c r="D216" s="215" t="s">
        <v>229</v>
      </c>
      <c r="E216" s="216" t="s">
        <v>522</v>
      </c>
      <c r="F216" s="217" t="s">
        <v>523</v>
      </c>
      <c r="G216" s="218" t="s">
        <v>348</v>
      </c>
      <c r="H216" s="219">
        <v>4</v>
      </c>
      <c r="I216" s="220"/>
      <c r="J216" s="221">
        <f>ROUND(I216*H216,2)</f>
        <v>0</v>
      </c>
      <c r="K216" s="217" t="s">
        <v>233</v>
      </c>
      <c r="L216" s="46"/>
      <c r="M216" s="222" t="s">
        <v>19</v>
      </c>
      <c r="N216" s="223" t="s">
        <v>46</v>
      </c>
      <c r="O216" s="86"/>
      <c r="P216" s="224">
        <f>O216*H216</f>
        <v>0</v>
      </c>
      <c r="Q216" s="224">
        <v>0.00046999999999999999</v>
      </c>
      <c r="R216" s="224">
        <f>Q216*H216</f>
        <v>0.0018799999999999999</v>
      </c>
      <c r="S216" s="224">
        <v>0</v>
      </c>
      <c r="T216" s="224">
        <f>S216*H216</f>
        <v>0</v>
      </c>
      <c r="U216" s="225" t="s">
        <v>19</v>
      </c>
      <c r="V216" s="40"/>
      <c r="W216" s="40"/>
      <c r="X216" s="40"/>
      <c r="Y216" s="40"/>
      <c r="Z216" s="40"/>
      <c r="AA216" s="40"/>
      <c r="AB216" s="40"/>
      <c r="AC216" s="40"/>
      <c r="AD216" s="40"/>
      <c r="AE216" s="40"/>
      <c r="AR216" s="226" t="s">
        <v>336</v>
      </c>
      <c r="AT216" s="226" t="s">
        <v>229</v>
      </c>
      <c r="AU216" s="226" t="s">
        <v>84</v>
      </c>
      <c r="AY216" s="19" t="s">
        <v>227</v>
      </c>
      <c r="BE216" s="227">
        <f>IF(N216="základní",J216,0)</f>
        <v>0</v>
      </c>
      <c r="BF216" s="227">
        <f>IF(N216="snížená",J216,0)</f>
        <v>0</v>
      </c>
      <c r="BG216" s="227">
        <f>IF(N216="zákl. přenesená",J216,0)</f>
        <v>0</v>
      </c>
      <c r="BH216" s="227">
        <f>IF(N216="sníž. přenesená",J216,0)</f>
        <v>0</v>
      </c>
      <c r="BI216" s="227">
        <f>IF(N216="nulová",J216,0)</f>
        <v>0</v>
      </c>
      <c r="BJ216" s="19" t="s">
        <v>82</v>
      </c>
      <c r="BK216" s="227">
        <f>ROUND(I216*H216,2)</f>
        <v>0</v>
      </c>
      <c r="BL216" s="19" t="s">
        <v>336</v>
      </c>
      <c r="BM216" s="226" t="s">
        <v>524</v>
      </c>
    </row>
    <row r="217" s="2" customFormat="1">
      <c r="A217" s="40"/>
      <c r="B217" s="41"/>
      <c r="C217" s="42"/>
      <c r="D217" s="228" t="s">
        <v>236</v>
      </c>
      <c r="E217" s="42"/>
      <c r="F217" s="229" t="s">
        <v>525</v>
      </c>
      <c r="G217" s="42"/>
      <c r="H217" s="42"/>
      <c r="I217" s="230"/>
      <c r="J217" s="42"/>
      <c r="K217" s="42"/>
      <c r="L217" s="46"/>
      <c r="M217" s="231"/>
      <c r="N217" s="232"/>
      <c r="O217" s="86"/>
      <c r="P217" s="86"/>
      <c r="Q217" s="86"/>
      <c r="R217" s="86"/>
      <c r="S217" s="86"/>
      <c r="T217" s="86"/>
      <c r="U217" s="87"/>
      <c r="V217" s="40"/>
      <c r="W217" s="40"/>
      <c r="X217" s="40"/>
      <c r="Y217" s="40"/>
      <c r="Z217" s="40"/>
      <c r="AA217" s="40"/>
      <c r="AB217" s="40"/>
      <c r="AC217" s="40"/>
      <c r="AD217" s="40"/>
      <c r="AE217" s="40"/>
      <c r="AT217" s="19" t="s">
        <v>236</v>
      </c>
      <c r="AU217" s="19" t="s">
        <v>84</v>
      </c>
    </row>
    <row r="218" s="13" customFormat="1">
      <c r="A218" s="13"/>
      <c r="B218" s="233"/>
      <c r="C218" s="234"/>
      <c r="D218" s="235" t="s">
        <v>238</v>
      </c>
      <c r="E218" s="236" t="s">
        <v>19</v>
      </c>
      <c r="F218" s="237" t="s">
        <v>234</v>
      </c>
      <c r="G218" s="234"/>
      <c r="H218" s="238">
        <v>4</v>
      </c>
      <c r="I218" s="239"/>
      <c r="J218" s="234"/>
      <c r="K218" s="234"/>
      <c r="L218" s="240"/>
      <c r="M218" s="241"/>
      <c r="N218" s="242"/>
      <c r="O218" s="242"/>
      <c r="P218" s="242"/>
      <c r="Q218" s="242"/>
      <c r="R218" s="242"/>
      <c r="S218" s="242"/>
      <c r="T218" s="242"/>
      <c r="U218" s="243"/>
      <c r="V218" s="13"/>
      <c r="W218" s="13"/>
      <c r="X218" s="13"/>
      <c r="Y218" s="13"/>
      <c r="Z218" s="13"/>
      <c r="AA218" s="13"/>
      <c r="AB218" s="13"/>
      <c r="AC218" s="13"/>
      <c r="AD218" s="13"/>
      <c r="AE218" s="13"/>
      <c r="AT218" s="244" t="s">
        <v>238</v>
      </c>
      <c r="AU218" s="244" t="s">
        <v>84</v>
      </c>
      <c r="AV218" s="13" t="s">
        <v>84</v>
      </c>
      <c r="AW218" s="13" t="s">
        <v>37</v>
      </c>
      <c r="AX218" s="13" t="s">
        <v>75</v>
      </c>
      <c r="AY218" s="244" t="s">
        <v>227</v>
      </c>
    </row>
    <row r="219" s="14" customFormat="1">
      <c r="A219" s="14"/>
      <c r="B219" s="245"/>
      <c r="C219" s="246"/>
      <c r="D219" s="235" t="s">
        <v>238</v>
      </c>
      <c r="E219" s="247" t="s">
        <v>19</v>
      </c>
      <c r="F219" s="248" t="s">
        <v>240</v>
      </c>
      <c r="G219" s="246"/>
      <c r="H219" s="249">
        <v>4</v>
      </c>
      <c r="I219" s="250"/>
      <c r="J219" s="246"/>
      <c r="K219" s="246"/>
      <c r="L219" s="251"/>
      <c r="M219" s="252"/>
      <c r="N219" s="253"/>
      <c r="O219" s="253"/>
      <c r="P219" s="253"/>
      <c r="Q219" s="253"/>
      <c r="R219" s="253"/>
      <c r="S219" s="253"/>
      <c r="T219" s="253"/>
      <c r="U219" s="254"/>
      <c r="V219" s="14"/>
      <c r="W219" s="14"/>
      <c r="X219" s="14"/>
      <c r="Y219" s="14"/>
      <c r="Z219" s="14"/>
      <c r="AA219" s="14"/>
      <c r="AB219" s="14"/>
      <c r="AC219" s="14"/>
      <c r="AD219" s="14"/>
      <c r="AE219" s="14"/>
      <c r="AT219" s="255" t="s">
        <v>238</v>
      </c>
      <c r="AU219" s="255" t="s">
        <v>84</v>
      </c>
      <c r="AV219" s="14" t="s">
        <v>234</v>
      </c>
      <c r="AW219" s="14" t="s">
        <v>37</v>
      </c>
      <c r="AX219" s="14" t="s">
        <v>82</v>
      </c>
      <c r="AY219" s="255" t="s">
        <v>227</v>
      </c>
    </row>
    <row r="220" s="2" customFormat="1" ht="24.15" customHeight="1">
      <c r="A220" s="40"/>
      <c r="B220" s="41"/>
      <c r="C220" s="256" t="s">
        <v>526</v>
      </c>
      <c r="D220" s="256" t="s">
        <v>241</v>
      </c>
      <c r="E220" s="257" t="s">
        <v>527</v>
      </c>
      <c r="F220" s="258" t="s">
        <v>528</v>
      </c>
      <c r="G220" s="259" t="s">
        <v>348</v>
      </c>
      <c r="H220" s="260">
        <v>4</v>
      </c>
      <c r="I220" s="261"/>
      <c r="J220" s="262">
        <f>ROUND(I220*H220,2)</f>
        <v>0</v>
      </c>
      <c r="K220" s="258" t="s">
        <v>529</v>
      </c>
      <c r="L220" s="263"/>
      <c r="M220" s="264" t="s">
        <v>19</v>
      </c>
      <c r="N220" s="265" t="s">
        <v>46</v>
      </c>
      <c r="O220" s="86"/>
      <c r="P220" s="224">
        <f>O220*H220</f>
        <v>0</v>
      </c>
      <c r="Q220" s="224">
        <v>0.016</v>
      </c>
      <c r="R220" s="224">
        <f>Q220*H220</f>
        <v>0.064000000000000001</v>
      </c>
      <c r="S220" s="224">
        <v>0</v>
      </c>
      <c r="T220" s="224">
        <f>S220*H220</f>
        <v>0</v>
      </c>
      <c r="U220" s="225" t="s">
        <v>19</v>
      </c>
      <c r="V220" s="40"/>
      <c r="W220" s="40"/>
      <c r="X220" s="40"/>
      <c r="Y220" s="40"/>
      <c r="Z220" s="40"/>
      <c r="AA220" s="40"/>
      <c r="AB220" s="40"/>
      <c r="AC220" s="40"/>
      <c r="AD220" s="40"/>
      <c r="AE220" s="40"/>
      <c r="AR220" s="226" t="s">
        <v>491</v>
      </c>
      <c r="AT220" s="226" t="s">
        <v>241</v>
      </c>
      <c r="AU220" s="226" t="s">
        <v>84</v>
      </c>
      <c r="AY220" s="19" t="s">
        <v>227</v>
      </c>
      <c r="BE220" s="227">
        <f>IF(N220="základní",J220,0)</f>
        <v>0</v>
      </c>
      <c r="BF220" s="227">
        <f>IF(N220="snížená",J220,0)</f>
        <v>0</v>
      </c>
      <c r="BG220" s="227">
        <f>IF(N220="zákl. přenesená",J220,0)</f>
        <v>0</v>
      </c>
      <c r="BH220" s="227">
        <f>IF(N220="sníž. přenesená",J220,0)</f>
        <v>0</v>
      </c>
      <c r="BI220" s="227">
        <f>IF(N220="nulová",J220,0)</f>
        <v>0</v>
      </c>
      <c r="BJ220" s="19" t="s">
        <v>82</v>
      </c>
      <c r="BK220" s="227">
        <f>ROUND(I220*H220,2)</f>
        <v>0</v>
      </c>
      <c r="BL220" s="19" t="s">
        <v>336</v>
      </c>
      <c r="BM220" s="226" t="s">
        <v>530</v>
      </c>
    </row>
    <row r="221" s="2" customFormat="1" ht="24.15" customHeight="1">
      <c r="A221" s="40"/>
      <c r="B221" s="41"/>
      <c r="C221" s="215" t="s">
        <v>531</v>
      </c>
      <c r="D221" s="215" t="s">
        <v>229</v>
      </c>
      <c r="E221" s="216" t="s">
        <v>532</v>
      </c>
      <c r="F221" s="217" t="s">
        <v>533</v>
      </c>
      <c r="G221" s="218" t="s">
        <v>244</v>
      </c>
      <c r="H221" s="219">
        <v>0.14399999999999999</v>
      </c>
      <c r="I221" s="220"/>
      <c r="J221" s="221">
        <f>ROUND(I221*H221,2)</f>
        <v>0</v>
      </c>
      <c r="K221" s="217" t="s">
        <v>233</v>
      </c>
      <c r="L221" s="46"/>
      <c r="M221" s="222" t="s">
        <v>19</v>
      </c>
      <c r="N221" s="223" t="s">
        <v>46</v>
      </c>
      <c r="O221" s="86"/>
      <c r="P221" s="224">
        <f>O221*H221</f>
        <v>0</v>
      </c>
      <c r="Q221" s="224">
        <v>0</v>
      </c>
      <c r="R221" s="224">
        <f>Q221*H221</f>
        <v>0</v>
      </c>
      <c r="S221" s="224">
        <v>0</v>
      </c>
      <c r="T221" s="224">
        <f>S221*H221</f>
        <v>0</v>
      </c>
      <c r="U221" s="225" t="s">
        <v>19</v>
      </c>
      <c r="V221" s="40"/>
      <c r="W221" s="40"/>
      <c r="X221" s="40"/>
      <c r="Y221" s="40"/>
      <c r="Z221" s="40"/>
      <c r="AA221" s="40"/>
      <c r="AB221" s="40"/>
      <c r="AC221" s="40"/>
      <c r="AD221" s="40"/>
      <c r="AE221" s="40"/>
      <c r="AR221" s="226" t="s">
        <v>336</v>
      </c>
      <c r="AT221" s="226" t="s">
        <v>229</v>
      </c>
      <c r="AU221" s="226" t="s">
        <v>84</v>
      </c>
      <c r="AY221" s="19" t="s">
        <v>227</v>
      </c>
      <c r="BE221" s="227">
        <f>IF(N221="základní",J221,0)</f>
        <v>0</v>
      </c>
      <c r="BF221" s="227">
        <f>IF(N221="snížená",J221,0)</f>
        <v>0</v>
      </c>
      <c r="BG221" s="227">
        <f>IF(N221="zákl. přenesená",J221,0)</f>
        <v>0</v>
      </c>
      <c r="BH221" s="227">
        <f>IF(N221="sníž. přenesená",J221,0)</f>
        <v>0</v>
      </c>
      <c r="BI221" s="227">
        <f>IF(N221="nulová",J221,0)</f>
        <v>0</v>
      </c>
      <c r="BJ221" s="19" t="s">
        <v>82</v>
      </c>
      <c r="BK221" s="227">
        <f>ROUND(I221*H221,2)</f>
        <v>0</v>
      </c>
      <c r="BL221" s="19" t="s">
        <v>336</v>
      </c>
      <c r="BM221" s="226" t="s">
        <v>534</v>
      </c>
    </row>
    <row r="222" s="2" customFormat="1">
      <c r="A222" s="40"/>
      <c r="B222" s="41"/>
      <c r="C222" s="42"/>
      <c r="D222" s="228" t="s">
        <v>236</v>
      </c>
      <c r="E222" s="42"/>
      <c r="F222" s="229" t="s">
        <v>535</v>
      </c>
      <c r="G222" s="42"/>
      <c r="H222" s="42"/>
      <c r="I222" s="230"/>
      <c r="J222" s="42"/>
      <c r="K222" s="42"/>
      <c r="L222" s="46"/>
      <c r="M222" s="231"/>
      <c r="N222" s="232"/>
      <c r="O222" s="86"/>
      <c r="P222" s="86"/>
      <c r="Q222" s="86"/>
      <c r="R222" s="86"/>
      <c r="S222" s="86"/>
      <c r="T222" s="86"/>
      <c r="U222" s="87"/>
      <c r="V222" s="40"/>
      <c r="W222" s="40"/>
      <c r="X222" s="40"/>
      <c r="Y222" s="40"/>
      <c r="Z222" s="40"/>
      <c r="AA222" s="40"/>
      <c r="AB222" s="40"/>
      <c r="AC222" s="40"/>
      <c r="AD222" s="40"/>
      <c r="AE222" s="40"/>
      <c r="AT222" s="19" t="s">
        <v>236</v>
      </c>
      <c r="AU222" s="19" t="s">
        <v>84</v>
      </c>
    </row>
    <row r="223" s="12" customFormat="1" ht="22.8" customHeight="1">
      <c r="A223" s="12"/>
      <c r="B223" s="199"/>
      <c r="C223" s="200"/>
      <c r="D223" s="201" t="s">
        <v>74</v>
      </c>
      <c r="E223" s="213" t="s">
        <v>536</v>
      </c>
      <c r="F223" s="213" t="s">
        <v>537</v>
      </c>
      <c r="G223" s="200"/>
      <c r="H223" s="200"/>
      <c r="I223" s="203"/>
      <c r="J223" s="214">
        <f>BK223</f>
        <v>0</v>
      </c>
      <c r="K223" s="200"/>
      <c r="L223" s="205"/>
      <c r="M223" s="206"/>
      <c r="N223" s="207"/>
      <c r="O223" s="207"/>
      <c r="P223" s="208">
        <f>SUM(P224:P227)</f>
        <v>0</v>
      </c>
      <c r="Q223" s="207"/>
      <c r="R223" s="208">
        <f>SUM(R224:R227)</f>
        <v>0</v>
      </c>
      <c r="S223" s="207"/>
      <c r="T223" s="208">
        <f>SUM(T224:T227)</f>
        <v>0</v>
      </c>
      <c r="U223" s="209"/>
      <c r="V223" s="12"/>
      <c r="W223" s="12"/>
      <c r="X223" s="12"/>
      <c r="Y223" s="12"/>
      <c r="Z223" s="12"/>
      <c r="AA223" s="12"/>
      <c r="AB223" s="12"/>
      <c r="AC223" s="12"/>
      <c r="AD223" s="12"/>
      <c r="AE223" s="12"/>
      <c r="AR223" s="210" t="s">
        <v>84</v>
      </c>
      <c r="AT223" s="211" t="s">
        <v>74</v>
      </c>
      <c r="AU223" s="211" t="s">
        <v>82</v>
      </c>
      <c r="AY223" s="210" t="s">
        <v>227</v>
      </c>
      <c r="BK223" s="212">
        <f>SUM(BK224:BK227)</f>
        <v>0</v>
      </c>
    </row>
    <row r="224" s="2" customFormat="1" ht="24.15" customHeight="1">
      <c r="A224" s="40"/>
      <c r="B224" s="41"/>
      <c r="C224" s="215" t="s">
        <v>538</v>
      </c>
      <c r="D224" s="215" t="s">
        <v>229</v>
      </c>
      <c r="E224" s="216" t="s">
        <v>539</v>
      </c>
      <c r="F224" s="217" t="s">
        <v>540</v>
      </c>
      <c r="G224" s="218" t="s">
        <v>348</v>
      </c>
      <c r="H224" s="219">
        <v>2</v>
      </c>
      <c r="I224" s="220"/>
      <c r="J224" s="221">
        <f>ROUND(I224*H224,2)</f>
        <v>0</v>
      </c>
      <c r="K224" s="217" t="s">
        <v>517</v>
      </c>
      <c r="L224" s="46"/>
      <c r="M224" s="222" t="s">
        <v>19</v>
      </c>
      <c r="N224" s="223" t="s">
        <v>46</v>
      </c>
      <c r="O224" s="86"/>
      <c r="P224" s="224">
        <f>O224*H224</f>
        <v>0</v>
      </c>
      <c r="Q224" s="224">
        <v>0</v>
      </c>
      <c r="R224" s="224">
        <f>Q224*H224</f>
        <v>0</v>
      </c>
      <c r="S224" s="224">
        <v>0</v>
      </c>
      <c r="T224" s="224">
        <f>S224*H224</f>
        <v>0</v>
      </c>
      <c r="U224" s="225" t="s">
        <v>19</v>
      </c>
      <c r="V224" s="40"/>
      <c r="W224" s="40"/>
      <c r="X224" s="40"/>
      <c r="Y224" s="40"/>
      <c r="Z224" s="40"/>
      <c r="AA224" s="40"/>
      <c r="AB224" s="40"/>
      <c r="AC224" s="40"/>
      <c r="AD224" s="40"/>
      <c r="AE224" s="40"/>
      <c r="AR224" s="226" t="s">
        <v>336</v>
      </c>
      <c r="AT224" s="226" t="s">
        <v>229</v>
      </c>
      <c r="AU224" s="226" t="s">
        <v>84</v>
      </c>
      <c r="AY224" s="19" t="s">
        <v>227</v>
      </c>
      <c r="BE224" s="227">
        <f>IF(N224="základní",J224,0)</f>
        <v>0</v>
      </c>
      <c r="BF224" s="227">
        <f>IF(N224="snížená",J224,0)</f>
        <v>0</v>
      </c>
      <c r="BG224" s="227">
        <f>IF(N224="zákl. přenesená",J224,0)</f>
        <v>0</v>
      </c>
      <c r="BH224" s="227">
        <f>IF(N224="sníž. přenesená",J224,0)</f>
        <v>0</v>
      </c>
      <c r="BI224" s="227">
        <f>IF(N224="nulová",J224,0)</f>
        <v>0</v>
      </c>
      <c r="BJ224" s="19" t="s">
        <v>82</v>
      </c>
      <c r="BK224" s="227">
        <f>ROUND(I224*H224,2)</f>
        <v>0</v>
      </c>
      <c r="BL224" s="19" t="s">
        <v>336</v>
      </c>
      <c r="BM224" s="226" t="s">
        <v>541</v>
      </c>
    </row>
    <row r="225" s="2" customFormat="1">
      <c r="A225" s="40"/>
      <c r="B225" s="41"/>
      <c r="C225" s="42"/>
      <c r="D225" s="235" t="s">
        <v>519</v>
      </c>
      <c r="E225" s="42"/>
      <c r="F225" s="279" t="s">
        <v>542</v>
      </c>
      <c r="G225" s="42"/>
      <c r="H225" s="42"/>
      <c r="I225" s="230"/>
      <c r="J225" s="42"/>
      <c r="K225" s="42"/>
      <c r="L225" s="46"/>
      <c r="M225" s="231"/>
      <c r="N225" s="232"/>
      <c r="O225" s="86"/>
      <c r="P225" s="86"/>
      <c r="Q225" s="86"/>
      <c r="R225" s="86"/>
      <c r="S225" s="86"/>
      <c r="T225" s="86"/>
      <c r="U225" s="87"/>
      <c r="V225" s="40"/>
      <c r="W225" s="40"/>
      <c r="X225" s="40"/>
      <c r="Y225" s="40"/>
      <c r="Z225" s="40"/>
      <c r="AA225" s="40"/>
      <c r="AB225" s="40"/>
      <c r="AC225" s="40"/>
      <c r="AD225" s="40"/>
      <c r="AE225" s="40"/>
      <c r="AT225" s="19" t="s">
        <v>519</v>
      </c>
      <c r="AU225" s="19" t="s">
        <v>84</v>
      </c>
    </row>
    <row r="226" s="13" customFormat="1">
      <c r="A226" s="13"/>
      <c r="B226" s="233"/>
      <c r="C226" s="234"/>
      <c r="D226" s="235" t="s">
        <v>238</v>
      </c>
      <c r="E226" s="236" t="s">
        <v>19</v>
      </c>
      <c r="F226" s="237" t="s">
        <v>84</v>
      </c>
      <c r="G226" s="234"/>
      <c r="H226" s="238">
        <v>2</v>
      </c>
      <c r="I226" s="239"/>
      <c r="J226" s="234"/>
      <c r="K226" s="234"/>
      <c r="L226" s="240"/>
      <c r="M226" s="241"/>
      <c r="N226" s="242"/>
      <c r="O226" s="242"/>
      <c r="P226" s="242"/>
      <c r="Q226" s="242"/>
      <c r="R226" s="242"/>
      <c r="S226" s="242"/>
      <c r="T226" s="242"/>
      <c r="U226" s="243"/>
      <c r="V226" s="13"/>
      <c r="W226" s="13"/>
      <c r="X226" s="13"/>
      <c r="Y226" s="13"/>
      <c r="Z226" s="13"/>
      <c r="AA226" s="13"/>
      <c r="AB226" s="13"/>
      <c r="AC226" s="13"/>
      <c r="AD226" s="13"/>
      <c r="AE226" s="13"/>
      <c r="AT226" s="244" t="s">
        <v>238</v>
      </c>
      <c r="AU226" s="244" t="s">
        <v>84</v>
      </c>
      <c r="AV226" s="13" t="s">
        <v>84</v>
      </c>
      <c r="AW226" s="13" t="s">
        <v>37</v>
      </c>
      <c r="AX226" s="13" t="s">
        <v>75</v>
      </c>
      <c r="AY226" s="244" t="s">
        <v>227</v>
      </c>
    </row>
    <row r="227" s="14" customFormat="1">
      <c r="A227" s="14"/>
      <c r="B227" s="245"/>
      <c r="C227" s="246"/>
      <c r="D227" s="235" t="s">
        <v>238</v>
      </c>
      <c r="E227" s="247" t="s">
        <v>19</v>
      </c>
      <c r="F227" s="248" t="s">
        <v>240</v>
      </c>
      <c r="G227" s="246"/>
      <c r="H227" s="249">
        <v>2</v>
      </c>
      <c r="I227" s="250"/>
      <c r="J227" s="246"/>
      <c r="K227" s="246"/>
      <c r="L227" s="251"/>
      <c r="M227" s="252"/>
      <c r="N227" s="253"/>
      <c r="O227" s="253"/>
      <c r="P227" s="253"/>
      <c r="Q227" s="253"/>
      <c r="R227" s="253"/>
      <c r="S227" s="253"/>
      <c r="T227" s="253"/>
      <c r="U227" s="254"/>
      <c r="V227" s="14"/>
      <c r="W227" s="14"/>
      <c r="X227" s="14"/>
      <c r="Y227" s="14"/>
      <c r="Z227" s="14"/>
      <c r="AA227" s="14"/>
      <c r="AB227" s="14"/>
      <c r="AC227" s="14"/>
      <c r="AD227" s="14"/>
      <c r="AE227" s="14"/>
      <c r="AT227" s="255" t="s">
        <v>238</v>
      </c>
      <c r="AU227" s="255" t="s">
        <v>84</v>
      </c>
      <c r="AV227" s="14" t="s">
        <v>234</v>
      </c>
      <c r="AW227" s="14" t="s">
        <v>37</v>
      </c>
      <c r="AX227" s="14" t="s">
        <v>82</v>
      </c>
      <c r="AY227" s="255" t="s">
        <v>227</v>
      </c>
    </row>
    <row r="228" s="12" customFormat="1" ht="22.8" customHeight="1">
      <c r="A228" s="12"/>
      <c r="B228" s="199"/>
      <c r="C228" s="200"/>
      <c r="D228" s="201" t="s">
        <v>74</v>
      </c>
      <c r="E228" s="213" t="s">
        <v>543</v>
      </c>
      <c r="F228" s="213" t="s">
        <v>544</v>
      </c>
      <c r="G228" s="200"/>
      <c r="H228" s="200"/>
      <c r="I228" s="203"/>
      <c r="J228" s="214">
        <f>BK228</f>
        <v>0</v>
      </c>
      <c r="K228" s="200"/>
      <c r="L228" s="205"/>
      <c r="M228" s="206"/>
      <c r="N228" s="207"/>
      <c r="O228" s="207"/>
      <c r="P228" s="208">
        <f>SUM(P229:P276)</f>
        <v>0</v>
      </c>
      <c r="Q228" s="207"/>
      <c r="R228" s="208">
        <f>SUM(R229:R276)</f>
        <v>0.13208999999999996</v>
      </c>
      <c r="S228" s="207"/>
      <c r="T228" s="208">
        <f>SUM(T229:T276)</f>
        <v>0</v>
      </c>
      <c r="U228" s="209"/>
      <c r="V228" s="12"/>
      <c r="W228" s="12"/>
      <c r="X228" s="12"/>
      <c r="Y228" s="12"/>
      <c r="Z228" s="12"/>
      <c r="AA228" s="12"/>
      <c r="AB228" s="12"/>
      <c r="AC228" s="12"/>
      <c r="AD228" s="12"/>
      <c r="AE228" s="12"/>
      <c r="AR228" s="210" t="s">
        <v>84</v>
      </c>
      <c r="AT228" s="211" t="s">
        <v>74</v>
      </c>
      <c r="AU228" s="211" t="s">
        <v>82</v>
      </c>
      <c r="AY228" s="210" t="s">
        <v>227</v>
      </c>
      <c r="BK228" s="212">
        <f>SUM(BK229:BK276)</f>
        <v>0</v>
      </c>
    </row>
    <row r="229" s="2" customFormat="1" ht="16.5" customHeight="1">
      <c r="A229" s="40"/>
      <c r="B229" s="41"/>
      <c r="C229" s="215" t="s">
        <v>545</v>
      </c>
      <c r="D229" s="215" t="s">
        <v>229</v>
      </c>
      <c r="E229" s="216" t="s">
        <v>546</v>
      </c>
      <c r="F229" s="217" t="s">
        <v>547</v>
      </c>
      <c r="G229" s="218" t="s">
        <v>259</v>
      </c>
      <c r="H229" s="219">
        <v>2.9399999999999999</v>
      </c>
      <c r="I229" s="220"/>
      <c r="J229" s="221">
        <f>ROUND(I229*H229,2)</f>
        <v>0</v>
      </c>
      <c r="K229" s="217" t="s">
        <v>233</v>
      </c>
      <c r="L229" s="46"/>
      <c r="M229" s="222" t="s">
        <v>19</v>
      </c>
      <c r="N229" s="223" t="s">
        <v>46</v>
      </c>
      <c r="O229" s="86"/>
      <c r="P229" s="224">
        <f>O229*H229</f>
        <v>0</v>
      </c>
      <c r="Q229" s="224">
        <v>0</v>
      </c>
      <c r="R229" s="224">
        <f>Q229*H229</f>
        <v>0</v>
      </c>
      <c r="S229" s="224">
        <v>0</v>
      </c>
      <c r="T229" s="224">
        <f>S229*H229</f>
        <v>0</v>
      </c>
      <c r="U229" s="225" t="s">
        <v>19</v>
      </c>
      <c r="V229" s="40"/>
      <c r="W229" s="40"/>
      <c r="X229" s="40"/>
      <c r="Y229" s="40"/>
      <c r="Z229" s="40"/>
      <c r="AA229" s="40"/>
      <c r="AB229" s="40"/>
      <c r="AC229" s="40"/>
      <c r="AD229" s="40"/>
      <c r="AE229" s="40"/>
      <c r="AR229" s="226" t="s">
        <v>336</v>
      </c>
      <c r="AT229" s="226" t="s">
        <v>229</v>
      </c>
      <c r="AU229" s="226" t="s">
        <v>84</v>
      </c>
      <c r="AY229" s="19" t="s">
        <v>227</v>
      </c>
      <c r="BE229" s="227">
        <f>IF(N229="základní",J229,0)</f>
        <v>0</v>
      </c>
      <c r="BF229" s="227">
        <f>IF(N229="snížená",J229,0)</f>
        <v>0</v>
      </c>
      <c r="BG229" s="227">
        <f>IF(N229="zákl. přenesená",J229,0)</f>
        <v>0</v>
      </c>
      <c r="BH229" s="227">
        <f>IF(N229="sníž. přenesená",J229,0)</f>
        <v>0</v>
      </c>
      <c r="BI229" s="227">
        <f>IF(N229="nulová",J229,0)</f>
        <v>0</v>
      </c>
      <c r="BJ229" s="19" t="s">
        <v>82</v>
      </c>
      <c r="BK229" s="227">
        <f>ROUND(I229*H229,2)</f>
        <v>0</v>
      </c>
      <c r="BL229" s="19" t="s">
        <v>336</v>
      </c>
      <c r="BM229" s="226" t="s">
        <v>548</v>
      </c>
    </row>
    <row r="230" s="2" customFormat="1">
      <c r="A230" s="40"/>
      <c r="B230" s="41"/>
      <c r="C230" s="42"/>
      <c r="D230" s="228" t="s">
        <v>236</v>
      </c>
      <c r="E230" s="42"/>
      <c r="F230" s="229" t="s">
        <v>549</v>
      </c>
      <c r="G230" s="42"/>
      <c r="H230" s="42"/>
      <c r="I230" s="230"/>
      <c r="J230" s="42"/>
      <c r="K230" s="42"/>
      <c r="L230" s="46"/>
      <c r="M230" s="231"/>
      <c r="N230" s="232"/>
      <c r="O230" s="86"/>
      <c r="P230" s="86"/>
      <c r="Q230" s="86"/>
      <c r="R230" s="86"/>
      <c r="S230" s="86"/>
      <c r="T230" s="86"/>
      <c r="U230" s="87"/>
      <c r="V230" s="40"/>
      <c r="W230" s="40"/>
      <c r="X230" s="40"/>
      <c r="Y230" s="40"/>
      <c r="Z230" s="40"/>
      <c r="AA230" s="40"/>
      <c r="AB230" s="40"/>
      <c r="AC230" s="40"/>
      <c r="AD230" s="40"/>
      <c r="AE230" s="40"/>
      <c r="AT230" s="19" t="s">
        <v>236</v>
      </c>
      <c r="AU230" s="19" t="s">
        <v>84</v>
      </c>
    </row>
    <row r="231" s="13" customFormat="1">
      <c r="A231" s="13"/>
      <c r="B231" s="233"/>
      <c r="C231" s="234"/>
      <c r="D231" s="235" t="s">
        <v>238</v>
      </c>
      <c r="E231" s="236" t="s">
        <v>19</v>
      </c>
      <c r="F231" s="237" t="s">
        <v>550</v>
      </c>
      <c r="G231" s="234"/>
      <c r="H231" s="238">
        <v>2.9399999999999999</v>
      </c>
      <c r="I231" s="239"/>
      <c r="J231" s="234"/>
      <c r="K231" s="234"/>
      <c r="L231" s="240"/>
      <c r="M231" s="241"/>
      <c r="N231" s="242"/>
      <c r="O231" s="242"/>
      <c r="P231" s="242"/>
      <c r="Q231" s="242"/>
      <c r="R231" s="242"/>
      <c r="S231" s="242"/>
      <c r="T231" s="242"/>
      <c r="U231" s="243"/>
      <c r="V231" s="13"/>
      <c r="W231" s="13"/>
      <c r="X231" s="13"/>
      <c r="Y231" s="13"/>
      <c r="Z231" s="13"/>
      <c r="AA231" s="13"/>
      <c r="AB231" s="13"/>
      <c r="AC231" s="13"/>
      <c r="AD231" s="13"/>
      <c r="AE231" s="13"/>
      <c r="AT231" s="244" t="s">
        <v>238</v>
      </c>
      <c r="AU231" s="244" t="s">
        <v>84</v>
      </c>
      <c r="AV231" s="13" t="s">
        <v>84</v>
      </c>
      <c r="AW231" s="13" t="s">
        <v>37</v>
      </c>
      <c r="AX231" s="13" t="s">
        <v>75</v>
      </c>
      <c r="AY231" s="244" t="s">
        <v>227</v>
      </c>
    </row>
    <row r="232" s="14" customFormat="1">
      <c r="A232" s="14"/>
      <c r="B232" s="245"/>
      <c r="C232" s="246"/>
      <c r="D232" s="235" t="s">
        <v>238</v>
      </c>
      <c r="E232" s="247" t="s">
        <v>19</v>
      </c>
      <c r="F232" s="248" t="s">
        <v>240</v>
      </c>
      <c r="G232" s="246"/>
      <c r="H232" s="249">
        <v>2.9399999999999999</v>
      </c>
      <c r="I232" s="250"/>
      <c r="J232" s="246"/>
      <c r="K232" s="246"/>
      <c r="L232" s="251"/>
      <c r="M232" s="252"/>
      <c r="N232" s="253"/>
      <c r="O232" s="253"/>
      <c r="P232" s="253"/>
      <c r="Q232" s="253"/>
      <c r="R232" s="253"/>
      <c r="S232" s="253"/>
      <c r="T232" s="253"/>
      <c r="U232" s="254"/>
      <c r="V232" s="14"/>
      <c r="W232" s="14"/>
      <c r="X232" s="14"/>
      <c r="Y232" s="14"/>
      <c r="Z232" s="14"/>
      <c r="AA232" s="14"/>
      <c r="AB232" s="14"/>
      <c r="AC232" s="14"/>
      <c r="AD232" s="14"/>
      <c r="AE232" s="14"/>
      <c r="AT232" s="255" t="s">
        <v>238</v>
      </c>
      <c r="AU232" s="255" t="s">
        <v>84</v>
      </c>
      <c r="AV232" s="14" t="s">
        <v>234</v>
      </c>
      <c r="AW232" s="14" t="s">
        <v>37</v>
      </c>
      <c r="AX232" s="14" t="s">
        <v>82</v>
      </c>
      <c r="AY232" s="255" t="s">
        <v>227</v>
      </c>
    </row>
    <row r="233" s="2" customFormat="1" ht="16.5" customHeight="1">
      <c r="A233" s="40"/>
      <c r="B233" s="41"/>
      <c r="C233" s="215" t="s">
        <v>491</v>
      </c>
      <c r="D233" s="215" t="s">
        <v>229</v>
      </c>
      <c r="E233" s="216" t="s">
        <v>551</v>
      </c>
      <c r="F233" s="217" t="s">
        <v>552</v>
      </c>
      <c r="G233" s="218" t="s">
        <v>259</v>
      </c>
      <c r="H233" s="219">
        <v>2.9399999999999999</v>
      </c>
      <c r="I233" s="220"/>
      <c r="J233" s="221">
        <f>ROUND(I233*H233,2)</f>
        <v>0</v>
      </c>
      <c r="K233" s="217" t="s">
        <v>233</v>
      </c>
      <c r="L233" s="46"/>
      <c r="M233" s="222" t="s">
        <v>19</v>
      </c>
      <c r="N233" s="223" t="s">
        <v>46</v>
      </c>
      <c r="O233" s="86"/>
      <c r="P233" s="224">
        <f>O233*H233</f>
        <v>0</v>
      </c>
      <c r="Q233" s="224">
        <v>0.00029999999999999997</v>
      </c>
      <c r="R233" s="224">
        <f>Q233*H233</f>
        <v>0.00088199999999999986</v>
      </c>
      <c r="S233" s="224">
        <v>0</v>
      </c>
      <c r="T233" s="224">
        <f>S233*H233</f>
        <v>0</v>
      </c>
      <c r="U233" s="225" t="s">
        <v>19</v>
      </c>
      <c r="V233" s="40"/>
      <c r="W233" s="40"/>
      <c r="X233" s="40"/>
      <c r="Y233" s="40"/>
      <c r="Z233" s="40"/>
      <c r="AA233" s="40"/>
      <c r="AB233" s="40"/>
      <c r="AC233" s="40"/>
      <c r="AD233" s="40"/>
      <c r="AE233" s="40"/>
      <c r="AR233" s="226" t="s">
        <v>336</v>
      </c>
      <c r="AT233" s="226" t="s">
        <v>229</v>
      </c>
      <c r="AU233" s="226" t="s">
        <v>84</v>
      </c>
      <c r="AY233" s="19" t="s">
        <v>227</v>
      </c>
      <c r="BE233" s="227">
        <f>IF(N233="základní",J233,0)</f>
        <v>0</v>
      </c>
      <c r="BF233" s="227">
        <f>IF(N233="snížená",J233,0)</f>
        <v>0</v>
      </c>
      <c r="BG233" s="227">
        <f>IF(N233="zákl. přenesená",J233,0)</f>
        <v>0</v>
      </c>
      <c r="BH233" s="227">
        <f>IF(N233="sníž. přenesená",J233,0)</f>
        <v>0</v>
      </c>
      <c r="BI233" s="227">
        <f>IF(N233="nulová",J233,0)</f>
        <v>0</v>
      </c>
      <c r="BJ233" s="19" t="s">
        <v>82</v>
      </c>
      <c r="BK233" s="227">
        <f>ROUND(I233*H233,2)</f>
        <v>0</v>
      </c>
      <c r="BL233" s="19" t="s">
        <v>336</v>
      </c>
      <c r="BM233" s="226" t="s">
        <v>553</v>
      </c>
    </row>
    <row r="234" s="2" customFormat="1">
      <c r="A234" s="40"/>
      <c r="B234" s="41"/>
      <c r="C234" s="42"/>
      <c r="D234" s="228" t="s">
        <v>236</v>
      </c>
      <c r="E234" s="42"/>
      <c r="F234" s="229" t="s">
        <v>554</v>
      </c>
      <c r="G234" s="42"/>
      <c r="H234" s="42"/>
      <c r="I234" s="230"/>
      <c r="J234" s="42"/>
      <c r="K234" s="42"/>
      <c r="L234" s="46"/>
      <c r="M234" s="231"/>
      <c r="N234" s="232"/>
      <c r="O234" s="86"/>
      <c r="P234" s="86"/>
      <c r="Q234" s="86"/>
      <c r="R234" s="86"/>
      <c r="S234" s="86"/>
      <c r="T234" s="86"/>
      <c r="U234" s="87"/>
      <c r="V234" s="40"/>
      <c r="W234" s="40"/>
      <c r="X234" s="40"/>
      <c r="Y234" s="40"/>
      <c r="Z234" s="40"/>
      <c r="AA234" s="40"/>
      <c r="AB234" s="40"/>
      <c r="AC234" s="40"/>
      <c r="AD234" s="40"/>
      <c r="AE234" s="40"/>
      <c r="AT234" s="19" t="s">
        <v>236</v>
      </c>
      <c r="AU234" s="19" t="s">
        <v>84</v>
      </c>
    </row>
    <row r="235" s="13" customFormat="1">
      <c r="A235" s="13"/>
      <c r="B235" s="233"/>
      <c r="C235" s="234"/>
      <c r="D235" s="235" t="s">
        <v>238</v>
      </c>
      <c r="E235" s="236" t="s">
        <v>19</v>
      </c>
      <c r="F235" s="237" t="s">
        <v>555</v>
      </c>
      <c r="G235" s="234"/>
      <c r="H235" s="238">
        <v>2.9399999999999999</v>
      </c>
      <c r="I235" s="239"/>
      <c r="J235" s="234"/>
      <c r="K235" s="234"/>
      <c r="L235" s="240"/>
      <c r="M235" s="241"/>
      <c r="N235" s="242"/>
      <c r="O235" s="242"/>
      <c r="P235" s="242"/>
      <c r="Q235" s="242"/>
      <c r="R235" s="242"/>
      <c r="S235" s="242"/>
      <c r="T235" s="242"/>
      <c r="U235" s="243"/>
      <c r="V235" s="13"/>
      <c r="W235" s="13"/>
      <c r="X235" s="13"/>
      <c r="Y235" s="13"/>
      <c r="Z235" s="13"/>
      <c r="AA235" s="13"/>
      <c r="AB235" s="13"/>
      <c r="AC235" s="13"/>
      <c r="AD235" s="13"/>
      <c r="AE235" s="13"/>
      <c r="AT235" s="244" t="s">
        <v>238</v>
      </c>
      <c r="AU235" s="244" t="s">
        <v>84</v>
      </c>
      <c r="AV235" s="13" t="s">
        <v>84</v>
      </c>
      <c r="AW235" s="13" t="s">
        <v>37</v>
      </c>
      <c r="AX235" s="13" t="s">
        <v>75</v>
      </c>
      <c r="AY235" s="244" t="s">
        <v>227</v>
      </c>
    </row>
    <row r="236" s="14" customFormat="1">
      <c r="A236" s="14"/>
      <c r="B236" s="245"/>
      <c r="C236" s="246"/>
      <c r="D236" s="235" t="s">
        <v>238</v>
      </c>
      <c r="E236" s="247" t="s">
        <v>19</v>
      </c>
      <c r="F236" s="248" t="s">
        <v>240</v>
      </c>
      <c r="G236" s="246"/>
      <c r="H236" s="249">
        <v>2.9399999999999999</v>
      </c>
      <c r="I236" s="250"/>
      <c r="J236" s="246"/>
      <c r="K236" s="246"/>
      <c r="L236" s="251"/>
      <c r="M236" s="252"/>
      <c r="N236" s="253"/>
      <c r="O236" s="253"/>
      <c r="P236" s="253"/>
      <c r="Q236" s="253"/>
      <c r="R236" s="253"/>
      <c r="S236" s="253"/>
      <c r="T236" s="253"/>
      <c r="U236" s="254"/>
      <c r="V236" s="14"/>
      <c r="W236" s="14"/>
      <c r="X236" s="14"/>
      <c r="Y236" s="14"/>
      <c r="Z236" s="14"/>
      <c r="AA236" s="14"/>
      <c r="AB236" s="14"/>
      <c r="AC236" s="14"/>
      <c r="AD236" s="14"/>
      <c r="AE236" s="14"/>
      <c r="AT236" s="255" t="s">
        <v>238</v>
      </c>
      <c r="AU236" s="255" t="s">
        <v>84</v>
      </c>
      <c r="AV236" s="14" t="s">
        <v>234</v>
      </c>
      <c r="AW236" s="14" t="s">
        <v>37</v>
      </c>
      <c r="AX236" s="14" t="s">
        <v>82</v>
      </c>
      <c r="AY236" s="255" t="s">
        <v>227</v>
      </c>
    </row>
    <row r="237" s="2" customFormat="1" ht="24.15" customHeight="1">
      <c r="A237" s="40"/>
      <c r="B237" s="41"/>
      <c r="C237" s="215" t="s">
        <v>556</v>
      </c>
      <c r="D237" s="215" t="s">
        <v>229</v>
      </c>
      <c r="E237" s="216" t="s">
        <v>557</v>
      </c>
      <c r="F237" s="217" t="s">
        <v>558</v>
      </c>
      <c r="G237" s="218" t="s">
        <v>259</v>
      </c>
      <c r="H237" s="219">
        <v>2.9399999999999999</v>
      </c>
      <c r="I237" s="220"/>
      <c r="J237" s="221">
        <f>ROUND(I237*H237,2)</f>
        <v>0</v>
      </c>
      <c r="K237" s="217" t="s">
        <v>233</v>
      </c>
      <c r="L237" s="46"/>
      <c r="M237" s="222" t="s">
        <v>19</v>
      </c>
      <c r="N237" s="223" t="s">
        <v>46</v>
      </c>
      <c r="O237" s="86"/>
      <c r="P237" s="224">
        <f>O237*H237</f>
        <v>0</v>
      </c>
      <c r="Q237" s="224">
        <v>0.012</v>
      </c>
      <c r="R237" s="224">
        <f>Q237*H237</f>
        <v>0.035279999999999999</v>
      </c>
      <c r="S237" s="224">
        <v>0</v>
      </c>
      <c r="T237" s="224">
        <f>S237*H237</f>
        <v>0</v>
      </c>
      <c r="U237" s="225" t="s">
        <v>19</v>
      </c>
      <c r="V237" s="40"/>
      <c r="W237" s="40"/>
      <c r="X237" s="40"/>
      <c r="Y237" s="40"/>
      <c r="Z237" s="40"/>
      <c r="AA237" s="40"/>
      <c r="AB237" s="40"/>
      <c r="AC237" s="40"/>
      <c r="AD237" s="40"/>
      <c r="AE237" s="40"/>
      <c r="AR237" s="226" t="s">
        <v>336</v>
      </c>
      <c r="AT237" s="226" t="s">
        <v>229</v>
      </c>
      <c r="AU237" s="226" t="s">
        <v>84</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336</v>
      </c>
      <c r="BM237" s="226" t="s">
        <v>559</v>
      </c>
    </row>
    <row r="238" s="2" customFormat="1">
      <c r="A238" s="40"/>
      <c r="B238" s="41"/>
      <c r="C238" s="42"/>
      <c r="D238" s="228" t="s">
        <v>236</v>
      </c>
      <c r="E238" s="42"/>
      <c r="F238" s="229" t="s">
        <v>560</v>
      </c>
      <c r="G238" s="42"/>
      <c r="H238" s="42"/>
      <c r="I238" s="230"/>
      <c r="J238" s="42"/>
      <c r="K238" s="42"/>
      <c r="L238" s="46"/>
      <c r="M238" s="231"/>
      <c r="N238" s="232"/>
      <c r="O238" s="86"/>
      <c r="P238" s="86"/>
      <c r="Q238" s="86"/>
      <c r="R238" s="86"/>
      <c r="S238" s="86"/>
      <c r="T238" s="86"/>
      <c r="U238" s="87"/>
      <c r="V238" s="40"/>
      <c r="W238" s="40"/>
      <c r="X238" s="40"/>
      <c r="Y238" s="40"/>
      <c r="Z238" s="40"/>
      <c r="AA238" s="40"/>
      <c r="AB238" s="40"/>
      <c r="AC238" s="40"/>
      <c r="AD238" s="40"/>
      <c r="AE238" s="40"/>
      <c r="AT238" s="19" t="s">
        <v>236</v>
      </c>
      <c r="AU238" s="19" t="s">
        <v>84</v>
      </c>
    </row>
    <row r="239" s="13" customFormat="1">
      <c r="A239" s="13"/>
      <c r="B239" s="233"/>
      <c r="C239" s="234"/>
      <c r="D239" s="235" t="s">
        <v>238</v>
      </c>
      <c r="E239" s="236" t="s">
        <v>19</v>
      </c>
      <c r="F239" s="237" t="s">
        <v>555</v>
      </c>
      <c r="G239" s="234"/>
      <c r="H239" s="238">
        <v>2.9399999999999999</v>
      </c>
      <c r="I239" s="239"/>
      <c r="J239" s="234"/>
      <c r="K239" s="234"/>
      <c r="L239" s="240"/>
      <c r="M239" s="241"/>
      <c r="N239" s="242"/>
      <c r="O239" s="242"/>
      <c r="P239" s="242"/>
      <c r="Q239" s="242"/>
      <c r="R239" s="242"/>
      <c r="S239" s="242"/>
      <c r="T239" s="242"/>
      <c r="U239" s="243"/>
      <c r="V239" s="13"/>
      <c r="W239" s="13"/>
      <c r="X239" s="13"/>
      <c r="Y239" s="13"/>
      <c r="Z239" s="13"/>
      <c r="AA239" s="13"/>
      <c r="AB239" s="13"/>
      <c r="AC239" s="13"/>
      <c r="AD239" s="13"/>
      <c r="AE239" s="13"/>
      <c r="AT239" s="244" t="s">
        <v>238</v>
      </c>
      <c r="AU239" s="244" t="s">
        <v>84</v>
      </c>
      <c r="AV239" s="13" t="s">
        <v>84</v>
      </c>
      <c r="AW239" s="13" t="s">
        <v>37</v>
      </c>
      <c r="AX239" s="13" t="s">
        <v>75</v>
      </c>
      <c r="AY239" s="244" t="s">
        <v>227</v>
      </c>
    </row>
    <row r="240" s="14" customFormat="1">
      <c r="A240" s="14"/>
      <c r="B240" s="245"/>
      <c r="C240" s="246"/>
      <c r="D240" s="235" t="s">
        <v>238</v>
      </c>
      <c r="E240" s="247" t="s">
        <v>19</v>
      </c>
      <c r="F240" s="248" t="s">
        <v>240</v>
      </c>
      <c r="G240" s="246"/>
      <c r="H240" s="249">
        <v>2.9399999999999999</v>
      </c>
      <c r="I240" s="250"/>
      <c r="J240" s="246"/>
      <c r="K240" s="246"/>
      <c r="L240" s="251"/>
      <c r="M240" s="252"/>
      <c r="N240" s="253"/>
      <c r="O240" s="253"/>
      <c r="P240" s="253"/>
      <c r="Q240" s="253"/>
      <c r="R240" s="253"/>
      <c r="S240" s="253"/>
      <c r="T240" s="253"/>
      <c r="U240" s="254"/>
      <c r="V240" s="14"/>
      <c r="W240" s="14"/>
      <c r="X240" s="14"/>
      <c r="Y240" s="14"/>
      <c r="Z240" s="14"/>
      <c r="AA240" s="14"/>
      <c r="AB240" s="14"/>
      <c r="AC240" s="14"/>
      <c r="AD240" s="14"/>
      <c r="AE240" s="14"/>
      <c r="AT240" s="255" t="s">
        <v>238</v>
      </c>
      <c r="AU240" s="255" t="s">
        <v>84</v>
      </c>
      <c r="AV240" s="14" t="s">
        <v>234</v>
      </c>
      <c r="AW240" s="14" t="s">
        <v>37</v>
      </c>
      <c r="AX240" s="14" t="s">
        <v>82</v>
      </c>
      <c r="AY240" s="255" t="s">
        <v>227</v>
      </c>
    </row>
    <row r="241" s="2" customFormat="1" ht="24.15" customHeight="1">
      <c r="A241" s="40"/>
      <c r="B241" s="41"/>
      <c r="C241" s="215" t="s">
        <v>561</v>
      </c>
      <c r="D241" s="215" t="s">
        <v>229</v>
      </c>
      <c r="E241" s="216" t="s">
        <v>562</v>
      </c>
      <c r="F241" s="217" t="s">
        <v>563</v>
      </c>
      <c r="G241" s="218" t="s">
        <v>259</v>
      </c>
      <c r="H241" s="219">
        <v>2.9399999999999999</v>
      </c>
      <c r="I241" s="220"/>
      <c r="J241" s="221">
        <f>ROUND(I241*H241,2)</f>
        <v>0</v>
      </c>
      <c r="K241" s="217" t="s">
        <v>233</v>
      </c>
      <c r="L241" s="46"/>
      <c r="M241" s="222" t="s">
        <v>19</v>
      </c>
      <c r="N241" s="223" t="s">
        <v>46</v>
      </c>
      <c r="O241" s="86"/>
      <c r="P241" s="224">
        <f>O241*H241</f>
        <v>0</v>
      </c>
      <c r="Q241" s="224">
        <v>0.0051999999999999998</v>
      </c>
      <c r="R241" s="224">
        <f>Q241*H241</f>
        <v>0.015288</v>
      </c>
      <c r="S241" s="224">
        <v>0</v>
      </c>
      <c r="T241" s="224">
        <f>S241*H241</f>
        <v>0</v>
      </c>
      <c r="U241" s="225" t="s">
        <v>19</v>
      </c>
      <c r="V241" s="40"/>
      <c r="W241" s="40"/>
      <c r="X241" s="40"/>
      <c r="Y241" s="40"/>
      <c r="Z241" s="40"/>
      <c r="AA241" s="40"/>
      <c r="AB241" s="40"/>
      <c r="AC241" s="40"/>
      <c r="AD241" s="40"/>
      <c r="AE241" s="40"/>
      <c r="AR241" s="226" t="s">
        <v>336</v>
      </c>
      <c r="AT241" s="226" t="s">
        <v>229</v>
      </c>
      <c r="AU241" s="226" t="s">
        <v>84</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336</v>
      </c>
      <c r="BM241" s="226" t="s">
        <v>564</v>
      </c>
    </row>
    <row r="242" s="2" customFormat="1">
      <c r="A242" s="40"/>
      <c r="B242" s="41"/>
      <c r="C242" s="42"/>
      <c r="D242" s="228" t="s">
        <v>236</v>
      </c>
      <c r="E242" s="42"/>
      <c r="F242" s="229" t="s">
        <v>565</v>
      </c>
      <c r="G242" s="42"/>
      <c r="H242" s="42"/>
      <c r="I242" s="230"/>
      <c r="J242" s="42"/>
      <c r="K242" s="42"/>
      <c r="L242" s="46"/>
      <c r="M242" s="231"/>
      <c r="N242" s="232"/>
      <c r="O242" s="86"/>
      <c r="P242" s="86"/>
      <c r="Q242" s="86"/>
      <c r="R242" s="86"/>
      <c r="S242" s="86"/>
      <c r="T242" s="86"/>
      <c r="U242" s="87"/>
      <c r="V242" s="40"/>
      <c r="W242" s="40"/>
      <c r="X242" s="40"/>
      <c r="Y242" s="40"/>
      <c r="Z242" s="40"/>
      <c r="AA242" s="40"/>
      <c r="AB242" s="40"/>
      <c r="AC242" s="40"/>
      <c r="AD242" s="40"/>
      <c r="AE242" s="40"/>
      <c r="AT242" s="19" t="s">
        <v>236</v>
      </c>
      <c r="AU242" s="19" t="s">
        <v>84</v>
      </c>
    </row>
    <row r="243" s="13" customFormat="1">
      <c r="A243" s="13"/>
      <c r="B243" s="233"/>
      <c r="C243" s="234"/>
      <c r="D243" s="235" t="s">
        <v>238</v>
      </c>
      <c r="E243" s="236" t="s">
        <v>19</v>
      </c>
      <c r="F243" s="237" t="s">
        <v>550</v>
      </c>
      <c r="G243" s="234"/>
      <c r="H243" s="238">
        <v>2.9399999999999999</v>
      </c>
      <c r="I243" s="239"/>
      <c r="J243" s="234"/>
      <c r="K243" s="234"/>
      <c r="L243" s="240"/>
      <c r="M243" s="241"/>
      <c r="N243" s="242"/>
      <c r="O243" s="242"/>
      <c r="P243" s="242"/>
      <c r="Q243" s="242"/>
      <c r="R243" s="242"/>
      <c r="S243" s="242"/>
      <c r="T243" s="242"/>
      <c r="U243" s="243"/>
      <c r="V243" s="13"/>
      <c r="W243" s="13"/>
      <c r="X243" s="13"/>
      <c r="Y243" s="13"/>
      <c r="Z243" s="13"/>
      <c r="AA243" s="13"/>
      <c r="AB243" s="13"/>
      <c r="AC243" s="13"/>
      <c r="AD243" s="13"/>
      <c r="AE243" s="13"/>
      <c r="AT243" s="244" t="s">
        <v>238</v>
      </c>
      <c r="AU243" s="244" t="s">
        <v>84</v>
      </c>
      <c r="AV243" s="13" t="s">
        <v>84</v>
      </c>
      <c r="AW243" s="13" t="s">
        <v>37</v>
      </c>
      <c r="AX243" s="13" t="s">
        <v>75</v>
      </c>
      <c r="AY243" s="244" t="s">
        <v>227</v>
      </c>
    </row>
    <row r="244" s="14" customFormat="1">
      <c r="A244" s="14"/>
      <c r="B244" s="245"/>
      <c r="C244" s="246"/>
      <c r="D244" s="235" t="s">
        <v>238</v>
      </c>
      <c r="E244" s="247" t="s">
        <v>19</v>
      </c>
      <c r="F244" s="248" t="s">
        <v>240</v>
      </c>
      <c r="G244" s="246"/>
      <c r="H244" s="249">
        <v>2.9399999999999999</v>
      </c>
      <c r="I244" s="250"/>
      <c r="J244" s="246"/>
      <c r="K244" s="246"/>
      <c r="L244" s="251"/>
      <c r="M244" s="252"/>
      <c r="N244" s="253"/>
      <c r="O244" s="253"/>
      <c r="P244" s="253"/>
      <c r="Q244" s="253"/>
      <c r="R244" s="253"/>
      <c r="S244" s="253"/>
      <c r="T244" s="253"/>
      <c r="U244" s="254"/>
      <c r="V244" s="14"/>
      <c r="W244" s="14"/>
      <c r="X244" s="14"/>
      <c r="Y244" s="14"/>
      <c r="Z244" s="14"/>
      <c r="AA244" s="14"/>
      <c r="AB244" s="14"/>
      <c r="AC244" s="14"/>
      <c r="AD244" s="14"/>
      <c r="AE244" s="14"/>
      <c r="AT244" s="255" t="s">
        <v>238</v>
      </c>
      <c r="AU244" s="255" t="s">
        <v>84</v>
      </c>
      <c r="AV244" s="14" t="s">
        <v>234</v>
      </c>
      <c r="AW244" s="14" t="s">
        <v>37</v>
      </c>
      <c r="AX244" s="14" t="s">
        <v>82</v>
      </c>
      <c r="AY244" s="255" t="s">
        <v>227</v>
      </c>
    </row>
    <row r="245" s="2" customFormat="1" ht="24.15" customHeight="1">
      <c r="A245" s="40"/>
      <c r="B245" s="41"/>
      <c r="C245" s="256" t="s">
        <v>566</v>
      </c>
      <c r="D245" s="256" t="s">
        <v>241</v>
      </c>
      <c r="E245" s="257" t="s">
        <v>567</v>
      </c>
      <c r="F245" s="258" t="s">
        <v>568</v>
      </c>
      <c r="G245" s="259" t="s">
        <v>259</v>
      </c>
      <c r="H245" s="260">
        <v>3.234</v>
      </c>
      <c r="I245" s="261"/>
      <c r="J245" s="262">
        <f>ROUND(I245*H245,2)</f>
        <v>0</v>
      </c>
      <c r="K245" s="258" t="s">
        <v>233</v>
      </c>
      <c r="L245" s="263"/>
      <c r="M245" s="264" t="s">
        <v>19</v>
      </c>
      <c r="N245" s="265" t="s">
        <v>46</v>
      </c>
      <c r="O245" s="86"/>
      <c r="P245" s="224">
        <f>O245*H245</f>
        <v>0</v>
      </c>
      <c r="Q245" s="224">
        <v>0.021999999999999999</v>
      </c>
      <c r="R245" s="224">
        <f>Q245*H245</f>
        <v>0.071147999999999989</v>
      </c>
      <c r="S245" s="224">
        <v>0</v>
      </c>
      <c r="T245" s="224">
        <f>S245*H245</f>
        <v>0</v>
      </c>
      <c r="U245" s="225" t="s">
        <v>19</v>
      </c>
      <c r="V245" s="40"/>
      <c r="W245" s="40"/>
      <c r="X245" s="40"/>
      <c r="Y245" s="40"/>
      <c r="Z245" s="40"/>
      <c r="AA245" s="40"/>
      <c r="AB245" s="40"/>
      <c r="AC245" s="40"/>
      <c r="AD245" s="40"/>
      <c r="AE245" s="40"/>
      <c r="AR245" s="226" t="s">
        <v>491</v>
      </c>
      <c r="AT245" s="226" t="s">
        <v>241</v>
      </c>
      <c r="AU245" s="226" t="s">
        <v>84</v>
      </c>
      <c r="AY245" s="19" t="s">
        <v>227</v>
      </c>
      <c r="BE245" s="227">
        <f>IF(N245="základní",J245,0)</f>
        <v>0</v>
      </c>
      <c r="BF245" s="227">
        <f>IF(N245="snížená",J245,0)</f>
        <v>0</v>
      </c>
      <c r="BG245" s="227">
        <f>IF(N245="zákl. přenesená",J245,0)</f>
        <v>0</v>
      </c>
      <c r="BH245" s="227">
        <f>IF(N245="sníž. přenesená",J245,0)</f>
        <v>0</v>
      </c>
      <c r="BI245" s="227">
        <f>IF(N245="nulová",J245,0)</f>
        <v>0</v>
      </c>
      <c r="BJ245" s="19" t="s">
        <v>82</v>
      </c>
      <c r="BK245" s="227">
        <f>ROUND(I245*H245,2)</f>
        <v>0</v>
      </c>
      <c r="BL245" s="19" t="s">
        <v>336</v>
      </c>
      <c r="BM245" s="226" t="s">
        <v>569</v>
      </c>
    </row>
    <row r="246" s="13" customFormat="1">
      <c r="A246" s="13"/>
      <c r="B246" s="233"/>
      <c r="C246" s="234"/>
      <c r="D246" s="235" t="s">
        <v>238</v>
      </c>
      <c r="E246" s="234"/>
      <c r="F246" s="237" t="s">
        <v>570</v>
      </c>
      <c r="G246" s="234"/>
      <c r="H246" s="238">
        <v>3.234</v>
      </c>
      <c r="I246" s="239"/>
      <c r="J246" s="234"/>
      <c r="K246" s="234"/>
      <c r="L246" s="240"/>
      <c r="M246" s="241"/>
      <c r="N246" s="242"/>
      <c r="O246" s="242"/>
      <c r="P246" s="242"/>
      <c r="Q246" s="242"/>
      <c r="R246" s="242"/>
      <c r="S246" s="242"/>
      <c r="T246" s="242"/>
      <c r="U246" s="243"/>
      <c r="V246" s="13"/>
      <c r="W246" s="13"/>
      <c r="X246" s="13"/>
      <c r="Y246" s="13"/>
      <c r="Z246" s="13"/>
      <c r="AA246" s="13"/>
      <c r="AB246" s="13"/>
      <c r="AC246" s="13"/>
      <c r="AD246" s="13"/>
      <c r="AE246" s="13"/>
      <c r="AT246" s="244" t="s">
        <v>238</v>
      </c>
      <c r="AU246" s="244" t="s">
        <v>84</v>
      </c>
      <c r="AV246" s="13" t="s">
        <v>84</v>
      </c>
      <c r="AW246" s="13" t="s">
        <v>4</v>
      </c>
      <c r="AX246" s="13" t="s">
        <v>82</v>
      </c>
      <c r="AY246" s="244" t="s">
        <v>227</v>
      </c>
    </row>
    <row r="247" s="2" customFormat="1" ht="24.15" customHeight="1">
      <c r="A247" s="40"/>
      <c r="B247" s="41"/>
      <c r="C247" s="215" t="s">
        <v>571</v>
      </c>
      <c r="D247" s="215" t="s">
        <v>229</v>
      </c>
      <c r="E247" s="216" t="s">
        <v>572</v>
      </c>
      <c r="F247" s="217" t="s">
        <v>573</v>
      </c>
      <c r="G247" s="218" t="s">
        <v>259</v>
      </c>
      <c r="H247" s="219">
        <v>2.9399999999999999</v>
      </c>
      <c r="I247" s="220"/>
      <c r="J247" s="221">
        <f>ROUND(I247*H247,2)</f>
        <v>0</v>
      </c>
      <c r="K247" s="217" t="s">
        <v>233</v>
      </c>
      <c r="L247" s="46"/>
      <c r="M247" s="222" t="s">
        <v>19</v>
      </c>
      <c r="N247" s="223" t="s">
        <v>46</v>
      </c>
      <c r="O247" s="86"/>
      <c r="P247" s="224">
        <f>O247*H247</f>
        <v>0</v>
      </c>
      <c r="Q247" s="224">
        <v>0</v>
      </c>
      <c r="R247" s="224">
        <f>Q247*H247</f>
        <v>0</v>
      </c>
      <c r="S247" s="224">
        <v>0</v>
      </c>
      <c r="T247" s="224">
        <f>S247*H247</f>
        <v>0</v>
      </c>
      <c r="U247" s="225" t="s">
        <v>19</v>
      </c>
      <c r="V247" s="40"/>
      <c r="W247" s="40"/>
      <c r="X247" s="40"/>
      <c r="Y247" s="40"/>
      <c r="Z247" s="40"/>
      <c r="AA247" s="40"/>
      <c r="AB247" s="40"/>
      <c r="AC247" s="40"/>
      <c r="AD247" s="40"/>
      <c r="AE247" s="40"/>
      <c r="AR247" s="226" t="s">
        <v>336</v>
      </c>
      <c r="AT247" s="226" t="s">
        <v>229</v>
      </c>
      <c r="AU247" s="226" t="s">
        <v>84</v>
      </c>
      <c r="AY247" s="19" t="s">
        <v>227</v>
      </c>
      <c r="BE247" s="227">
        <f>IF(N247="základní",J247,0)</f>
        <v>0</v>
      </c>
      <c r="BF247" s="227">
        <f>IF(N247="snížená",J247,0)</f>
        <v>0</v>
      </c>
      <c r="BG247" s="227">
        <f>IF(N247="zákl. přenesená",J247,0)</f>
        <v>0</v>
      </c>
      <c r="BH247" s="227">
        <f>IF(N247="sníž. přenesená",J247,0)</f>
        <v>0</v>
      </c>
      <c r="BI247" s="227">
        <f>IF(N247="nulová",J247,0)</f>
        <v>0</v>
      </c>
      <c r="BJ247" s="19" t="s">
        <v>82</v>
      </c>
      <c r="BK247" s="227">
        <f>ROUND(I247*H247,2)</f>
        <v>0</v>
      </c>
      <c r="BL247" s="19" t="s">
        <v>336</v>
      </c>
      <c r="BM247" s="226" t="s">
        <v>574</v>
      </c>
    </row>
    <row r="248" s="2" customFormat="1">
      <c r="A248" s="40"/>
      <c r="B248" s="41"/>
      <c r="C248" s="42"/>
      <c r="D248" s="228" t="s">
        <v>236</v>
      </c>
      <c r="E248" s="42"/>
      <c r="F248" s="229" t="s">
        <v>575</v>
      </c>
      <c r="G248" s="42"/>
      <c r="H248" s="42"/>
      <c r="I248" s="230"/>
      <c r="J248" s="42"/>
      <c r="K248" s="42"/>
      <c r="L248" s="46"/>
      <c r="M248" s="231"/>
      <c r="N248" s="232"/>
      <c r="O248" s="86"/>
      <c r="P248" s="86"/>
      <c r="Q248" s="86"/>
      <c r="R248" s="86"/>
      <c r="S248" s="86"/>
      <c r="T248" s="86"/>
      <c r="U248" s="87"/>
      <c r="V248" s="40"/>
      <c r="W248" s="40"/>
      <c r="X248" s="40"/>
      <c r="Y248" s="40"/>
      <c r="Z248" s="40"/>
      <c r="AA248" s="40"/>
      <c r="AB248" s="40"/>
      <c r="AC248" s="40"/>
      <c r="AD248" s="40"/>
      <c r="AE248" s="40"/>
      <c r="AT248" s="19" t="s">
        <v>236</v>
      </c>
      <c r="AU248" s="19" t="s">
        <v>84</v>
      </c>
    </row>
    <row r="249" s="13" customFormat="1">
      <c r="A249" s="13"/>
      <c r="B249" s="233"/>
      <c r="C249" s="234"/>
      <c r="D249" s="235" t="s">
        <v>238</v>
      </c>
      <c r="E249" s="236" t="s">
        <v>19</v>
      </c>
      <c r="F249" s="237" t="s">
        <v>555</v>
      </c>
      <c r="G249" s="234"/>
      <c r="H249" s="238">
        <v>2.9399999999999999</v>
      </c>
      <c r="I249" s="239"/>
      <c r="J249" s="234"/>
      <c r="K249" s="234"/>
      <c r="L249" s="240"/>
      <c r="M249" s="241"/>
      <c r="N249" s="242"/>
      <c r="O249" s="242"/>
      <c r="P249" s="242"/>
      <c r="Q249" s="242"/>
      <c r="R249" s="242"/>
      <c r="S249" s="242"/>
      <c r="T249" s="242"/>
      <c r="U249" s="243"/>
      <c r="V249" s="13"/>
      <c r="W249" s="13"/>
      <c r="X249" s="13"/>
      <c r="Y249" s="13"/>
      <c r="Z249" s="13"/>
      <c r="AA249" s="13"/>
      <c r="AB249" s="13"/>
      <c r="AC249" s="13"/>
      <c r="AD249" s="13"/>
      <c r="AE249" s="13"/>
      <c r="AT249" s="244" t="s">
        <v>238</v>
      </c>
      <c r="AU249" s="244" t="s">
        <v>84</v>
      </c>
      <c r="AV249" s="13" t="s">
        <v>84</v>
      </c>
      <c r="AW249" s="13" t="s">
        <v>37</v>
      </c>
      <c r="AX249" s="13" t="s">
        <v>75</v>
      </c>
      <c r="AY249" s="244" t="s">
        <v>227</v>
      </c>
    </row>
    <row r="250" s="14" customFormat="1">
      <c r="A250" s="14"/>
      <c r="B250" s="245"/>
      <c r="C250" s="246"/>
      <c r="D250" s="235" t="s">
        <v>238</v>
      </c>
      <c r="E250" s="247" t="s">
        <v>19</v>
      </c>
      <c r="F250" s="248" t="s">
        <v>240</v>
      </c>
      <c r="G250" s="246"/>
      <c r="H250" s="249">
        <v>2.9399999999999999</v>
      </c>
      <c r="I250" s="250"/>
      <c r="J250" s="246"/>
      <c r="K250" s="246"/>
      <c r="L250" s="251"/>
      <c r="M250" s="252"/>
      <c r="N250" s="253"/>
      <c r="O250" s="253"/>
      <c r="P250" s="253"/>
      <c r="Q250" s="253"/>
      <c r="R250" s="253"/>
      <c r="S250" s="253"/>
      <c r="T250" s="253"/>
      <c r="U250" s="254"/>
      <c r="V250" s="14"/>
      <c r="W250" s="14"/>
      <c r="X250" s="14"/>
      <c r="Y250" s="14"/>
      <c r="Z250" s="14"/>
      <c r="AA250" s="14"/>
      <c r="AB250" s="14"/>
      <c r="AC250" s="14"/>
      <c r="AD250" s="14"/>
      <c r="AE250" s="14"/>
      <c r="AT250" s="255" t="s">
        <v>238</v>
      </c>
      <c r="AU250" s="255" t="s">
        <v>84</v>
      </c>
      <c r="AV250" s="14" t="s">
        <v>234</v>
      </c>
      <c r="AW250" s="14" t="s">
        <v>37</v>
      </c>
      <c r="AX250" s="14" t="s">
        <v>82</v>
      </c>
      <c r="AY250" s="255" t="s">
        <v>227</v>
      </c>
    </row>
    <row r="251" s="2" customFormat="1" ht="16.5" customHeight="1">
      <c r="A251" s="40"/>
      <c r="B251" s="41"/>
      <c r="C251" s="215" t="s">
        <v>576</v>
      </c>
      <c r="D251" s="215" t="s">
        <v>229</v>
      </c>
      <c r="E251" s="216" t="s">
        <v>577</v>
      </c>
      <c r="F251" s="217" t="s">
        <v>578</v>
      </c>
      <c r="G251" s="218" t="s">
        <v>259</v>
      </c>
      <c r="H251" s="219">
        <v>2.9399999999999999</v>
      </c>
      <c r="I251" s="220"/>
      <c r="J251" s="221">
        <f>ROUND(I251*H251,2)</f>
        <v>0</v>
      </c>
      <c r="K251" s="217" t="s">
        <v>233</v>
      </c>
      <c r="L251" s="46"/>
      <c r="M251" s="222" t="s">
        <v>19</v>
      </c>
      <c r="N251" s="223" t="s">
        <v>46</v>
      </c>
      <c r="O251" s="86"/>
      <c r="P251" s="224">
        <f>O251*H251</f>
        <v>0</v>
      </c>
      <c r="Q251" s="224">
        <v>0.0015</v>
      </c>
      <c r="R251" s="224">
        <f>Q251*H251</f>
        <v>0.0044099999999999999</v>
      </c>
      <c r="S251" s="224">
        <v>0</v>
      </c>
      <c r="T251" s="224">
        <f>S251*H251</f>
        <v>0</v>
      </c>
      <c r="U251" s="225" t="s">
        <v>19</v>
      </c>
      <c r="V251" s="40"/>
      <c r="W251" s="40"/>
      <c r="X251" s="40"/>
      <c r="Y251" s="40"/>
      <c r="Z251" s="40"/>
      <c r="AA251" s="40"/>
      <c r="AB251" s="40"/>
      <c r="AC251" s="40"/>
      <c r="AD251" s="40"/>
      <c r="AE251" s="40"/>
      <c r="AR251" s="226" t="s">
        <v>336</v>
      </c>
      <c r="AT251" s="226" t="s">
        <v>229</v>
      </c>
      <c r="AU251" s="226" t="s">
        <v>84</v>
      </c>
      <c r="AY251" s="19" t="s">
        <v>227</v>
      </c>
      <c r="BE251" s="227">
        <f>IF(N251="základní",J251,0)</f>
        <v>0</v>
      </c>
      <c r="BF251" s="227">
        <f>IF(N251="snížená",J251,0)</f>
        <v>0</v>
      </c>
      <c r="BG251" s="227">
        <f>IF(N251="zákl. přenesená",J251,0)</f>
        <v>0</v>
      </c>
      <c r="BH251" s="227">
        <f>IF(N251="sníž. přenesená",J251,0)</f>
        <v>0</v>
      </c>
      <c r="BI251" s="227">
        <f>IF(N251="nulová",J251,0)</f>
        <v>0</v>
      </c>
      <c r="BJ251" s="19" t="s">
        <v>82</v>
      </c>
      <c r="BK251" s="227">
        <f>ROUND(I251*H251,2)</f>
        <v>0</v>
      </c>
      <c r="BL251" s="19" t="s">
        <v>336</v>
      </c>
      <c r="BM251" s="226" t="s">
        <v>579</v>
      </c>
    </row>
    <row r="252" s="2" customFormat="1">
      <c r="A252" s="40"/>
      <c r="B252" s="41"/>
      <c r="C252" s="42"/>
      <c r="D252" s="228" t="s">
        <v>236</v>
      </c>
      <c r="E252" s="42"/>
      <c r="F252" s="229" t="s">
        <v>580</v>
      </c>
      <c r="G252" s="42"/>
      <c r="H252" s="42"/>
      <c r="I252" s="230"/>
      <c r="J252" s="42"/>
      <c r="K252" s="42"/>
      <c r="L252" s="46"/>
      <c r="M252" s="231"/>
      <c r="N252" s="232"/>
      <c r="O252" s="86"/>
      <c r="P252" s="86"/>
      <c r="Q252" s="86"/>
      <c r="R252" s="86"/>
      <c r="S252" s="86"/>
      <c r="T252" s="86"/>
      <c r="U252" s="87"/>
      <c r="V252" s="40"/>
      <c r="W252" s="40"/>
      <c r="X252" s="40"/>
      <c r="Y252" s="40"/>
      <c r="Z252" s="40"/>
      <c r="AA252" s="40"/>
      <c r="AB252" s="40"/>
      <c r="AC252" s="40"/>
      <c r="AD252" s="40"/>
      <c r="AE252" s="40"/>
      <c r="AT252" s="19" t="s">
        <v>236</v>
      </c>
      <c r="AU252" s="19" t="s">
        <v>84</v>
      </c>
    </row>
    <row r="253" s="13" customFormat="1">
      <c r="A253" s="13"/>
      <c r="B253" s="233"/>
      <c r="C253" s="234"/>
      <c r="D253" s="235" t="s">
        <v>238</v>
      </c>
      <c r="E253" s="236" t="s">
        <v>19</v>
      </c>
      <c r="F253" s="237" t="s">
        <v>555</v>
      </c>
      <c r="G253" s="234"/>
      <c r="H253" s="238">
        <v>2.9399999999999999</v>
      </c>
      <c r="I253" s="239"/>
      <c r="J253" s="234"/>
      <c r="K253" s="234"/>
      <c r="L253" s="240"/>
      <c r="M253" s="241"/>
      <c r="N253" s="242"/>
      <c r="O253" s="242"/>
      <c r="P253" s="242"/>
      <c r="Q253" s="242"/>
      <c r="R253" s="242"/>
      <c r="S253" s="242"/>
      <c r="T253" s="242"/>
      <c r="U253" s="243"/>
      <c r="V253" s="13"/>
      <c r="W253" s="13"/>
      <c r="X253" s="13"/>
      <c r="Y253" s="13"/>
      <c r="Z253" s="13"/>
      <c r="AA253" s="13"/>
      <c r="AB253" s="13"/>
      <c r="AC253" s="13"/>
      <c r="AD253" s="13"/>
      <c r="AE253" s="13"/>
      <c r="AT253" s="244" t="s">
        <v>238</v>
      </c>
      <c r="AU253" s="244" t="s">
        <v>84</v>
      </c>
      <c r="AV253" s="13" t="s">
        <v>84</v>
      </c>
      <c r="AW253" s="13" t="s">
        <v>37</v>
      </c>
      <c r="AX253" s="13" t="s">
        <v>75</v>
      </c>
      <c r="AY253" s="244" t="s">
        <v>227</v>
      </c>
    </row>
    <row r="254" s="14" customFormat="1">
      <c r="A254" s="14"/>
      <c r="B254" s="245"/>
      <c r="C254" s="246"/>
      <c r="D254" s="235" t="s">
        <v>238</v>
      </c>
      <c r="E254" s="247" t="s">
        <v>19</v>
      </c>
      <c r="F254" s="248" t="s">
        <v>240</v>
      </c>
      <c r="G254" s="246"/>
      <c r="H254" s="249">
        <v>2.9399999999999999</v>
      </c>
      <c r="I254" s="250"/>
      <c r="J254" s="246"/>
      <c r="K254" s="246"/>
      <c r="L254" s="251"/>
      <c r="M254" s="252"/>
      <c r="N254" s="253"/>
      <c r="O254" s="253"/>
      <c r="P254" s="253"/>
      <c r="Q254" s="253"/>
      <c r="R254" s="253"/>
      <c r="S254" s="253"/>
      <c r="T254" s="253"/>
      <c r="U254" s="254"/>
      <c r="V254" s="14"/>
      <c r="W254" s="14"/>
      <c r="X254" s="14"/>
      <c r="Y254" s="14"/>
      <c r="Z254" s="14"/>
      <c r="AA254" s="14"/>
      <c r="AB254" s="14"/>
      <c r="AC254" s="14"/>
      <c r="AD254" s="14"/>
      <c r="AE254" s="14"/>
      <c r="AT254" s="255" t="s">
        <v>238</v>
      </c>
      <c r="AU254" s="255" t="s">
        <v>84</v>
      </c>
      <c r="AV254" s="14" t="s">
        <v>234</v>
      </c>
      <c r="AW254" s="14" t="s">
        <v>37</v>
      </c>
      <c r="AX254" s="14" t="s">
        <v>82</v>
      </c>
      <c r="AY254" s="255" t="s">
        <v>227</v>
      </c>
    </row>
    <row r="255" s="2" customFormat="1" ht="16.5" customHeight="1">
      <c r="A255" s="40"/>
      <c r="B255" s="41"/>
      <c r="C255" s="215" t="s">
        <v>581</v>
      </c>
      <c r="D255" s="215" t="s">
        <v>229</v>
      </c>
      <c r="E255" s="216" t="s">
        <v>582</v>
      </c>
      <c r="F255" s="217" t="s">
        <v>583</v>
      </c>
      <c r="G255" s="218" t="s">
        <v>309</v>
      </c>
      <c r="H255" s="219">
        <v>9.3000000000000007</v>
      </c>
      <c r="I255" s="220"/>
      <c r="J255" s="221">
        <f>ROUND(I255*H255,2)</f>
        <v>0</v>
      </c>
      <c r="K255" s="217" t="s">
        <v>233</v>
      </c>
      <c r="L255" s="46"/>
      <c r="M255" s="222" t="s">
        <v>19</v>
      </c>
      <c r="N255" s="223" t="s">
        <v>46</v>
      </c>
      <c r="O255" s="86"/>
      <c r="P255" s="224">
        <f>O255*H255</f>
        <v>0</v>
      </c>
      <c r="Q255" s="224">
        <v>3.0000000000000001E-05</v>
      </c>
      <c r="R255" s="224">
        <f>Q255*H255</f>
        <v>0.00027900000000000001</v>
      </c>
      <c r="S255" s="224">
        <v>0</v>
      </c>
      <c r="T255" s="224">
        <f>S255*H255</f>
        <v>0</v>
      </c>
      <c r="U255" s="225" t="s">
        <v>19</v>
      </c>
      <c r="V255" s="40"/>
      <c r="W255" s="40"/>
      <c r="X255" s="40"/>
      <c r="Y255" s="40"/>
      <c r="Z255" s="40"/>
      <c r="AA255" s="40"/>
      <c r="AB255" s="40"/>
      <c r="AC255" s="40"/>
      <c r="AD255" s="40"/>
      <c r="AE255" s="40"/>
      <c r="AR255" s="226" t="s">
        <v>336</v>
      </c>
      <c r="AT255" s="226" t="s">
        <v>229</v>
      </c>
      <c r="AU255" s="226" t="s">
        <v>84</v>
      </c>
      <c r="AY255" s="19" t="s">
        <v>227</v>
      </c>
      <c r="BE255" s="227">
        <f>IF(N255="základní",J255,0)</f>
        <v>0</v>
      </c>
      <c r="BF255" s="227">
        <f>IF(N255="snížená",J255,0)</f>
        <v>0</v>
      </c>
      <c r="BG255" s="227">
        <f>IF(N255="zákl. přenesená",J255,0)</f>
        <v>0</v>
      </c>
      <c r="BH255" s="227">
        <f>IF(N255="sníž. přenesená",J255,0)</f>
        <v>0</v>
      </c>
      <c r="BI255" s="227">
        <f>IF(N255="nulová",J255,0)</f>
        <v>0</v>
      </c>
      <c r="BJ255" s="19" t="s">
        <v>82</v>
      </c>
      <c r="BK255" s="227">
        <f>ROUND(I255*H255,2)</f>
        <v>0</v>
      </c>
      <c r="BL255" s="19" t="s">
        <v>336</v>
      </c>
      <c r="BM255" s="226" t="s">
        <v>584</v>
      </c>
    </row>
    <row r="256" s="2" customFormat="1">
      <c r="A256" s="40"/>
      <c r="B256" s="41"/>
      <c r="C256" s="42"/>
      <c r="D256" s="228" t="s">
        <v>236</v>
      </c>
      <c r="E256" s="42"/>
      <c r="F256" s="229" t="s">
        <v>585</v>
      </c>
      <c r="G256" s="42"/>
      <c r="H256" s="42"/>
      <c r="I256" s="230"/>
      <c r="J256" s="42"/>
      <c r="K256" s="42"/>
      <c r="L256" s="46"/>
      <c r="M256" s="231"/>
      <c r="N256" s="232"/>
      <c r="O256" s="86"/>
      <c r="P256" s="86"/>
      <c r="Q256" s="86"/>
      <c r="R256" s="86"/>
      <c r="S256" s="86"/>
      <c r="T256" s="86"/>
      <c r="U256" s="87"/>
      <c r="V256" s="40"/>
      <c r="W256" s="40"/>
      <c r="X256" s="40"/>
      <c r="Y256" s="40"/>
      <c r="Z256" s="40"/>
      <c r="AA256" s="40"/>
      <c r="AB256" s="40"/>
      <c r="AC256" s="40"/>
      <c r="AD256" s="40"/>
      <c r="AE256" s="40"/>
      <c r="AT256" s="19" t="s">
        <v>236</v>
      </c>
      <c r="AU256" s="19" t="s">
        <v>84</v>
      </c>
    </row>
    <row r="257" s="13" customFormat="1">
      <c r="A257" s="13"/>
      <c r="B257" s="233"/>
      <c r="C257" s="234"/>
      <c r="D257" s="235" t="s">
        <v>238</v>
      </c>
      <c r="E257" s="236" t="s">
        <v>19</v>
      </c>
      <c r="F257" s="237" t="s">
        <v>586</v>
      </c>
      <c r="G257" s="234"/>
      <c r="H257" s="238">
        <v>9.3000000000000007</v>
      </c>
      <c r="I257" s="239"/>
      <c r="J257" s="234"/>
      <c r="K257" s="234"/>
      <c r="L257" s="240"/>
      <c r="M257" s="241"/>
      <c r="N257" s="242"/>
      <c r="O257" s="242"/>
      <c r="P257" s="242"/>
      <c r="Q257" s="242"/>
      <c r="R257" s="242"/>
      <c r="S257" s="242"/>
      <c r="T257" s="242"/>
      <c r="U257" s="243"/>
      <c r="V257" s="13"/>
      <c r="W257" s="13"/>
      <c r="X257" s="13"/>
      <c r="Y257" s="13"/>
      <c r="Z257" s="13"/>
      <c r="AA257" s="13"/>
      <c r="AB257" s="13"/>
      <c r="AC257" s="13"/>
      <c r="AD257" s="13"/>
      <c r="AE257" s="13"/>
      <c r="AT257" s="244" t="s">
        <v>238</v>
      </c>
      <c r="AU257" s="244" t="s">
        <v>84</v>
      </c>
      <c r="AV257" s="13" t="s">
        <v>84</v>
      </c>
      <c r="AW257" s="13" t="s">
        <v>37</v>
      </c>
      <c r="AX257" s="13" t="s">
        <v>75</v>
      </c>
      <c r="AY257" s="244" t="s">
        <v>227</v>
      </c>
    </row>
    <row r="258" s="14" customFormat="1">
      <c r="A258" s="14"/>
      <c r="B258" s="245"/>
      <c r="C258" s="246"/>
      <c r="D258" s="235" t="s">
        <v>238</v>
      </c>
      <c r="E258" s="247" t="s">
        <v>19</v>
      </c>
      <c r="F258" s="248" t="s">
        <v>240</v>
      </c>
      <c r="G258" s="246"/>
      <c r="H258" s="249">
        <v>9.3000000000000007</v>
      </c>
      <c r="I258" s="250"/>
      <c r="J258" s="246"/>
      <c r="K258" s="246"/>
      <c r="L258" s="251"/>
      <c r="M258" s="252"/>
      <c r="N258" s="253"/>
      <c r="O258" s="253"/>
      <c r="P258" s="253"/>
      <c r="Q258" s="253"/>
      <c r="R258" s="253"/>
      <c r="S258" s="253"/>
      <c r="T258" s="253"/>
      <c r="U258" s="254"/>
      <c r="V258" s="14"/>
      <c r="W258" s="14"/>
      <c r="X258" s="14"/>
      <c r="Y258" s="14"/>
      <c r="Z258" s="14"/>
      <c r="AA258" s="14"/>
      <c r="AB258" s="14"/>
      <c r="AC258" s="14"/>
      <c r="AD258" s="14"/>
      <c r="AE258" s="14"/>
      <c r="AT258" s="255" t="s">
        <v>238</v>
      </c>
      <c r="AU258" s="255" t="s">
        <v>84</v>
      </c>
      <c r="AV258" s="14" t="s">
        <v>234</v>
      </c>
      <c r="AW258" s="14" t="s">
        <v>37</v>
      </c>
      <c r="AX258" s="14" t="s">
        <v>82</v>
      </c>
      <c r="AY258" s="255" t="s">
        <v>227</v>
      </c>
    </row>
    <row r="259" s="2" customFormat="1" ht="16.5" customHeight="1">
      <c r="A259" s="40"/>
      <c r="B259" s="41"/>
      <c r="C259" s="215" t="s">
        <v>587</v>
      </c>
      <c r="D259" s="215" t="s">
        <v>229</v>
      </c>
      <c r="E259" s="216" t="s">
        <v>588</v>
      </c>
      <c r="F259" s="217" t="s">
        <v>589</v>
      </c>
      <c r="G259" s="218" t="s">
        <v>309</v>
      </c>
      <c r="H259" s="219">
        <v>1</v>
      </c>
      <c r="I259" s="220"/>
      <c r="J259" s="221">
        <f>ROUND(I259*H259,2)</f>
        <v>0</v>
      </c>
      <c r="K259" s="217" t="s">
        <v>233</v>
      </c>
      <c r="L259" s="46"/>
      <c r="M259" s="222" t="s">
        <v>19</v>
      </c>
      <c r="N259" s="223" t="s">
        <v>46</v>
      </c>
      <c r="O259" s="86"/>
      <c r="P259" s="224">
        <f>O259*H259</f>
        <v>0</v>
      </c>
      <c r="Q259" s="224">
        <v>0</v>
      </c>
      <c r="R259" s="224">
        <f>Q259*H259</f>
        <v>0</v>
      </c>
      <c r="S259" s="224">
        <v>0</v>
      </c>
      <c r="T259" s="224">
        <f>S259*H259</f>
        <v>0</v>
      </c>
      <c r="U259" s="225" t="s">
        <v>19</v>
      </c>
      <c r="V259" s="40"/>
      <c r="W259" s="40"/>
      <c r="X259" s="40"/>
      <c r="Y259" s="40"/>
      <c r="Z259" s="40"/>
      <c r="AA259" s="40"/>
      <c r="AB259" s="40"/>
      <c r="AC259" s="40"/>
      <c r="AD259" s="40"/>
      <c r="AE259" s="40"/>
      <c r="AR259" s="226" t="s">
        <v>336</v>
      </c>
      <c r="AT259" s="226" t="s">
        <v>229</v>
      </c>
      <c r="AU259" s="226" t="s">
        <v>84</v>
      </c>
      <c r="AY259" s="19" t="s">
        <v>227</v>
      </c>
      <c r="BE259" s="227">
        <f>IF(N259="základní",J259,0)</f>
        <v>0</v>
      </c>
      <c r="BF259" s="227">
        <f>IF(N259="snížená",J259,0)</f>
        <v>0</v>
      </c>
      <c r="BG259" s="227">
        <f>IF(N259="zákl. přenesená",J259,0)</f>
        <v>0</v>
      </c>
      <c r="BH259" s="227">
        <f>IF(N259="sníž. přenesená",J259,0)</f>
        <v>0</v>
      </c>
      <c r="BI259" s="227">
        <f>IF(N259="nulová",J259,0)</f>
        <v>0</v>
      </c>
      <c r="BJ259" s="19" t="s">
        <v>82</v>
      </c>
      <c r="BK259" s="227">
        <f>ROUND(I259*H259,2)</f>
        <v>0</v>
      </c>
      <c r="BL259" s="19" t="s">
        <v>336</v>
      </c>
      <c r="BM259" s="226" t="s">
        <v>590</v>
      </c>
    </row>
    <row r="260" s="2" customFormat="1">
      <c r="A260" s="40"/>
      <c r="B260" s="41"/>
      <c r="C260" s="42"/>
      <c r="D260" s="228" t="s">
        <v>236</v>
      </c>
      <c r="E260" s="42"/>
      <c r="F260" s="229" t="s">
        <v>591</v>
      </c>
      <c r="G260" s="42"/>
      <c r="H260" s="42"/>
      <c r="I260" s="230"/>
      <c r="J260" s="42"/>
      <c r="K260" s="42"/>
      <c r="L260" s="46"/>
      <c r="M260" s="231"/>
      <c r="N260" s="232"/>
      <c r="O260" s="86"/>
      <c r="P260" s="86"/>
      <c r="Q260" s="86"/>
      <c r="R260" s="86"/>
      <c r="S260" s="86"/>
      <c r="T260" s="86"/>
      <c r="U260" s="87"/>
      <c r="V260" s="40"/>
      <c r="W260" s="40"/>
      <c r="X260" s="40"/>
      <c r="Y260" s="40"/>
      <c r="Z260" s="40"/>
      <c r="AA260" s="40"/>
      <c r="AB260" s="40"/>
      <c r="AC260" s="40"/>
      <c r="AD260" s="40"/>
      <c r="AE260" s="40"/>
      <c r="AT260" s="19" t="s">
        <v>236</v>
      </c>
      <c r="AU260" s="19" t="s">
        <v>84</v>
      </c>
    </row>
    <row r="261" s="13" customFormat="1">
      <c r="A261" s="13"/>
      <c r="B261" s="233"/>
      <c r="C261" s="234"/>
      <c r="D261" s="235" t="s">
        <v>238</v>
      </c>
      <c r="E261" s="236" t="s">
        <v>19</v>
      </c>
      <c r="F261" s="237" t="s">
        <v>82</v>
      </c>
      <c r="G261" s="234"/>
      <c r="H261" s="238">
        <v>1</v>
      </c>
      <c r="I261" s="239"/>
      <c r="J261" s="234"/>
      <c r="K261" s="234"/>
      <c r="L261" s="240"/>
      <c r="M261" s="241"/>
      <c r="N261" s="242"/>
      <c r="O261" s="242"/>
      <c r="P261" s="242"/>
      <c r="Q261" s="242"/>
      <c r="R261" s="242"/>
      <c r="S261" s="242"/>
      <c r="T261" s="242"/>
      <c r="U261" s="243"/>
      <c r="V261" s="13"/>
      <c r="W261" s="13"/>
      <c r="X261" s="13"/>
      <c r="Y261" s="13"/>
      <c r="Z261" s="13"/>
      <c r="AA261" s="13"/>
      <c r="AB261" s="13"/>
      <c r="AC261" s="13"/>
      <c r="AD261" s="13"/>
      <c r="AE261" s="13"/>
      <c r="AT261" s="244" t="s">
        <v>238</v>
      </c>
      <c r="AU261" s="244" t="s">
        <v>84</v>
      </c>
      <c r="AV261" s="13" t="s">
        <v>84</v>
      </c>
      <c r="AW261" s="13" t="s">
        <v>37</v>
      </c>
      <c r="AX261" s="13" t="s">
        <v>75</v>
      </c>
      <c r="AY261" s="244" t="s">
        <v>227</v>
      </c>
    </row>
    <row r="262" s="14" customFormat="1">
      <c r="A262" s="14"/>
      <c r="B262" s="245"/>
      <c r="C262" s="246"/>
      <c r="D262" s="235" t="s">
        <v>238</v>
      </c>
      <c r="E262" s="247" t="s">
        <v>19</v>
      </c>
      <c r="F262" s="248" t="s">
        <v>240</v>
      </c>
      <c r="G262" s="246"/>
      <c r="H262" s="249">
        <v>1</v>
      </c>
      <c r="I262" s="250"/>
      <c r="J262" s="246"/>
      <c r="K262" s="246"/>
      <c r="L262" s="251"/>
      <c r="M262" s="252"/>
      <c r="N262" s="253"/>
      <c r="O262" s="253"/>
      <c r="P262" s="253"/>
      <c r="Q262" s="253"/>
      <c r="R262" s="253"/>
      <c r="S262" s="253"/>
      <c r="T262" s="253"/>
      <c r="U262" s="254"/>
      <c r="V262" s="14"/>
      <c r="W262" s="14"/>
      <c r="X262" s="14"/>
      <c r="Y262" s="14"/>
      <c r="Z262" s="14"/>
      <c r="AA262" s="14"/>
      <c r="AB262" s="14"/>
      <c r="AC262" s="14"/>
      <c r="AD262" s="14"/>
      <c r="AE262" s="14"/>
      <c r="AT262" s="255" t="s">
        <v>238</v>
      </c>
      <c r="AU262" s="255" t="s">
        <v>84</v>
      </c>
      <c r="AV262" s="14" t="s">
        <v>234</v>
      </c>
      <c r="AW262" s="14" t="s">
        <v>37</v>
      </c>
      <c r="AX262" s="14" t="s">
        <v>82</v>
      </c>
      <c r="AY262" s="255" t="s">
        <v>227</v>
      </c>
    </row>
    <row r="263" s="2" customFormat="1" ht="16.5" customHeight="1">
      <c r="A263" s="40"/>
      <c r="B263" s="41"/>
      <c r="C263" s="215" t="s">
        <v>592</v>
      </c>
      <c r="D263" s="215" t="s">
        <v>229</v>
      </c>
      <c r="E263" s="216" t="s">
        <v>593</v>
      </c>
      <c r="F263" s="217" t="s">
        <v>594</v>
      </c>
      <c r="G263" s="218" t="s">
        <v>348</v>
      </c>
      <c r="H263" s="219">
        <v>8</v>
      </c>
      <c r="I263" s="220"/>
      <c r="J263" s="221">
        <f>ROUND(I263*H263,2)</f>
        <v>0</v>
      </c>
      <c r="K263" s="217" t="s">
        <v>233</v>
      </c>
      <c r="L263" s="46"/>
      <c r="M263" s="222" t="s">
        <v>19</v>
      </c>
      <c r="N263" s="223" t="s">
        <v>46</v>
      </c>
      <c r="O263" s="86"/>
      <c r="P263" s="224">
        <f>O263*H263</f>
        <v>0</v>
      </c>
      <c r="Q263" s="224">
        <v>0.00021000000000000001</v>
      </c>
      <c r="R263" s="224">
        <f>Q263*H263</f>
        <v>0.0016800000000000001</v>
      </c>
      <c r="S263" s="224">
        <v>0</v>
      </c>
      <c r="T263" s="224">
        <f>S263*H263</f>
        <v>0</v>
      </c>
      <c r="U263" s="225" t="s">
        <v>19</v>
      </c>
      <c r="V263" s="40"/>
      <c r="W263" s="40"/>
      <c r="X263" s="40"/>
      <c r="Y263" s="40"/>
      <c r="Z263" s="40"/>
      <c r="AA263" s="40"/>
      <c r="AB263" s="40"/>
      <c r="AC263" s="40"/>
      <c r="AD263" s="40"/>
      <c r="AE263" s="40"/>
      <c r="AR263" s="226" t="s">
        <v>336</v>
      </c>
      <c r="AT263" s="226" t="s">
        <v>229</v>
      </c>
      <c r="AU263" s="226" t="s">
        <v>84</v>
      </c>
      <c r="AY263" s="19" t="s">
        <v>227</v>
      </c>
      <c r="BE263" s="227">
        <f>IF(N263="základní",J263,0)</f>
        <v>0</v>
      </c>
      <c r="BF263" s="227">
        <f>IF(N263="snížená",J263,0)</f>
        <v>0</v>
      </c>
      <c r="BG263" s="227">
        <f>IF(N263="zákl. přenesená",J263,0)</f>
        <v>0</v>
      </c>
      <c r="BH263" s="227">
        <f>IF(N263="sníž. přenesená",J263,0)</f>
        <v>0</v>
      </c>
      <c r="BI263" s="227">
        <f>IF(N263="nulová",J263,0)</f>
        <v>0</v>
      </c>
      <c r="BJ263" s="19" t="s">
        <v>82</v>
      </c>
      <c r="BK263" s="227">
        <f>ROUND(I263*H263,2)</f>
        <v>0</v>
      </c>
      <c r="BL263" s="19" t="s">
        <v>336</v>
      </c>
      <c r="BM263" s="226" t="s">
        <v>595</v>
      </c>
    </row>
    <row r="264" s="2" customFormat="1">
      <c r="A264" s="40"/>
      <c r="B264" s="41"/>
      <c r="C264" s="42"/>
      <c r="D264" s="228" t="s">
        <v>236</v>
      </c>
      <c r="E264" s="42"/>
      <c r="F264" s="229" t="s">
        <v>596</v>
      </c>
      <c r="G264" s="42"/>
      <c r="H264" s="42"/>
      <c r="I264" s="230"/>
      <c r="J264" s="42"/>
      <c r="K264" s="42"/>
      <c r="L264" s="46"/>
      <c r="M264" s="231"/>
      <c r="N264" s="232"/>
      <c r="O264" s="86"/>
      <c r="P264" s="86"/>
      <c r="Q264" s="86"/>
      <c r="R264" s="86"/>
      <c r="S264" s="86"/>
      <c r="T264" s="86"/>
      <c r="U264" s="87"/>
      <c r="V264" s="40"/>
      <c r="W264" s="40"/>
      <c r="X264" s="40"/>
      <c r="Y264" s="40"/>
      <c r="Z264" s="40"/>
      <c r="AA264" s="40"/>
      <c r="AB264" s="40"/>
      <c r="AC264" s="40"/>
      <c r="AD264" s="40"/>
      <c r="AE264" s="40"/>
      <c r="AT264" s="19" t="s">
        <v>236</v>
      </c>
      <c r="AU264" s="19" t="s">
        <v>84</v>
      </c>
    </row>
    <row r="265" s="13" customFormat="1">
      <c r="A265" s="13"/>
      <c r="B265" s="233"/>
      <c r="C265" s="234"/>
      <c r="D265" s="235" t="s">
        <v>238</v>
      </c>
      <c r="E265" s="236" t="s">
        <v>19</v>
      </c>
      <c r="F265" s="237" t="s">
        <v>245</v>
      </c>
      <c r="G265" s="234"/>
      <c r="H265" s="238">
        <v>8</v>
      </c>
      <c r="I265" s="239"/>
      <c r="J265" s="234"/>
      <c r="K265" s="234"/>
      <c r="L265" s="240"/>
      <c r="M265" s="241"/>
      <c r="N265" s="242"/>
      <c r="O265" s="242"/>
      <c r="P265" s="242"/>
      <c r="Q265" s="242"/>
      <c r="R265" s="242"/>
      <c r="S265" s="242"/>
      <c r="T265" s="242"/>
      <c r="U265" s="243"/>
      <c r="V265" s="13"/>
      <c r="W265" s="13"/>
      <c r="X265" s="13"/>
      <c r="Y265" s="13"/>
      <c r="Z265" s="13"/>
      <c r="AA265" s="13"/>
      <c r="AB265" s="13"/>
      <c r="AC265" s="13"/>
      <c r="AD265" s="13"/>
      <c r="AE265" s="13"/>
      <c r="AT265" s="244" t="s">
        <v>238</v>
      </c>
      <c r="AU265" s="244" t="s">
        <v>84</v>
      </c>
      <c r="AV265" s="13" t="s">
        <v>84</v>
      </c>
      <c r="AW265" s="13" t="s">
        <v>37</v>
      </c>
      <c r="AX265" s="13" t="s">
        <v>75</v>
      </c>
      <c r="AY265" s="244" t="s">
        <v>227</v>
      </c>
    </row>
    <row r="266" s="14" customFormat="1">
      <c r="A266" s="14"/>
      <c r="B266" s="245"/>
      <c r="C266" s="246"/>
      <c r="D266" s="235" t="s">
        <v>238</v>
      </c>
      <c r="E266" s="247" t="s">
        <v>19</v>
      </c>
      <c r="F266" s="248" t="s">
        <v>240</v>
      </c>
      <c r="G266" s="246"/>
      <c r="H266" s="249">
        <v>8</v>
      </c>
      <c r="I266" s="250"/>
      <c r="J266" s="246"/>
      <c r="K266" s="246"/>
      <c r="L266" s="251"/>
      <c r="M266" s="252"/>
      <c r="N266" s="253"/>
      <c r="O266" s="253"/>
      <c r="P266" s="253"/>
      <c r="Q266" s="253"/>
      <c r="R266" s="253"/>
      <c r="S266" s="253"/>
      <c r="T266" s="253"/>
      <c r="U266" s="254"/>
      <c r="V266" s="14"/>
      <c r="W266" s="14"/>
      <c r="X266" s="14"/>
      <c r="Y266" s="14"/>
      <c r="Z266" s="14"/>
      <c r="AA266" s="14"/>
      <c r="AB266" s="14"/>
      <c r="AC266" s="14"/>
      <c r="AD266" s="14"/>
      <c r="AE266" s="14"/>
      <c r="AT266" s="255" t="s">
        <v>238</v>
      </c>
      <c r="AU266" s="255" t="s">
        <v>84</v>
      </c>
      <c r="AV266" s="14" t="s">
        <v>234</v>
      </c>
      <c r="AW266" s="14" t="s">
        <v>37</v>
      </c>
      <c r="AX266" s="14" t="s">
        <v>82</v>
      </c>
      <c r="AY266" s="255" t="s">
        <v>227</v>
      </c>
    </row>
    <row r="267" s="2" customFormat="1" ht="16.5" customHeight="1">
      <c r="A267" s="40"/>
      <c r="B267" s="41"/>
      <c r="C267" s="215" t="s">
        <v>597</v>
      </c>
      <c r="D267" s="215" t="s">
        <v>229</v>
      </c>
      <c r="E267" s="216" t="s">
        <v>598</v>
      </c>
      <c r="F267" s="217" t="s">
        <v>599</v>
      </c>
      <c r="G267" s="218" t="s">
        <v>309</v>
      </c>
      <c r="H267" s="219">
        <v>9.3000000000000007</v>
      </c>
      <c r="I267" s="220"/>
      <c r="J267" s="221">
        <f>ROUND(I267*H267,2)</f>
        <v>0</v>
      </c>
      <c r="K267" s="217" t="s">
        <v>233</v>
      </c>
      <c r="L267" s="46"/>
      <c r="M267" s="222" t="s">
        <v>19</v>
      </c>
      <c r="N267" s="223" t="s">
        <v>46</v>
      </c>
      <c r="O267" s="86"/>
      <c r="P267" s="224">
        <f>O267*H267</f>
        <v>0</v>
      </c>
      <c r="Q267" s="224">
        <v>0.00032000000000000003</v>
      </c>
      <c r="R267" s="224">
        <f>Q267*H267</f>
        <v>0.0029760000000000003</v>
      </c>
      <c r="S267" s="224">
        <v>0</v>
      </c>
      <c r="T267" s="224">
        <f>S267*H267</f>
        <v>0</v>
      </c>
      <c r="U267" s="225" t="s">
        <v>19</v>
      </c>
      <c r="V267" s="40"/>
      <c r="W267" s="40"/>
      <c r="X267" s="40"/>
      <c r="Y267" s="40"/>
      <c r="Z267" s="40"/>
      <c r="AA267" s="40"/>
      <c r="AB267" s="40"/>
      <c r="AC267" s="40"/>
      <c r="AD267" s="40"/>
      <c r="AE267" s="40"/>
      <c r="AR267" s="226" t="s">
        <v>336</v>
      </c>
      <c r="AT267" s="226" t="s">
        <v>229</v>
      </c>
      <c r="AU267" s="226" t="s">
        <v>84</v>
      </c>
      <c r="AY267" s="19" t="s">
        <v>227</v>
      </c>
      <c r="BE267" s="227">
        <f>IF(N267="základní",J267,0)</f>
        <v>0</v>
      </c>
      <c r="BF267" s="227">
        <f>IF(N267="snížená",J267,0)</f>
        <v>0</v>
      </c>
      <c r="BG267" s="227">
        <f>IF(N267="zákl. přenesená",J267,0)</f>
        <v>0</v>
      </c>
      <c r="BH267" s="227">
        <f>IF(N267="sníž. přenesená",J267,0)</f>
        <v>0</v>
      </c>
      <c r="BI267" s="227">
        <f>IF(N267="nulová",J267,0)</f>
        <v>0</v>
      </c>
      <c r="BJ267" s="19" t="s">
        <v>82</v>
      </c>
      <c r="BK267" s="227">
        <f>ROUND(I267*H267,2)</f>
        <v>0</v>
      </c>
      <c r="BL267" s="19" t="s">
        <v>336</v>
      </c>
      <c r="BM267" s="226" t="s">
        <v>600</v>
      </c>
    </row>
    <row r="268" s="2" customFormat="1">
      <c r="A268" s="40"/>
      <c r="B268" s="41"/>
      <c r="C268" s="42"/>
      <c r="D268" s="228" t="s">
        <v>236</v>
      </c>
      <c r="E268" s="42"/>
      <c r="F268" s="229" t="s">
        <v>601</v>
      </c>
      <c r="G268" s="42"/>
      <c r="H268" s="42"/>
      <c r="I268" s="230"/>
      <c r="J268" s="42"/>
      <c r="K268" s="42"/>
      <c r="L268" s="46"/>
      <c r="M268" s="231"/>
      <c r="N268" s="232"/>
      <c r="O268" s="86"/>
      <c r="P268" s="86"/>
      <c r="Q268" s="86"/>
      <c r="R268" s="86"/>
      <c r="S268" s="86"/>
      <c r="T268" s="86"/>
      <c r="U268" s="87"/>
      <c r="V268" s="40"/>
      <c r="W268" s="40"/>
      <c r="X268" s="40"/>
      <c r="Y268" s="40"/>
      <c r="Z268" s="40"/>
      <c r="AA268" s="40"/>
      <c r="AB268" s="40"/>
      <c r="AC268" s="40"/>
      <c r="AD268" s="40"/>
      <c r="AE268" s="40"/>
      <c r="AT268" s="19" t="s">
        <v>236</v>
      </c>
      <c r="AU268" s="19" t="s">
        <v>84</v>
      </c>
    </row>
    <row r="269" s="13" customFormat="1">
      <c r="A269" s="13"/>
      <c r="B269" s="233"/>
      <c r="C269" s="234"/>
      <c r="D269" s="235" t="s">
        <v>238</v>
      </c>
      <c r="E269" s="236" t="s">
        <v>19</v>
      </c>
      <c r="F269" s="237" t="s">
        <v>602</v>
      </c>
      <c r="G269" s="234"/>
      <c r="H269" s="238">
        <v>9.3000000000000007</v>
      </c>
      <c r="I269" s="239"/>
      <c r="J269" s="234"/>
      <c r="K269" s="234"/>
      <c r="L269" s="240"/>
      <c r="M269" s="241"/>
      <c r="N269" s="242"/>
      <c r="O269" s="242"/>
      <c r="P269" s="242"/>
      <c r="Q269" s="242"/>
      <c r="R269" s="242"/>
      <c r="S269" s="242"/>
      <c r="T269" s="242"/>
      <c r="U269" s="243"/>
      <c r="V269" s="13"/>
      <c r="W269" s="13"/>
      <c r="X269" s="13"/>
      <c r="Y269" s="13"/>
      <c r="Z269" s="13"/>
      <c r="AA269" s="13"/>
      <c r="AB269" s="13"/>
      <c r="AC269" s="13"/>
      <c r="AD269" s="13"/>
      <c r="AE269" s="13"/>
      <c r="AT269" s="244" t="s">
        <v>238</v>
      </c>
      <c r="AU269" s="244" t="s">
        <v>84</v>
      </c>
      <c r="AV269" s="13" t="s">
        <v>84</v>
      </c>
      <c r="AW269" s="13" t="s">
        <v>37</v>
      </c>
      <c r="AX269" s="13" t="s">
        <v>75</v>
      </c>
      <c r="AY269" s="244" t="s">
        <v>227</v>
      </c>
    </row>
    <row r="270" s="14" customFormat="1">
      <c r="A270" s="14"/>
      <c r="B270" s="245"/>
      <c r="C270" s="246"/>
      <c r="D270" s="235" t="s">
        <v>238</v>
      </c>
      <c r="E270" s="247" t="s">
        <v>19</v>
      </c>
      <c r="F270" s="248" t="s">
        <v>240</v>
      </c>
      <c r="G270" s="246"/>
      <c r="H270" s="249">
        <v>9.3000000000000007</v>
      </c>
      <c r="I270" s="250"/>
      <c r="J270" s="246"/>
      <c r="K270" s="246"/>
      <c r="L270" s="251"/>
      <c r="M270" s="252"/>
      <c r="N270" s="253"/>
      <c r="O270" s="253"/>
      <c r="P270" s="253"/>
      <c r="Q270" s="253"/>
      <c r="R270" s="253"/>
      <c r="S270" s="253"/>
      <c r="T270" s="253"/>
      <c r="U270" s="254"/>
      <c r="V270" s="14"/>
      <c r="W270" s="14"/>
      <c r="X270" s="14"/>
      <c r="Y270" s="14"/>
      <c r="Z270" s="14"/>
      <c r="AA270" s="14"/>
      <c r="AB270" s="14"/>
      <c r="AC270" s="14"/>
      <c r="AD270" s="14"/>
      <c r="AE270" s="14"/>
      <c r="AT270" s="255" t="s">
        <v>238</v>
      </c>
      <c r="AU270" s="255" t="s">
        <v>84</v>
      </c>
      <c r="AV270" s="14" t="s">
        <v>234</v>
      </c>
      <c r="AW270" s="14" t="s">
        <v>37</v>
      </c>
      <c r="AX270" s="14" t="s">
        <v>82</v>
      </c>
      <c r="AY270" s="255" t="s">
        <v>227</v>
      </c>
    </row>
    <row r="271" s="2" customFormat="1" ht="16.5" customHeight="1">
      <c r="A271" s="40"/>
      <c r="B271" s="41"/>
      <c r="C271" s="215" t="s">
        <v>603</v>
      </c>
      <c r="D271" s="215" t="s">
        <v>229</v>
      </c>
      <c r="E271" s="216" t="s">
        <v>604</v>
      </c>
      <c r="F271" s="217" t="s">
        <v>605</v>
      </c>
      <c r="G271" s="218" t="s">
        <v>259</v>
      </c>
      <c r="H271" s="219">
        <v>2.9399999999999999</v>
      </c>
      <c r="I271" s="220"/>
      <c r="J271" s="221">
        <f>ROUND(I271*H271,2)</f>
        <v>0</v>
      </c>
      <c r="K271" s="217" t="s">
        <v>233</v>
      </c>
      <c r="L271" s="46"/>
      <c r="M271" s="222" t="s">
        <v>19</v>
      </c>
      <c r="N271" s="223" t="s">
        <v>46</v>
      </c>
      <c r="O271" s="86"/>
      <c r="P271" s="224">
        <f>O271*H271</f>
        <v>0</v>
      </c>
      <c r="Q271" s="224">
        <v>5.0000000000000002E-05</v>
      </c>
      <c r="R271" s="224">
        <f>Q271*H271</f>
        <v>0.000147</v>
      </c>
      <c r="S271" s="224">
        <v>0</v>
      </c>
      <c r="T271" s="224">
        <f>S271*H271</f>
        <v>0</v>
      </c>
      <c r="U271" s="225" t="s">
        <v>19</v>
      </c>
      <c r="V271" s="40"/>
      <c r="W271" s="40"/>
      <c r="X271" s="40"/>
      <c r="Y271" s="40"/>
      <c r="Z271" s="40"/>
      <c r="AA271" s="40"/>
      <c r="AB271" s="40"/>
      <c r="AC271" s="40"/>
      <c r="AD271" s="40"/>
      <c r="AE271" s="40"/>
      <c r="AR271" s="226" t="s">
        <v>336</v>
      </c>
      <c r="AT271" s="226" t="s">
        <v>229</v>
      </c>
      <c r="AU271" s="226" t="s">
        <v>84</v>
      </c>
      <c r="AY271" s="19" t="s">
        <v>227</v>
      </c>
      <c r="BE271" s="227">
        <f>IF(N271="základní",J271,0)</f>
        <v>0</v>
      </c>
      <c r="BF271" s="227">
        <f>IF(N271="snížená",J271,0)</f>
        <v>0</v>
      </c>
      <c r="BG271" s="227">
        <f>IF(N271="zákl. přenesená",J271,0)</f>
        <v>0</v>
      </c>
      <c r="BH271" s="227">
        <f>IF(N271="sníž. přenesená",J271,0)</f>
        <v>0</v>
      </c>
      <c r="BI271" s="227">
        <f>IF(N271="nulová",J271,0)</f>
        <v>0</v>
      </c>
      <c r="BJ271" s="19" t="s">
        <v>82</v>
      </c>
      <c r="BK271" s="227">
        <f>ROUND(I271*H271,2)</f>
        <v>0</v>
      </c>
      <c r="BL271" s="19" t="s">
        <v>336</v>
      </c>
      <c r="BM271" s="226" t="s">
        <v>606</v>
      </c>
    </row>
    <row r="272" s="2" customFormat="1">
      <c r="A272" s="40"/>
      <c r="B272" s="41"/>
      <c r="C272" s="42"/>
      <c r="D272" s="228" t="s">
        <v>236</v>
      </c>
      <c r="E272" s="42"/>
      <c r="F272" s="229" t="s">
        <v>607</v>
      </c>
      <c r="G272" s="42"/>
      <c r="H272" s="42"/>
      <c r="I272" s="230"/>
      <c r="J272" s="42"/>
      <c r="K272" s="42"/>
      <c r="L272" s="46"/>
      <c r="M272" s="231"/>
      <c r="N272" s="232"/>
      <c r="O272" s="86"/>
      <c r="P272" s="86"/>
      <c r="Q272" s="86"/>
      <c r="R272" s="86"/>
      <c r="S272" s="86"/>
      <c r="T272" s="86"/>
      <c r="U272" s="87"/>
      <c r="V272" s="40"/>
      <c r="W272" s="40"/>
      <c r="X272" s="40"/>
      <c r="Y272" s="40"/>
      <c r="Z272" s="40"/>
      <c r="AA272" s="40"/>
      <c r="AB272" s="40"/>
      <c r="AC272" s="40"/>
      <c r="AD272" s="40"/>
      <c r="AE272" s="40"/>
      <c r="AT272" s="19" t="s">
        <v>236</v>
      </c>
      <c r="AU272" s="19" t="s">
        <v>84</v>
      </c>
    </row>
    <row r="273" s="13" customFormat="1">
      <c r="A273" s="13"/>
      <c r="B273" s="233"/>
      <c r="C273" s="234"/>
      <c r="D273" s="235" t="s">
        <v>238</v>
      </c>
      <c r="E273" s="236" t="s">
        <v>19</v>
      </c>
      <c r="F273" s="237" t="s">
        <v>555</v>
      </c>
      <c r="G273" s="234"/>
      <c r="H273" s="238">
        <v>2.9399999999999999</v>
      </c>
      <c r="I273" s="239"/>
      <c r="J273" s="234"/>
      <c r="K273" s="234"/>
      <c r="L273" s="240"/>
      <c r="M273" s="241"/>
      <c r="N273" s="242"/>
      <c r="O273" s="242"/>
      <c r="P273" s="242"/>
      <c r="Q273" s="242"/>
      <c r="R273" s="242"/>
      <c r="S273" s="242"/>
      <c r="T273" s="242"/>
      <c r="U273" s="243"/>
      <c r="V273" s="13"/>
      <c r="W273" s="13"/>
      <c r="X273" s="13"/>
      <c r="Y273" s="13"/>
      <c r="Z273" s="13"/>
      <c r="AA273" s="13"/>
      <c r="AB273" s="13"/>
      <c r="AC273" s="13"/>
      <c r="AD273" s="13"/>
      <c r="AE273" s="13"/>
      <c r="AT273" s="244" t="s">
        <v>238</v>
      </c>
      <c r="AU273" s="244" t="s">
        <v>84</v>
      </c>
      <c r="AV273" s="13" t="s">
        <v>84</v>
      </c>
      <c r="AW273" s="13" t="s">
        <v>37</v>
      </c>
      <c r="AX273" s="13" t="s">
        <v>75</v>
      </c>
      <c r="AY273" s="244" t="s">
        <v>227</v>
      </c>
    </row>
    <row r="274" s="14" customFormat="1">
      <c r="A274" s="14"/>
      <c r="B274" s="245"/>
      <c r="C274" s="246"/>
      <c r="D274" s="235" t="s">
        <v>238</v>
      </c>
      <c r="E274" s="247" t="s">
        <v>19</v>
      </c>
      <c r="F274" s="248" t="s">
        <v>240</v>
      </c>
      <c r="G274" s="246"/>
      <c r="H274" s="249">
        <v>2.9399999999999999</v>
      </c>
      <c r="I274" s="250"/>
      <c r="J274" s="246"/>
      <c r="K274" s="246"/>
      <c r="L274" s="251"/>
      <c r="M274" s="252"/>
      <c r="N274" s="253"/>
      <c r="O274" s="253"/>
      <c r="P274" s="253"/>
      <c r="Q274" s="253"/>
      <c r="R274" s="253"/>
      <c r="S274" s="253"/>
      <c r="T274" s="253"/>
      <c r="U274" s="254"/>
      <c r="V274" s="14"/>
      <c r="W274" s="14"/>
      <c r="X274" s="14"/>
      <c r="Y274" s="14"/>
      <c r="Z274" s="14"/>
      <c r="AA274" s="14"/>
      <c r="AB274" s="14"/>
      <c r="AC274" s="14"/>
      <c r="AD274" s="14"/>
      <c r="AE274" s="14"/>
      <c r="AT274" s="255" t="s">
        <v>238</v>
      </c>
      <c r="AU274" s="255" t="s">
        <v>84</v>
      </c>
      <c r="AV274" s="14" t="s">
        <v>234</v>
      </c>
      <c r="AW274" s="14" t="s">
        <v>37</v>
      </c>
      <c r="AX274" s="14" t="s">
        <v>82</v>
      </c>
      <c r="AY274" s="255" t="s">
        <v>227</v>
      </c>
    </row>
    <row r="275" s="2" customFormat="1" ht="24.15" customHeight="1">
      <c r="A275" s="40"/>
      <c r="B275" s="41"/>
      <c r="C275" s="215" t="s">
        <v>608</v>
      </c>
      <c r="D275" s="215" t="s">
        <v>229</v>
      </c>
      <c r="E275" s="216" t="s">
        <v>609</v>
      </c>
      <c r="F275" s="217" t="s">
        <v>610</v>
      </c>
      <c r="G275" s="218" t="s">
        <v>244</v>
      </c>
      <c r="H275" s="219">
        <v>0.13200000000000001</v>
      </c>
      <c r="I275" s="220"/>
      <c r="J275" s="221">
        <f>ROUND(I275*H275,2)</f>
        <v>0</v>
      </c>
      <c r="K275" s="217" t="s">
        <v>233</v>
      </c>
      <c r="L275" s="46"/>
      <c r="M275" s="222" t="s">
        <v>19</v>
      </c>
      <c r="N275" s="223" t="s">
        <v>46</v>
      </c>
      <c r="O275" s="86"/>
      <c r="P275" s="224">
        <f>O275*H275</f>
        <v>0</v>
      </c>
      <c r="Q275" s="224">
        <v>0</v>
      </c>
      <c r="R275" s="224">
        <f>Q275*H275</f>
        <v>0</v>
      </c>
      <c r="S275" s="224">
        <v>0</v>
      </c>
      <c r="T275" s="224">
        <f>S275*H275</f>
        <v>0</v>
      </c>
      <c r="U275" s="225" t="s">
        <v>19</v>
      </c>
      <c r="V275" s="40"/>
      <c r="W275" s="40"/>
      <c r="X275" s="40"/>
      <c r="Y275" s="40"/>
      <c r="Z275" s="40"/>
      <c r="AA275" s="40"/>
      <c r="AB275" s="40"/>
      <c r="AC275" s="40"/>
      <c r="AD275" s="40"/>
      <c r="AE275" s="40"/>
      <c r="AR275" s="226" t="s">
        <v>336</v>
      </c>
      <c r="AT275" s="226" t="s">
        <v>229</v>
      </c>
      <c r="AU275" s="226" t="s">
        <v>84</v>
      </c>
      <c r="AY275" s="19" t="s">
        <v>227</v>
      </c>
      <c r="BE275" s="227">
        <f>IF(N275="základní",J275,0)</f>
        <v>0</v>
      </c>
      <c r="BF275" s="227">
        <f>IF(N275="snížená",J275,0)</f>
        <v>0</v>
      </c>
      <c r="BG275" s="227">
        <f>IF(N275="zákl. přenesená",J275,0)</f>
        <v>0</v>
      </c>
      <c r="BH275" s="227">
        <f>IF(N275="sníž. přenesená",J275,0)</f>
        <v>0</v>
      </c>
      <c r="BI275" s="227">
        <f>IF(N275="nulová",J275,0)</f>
        <v>0</v>
      </c>
      <c r="BJ275" s="19" t="s">
        <v>82</v>
      </c>
      <c r="BK275" s="227">
        <f>ROUND(I275*H275,2)</f>
        <v>0</v>
      </c>
      <c r="BL275" s="19" t="s">
        <v>336</v>
      </c>
      <c r="BM275" s="226" t="s">
        <v>611</v>
      </c>
    </row>
    <row r="276" s="2" customFormat="1">
      <c r="A276" s="40"/>
      <c r="B276" s="41"/>
      <c r="C276" s="42"/>
      <c r="D276" s="228" t="s">
        <v>236</v>
      </c>
      <c r="E276" s="42"/>
      <c r="F276" s="229" t="s">
        <v>612</v>
      </c>
      <c r="G276" s="42"/>
      <c r="H276" s="42"/>
      <c r="I276" s="230"/>
      <c r="J276" s="42"/>
      <c r="K276" s="42"/>
      <c r="L276" s="46"/>
      <c r="M276" s="231"/>
      <c r="N276" s="232"/>
      <c r="O276" s="86"/>
      <c r="P276" s="86"/>
      <c r="Q276" s="86"/>
      <c r="R276" s="86"/>
      <c r="S276" s="86"/>
      <c r="T276" s="86"/>
      <c r="U276" s="87"/>
      <c r="V276" s="40"/>
      <c r="W276" s="40"/>
      <c r="X276" s="40"/>
      <c r="Y276" s="40"/>
      <c r="Z276" s="40"/>
      <c r="AA276" s="40"/>
      <c r="AB276" s="40"/>
      <c r="AC276" s="40"/>
      <c r="AD276" s="40"/>
      <c r="AE276" s="40"/>
      <c r="AT276" s="19" t="s">
        <v>236</v>
      </c>
      <c r="AU276" s="19" t="s">
        <v>84</v>
      </c>
    </row>
    <row r="277" s="12" customFormat="1" ht="22.8" customHeight="1">
      <c r="A277" s="12"/>
      <c r="B277" s="199"/>
      <c r="C277" s="200"/>
      <c r="D277" s="201" t="s">
        <v>74</v>
      </c>
      <c r="E277" s="213" t="s">
        <v>613</v>
      </c>
      <c r="F277" s="213" t="s">
        <v>614</v>
      </c>
      <c r="G277" s="200"/>
      <c r="H277" s="200"/>
      <c r="I277" s="203"/>
      <c r="J277" s="214">
        <f>BK277</f>
        <v>0</v>
      </c>
      <c r="K277" s="200"/>
      <c r="L277" s="205"/>
      <c r="M277" s="206"/>
      <c r="N277" s="207"/>
      <c r="O277" s="207"/>
      <c r="P277" s="208">
        <f>SUM(P278:P311)</f>
        <v>0</v>
      </c>
      <c r="Q277" s="207"/>
      <c r="R277" s="208">
        <f>SUM(R278:R311)</f>
        <v>0.32456949999999996</v>
      </c>
      <c r="S277" s="207"/>
      <c r="T277" s="208">
        <f>SUM(T278:T311)</f>
        <v>0</v>
      </c>
      <c r="U277" s="209"/>
      <c r="V277" s="12"/>
      <c r="W277" s="12"/>
      <c r="X277" s="12"/>
      <c r="Y277" s="12"/>
      <c r="Z277" s="12"/>
      <c r="AA277" s="12"/>
      <c r="AB277" s="12"/>
      <c r="AC277" s="12"/>
      <c r="AD277" s="12"/>
      <c r="AE277" s="12"/>
      <c r="AR277" s="210" t="s">
        <v>84</v>
      </c>
      <c r="AT277" s="211" t="s">
        <v>74</v>
      </c>
      <c r="AU277" s="211" t="s">
        <v>82</v>
      </c>
      <c r="AY277" s="210" t="s">
        <v>227</v>
      </c>
      <c r="BK277" s="212">
        <f>SUM(BK278:BK311)</f>
        <v>0</v>
      </c>
    </row>
    <row r="278" s="2" customFormat="1" ht="16.5" customHeight="1">
      <c r="A278" s="40"/>
      <c r="B278" s="41"/>
      <c r="C278" s="215" t="s">
        <v>615</v>
      </c>
      <c r="D278" s="215" t="s">
        <v>229</v>
      </c>
      <c r="E278" s="216" t="s">
        <v>616</v>
      </c>
      <c r="F278" s="217" t="s">
        <v>617</v>
      </c>
      <c r="G278" s="218" t="s">
        <v>259</v>
      </c>
      <c r="H278" s="219">
        <v>17.649999999999999</v>
      </c>
      <c r="I278" s="220"/>
      <c r="J278" s="221">
        <f>ROUND(I278*H278,2)</f>
        <v>0</v>
      </c>
      <c r="K278" s="217" t="s">
        <v>233</v>
      </c>
      <c r="L278" s="46"/>
      <c r="M278" s="222" t="s">
        <v>19</v>
      </c>
      <c r="N278" s="223" t="s">
        <v>46</v>
      </c>
      <c r="O278" s="86"/>
      <c r="P278" s="224">
        <f>O278*H278</f>
        <v>0</v>
      </c>
      <c r="Q278" s="224">
        <v>0</v>
      </c>
      <c r="R278" s="224">
        <f>Q278*H278</f>
        <v>0</v>
      </c>
      <c r="S278" s="224">
        <v>0</v>
      </c>
      <c r="T278" s="224">
        <f>S278*H278</f>
        <v>0</v>
      </c>
      <c r="U278" s="225" t="s">
        <v>19</v>
      </c>
      <c r="V278" s="40"/>
      <c r="W278" s="40"/>
      <c r="X278" s="40"/>
      <c r="Y278" s="40"/>
      <c r="Z278" s="40"/>
      <c r="AA278" s="40"/>
      <c r="AB278" s="40"/>
      <c r="AC278" s="40"/>
      <c r="AD278" s="40"/>
      <c r="AE278" s="40"/>
      <c r="AR278" s="226" t="s">
        <v>336</v>
      </c>
      <c r="AT278" s="226" t="s">
        <v>229</v>
      </c>
      <c r="AU278" s="226" t="s">
        <v>84</v>
      </c>
      <c r="AY278" s="19" t="s">
        <v>227</v>
      </c>
      <c r="BE278" s="227">
        <f>IF(N278="základní",J278,0)</f>
        <v>0</v>
      </c>
      <c r="BF278" s="227">
        <f>IF(N278="snížená",J278,0)</f>
        <v>0</v>
      </c>
      <c r="BG278" s="227">
        <f>IF(N278="zákl. přenesená",J278,0)</f>
        <v>0</v>
      </c>
      <c r="BH278" s="227">
        <f>IF(N278="sníž. přenesená",J278,0)</f>
        <v>0</v>
      </c>
      <c r="BI278" s="227">
        <f>IF(N278="nulová",J278,0)</f>
        <v>0</v>
      </c>
      <c r="BJ278" s="19" t="s">
        <v>82</v>
      </c>
      <c r="BK278" s="227">
        <f>ROUND(I278*H278,2)</f>
        <v>0</v>
      </c>
      <c r="BL278" s="19" t="s">
        <v>336</v>
      </c>
      <c r="BM278" s="226" t="s">
        <v>618</v>
      </c>
    </row>
    <row r="279" s="2" customFormat="1">
      <c r="A279" s="40"/>
      <c r="B279" s="41"/>
      <c r="C279" s="42"/>
      <c r="D279" s="228" t="s">
        <v>236</v>
      </c>
      <c r="E279" s="42"/>
      <c r="F279" s="229" t="s">
        <v>619</v>
      </c>
      <c r="G279" s="42"/>
      <c r="H279" s="42"/>
      <c r="I279" s="230"/>
      <c r="J279" s="42"/>
      <c r="K279" s="42"/>
      <c r="L279" s="46"/>
      <c r="M279" s="231"/>
      <c r="N279" s="232"/>
      <c r="O279" s="86"/>
      <c r="P279" s="86"/>
      <c r="Q279" s="86"/>
      <c r="R279" s="86"/>
      <c r="S279" s="86"/>
      <c r="T279" s="86"/>
      <c r="U279" s="87"/>
      <c r="V279" s="40"/>
      <c r="W279" s="40"/>
      <c r="X279" s="40"/>
      <c r="Y279" s="40"/>
      <c r="Z279" s="40"/>
      <c r="AA279" s="40"/>
      <c r="AB279" s="40"/>
      <c r="AC279" s="40"/>
      <c r="AD279" s="40"/>
      <c r="AE279" s="40"/>
      <c r="AT279" s="19" t="s">
        <v>236</v>
      </c>
      <c r="AU279" s="19" t="s">
        <v>84</v>
      </c>
    </row>
    <row r="280" s="13" customFormat="1">
      <c r="A280" s="13"/>
      <c r="B280" s="233"/>
      <c r="C280" s="234"/>
      <c r="D280" s="235" t="s">
        <v>238</v>
      </c>
      <c r="E280" s="236" t="s">
        <v>19</v>
      </c>
      <c r="F280" s="237" t="s">
        <v>620</v>
      </c>
      <c r="G280" s="234"/>
      <c r="H280" s="238">
        <v>17.649999999999999</v>
      </c>
      <c r="I280" s="239"/>
      <c r="J280" s="234"/>
      <c r="K280" s="234"/>
      <c r="L280" s="240"/>
      <c r="M280" s="241"/>
      <c r="N280" s="242"/>
      <c r="O280" s="242"/>
      <c r="P280" s="242"/>
      <c r="Q280" s="242"/>
      <c r="R280" s="242"/>
      <c r="S280" s="242"/>
      <c r="T280" s="242"/>
      <c r="U280" s="243"/>
      <c r="V280" s="13"/>
      <c r="W280" s="13"/>
      <c r="X280" s="13"/>
      <c r="Y280" s="13"/>
      <c r="Z280" s="13"/>
      <c r="AA280" s="13"/>
      <c r="AB280" s="13"/>
      <c r="AC280" s="13"/>
      <c r="AD280" s="13"/>
      <c r="AE280" s="13"/>
      <c r="AT280" s="244" t="s">
        <v>238</v>
      </c>
      <c r="AU280" s="244" t="s">
        <v>84</v>
      </c>
      <c r="AV280" s="13" t="s">
        <v>84</v>
      </c>
      <c r="AW280" s="13" t="s">
        <v>37</v>
      </c>
      <c r="AX280" s="13" t="s">
        <v>75</v>
      </c>
      <c r="AY280" s="244" t="s">
        <v>227</v>
      </c>
    </row>
    <row r="281" s="14" customFormat="1">
      <c r="A281" s="14"/>
      <c r="B281" s="245"/>
      <c r="C281" s="246"/>
      <c r="D281" s="235" t="s">
        <v>238</v>
      </c>
      <c r="E281" s="247" t="s">
        <v>19</v>
      </c>
      <c r="F281" s="248" t="s">
        <v>240</v>
      </c>
      <c r="G281" s="246"/>
      <c r="H281" s="249">
        <v>17.649999999999999</v>
      </c>
      <c r="I281" s="250"/>
      <c r="J281" s="246"/>
      <c r="K281" s="246"/>
      <c r="L281" s="251"/>
      <c r="M281" s="252"/>
      <c r="N281" s="253"/>
      <c r="O281" s="253"/>
      <c r="P281" s="253"/>
      <c r="Q281" s="253"/>
      <c r="R281" s="253"/>
      <c r="S281" s="253"/>
      <c r="T281" s="253"/>
      <c r="U281" s="254"/>
      <c r="V281" s="14"/>
      <c r="W281" s="14"/>
      <c r="X281" s="14"/>
      <c r="Y281" s="14"/>
      <c r="Z281" s="14"/>
      <c r="AA281" s="14"/>
      <c r="AB281" s="14"/>
      <c r="AC281" s="14"/>
      <c r="AD281" s="14"/>
      <c r="AE281" s="14"/>
      <c r="AT281" s="255" t="s">
        <v>238</v>
      </c>
      <c r="AU281" s="255" t="s">
        <v>84</v>
      </c>
      <c r="AV281" s="14" t="s">
        <v>234</v>
      </c>
      <c r="AW281" s="14" t="s">
        <v>37</v>
      </c>
      <c r="AX281" s="14" t="s">
        <v>82</v>
      </c>
      <c r="AY281" s="255" t="s">
        <v>227</v>
      </c>
    </row>
    <row r="282" s="2" customFormat="1" ht="16.5" customHeight="1">
      <c r="A282" s="40"/>
      <c r="B282" s="41"/>
      <c r="C282" s="215" t="s">
        <v>621</v>
      </c>
      <c r="D282" s="215" t="s">
        <v>229</v>
      </c>
      <c r="E282" s="216" t="s">
        <v>622</v>
      </c>
      <c r="F282" s="217" t="s">
        <v>623</v>
      </c>
      <c r="G282" s="218" t="s">
        <v>259</v>
      </c>
      <c r="H282" s="219">
        <v>35.299999999999997</v>
      </c>
      <c r="I282" s="220"/>
      <c r="J282" s="221">
        <f>ROUND(I282*H282,2)</f>
        <v>0</v>
      </c>
      <c r="K282" s="217" t="s">
        <v>233</v>
      </c>
      <c r="L282" s="46"/>
      <c r="M282" s="222" t="s">
        <v>19</v>
      </c>
      <c r="N282" s="223" t="s">
        <v>46</v>
      </c>
      <c r="O282" s="86"/>
      <c r="P282" s="224">
        <f>O282*H282</f>
        <v>0</v>
      </c>
      <c r="Q282" s="224">
        <v>0</v>
      </c>
      <c r="R282" s="224">
        <f>Q282*H282</f>
        <v>0</v>
      </c>
      <c r="S282" s="224">
        <v>0</v>
      </c>
      <c r="T282" s="224">
        <f>S282*H282</f>
        <v>0</v>
      </c>
      <c r="U282" s="225" t="s">
        <v>19</v>
      </c>
      <c r="V282" s="40"/>
      <c r="W282" s="40"/>
      <c r="X282" s="40"/>
      <c r="Y282" s="40"/>
      <c r="Z282" s="40"/>
      <c r="AA282" s="40"/>
      <c r="AB282" s="40"/>
      <c r="AC282" s="40"/>
      <c r="AD282" s="40"/>
      <c r="AE282" s="40"/>
      <c r="AR282" s="226" t="s">
        <v>336</v>
      </c>
      <c r="AT282" s="226" t="s">
        <v>229</v>
      </c>
      <c r="AU282" s="226" t="s">
        <v>84</v>
      </c>
      <c r="AY282" s="19" t="s">
        <v>227</v>
      </c>
      <c r="BE282" s="227">
        <f>IF(N282="základní",J282,0)</f>
        <v>0</v>
      </c>
      <c r="BF282" s="227">
        <f>IF(N282="snížená",J282,0)</f>
        <v>0</v>
      </c>
      <c r="BG282" s="227">
        <f>IF(N282="zákl. přenesená",J282,0)</f>
        <v>0</v>
      </c>
      <c r="BH282" s="227">
        <f>IF(N282="sníž. přenesená",J282,0)</f>
        <v>0</v>
      </c>
      <c r="BI282" s="227">
        <f>IF(N282="nulová",J282,0)</f>
        <v>0</v>
      </c>
      <c r="BJ282" s="19" t="s">
        <v>82</v>
      </c>
      <c r="BK282" s="227">
        <f>ROUND(I282*H282,2)</f>
        <v>0</v>
      </c>
      <c r="BL282" s="19" t="s">
        <v>336</v>
      </c>
      <c r="BM282" s="226" t="s">
        <v>624</v>
      </c>
    </row>
    <row r="283" s="2" customFormat="1">
      <c r="A283" s="40"/>
      <c r="B283" s="41"/>
      <c r="C283" s="42"/>
      <c r="D283" s="228" t="s">
        <v>236</v>
      </c>
      <c r="E283" s="42"/>
      <c r="F283" s="229" t="s">
        <v>625</v>
      </c>
      <c r="G283" s="42"/>
      <c r="H283" s="42"/>
      <c r="I283" s="230"/>
      <c r="J283" s="42"/>
      <c r="K283" s="42"/>
      <c r="L283" s="46"/>
      <c r="M283" s="231"/>
      <c r="N283" s="232"/>
      <c r="O283" s="86"/>
      <c r="P283" s="86"/>
      <c r="Q283" s="86"/>
      <c r="R283" s="86"/>
      <c r="S283" s="86"/>
      <c r="T283" s="86"/>
      <c r="U283" s="87"/>
      <c r="V283" s="40"/>
      <c r="W283" s="40"/>
      <c r="X283" s="40"/>
      <c r="Y283" s="40"/>
      <c r="Z283" s="40"/>
      <c r="AA283" s="40"/>
      <c r="AB283" s="40"/>
      <c r="AC283" s="40"/>
      <c r="AD283" s="40"/>
      <c r="AE283" s="40"/>
      <c r="AT283" s="19" t="s">
        <v>236</v>
      </c>
      <c r="AU283" s="19" t="s">
        <v>84</v>
      </c>
    </row>
    <row r="284" s="13" customFormat="1">
      <c r="A284" s="13"/>
      <c r="B284" s="233"/>
      <c r="C284" s="234"/>
      <c r="D284" s="235" t="s">
        <v>238</v>
      </c>
      <c r="E284" s="236" t="s">
        <v>19</v>
      </c>
      <c r="F284" s="237" t="s">
        <v>626</v>
      </c>
      <c r="G284" s="234"/>
      <c r="H284" s="238">
        <v>35.299999999999997</v>
      </c>
      <c r="I284" s="239"/>
      <c r="J284" s="234"/>
      <c r="K284" s="234"/>
      <c r="L284" s="240"/>
      <c r="M284" s="241"/>
      <c r="N284" s="242"/>
      <c r="O284" s="242"/>
      <c r="P284" s="242"/>
      <c r="Q284" s="242"/>
      <c r="R284" s="242"/>
      <c r="S284" s="242"/>
      <c r="T284" s="242"/>
      <c r="U284" s="243"/>
      <c r="V284" s="13"/>
      <c r="W284" s="13"/>
      <c r="X284" s="13"/>
      <c r="Y284" s="13"/>
      <c r="Z284" s="13"/>
      <c r="AA284" s="13"/>
      <c r="AB284" s="13"/>
      <c r="AC284" s="13"/>
      <c r="AD284" s="13"/>
      <c r="AE284" s="13"/>
      <c r="AT284" s="244" t="s">
        <v>238</v>
      </c>
      <c r="AU284" s="244" t="s">
        <v>84</v>
      </c>
      <c r="AV284" s="13" t="s">
        <v>84</v>
      </c>
      <c r="AW284" s="13" t="s">
        <v>37</v>
      </c>
      <c r="AX284" s="13" t="s">
        <v>75</v>
      </c>
      <c r="AY284" s="244" t="s">
        <v>227</v>
      </c>
    </row>
    <row r="285" s="14" customFormat="1">
      <c r="A285" s="14"/>
      <c r="B285" s="245"/>
      <c r="C285" s="246"/>
      <c r="D285" s="235" t="s">
        <v>238</v>
      </c>
      <c r="E285" s="247" t="s">
        <v>19</v>
      </c>
      <c r="F285" s="248" t="s">
        <v>240</v>
      </c>
      <c r="G285" s="246"/>
      <c r="H285" s="249">
        <v>35.299999999999997</v>
      </c>
      <c r="I285" s="250"/>
      <c r="J285" s="246"/>
      <c r="K285" s="246"/>
      <c r="L285" s="251"/>
      <c r="M285" s="252"/>
      <c r="N285" s="253"/>
      <c r="O285" s="253"/>
      <c r="P285" s="253"/>
      <c r="Q285" s="253"/>
      <c r="R285" s="253"/>
      <c r="S285" s="253"/>
      <c r="T285" s="253"/>
      <c r="U285" s="254"/>
      <c r="V285" s="14"/>
      <c r="W285" s="14"/>
      <c r="X285" s="14"/>
      <c r="Y285" s="14"/>
      <c r="Z285" s="14"/>
      <c r="AA285" s="14"/>
      <c r="AB285" s="14"/>
      <c r="AC285" s="14"/>
      <c r="AD285" s="14"/>
      <c r="AE285" s="14"/>
      <c r="AT285" s="255" t="s">
        <v>238</v>
      </c>
      <c r="AU285" s="255" t="s">
        <v>84</v>
      </c>
      <c r="AV285" s="14" t="s">
        <v>234</v>
      </c>
      <c r="AW285" s="14" t="s">
        <v>37</v>
      </c>
      <c r="AX285" s="14" t="s">
        <v>82</v>
      </c>
      <c r="AY285" s="255" t="s">
        <v>227</v>
      </c>
    </row>
    <row r="286" s="2" customFormat="1" ht="16.5" customHeight="1">
      <c r="A286" s="40"/>
      <c r="B286" s="41"/>
      <c r="C286" s="215" t="s">
        <v>627</v>
      </c>
      <c r="D286" s="215" t="s">
        <v>229</v>
      </c>
      <c r="E286" s="216" t="s">
        <v>628</v>
      </c>
      <c r="F286" s="217" t="s">
        <v>629</v>
      </c>
      <c r="G286" s="218" t="s">
        <v>259</v>
      </c>
      <c r="H286" s="219">
        <v>17.649999999999999</v>
      </c>
      <c r="I286" s="220"/>
      <c r="J286" s="221">
        <f>ROUND(I286*H286,2)</f>
        <v>0</v>
      </c>
      <c r="K286" s="217" t="s">
        <v>233</v>
      </c>
      <c r="L286" s="46"/>
      <c r="M286" s="222" t="s">
        <v>19</v>
      </c>
      <c r="N286" s="223" t="s">
        <v>46</v>
      </c>
      <c r="O286" s="86"/>
      <c r="P286" s="224">
        <f>O286*H286</f>
        <v>0</v>
      </c>
      <c r="Q286" s="224">
        <v>0.00020000000000000001</v>
      </c>
      <c r="R286" s="224">
        <f>Q286*H286</f>
        <v>0.0035299999999999997</v>
      </c>
      <c r="S286" s="224">
        <v>0</v>
      </c>
      <c r="T286" s="224">
        <f>S286*H286</f>
        <v>0</v>
      </c>
      <c r="U286" s="225" t="s">
        <v>19</v>
      </c>
      <c r="V286" s="40"/>
      <c r="W286" s="40"/>
      <c r="X286" s="40"/>
      <c r="Y286" s="40"/>
      <c r="Z286" s="40"/>
      <c r="AA286" s="40"/>
      <c r="AB286" s="40"/>
      <c r="AC286" s="40"/>
      <c r="AD286" s="40"/>
      <c r="AE286" s="40"/>
      <c r="AR286" s="226" t="s">
        <v>336</v>
      </c>
      <c r="AT286" s="226" t="s">
        <v>229</v>
      </c>
      <c r="AU286" s="226" t="s">
        <v>84</v>
      </c>
      <c r="AY286" s="19" t="s">
        <v>227</v>
      </c>
      <c r="BE286" s="227">
        <f>IF(N286="základní",J286,0)</f>
        <v>0</v>
      </c>
      <c r="BF286" s="227">
        <f>IF(N286="snížená",J286,0)</f>
        <v>0</v>
      </c>
      <c r="BG286" s="227">
        <f>IF(N286="zákl. přenesená",J286,0)</f>
        <v>0</v>
      </c>
      <c r="BH286" s="227">
        <f>IF(N286="sníž. přenesená",J286,0)</f>
        <v>0</v>
      </c>
      <c r="BI286" s="227">
        <f>IF(N286="nulová",J286,0)</f>
        <v>0</v>
      </c>
      <c r="BJ286" s="19" t="s">
        <v>82</v>
      </c>
      <c r="BK286" s="227">
        <f>ROUND(I286*H286,2)</f>
        <v>0</v>
      </c>
      <c r="BL286" s="19" t="s">
        <v>336</v>
      </c>
      <c r="BM286" s="226" t="s">
        <v>630</v>
      </c>
    </row>
    <row r="287" s="2" customFormat="1">
      <c r="A287" s="40"/>
      <c r="B287" s="41"/>
      <c r="C287" s="42"/>
      <c r="D287" s="228" t="s">
        <v>236</v>
      </c>
      <c r="E287" s="42"/>
      <c r="F287" s="229" t="s">
        <v>631</v>
      </c>
      <c r="G287" s="42"/>
      <c r="H287" s="42"/>
      <c r="I287" s="230"/>
      <c r="J287" s="42"/>
      <c r="K287" s="42"/>
      <c r="L287" s="46"/>
      <c r="M287" s="231"/>
      <c r="N287" s="232"/>
      <c r="O287" s="86"/>
      <c r="P287" s="86"/>
      <c r="Q287" s="86"/>
      <c r="R287" s="86"/>
      <c r="S287" s="86"/>
      <c r="T287" s="86"/>
      <c r="U287" s="87"/>
      <c r="V287" s="40"/>
      <c r="W287" s="40"/>
      <c r="X287" s="40"/>
      <c r="Y287" s="40"/>
      <c r="Z287" s="40"/>
      <c r="AA287" s="40"/>
      <c r="AB287" s="40"/>
      <c r="AC287" s="40"/>
      <c r="AD287" s="40"/>
      <c r="AE287" s="40"/>
      <c r="AT287" s="19" t="s">
        <v>236</v>
      </c>
      <c r="AU287" s="19" t="s">
        <v>84</v>
      </c>
    </row>
    <row r="288" s="13" customFormat="1">
      <c r="A288" s="13"/>
      <c r="B288" s="233"/>
      <c r="C288" s="234"/>
      <c r="D288" s="235" t="s">
        <v>238</v>
      </c>
      <c r="E288" s="236" t="s">
        <v>19</v>
      </c>
      <c r="F288" s="237" t="s">
        <v>632</v>
      </c>
      <c r="G288" s="234"/>
      <c r="H288" s="238">
        <v>17.649999999999999</v>
      </c>
      <c r="I288" s="239"/>
      <c r="J288" s="234"/>
      <c r="K288" s="234"/>
      <c r="L288" s="240"/>
      <c r="M288" s="241"/>
      <c r="N288" s="242"/>
      <c r="O288" s="242"/>
      <c r="P288" s="242"/>
      <c r="Q288" s="242"/>
      <c r="R288" s="242"/>
      <c r="S288" s="242"/>
      <c r="T288" s="242"/>
      <c r="U288" s="243"/>
      <c r="V288" s="13"/>
      <c r="W288" s="13"/>
      <c r="X288" s="13"/>
      <c r="Y288" s="13"/>
      <c r="Z288" s="13"/>
      <c r="AA288" s="13"/>
      <c r="AB288" s="13"/>
      <c r="AC288" s="13"/>
      <c r="AD288" s="13"/>
      <c r="AE288" s="13"/>
      <c r="AT288" s="244" t="s">
        <v>238</v>
      </c>
      <c r="AU288" s="244" t="s">
        <v>84</v>
      </c>
      <c r="AV288" s="13" t="s">
        <v>84</v>
      </c>
      <c r="AW288" s="13" t="s">
        <v>37</v>
      </c>
      <c r="AX288" s="13" t="s">
        <v>75</v>
      </c>
      <c r="AY288" s="244" t="s">
        <v>227</v>
      </c>
    </row>
    <row r="289" s="14" customFormat="1">
      <c r="A289" s="14"/>
      <c r="B289" s="245"/>
      <c r="C289" s="246"/>
      <c r="D289" s="235" t="s">
        <v>238</v>
      </c>
      <c r="E289" s="247" t="s">
        <v>19</v>
      </c>
      <c r="F289" s="248" t="s">
        <v>240</v>
      </c>
      <c r="G289" s="246"/>
      <c r="H289" s="249">
        <v>17.649999999999999</v>
      </c>
      <c r="I289" s="250"/>
      <c r="J289" s="246"/>
      <c r="K289" s="246"/>
      <c r="L289" s="251"/>
      <c r="M289" s="252"/>
      <c r="N289" s="253"/>
      <c r="O289" s="253"/>
      <c r="P289" s="253"/>
      <c r="Q289" s="253"/>
      <c r="R289" s="253"/>
      <c r="S289" s="253"/>
      <c r="T289" s="253"/>
      <c r="U289" s="254"/>
      <c r="V289" s="14"/>
      <c r="W289" s="14"/>
      <c r="X289" s="14"/>
      <c r="Y289" s="14"/>
      <c r="Z289" s="14"/>
      <c r="AA289" s="14"/>
      <c r="AB289" s="14"/>
      <c r="AC289" s="14"/>
      <c r="AD289" s="14"/>
      <c r="AE289" s="14"/>
      <c r="AT289" s="255" t="s">
        <v>238</v>
      </c>
      <c r="AU289" s="255" t="s">
        <v>84</v>
      </c>
      <c r="AV289" s="14" t="s">
        <v>234</v>
      </c>
      <c r="AW289" s="14" t="s">
        <v>37</v>
      </c>
      <c r="AX289" s="14" t="s">
        <v>82</v>
      </c>
      <c r="AY289" s="255" t="s">
        <v>227</v>
      </c>
    </row>
    <row r="290" s="2" customFormat="1" ht="21.75" customHeight="1">
      <c r="A290" s="40"/>
      <c r="B290" s="41"/>
      <c r="C290" s="215" t="s">
        <v>633</v>
      </c>
      <c r="D290" s="215" t="s">
        <v>229</v>
      </c>
      <c r="E290" s="216" t="s">
        <v>634</v>
      </c>
      <c r="F290" s="217" t="s">
        <v>635</v>
      </c>
      <c r="G290" s="218" t="s">
        <v>259</v>
      </c>
      <c r="H290" s="219">
        <v>17.649999999999999</v>
      </c>
      <c r="I290" s="220"/>
      <c r="J290" s="221">
        <f>ROUND(I290*H290,2)</f>
        <v>0</v>
      </c>
      <c r="K290" s="217" t="s">
        <v>233</v>
      </c>
      <c r="L290" s="46"/>
      <c r="M290" s="222" t="s">
        <v>19</v>
      </c>
      <c r="N290" s="223" t="s">
        <v>46</v>
      </c>
      <c r="O290" s="86"/>
      <c r="P290" s="224">
        <f>O290*H290</f>
        <v>0</v>
      </c>
      <c r="Q290" s="224">
        <v>0.012</v>
      </c>
      <c r="R290" s="224">
        <f>Q290*H290</f>
        <v>0.21179999999999999</v>
      </c>
      <c r="S290" s="224">
        <v>0</v>
      </c>
      <c r="T290" s="224">
        <f>S290*H290</f>
        <v>0</v>
      </c>
      <c r="U290" s="225" t="s">
        <v>19</v>
      </c>
      <c r="V290" s="40"/>
      <c r="W290" s="40"/>
      <c r="X290" s="40"/>
      <c r="Y290" s="40"/>
      <c r="Z290" s="40"/>
      <c r="AA290" s="40"/>
      <c r="AB290" s="40"/>
      <c r="AC290" s="40"/>
      <c r="AD290" s="40"/>
      <c r="AE290" s="40"/>
      <c r="AR290" s="226" t="s">
        <v>336</v>
      </c>
      <c r="AT290" s="226" t="s">
        <v>229</v>
      </c>
      <c r="AU290" s="226" t="s">
        <v>84</v>
      </c>
      <c r="AY290" s="19" t="s">
        <v>227</v>
      </c>
      <c r="BE290" s="227">
        <f>IF(N290="základní",J290,0)</f>
        <v>0</v>
      </c>
      <c r="BF290" s="227">
        <f>IF(N290="snížená",J290,0)</f>
        <v>0</v>
      </c>
      <c r="BG290" s="227">
        <f>IF(N290="zákl. přenesená",J290,0)</f>
        <v>0</v>
      </c>
      <c r="BH290" s="227">
        <f>IF(N290="sníž. přenesená",J290,0)</f>
        <v>0</v>
      </c>
      <c r="BI290" s="227">
        <f>IF(N290="nulová",J290,0)</f>
        <v>0</v>
      </c>
      <c r="BJ290" s="19" t="s">
        <v>82</v>
      </c>
      <c r="BK290" s="227">
        <f>ROUND(I290*H290,2)</f>
        <v>0</v>
      </c>
      <c r="BL290" s="19" t="s">
        <v>336</v>
      </c>
      <c r="BM290" s="226" t="s">
        <v>636</v>
      </c>
    </row>
    <row r="291" s="2" customFormat="1">
      <c r="A291" s="40"/>
      <c r="B291" s="41"/>
      <c r="C291" s="42"/>
      <c r="D291" s="228" t="s">
        <v>236</v>
      </c>
      <c r="E291" s="42"/>
      <c r="F291" s="229" t="s">
        <v>637</v>
      </c>
      <c r="G291" s="42"/>
      <c r="H291" s="42"/>
      <c r="I291" s="230"/>
      <c r="J291" s="42"/>
      <c r="K291" s="42"/>
      <c r="L291" s="46"/>
      <c r="M291" s="231"/>
      <c r="N291" s="232"/>
      <c r="O291" s="86"/>
      <c r="P291" s="86"/>
      <c r="Q291" s="86"/>
      <c r="R291" s="86"/>
      <c r="S291" s="86"/>
      <c r="T291" s="86"/>
      <c r="U291" s="87"/>
      <c r="V291" s="40"/>
      <c r="W291" s="40"/>
      <c r="X291" s="40"/>
      <c r="Y291" s="40"/>
      <c r="Z291" s="40"/>
      <c r="AA291" s="40"/>
      <c r="AB291" s="40"/>
      <c r="AC291" s="40"/>
      <c r="AD291" s="40"/>
      <c r="AE291" s="40"/>
      <c r="AT291" s="19" t="s">
        <v>236</v>
      </c>
      <c r="AU291" s="19" t="s">
        <v>84</v>
      </c>
    </row>
    <row r="292" s="13" customFormat="1">
      <c r="A292" s="13"/>
      <c r="B292" s="233"/>
      <c r="C292" s="234"/>
      <c r="D292" s="235" t="s">
        <v>238</v>
      </c>
      <c r="E292" s="236" t="s">
        <v>19</v>
      </c>
      <c r="F292" s="237" t="s">
        <v>632</v>
      </c>
      <c r="G292" s="234"/>
      <c r="H292" s="238">
        <v>17.649999999999999</v>
      </c>
      <c r="I292" s="239"/>
      <c r="J292" s="234"/>
      <c r="K292" s="234"/>
      <c r="L292" s="240"/>
      <c r="M292" s="241"/>
      <c r="N292" s="242"/>
      <c r="O292" s="242"/>
      <c r="P292" s="242"/>
      <c r="Q292" s="242"/>
      <c r="R292" s="242"/>
      <c r="S292" s="242"/>
      <c r="T292" s="242"/>
      <c r="U292" s="243"/>
      <c r="V292" s="13"/>
      <c r="W292" s="13"/>
      <c r="X292" s="13"/>
      <c r="Y292" s="13"/>
      <c r="Z292" s="13"/>
      <c r="AA292" s="13"/>
      <c r="AB292" s="13"/>
      <c r="AC292" s="13"/>
      <c r="AD292" s="13"/>
      <c r="AE292" s="13"/>
      <c r="AT292" s="244" t="s">
        <v>238</v>
      </c>
      <c r="AU292" s="244" t="s">
        <v>84</v>
      </c>
      <c r="AV292" s="13" t="s">
        <v>84</v>
      </c>
      <c r="AW292" s="13" t="s">
        <v>37</v>
      </c>
      <c r="AX292" s="13" t="s">
        <v>75</v>
      </c>
      <c r="AY292" s="244" t="s">
        <v>227</v>
      </c>
    </row>
    <row r="293" s="14" customFormat="1">
      <c r="A293" s="14"/>
      <c r="B293" s="245"/>
      <c r="C293" s="246"/>
      <c r="D293" s="235" t="s">
        <v>238</v>
      </c>
      <c r="E293" s="247" t="s">
        <v>19</v>
      </c>
      <c r="F293" s="248" t="s">
        <v>240</v>
      </c>
      <c r="G293" s="246"/>
      <c r="H293" s="249">
        <v>17.649999999999999</v>
      </c>
      <c r="I293" s="250"/>
      <c r="J293" s="246"/>
      <c r="K293" s="246"/>
      <c r="L293" s="251"/>
      <c r="M293" s="252"/>
      <c r="N293" s="253"/>
      <c r="O293" s="253"/>
      <c r="P293" s="253"/>
      <c r="Q293" s="253"/>
      <c r="R293" s="253"/>
      <c r="S293" s="253"/>
      <c r="T293" s="253"/>
      <c r="U293" s="254"/>
      <c r="V293" s="14"/>
      <c r="W293" s="14"/>
      <c r="X293" s="14"/>
      <c r="Y293" s="14"/>
      <c r="Z293" s="14"/>
      <c r="AA293" s="14"/>
      <c r="AB293" s="14"/>
      <c r="AC293" s="14"/>
      <c r="AD293" s="14"/>
      <c r="AE293" s="14"/>
      <c r="AT293" s="255" t="s">
        <v>238</v>
      </c>
      <c r="AU293" s="255" t="s">
        <v>84</v>
      </c>
      <c r="AV293" s="14" t="s">
        <v>234</v>
      </c>
      <c r="AW293" s="14" t="s">
        <v>37</v>
      </c>
      <c r="AX293" s="14" t="s">
        <v>82</v>
      </c>
      <c r="AY293" s="255" t="s">
        <v>227</v>
      </c>
    </row>
    <row r="294" s="2" customFormat="1" ht="16.5" customHeight="1">
      <c r="A294" s="40"/>
      <c r="B294" s="41"/>
      <c r="C294" s="215" t="s">
        <v>638</v>
      </c>
      <c r="D294" s="215" t="s">
        <v>229</v>
      </c>
      <c r="E294" s="216" t="s">
        <v>639</v>
      </c>
      <c r="F294" s="217" t="s">
        <v>640</v>
      </c>
      <c r="G294" s="218" t="s">
        <v>259</v>
      </c>
      <c r="H294" s="219">
        <v>17.649999999999999</v>
      </c>
      <c r="I294" s="220"/>
      <c r="J294" s="221">
        <f>ROUND(I294*H294,2)</f>
        <v>0</v>
      </c>
      <c r="K294" s="217" t="s">
        <v>233</v>
      </c>
      <c r="L294" s="46"/>
      <c r="M294" s="222" t="s">
        <v>19</v>
      </c>
      <c r="N294" s="223" t="s">
        <v>46</v>
      </c>
      <c r="O294" s="86"/>
      <c r="P294" s="224">
        <f>O294*H294</f>
        <v>0</v>
      </c>
      <c r="Q294" s="224">
        <v>0.00029999999999999997</v>
      </c>
      <c r="R294" s="224">
        <f>Q294*H294</f>
        <v>0.0052949999999999994</v>
      </c>
      <c r="S294" s="224">
        <v>0</v>
      </c>
      <c r="T294" s="224">
        <f>S294*H294</f>
        <v>0</v>
      </c>
      <c r="U294" s="225" t="s">
        <v>19</v>
      </c>
      <c r="V294" s="40"/>
      <c r="W294" s="40"/>
      <c r="X294" s="40"/>
      <c r="Y294" s="40"/>
      <c r="Z294" s="40"/>
      <c r="AA294" s="40"/>
      <c r="AB294" s="40"/>
      <c r="AC294" s="40"/>
      <c r="AD294" s="40"/>
      <c r="AE294" s="40"/>
      <c r="AR294" s="226" t="s">
        <v>336</v>
      </c>
      <c r="AT294" s="226" t="s">
        <v>229</v>
      </c>
      <c r="AU294" s="226" t="s">
        <v>84</v>
      </c>
      <c r="AY294" s="19" t="s">
        <v>227</v>
      </c>
      <c r="BE294" s="227">
        <f>IF(N294="základní",J294,0)</f>
        <v>0</v>
      </c>
      <c r="BF294" s="227">
        <f>IF(N294="snížená",J294,0)</f>
        <v>0</v>
      </c>
      <c r="BG294" s="227">
        <f>IF(N294="zákl. přenesená",J294,0)</f>
        <v>0</v>
      </c>
      <c r="BH294" s="227">
        <f>IF(N294="sníž. přenesená",J294,0)</f>
        <v>0</v>
      </c>
      <c r="BI294" s="227">
        <f>IF(N294="nulová",J294,0)</f>
        <v>0</v>
      </c>
      <c r="BJ294" s="19" t="s">
        <v>82</v>
      </c>
      <c r="BK294" s="227">
        <f>ROUND(I294*H294,2)</f>
        <v>0</v>
      </c>
      <c r="BL294" s="19" t="s">
        <v>336</v>
      </c>
      <c r="BM294" s="226" t="s">
        <v>641</v>
      </c>
    </row>
    <row r="295" s="2" customFormat="1">
      <c r="A295" s="40"/>
      <c r="B295" s="41"/>
      <c r="C295" s="42"/>
      <c r="D295" s="228" t="s">
        <v>236</v>
      </c>
      <c r="E295" s="42"/>
      <c r="F295" s="229" t="s">
        <v>642</v>
      </c>
      <c r="G295" s="42"/>
      <c r="H295" s="42"/>
      <c r="I295" s="230"/>
      <c r="J295" s="42"/>
      <c r="K295" s="42"/>
      <c r="L295" s="46"/>
      <c r="M295" s="231"/>
      <c r="N295" s="232"/>
      <c r="O295" s="86"/>
      <c r="P295" s="86"/>
      <c r="Q295" s="86"/>
      <c r="R295" s="86"/>
      <c r="S295" s="86"/>
      <c r="T295" s="86"/>
      <c r="U295" s="87"/>
      <c r="V295" s="40"/>
      <c r="W295" s="40"/>
      <c r="X295" s="40"/>
      <c r="Y295" s="40"/>
      <c r="Z295" s="40"/>
      <c r="AA295" s="40"/>
      <c r="AB295" s="40"/>
      <c r="AC295" s="40"/>
      <c r="AD295" s="40"/>
      <c r="AE295" s="40"/>
      <c r="AT295" s="19" t="s">
        <v>236</v>
      </c>
      <c r="AU295" s="19" t="s">
        <v>84</v>
      </c>
    </row>
    <row r="296" s="13" customFormat="1">
      <c r="A296" s="13"/>
      <c r="B296" s="233"/>
      <c r="C296" s="234"/>
      <c r="D296" s="235" t="s">
        <v>238</v>
      </c>
      <c r="E296" s="236" t="s">
        <v>19</v>
      </c>
      <c r="F296" s="237" t="s">
        <v>632</v>
      </c>
      <c r="G296" s="234"/>
      <c r="H296" s="238">
        <v>17.649999999999999</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84</v>
      </c>
      <c r="AV296" s="13" t="s">
        <v>84</v>
      </c>
      <c r="AW296" s="13" t="s">
        <v>37</v>
      </c>
      <c r="AX296" s="13" t="s">
        <v>75</v>
      </c>
      <c r="AY296" s="244" t="s">
        <v>227</v>
      </c>
    </row>
    <row r="297" s="14" customFormat="1">
      <c r="A297" s="14"/>
      <c r="B297" s="245"/>
      <c r="C297" s="246"/>
      <c r="D297" s="235" t="s">
        <v>238</v>
      </c>
      <c r="E297" s="247" t="s">
        <v>19</v>
      </c>
      <c r="F297" s="248" t="s">
        <v>240</v>
      </c>
      <c r="G297" s="246"/>
      <c r="H297" s="249">
        <v>17.649999999999999</v>
      </c>
      <c r="I297" s="250"/>
      <c r="J297" s="246"/>
      <c r="K297" s="246"/>
      <c r="L297" s="251"/>
      <c r="M297" s="252"/>
      <c r="N297" s="253"/>
      <c r="O297" s="253"/>
      <c r="P297" s="253"/>
      <c r="Q297" s="253"/>
      <c r="R297" s="253"/>
      <c r="S297" s="253"/>
      <c r="T297" s="253"/>
      <c r="U297" s="254"/>
      <c r="V297" s="14"/>
      <c r="W297" s="14"/>
      <c r="X297" s="14"/>
      <c r="Y297" s="14"/>
      <c r="Z297" s="14"/>
      <c r="AA297" s="14"/>
      <c r="AB297" s="14"/>
      <c r="AC297" s="14"/>
      <c r="AD297" s="14"/>
      <c r="AE297" s="14"/>
      <c r="AT297" s="255" t="s">
        <v>238</v>
      </c>
      <c r="AU297" s="255" t="s">
        <v>84</v>
      </c>
      <c r="AV297" s="14" t="s">
        <v>234</v>
      </c>
      <c r="AW297" s="14" t="s">
        <v>37</v>
      </c>
      <c r="AX297" s="14" t="s">
        <v>82</v>
      </c>
      <c r="AY297" s="255" t="s">
        <v>227</v>
      </c>
    </row>
    <row r="298" s="2" customFormat="1" ht="24.15" customHeight="1">
      <c r="A298" s="40"/>
      <c r="B298" s="41"/>
      <c r="C298" s="256" t="s">
        <v>643</v>
      </c>
      <c r="D298" s="256" t="s">
        <v>241</v>
      </c>
      <c r="E298" s="257" t="s">
        <v>644</v>
      </c>
      <c r="F298" s="258" t="s">
        <v>645</v>
      </c>
      <c r="G298" s="259" t="s">
        <v>259</v>
      </c>
      <c r="H298" s="260">
        <v>19.414999999999999</v>
      </c>
      <c r="I298" s="261"/>
      <c r="J298" s="262">
        <f>ROUND(I298*H298,2)</f>
        <v>0</v>
      </c>
      <c r="K298" s="258" t="s">
        <v>233</v>
      </c>
      <c r="L298" s="263"/>
      <c r="M298" s="264" t="s">
        <v>19</v>
      </c>
      <c r="N298" s="265" t="s">
        <v>46</v>
      </c>
      <c r="O298" s="86"/>
      <c r="P298" s="224">
        <f>O298*H298</f>
        <v>0</v>
      </c>
      <c r="Q298" s="224">
        <v>0.0051000000000000004</v>
      </c>
      <c r="R298" s="224">
        <f>Q298*H298</f>
        <v>0.099016500000000007</v>
      </c>
      <c r="S298" s="224">
        <v>0</v>
      </c>
      <c r="T298" s="224">
        <f>S298*H298</f>
        <v>0</v>
      </c>
      <c r="U298" s="225" t="s">
        <v>19</v>
      </c>
      <c r="V298" s="40"/>
      <c r="W298" s="40"/>
      <c r="X298" s="40"/>
      <c r="Y298" s="40"/>
      <c r="Z298" s="40"/>
      <c r="AA298" s="40"/>
      <c r="AB298" s="40"/>
      <c r="AC298" s="40"/>
      <c r="AD298" s="40"/>
      <c r="AE298" s="40"/>
      <c r="AR298" s="226" t="s">
        <v>491</v>
      </c>
      <c r="AT298" s="226" t="s">
        <v>241</v>
      </c>
      <c r="AU298" s="226" t="s">
        <v>84</v>
      </c>
      <c r="AY298" s="19" t="s">
        <v>227</v>
      </c>
      <c r="BE298" s="227">
        <f>IF(N298="základní",J298,0)</f>
        <v>0</v>
      </c>
      <c r="BF298" s="227">
        <f>IF(N298="snížená",J298,0)</f>
        <v>0</v>
      </c>
      <c r="BG298" s="227">
        <f>IF(N298="zákl. přenesená",J298,0)</f>
        <v>0</v>
      </c>
      <c r="BH298" s="227">
        <f>IF(N298="sníž. přenesená",J298,0)</f>
        <v>0</v>
      </c>
      <c r="BI298" s="227">
        <f>IF(N298="nulová",J298,0)</f>
        <v>0</v>
      </c>
      <c r="BJ298" s="19" t="s">
        <v>82</v>
      </c>
      <c r="BK298" s="227">
        <f>ROUND(I298*H298,2)</f>
        <v>0</v>
      </c>
      <c r="BL298" s="19" t="s">
        <v>336</v>
      </c>
      <c r="BM298" s="226" t="s">
        <v>646</v>
      </c>
    </row>
    <row r="299" s="13" customFormat="1">
      <c r="A299" s="13"/>
      <c r="B299" s="233"/>
      <c r="C299" s="234"/>
      <c r="D299" s="235" t="s">
        <v>238</v>
      </c>
      <c r="E299" s="234"/>
      <c r="F299" s="237" t="s">
        <v>647</v>
      </c>
      <c r="G299" s="234"/>
      <c r="H299" s="238">
        <v>19.414999999999999</v>
      </c>
      <c r="I299" s="239"/>
      <c r="J299" s="234"/>
      <c r="K299" s="234"/>
      <c r="L299" s="240"/>
      <c r="M299" s="241"/>
      <c r="N299" s="242"/>
      <c r="O299" s="242"/>
      <c r="P299" s="242"/>
      <c r="Q299" s="242"/>
      <c r="R299" s="242"/>
      <c r="S299" s="242"/>
      <c r="T299" s="242"/>
      <c r="U299" s="243"/>
      <c r="V299" s="13"/>
      <c r="W299" s="13"/>
      <c r="X299" s="13"/>
      <c r="Y299" s="13"/>
      <c r="Z299" s="13"/>
      <c r="AA299" s="13"/>
      <c r="AB299" s="13"/>
      <c r="AC299" s="13"/>
      <c r="AD299" s="13"/>
      <c r="AE299" s="13"/>
      <c r="AT299" s="244" t="s">
        <v>238</v>
      </c>
      <c r="AU299" s="244" t="s">
        <v>84</v>
      </c>
      <c r="AV299" s="13" t="s">
        <v>84</v>
      </c>
      <c r="AW299" s="13" t="s">
        <v>4</v>
      </c>
      <c r="AX299" s="13" t="s">
        <v>82</v>
      </c>
      <c r="AY299" s="244" t="s">
        <v>227</v>
      </c>
    </row>
    <row r="300" s="2" customFormat="1" ht="16.5" customHeight="1">
      <c r="A300" s="40"/>
      <c r="B300" s="41"/>
      <c r="C300" s="215" t="s">
        <v>648</v>
      </c>
      <c r="D300" s="215" t="s">
        <v>229</v>
      </c>
      <c r="E300" s="216" t="s">
        <v>649</v>
      </c>
      <c r="F300" s="217" t="s">
        <v>650</v>
      </c>
      <c r="G300" s="218" t="s">
        <v>309</v>
      </c>
      <c r="H300" s="219">
        <v>17.600000000000001</v>
      </c>
      <c r="I300" s="220"/>
      <c r="J300" s="221">
        <f>ROUND(I300*H300,2)</f>
        <v>0</v>
      </c>
      <c r="K300" s="217" t="s">
        <v>233</v>
      </c>
      <c r="L300" s="46"/>
      <c r="M300" s="222" t="s">
        <v>19</v>
      </c>
      <c r="N300" s="223" t="s">
        <v>46</v>
      </c>
      <c r="O300" s="86"/>
      <c r="P300" s="224">
        <f>O300*H300</f>
        <v>0</v>
      </c>
      <c r="Q300" s="224">
        <v>1.0000000000000001E-05</v>
      </c>
      <c r="R300" s="224">
        <f>Q300*H300</f>
        <v>0.00017600000000000002</v>
      </c>
      <c r="S300" s="224">
        <v>0</v>
      </c>
      <c r="T300" s="224">
        <f>S300*H300</f>
        <v>0</v>
      </c>
      <c r="U300" s="225" t="s">
        <v>19</v>
      </c>
      <c r="V300" s="40"/>
      <c r="W300" s="40"/>
      <c r="X300" s="40"/>
      <c r="Y300" s="40"/>
      <c r="Z300" s="40"/>
      <c r="AA300" s="40"/>
      <c r="AB300" s="40"/>
      <c r="AC300" s="40"/>
      <c r="AD300" s="40"/>
      <c r="AE300" s="40"/>
      <c r="AR300" s="226" t="s">
        <v>336</v>
      </c>
      <c r="AT300" s="226" t="s">
        <v>229</v>
      </c>
      <c r="AU300" s="226" t="s">
        <v>84</v>
      </c>
      <c r="AY300" s="19" t="s">
        <v>227</v>
      </c>
      <c r="BE300" s="227">
        <f>IF(N300="základní",J300,0)</f>
        <v>0</v>
      </c>
      <c r="BF300" s="227">
        <f>IF(N300="snížená",J300,0)</f>
        <v>0</v>
      </c>
      <c r="BG300" s="227">
        <f>IF(N300="zákl. přenesená",J300,0)</f>
        <v>0</v>
      </c>
      <c r="BH300" s="227">
        <f>IF(N300="sníž. přenesená",J300,0)</f>
        <v>0</v>
      </c>
      <c r="BI300" s="227">
        <f>IF(N300="nulová",J300,0)</f>
        <v>0</v>
      </c>
      <c r="BJ300" s="19" t="s">
        <v>82</v>
      </c>
      <c r="BK300" s="227">
        <f>ROUND(I300*H300,2)</f>
        <v>0</v>
      </c>
      <c r="BL300" s="19" t="s">
        <v>336</v>
      </c>
      <c r="BM300" s="226" t="s">
        <v>651</v>
      </c>
    </row>
    <row r="301" s="2" customFormat="1">
      <c r="A301" s="40"/>
      <c r="B301" s="41"/>
      <c r="C301" s="42"/>
      <c r="D301" s="228" t="s">
        <v>236</v>
      </c>
      <c r="E301" s="42"/>
      <c r="F301" s="229" t="s">
        <v>652</v>
      </c>
      <c r="G301" s="42"/>
      <c r="H301" s="42"/>
      <c r="I301" s="230"/>
      <c r="J301" s="42"/>
      <c r="K301" s="42"/>
      <c r="L301" s="46"/>
      <c r="M301" s="231"/>
      <c r="N301" s="232"/>
      <c r="O301" s="86"/>
      <c r="P301" s="86"/>
      <c r="Q301" s="86"/>
      <c r="R301" s="86"/>
      <c r="S301" s="86"/>
      <c r="T301" s="86"/>
      <c r="U301" s="87"/>
      <c r="V301" s="40"/>
      <c r="W301" s="40"/>
      <c r="X301" s="40"/>
      <c r="Y301" s="40"/>
      <c r="Z301" s="40"/>
      <c r="AA301" s="40"/>
      <c r="AB301" s="40"/>
      <c r="AC301" s="40"/>
      <c r="AD301" s="40"/>
      <c r="AE301" s="40"/>
      <c r="AT301" s="19" t="s">
        <v>236</v>
      </c>
      <c r="AU301" s="19" t="s">
        <v>84</v>
      </c>
    </row>
    <row r="302" s="13" customFormat="1">
      <c r="A302" s="13"/>
      <c r="B302" s="233"/>
      <c r="C302" s="234"/>
      <c r="D302" s="235" t="s">
        <v>238</v>
      </c>
      <c r="E302" s="236" t="s">
        <v>19</v>
      </c>
      <c r="F302" s="237" t="s">
        <v>653</v>
      </c>
      <c r="G302" s="234"/>
      <c r="H302" s="238">
        <v>17.600000000000001</v>
      </c>
      <c r="I302" s="239"/>
      <c r="J302" s="234"/>
      <c r="K302" s="234"/>
      <c r="L302" s="240"/>
      <c r="M302" s="241"/>
      <c r="N302" s="242"/>
      <c r="O302" s="242"/>
      <c r="P302" s="242"/>
      <c r="Q302" s="242"/>
      <c r="R302" s="242"/>
      <c r="S302" s="242"/>
      <c r="T302" s="242"/>
      <c r="U302" s="243"/>
      <c r="V302" s="13"/>
      <c r="W302" s="13"/>
      <c r="X302" s="13"/>
      <c r="Y302" s="13"/>
      <c r="Z302" s="13"/>
      <c r="AA302" s="13"/>
      <c r="AB302" s="13"/>
      <c r="AC302" s="13"/>
      <c r="AD302" s="13"/>
      <c r="AE302" s="13"/>
      <c r="AT302" s="244" t="s">
        <v>238</v>
      </c>
      <c r="AU302" s="244" t="s">
        <v>84</v>
      </c>
      <c r="AV302" s="13" t="s">
        <v>84</v>
      </c>
      <c r="AW302" s="13" t="s">
        <v>37</v>
      </c>
      <c r="AX302" s="13" t="s">
        <v>75</v>
      </c>
      <c r="AY302" s="244" t="s">
        <v>227</v>
      </c>
    </row>
    <row r="303" s="14" customFormat="1">
      <c r="A303" s="14"/>
      <c r="B303" s="245"/>
      <c r="C303" s="246"/>
      <c r="D303" s="235" t="s">
        <v>238</v>
      </c>
      <c r="E303" s="247" t="s">
        <v>19</v>
      </c>
      <c r="F303" s="248" t="s">
        <v>240</v>
      </c>
      <c r="G303" s="246"/>
      <c r="H303" s="249">
        <v>17.600000000000001</v>
      </c>
      <c r="I303" s="250"/>
      <c r="J303" s="246"/>
      <c r="K303" s="246"/>
      <c r="L303" s="251"/>
      <c r="M303" s="252"/>
      <c r="N303" s="253"/>
      <c r="O303" s="253"/>
      <c r="P303" s="253"/>
      <c r="Q303" s="253"/>
      <c r="R303" s="253"/>
      <c r="S303" s="253"/>
      <c r="T303" s="253"/>
      <c r="U303" s="254"/>
      <c r="V303" s="14"/>
      <c r="W303" s="14"/>
      <c r="X303" s="14"/>
      <c r="Y303" s="14"/>
      <c r="Z303" s="14"/>
      <c r="AA303" s="14"/>
      <c r="AB303" s="14"/>
      <c r="AC303" s="14"/>
      <c r="AD303" s="14"/>
      <c r="AE303" s="14"/>
      <c r="AT303" s="255" t="s">
        <v>238</v>
      </c>
      <c r="AU303" s="255" t="s">
        <v>84</v>
      </c>
      <c r="AV303" s="14" t="s">
        <v>234</v>
      </c>
      <c r="AW303" s="14" t="s">
        <v>37</v>
      </c>
      <c r="AX303" s="14" t="s">
        <v>82</v>
      </c>
      <c r="AY303" s="255" t="s">
        <v>227</v>
      </c>
    </row>
    <row r="304" s="2" customFormat="1" ht="16.5" customHeight="1">
      <c r="A304" s="40"/>
      <c r="B304" s="41"/>
      <c r="C304" s="256" t="s">
        <v>654</v>
      </c>
      <c r="D304" s="256" t="s">
        <v>241</v>
      </c>
      <c r="E304" s="257" t="s">
        <v>655</v>
      </c>
      <c r="F304" s="258" t="s">
        <v>656</v>
      </c>
      <c r="G304" s="259" t="s">
        <v>309</v>
      </c>
      <c r="H304" s="260">
        <v>21.120000000000001</v>
      </c>
      <c r="I304" s="261"/>
      <c r="J304" s="262">
        <f>ROUND(I304*H304,2)</f>
        <v>0</v>
      </c>
      <c r="K304" s="258" t="s">
        <v>19</v>
      </c>
      <c r="L304" s="263"/>
      <c r="M304" s="264" t="s">
        <v>19</v>
      </c>
      <c r="N304" s="265" t="s">
        <v>46</v>
      </c>
      <c r="O304" s="86"/>
      <c r="P304" s="224">
        <f>O304*H304</f>
        <v>0</v>
      </c>
      <c r="Q304" s="224">
        <v>0.00020000000000000001</v>
      </c>
      <c r="R304" s="224">
        <f>Q304*H304</f>
        <v>0.0042240000000000003</v>
      </c>
      <c r="S304" s="224">
        <v>0</v>
      </c>
      <c r="T304" s="224">
        <f>S304*H304</f>
        <v>0</v>
      </c>
      <c r="U304" s="225" t="s">
        <v>19</v>
      </c>
      <c r="V304" s="40"/>
      <c r="W304" s="40"/>
      <c r="X304" s="40"/>
      <c r="Y304" s="40"/>
      <c r="Z304" s="40"/>
      <c r="AA304" s="40"/>
      <c r="AB304" s="40"/>
      <c r="AC304" s="40"/>
      <c r="AD304" s="40"/>
      <c r="AE304" s="40"/>
      <c r="AR304" s="226" t="s">
        <v>491</v>
      </c>
      <c r="AT304" s="226" t="s">
        <v>241</v>
      </c>
      <c r="AU304" s="226" t="s">
        <v>84</v>
      </c>
      <c r="AY304" s="19" t="s">
        <v>227</v>
      </c>
      <c r="BE304" s="227">
        <f>IF(N304="základní",J304,0)</f>
        <v>0</v>
      </c>
      <c r="BF304" s="227">
        <f>IF(N304="snížená",J304,0)</f>
        <v>0</v>
      </c>
      <c r="BG304" s="227">
        <f>IF(N304="zákl. přenesená",J304,0)</f>
        <v>0</v>
      </c>
      <c r="BH304" s="227">
        <f>IF(N304="sníž. přenesená",J304,0)</f>
        <v>0</v>
      </c>
      <c r="BI304" s="227">
        <f>IF(N304="nulová",J304,0)</f>
        <v>0</v>
      </c>
      <c r="BJ304" s="19" t="s">
        <v>82</v>
      </c>
      <c r="BK304" s="227">
        <f>ROUND(I304*H304,2)</f>
        <v>0</v>
      </c>
      <c r="BL304" s="19" t="s">
        <v>336</v>
      </c>
      <c r="BM304" s="226" t="s">
        <v>657</v>
      </c>
    </row>
    <row r="305" s="13" customFormat="1">
      <c r="A305" s="13"/>
      <c r="B305" s="233"/>
      <c r="C305" s="234"/>
      <c r="D305" s="235" t="s">
        <v>238</v>
      </c>
      <c r="E305" s="234"/>
      <c r="F305" s="237" t="s">
        <v>658</v>
      </c>
      <c r="G305" s="234"/>
      <c r="H305" s="238">
        <v>21.120000000000001</v>
      </c>
      <c r="I305" s="239"/>
      <c r="J305" s="234"/>
      <c r="K305" s="234"/>
      <c r="L305" s="240"/>
      <c r="M305" s="241"/>
      <c r="N305" s="242"/>
      <c r="O305" s="242"/>
      <c r="P305" s="242"/>
      <c r="Q305" s="242"/>
      <c r="R305" s="242"/>
      <c r="S305" s="242"/>
      <c r="T305" s="242"/>
      <c r="U305" s="243"/>
      <c r="V305" s="13"/>
      <c r="W305" s="13"/>
      <c r="X305" s="13"/>
      <c r="Y305" s="13"/>
      <c r="Z305" s="13"/>
      <c r="AA305" s="13"/>
      <c r="AB305" s="13"/>
      <c r="AC305" s="13"/>
      <c r="AD305" s="13"/>
      <c r="AE305" s="13"/>
      <c r="AT305" s="244" t="s">
        <v>238</v>
      </c>
      <c r="AU305" s="244" t="s">
        <v>84</v>
      </c>
      <c r="AV305" s="13" t="s">
        <v>84</v>
      </c>
      <c r="AW305" s="13" t="s">
        <v>4</v>
      </c>
      <c r="AX305" s="13" t="s">
        <v>82</v>
      </c>
      <c r="AY305" s="244" t="s">
        <v>227</v>
      </c>
    </row>
    <row r="306" s="2" customFormat="1" ht="16.5" customHeight="1">
      <c r="A306" s="40"/>
      <c r="B306" s="41"/>
      <c r="C306" s="215" t="s">
        <v>659</v>
      </c>
      <c r="D306" s="215" t="s">
        <v>229</v>
      </c>
      <c r="E306" s="216" t="s">
        <v>660</v>
      </c>
      <c r="F306" s="217" t="s">
        <v>661</v>
      </c>
      <c r="G306" s="218" t="s">
        <v>309</v>
      </c>
      <c r="H306" s="219">
        <v>17.600000000000001</v>
      </c>
      <c r="I306" s="220"/>
      <c r="J306" s="221">
        <f>ROUND(I306*H306,2)</f>
        <v>0</v>
      </c>
      <c r="K306" s="217" t="s">
        <v>233</v>
      </c>
      <c r="L306" s="46"/>
      <c r="M306" s="222" t="s">
        <v>19</v>
      </c>
      <c r="N306" s="223" t="s">
        <v>46</v>
      </c>
      <c r="O306" s="86"/>
      <c r="P306" s="224">
        <f>O306*H306</f>
        <v>0</v>
      </c>
      <c r="Q306" s="224">
        <v>3.0000000000000001E-05</v>
      </c>
      <c r="R306" s="224">
        <f>Q306*H306</f>
        <v>0.00052800000000000004</v>
      </c>
      <c r="S306" s="224">
        <v>0</v>
      </c>
      <c r="T306" s="224">
        <f>S306*H306</f>
        <v>0</v>
      </c>
      <c r="U306" s="225" t="s">
        <v>19</v>
      </c>
      <c r="V306" s="40"/>
      <c r="W306" s="40"/>
      <c r="X306" s="40"/>
      <c r="Y306" s="40"/>
      <c r="Z306" s="40"/>
      <c r="AA306" s="40"/>
      <c r="AB306" s="40"/>
      <c r="AC306" s="40"/>
      <c r="AD306" s="40"/>
      <c r="AE306" s="40"/>
      <c r="AR306" s="226" t="s">
        <v>336</v>
      </c>
      <c r="AT306" s="226" t="s">
        <v>229</v>
      </c>
      <c r="AU306" s="226" t="s">
        <v>84</v>
      </c>
      <c r="AY306" s="19" t="s">
        <v>227</v>
      </c>
      <c r="BE306" s="227">
        <f>IF(N306="základní",J306,0)</f>
        <v>0</v>
      </c>
      <c r="BF306" s="227">
        <f>IF(N306="snížená",J306,0)</f>
        <v>0</v>
      </c>
      <c r="BG306" s="227">
        <f>IF(N306="zákl. přenesená",J306,0)</f>
        <v>0</v>
      </c>
      <c r="BH306" s="227">
        <f>IF(N306="sníž. přenesená",J306,0)</f>
        <v>0</v>
      </c>
      <c r="BI306" s="227">
        <f>IF(N306="nulová",J306,0)</f>
        <v>0</v>
      </c>
      <c r="BJ306" s="19" t="s">
        <v>82</v>
      </c>
      <c r="BK306" s="227">
        <f>ROUND(I306*H306,2)</f>
        <v>0</v>
      </c>
      <c r="BL306" s="19" t="s">
        <v>336</v>
      </c>
      <c r="BM306" s="226" t="s">
        <v>662</v>
      </c>
    </row>
    <row r="307" s="2" customFormat="1">
      <c r="A307" s="40"/>
      <c r="B307" s="41"/>
      <c r="C307" s="42"/>
      <c r="D307" s="228" t="s">
        <v>236</v>
      </c>
      <c r="E307" s="42"/>
      <c r="F307" s="229" t="s">
        <v>663</v>
      </c>
      <c r="G307" s="42"/>
      <c r="H307" s="42"/>
      <c r="I307" s="230"/>
      <c r="J307" s="42"/>
      <c r="K307" s="42"/>
      <c r="L307" s="46"/>
      <c r="M307" s="231"/>
      <c r="N307" s="232"/>
      <c r="O307" s="86"/>
      <c r="P307" s="86"/>
      <c r="Q307" s="86"/>
      <c r="R307" s="86"/>
      <c r="S307" s="86"/>
      <c r="T307" s="86"/>
      <c r="U307" s="87"/>
      <c r="V307" s="40"/>
      <c r="W307" s="40"/>
      <c r="X307" s="40"/>
      <c r="Y307" s="40"/>
      <c r="Z307" s="40"/>
      <c r="AA307" s="40"/>
      <c r="AB307" s="40"/>
      <c r="AC307" s="40"/>
      <c r="AD307" s="40"/>
      <c r="AE307" s="40"/>
      <c r="AT307" s="19" t="s">
        <v>236</v>
      </c>
      <c r="AU307" s="19" t="s">
        <v>84</v>
      </c>
    </row>
    <row r="308" s="13" customFormat="1">
      <c r="A308" s="13"/>
      <c r="B308" s="233"/>
      <c r="C308" s="234"/>
      <c r="D308" s="235" t="s">
        <v>238</v>
      </c>
      <c r="E308" s="236" t="s">
        <v>19</v>
      </c>
      <c r="F308" s="237" t="s">
        <v>664</v>
      </c>
      <c r="G308" s="234"/>
      <c r="H308" s="238">
        <v>17.600000000000001</v>
      </c>
      <c r="I308" s="239"/>
      <c r="J308" s="234"/>
      <c r="K308" s="234"/>
      <c r="L308" s="240"/>
      <c r="M308" s="241"/>
      <c r="N308" s="242"/>
      <c r="O308" s="242"/>
      <c r="P308" s="242"/>
      <c r="Q308" s="242"/>
      <c r="R308" s="242"/>
      <c r="S308" s="242"/>
      <c r="T308" s="242"/>
      <c r="U308" s="243"/>
      <c r="V308" s="13"/>
      <c r="W308" s="13"/>
      <c r="X308" s="13"/>
      <c r="Y308" s="13"/>
      <c r="Z308" s="13"/>
      <c r="AA308" s="13"/>
      <c r="AB308" s="13"/>
      <c r="AC308" s="13"/>
      <c r="AD308" s="13"/>
      <c r="AE308" s="13"/>
      <c r="AT308" s="244" t="s">
        <v>238</v>
      </c>
      <c r="AU308" s="244" t="s">
        <v>84</v>
      </c>
      <c r="AV308" s="13" t="s">
        <v>84</v>
      </c>
      <c r="AW308" s="13" t="s">
        <v>37</v>
      </c>
      <c r="AX308" s="13" t="s">
        <v>75</v>
      </c>
      <c r="AY308" s="244" t="s">
        <v>227</v>
      </c>
    </row>
    <row r="309" s="14" customFormat="1">
      <c r="A309" s="14"/>
      <c r="B309" s="245"/>
      <c r="C309" s="246"/>
      <c r="D309" s="235" t="s">
        <v>238</v>
      </c>
      <c r="E309" s="247" t="s">
        <v>19</v>
      </c>
      <c r="F309" s="248" t="s">
        <v>240</v>
      </c>
      <c r="G309" s="246"/>
      <c r="H309" s="249">
        <v>17.600000000000001</v>
      </c>
      <c r="I309" s="250"/>
      <c r="J309" s="246"/>
      <c r="K309" s="246"/>
      <c r="L309" s="251"/>
      <c r="M309" s="252"/>
      <c r="N309" s="253"/>
      <c r="O309" s="253"/>
      <c r="P309" s="253"/>
      <c r="Q309" s="253"/>
      <c r="R309" s="253"/>
      <c r="S309" s="253"/>
      <c r="T309" s="253"/>
      <c r="U309" s="254"/>
      <c r="V309" s="14"/>
      <c r="W309" s="14"/>
      <c r="X309" s="14"/>
      <c r="Y309" s="14"/>
      <c r="Z309" s="14"/>
      <c r="AA309" s="14"/>
      <c r="AB309" s="14"/>
      <c r="AC309" s="14"/>
      <c r="AD309" s="14"/>
      <c r="AE309" s="14"/>
      <c r="AT309" s="255" t="s">
        <v>238</v>
      </c>
      <c r="AU309" s="255" t="s">
        <v>84</v>
      </c>
      <c r="AV309" s="14" t="s">
        <v>234</v>
      </c>
      <c r="AW309" s="14" t="s">
        <v>37</v>
      </c>
      <c r="AX309" s="14" t="s">
        <v>82</v>
      </c>
      <c r="AY309" s="255" t="s">
        <v>227</v>
      </c>
    </row>
    <row r="310" s="2" customFormat="1" ht="24.15" customHeight="1">
      <c r="A310" s="40"/>
      <c r="B310" s="41"/>
      <c r="C310" s="215" t="s">
        <v>665</v>
      </c>
      <c r="D310" s="215" t="s">
        <v>229</v>
      </c>
      <c r="E310" s="216" t="s">
        <v>666</v>
      </c>
      <c r="F310" s="217" t="s">
        <v>667</v>
      </c>
      <c r="G310" s="218" t="s">
        <v>244</v>
      </c>
      <c r="H310" s="219">
        <v>0.32500000000000001</v>
      </c>
      <c r="I310" s="220"/>
      <c r="J310" s="221">
        <f>ROUND(I310*H310,2)</f>
        <v>0</v>
      </c>
      <c r="K310" s="217" t="s">
        <v>233</v>
      </c>
      <c r="L310" s="46"/>
      <c r="M310" s="222" t="s">
        <v>19</v>
      </c>
      <c r="N310" s="223" t="s">
        <v>46</v>
      </c>
      <c r="O310" s="86"/>
      <c r="P310" s="224">
        <f>O310*H310</f>
        <v>0</v>
      </c>
      <c r="Q310" s="224">
        <v>0</v>
      </c>
      <c r="R310" s="224">
        <f>Q310*H310</f>
        <v>0</v>
      </c>
      <c r="S310" s="224">
        <v>0</v>
      </c>
      <c r="T310" s="224">
        <f>S310*H310</f>
        <v>0</v>
      </c>
      <c r="U310" s="225" t="s">
        <v>19</v>
      </c>
      <c r="V310" s="40"/>
      <c r="W310" s="40"/>
      <c r="X310" s="40"/>
      <c r="Y310" s="40"/>
      <c r="Z310" s="40"/>
      <c r="AA310" s="40"/>
      <c r="AB310" s="40"/>
      <c r="AC310" s="40"/>
      <c r="AD310" s="40"/>
      <c r="AE310" s="40"/>
      <c r="AR310" s="226" t="s">
        <v>336</v>
      </c>
      <c r="AT310" s="226" t="s">
        <v>229</v>
      </c>
      <c r="AU310" s="226" t="s">
        <v>84</v>
      </c>
      <c r="AY310" s="19" t="s">
        <v>227</v>
      </c>
      <c r="BE310" s="227">
        <f>IF(N310="základní",J310,0)</f>
        <v>0</v>
      </c>
      <c r="BF310" s="227">
        <f>IF(N310="snížená",J310,0)</f>
        <v>0</v>
      </c>
      <c r="BG310" s="227">
        <f>IF(N310="zákl. přenesená",J310,0)</f>
        <v>0</v>
      </c>
      <c r="BH310" s="227">
        <f>IF(N310="sníž. přenesená",J310,0)</f>
        <v>0</v>
      </c>
      <c r="BI310" s="227">
        <f>IF(N310="nulová",J310,0)</f>
        <v>0</v>
      </c>
      <c r="BJ310" s="19" t="s">
        <v>82</v>
      </c>
      <c r="BK310" s="227">
        <f>ROUND(I310*H310,2)</f>
        <v>0</v>
      </c>
      <c r="BL310" s="19" t="s">
        <v>336</v>
      </c>
      <c r="BM310" s="226" t="s">
        <v>668</v>
      </c>
    </row>
    <row r="311" s="2" customFormat="1">
      <c r="A311" s="40"/>
      <c r="B311" s="41"/>
      <c r="C311" s="42"/>
      <c r="D311" s="228" t="s">
        <v>236</v>
      </c>
      <c r="E311" s="42"/>
      <c r="F311" s="229" t="s">
        <v>669</v>
      </c>
      <c r="G311" s="42"/>
      <c r="H311" s="42"/>
      <c r="I311" s="230"/>
      <c r="J311" s="42"/>
      <c r="K311" s="42"/>
      <c r="L311" s="46"/>
      <c r="M311" s="231"/>
      <c r="N311" s="232"/>
      <c r="O311" s="86"/>
      <c r="P311" s="86"/>
      <c r="Q311" s="86"/>
      <c r="R311" s="86"/>
      <c r="S311" s="86"/>
      <c r="T311" s="86"/>
      <c r="U311" s="87"/>
      <c r="V311" s="40"/>
      <c r="W311" s="40"/>
      <c r="X311" s="40"/>
      <c r="Y311" s="40"/>
      <c r="Z311" s="40"/>
      <c r="AA311" s="40"/>
      <c r="AB311" s="40"/>
      <c r="AC311" s="40"/>
      <c r="AD311" s="40"/>
      <c r="AE311" s="40"/>
      <c r="AT311" s="19" t="s">
        <v>236</v>
      </c>
      <c r="AU311" s="19" t="s">
        <v>84</v>
      </c>
    </row>
    <row r="312" s="12" customFormat="1" ht="22.8" customHeight="1">
      <c r="A312" s="12"/>
      <c r="B312" s="199"/>
      <c r="C312" s="200"/>
      <c r="D312" s="201" t="s">
        <v>74</v>
      </c>
      <c r="E312" s="213" t="s">
        <v>670</v>
      </c>
      <c r="F312" s="213" t="s">
        <v>671</v>
      </c>
      <c r="G312" s="200"/>
      <c r="H312" s="200"/>
      <c r="I312" s="203"/>
      <c r="J312" s="214">
        <f>BK312</f>
        <v>0</v>
      </c>
      <c r="K312" s="200"/>
      <c r="L312" s="205"/>
      <c r="M312" s="206"/>
      <c r="N312" s="207"/>
      <c r="O312" s="207"/>
      <c r="P312" s="208">
        <f>SUM(P313:P382)</f>
        <v>0</v>
      </c>
      <c r="Q312" s="207"/>
      <c r="R312" s="208">
        <f>SUM(R313:R382)</f>
        <v>1.0556430800000001</v>
      </c>
      <c r="S312" s="207"/>
      <c r="T312" s="208">
        <f>SUM(T313:T382)</f>
        <v>0</v>
      </c>
      <c r="U312" s="209"/>
      <c r="V312" s="12"/>
      <c r="W312" s="12"/>
      <c r="X312" s="12"/>
      <c r="Y312" s="12"/>
      <c r="Z312" s="12"/>
      <c r="AA312" s="12"/>
      <c r="AB312" s="12"/>
      <c r="AC312" s="12"/>
      <c r="AD312" s="12"/>
      <c r="AE312" s="12"/>
      <c r="AR312" s="210" t="s">
        <v>84</v>
      </c>
      <c r="AT312" s="211" t="s">
        <v>74</v>
      </c>
      <c r="AU312" s="211" t="s">
        <v>82</v>
      </c>
      <c r="AY312" s="210" t="s">
        <v>227</v>
      </c>
      <c r="BK312" s="212">
        <f>SUM(BK313:BK382)</f>
        <v>0</v>
      </c>
    </row>
    <row r="313" s="2" customFormat="1" ht="16.5" customHeight="1">
      <c r="A313" s="40"/>
      <c r="B313" s="41"/>
      <c r="C313" s="215" t="s">
        <v>672</v>
      </c>
      <c r="D313" s="215" t="s">
        <v>229</v>
      </c>
      <c r="E313" s="216" t="s">
        <v>673</v>
      </c>
      <c r="F313" s="217" t="s">
        <v>674</v>
      </c>
      <c r="G313" s="218" t="s">
        <v>259</v>
      </c>
      <c r="H313" s="219">
        <v>51.932000000000002</v>
      </c>
      <c r="I313" s="220"/>
      <c r="J313" s="221">
        <f>ROUND(I313*H313,2)</f>
        <v>0</v>
      </c>
      <c r="K313" s="217" t="s">
        <v>233</v>
      </c>
      <c r="L313" s="46"/>
      <c r="M313" s="222" t="s">
        <v>19</v>
      </c>
      <c r="N313" s="223" t="s">
        <v>46</v>
      </c>
      <c r="O313" s="86"/>
      <c r="P313" s="224">
        <f>O313*H313</f>
        <v>0</v>
      </c>
      <c r="Q313" s="224">
        <v>0</v>
      </c>
      <c r="R313" s="224">
        <f>Q313*H313</f>
        <v>0</v>
      </c>
      <c r="S313" s="224">
        <v>0</v>
      </c>
      <c r="T313" s="224">
        <f>S313*H313</f>
        <v>0</v>
      </c>
      <c r="U313" s="225" t="s">
        <v>19</v>
      </c>
      <c r="V313" s="40"/>
      <c r="W313" s="40"/>
      <c r="X313" s="40"/>
      <c r="Y313" s="40"/>
      <c r="Z313" s="40"/>
      <c r="AA313" s="40"/>
      <c r="AB313" s="40"/>
      <c r="AC313" s="40"/>
      <c r="AD313" s="40"/>
      <c r="AE313" s="40"/>
      <c r="AR313" s="226" t="s">
        <v>336</v>
      </c>
      <c r="AT313" s="226" t="s">
        <v>229</v>
      </c>
      <c r="AU313" s="226" t="s">
        <v>84</v>
      </c>
      <c r="AY313" s="19" t="s">
        <v>227</v>
      </c>
      <c r="BE313" s="227">
        <f>IF(N313="základní",J313,0)</f>
        <v>0</v>
      </c>
      <c r="BF313" s="227">
        <f>IF(N313="snížená",J313,0)</f>
        <v>0</v>
      </c>
      <c r="BG313" s="227">
        <f>IF(N313="zákl. přenesená",J313,0)</f>
        <v>0</v>
      </c>
      <c r="BH313" s="227">
        <f>IF(N313="sníž. přenesená",J313,0)</f>
        <v>0</v>
      </c>
      <c r="BI313" s="227">
        <f>IF(N313="nulová",J313,0)</f>
        <v>0</v>
      </c>
      <c r="BJ313" s="19" t="s">
        <v>82</v>
      </c>
      <c r="BK313" s="227">
        <f>ROUND(I313*H313,2)</f>
        <v>0</v>
      </c>
      <c r="BL313" s="19" t="s">
        <v>336</v>
      </c>
      <c r="BM313" s="226" t="s">
        <v>675</v>
      </c>
    </row>
    <row r="314" s="2" customFormat="1">
      <c r="A314" s="40"/>
      <c r="B314" s="41"/>
      <c r="C314" s="42"/>
      <c r="D314" s="228" t="s">
        <v>236</v>
      </c>
      <c r="E314" s="42"/>
      <c r="F314" s="229" t="s">
        <v>676</v>
      </c>
      <c r="G314" s="42"/>
      <c r="H314" s="42"/>
      <c r="I314" s="230"/>
      <c r="J314" s="42"/>
      <c r="K314" s="42"/>
      <c r="L314" s="46"/>
      <c r="M314" s="231"/>
      <c r="N314" s="232"/>
      <c r="O314" s="86"/>
      <c r="P314" s="86"/>
      <c r="Q314" s="86"/>
      <c r="R314" s="86"/>
      <c r="S314" s="86"/>
      <c r="T314" s="86"/>
      <c r="U314" s="87"/>
      <c r="V314" s="40"/>
      <c r="W314" s="40"/>
      <c r="X314" s="40"/>
      <c r="Y314" s="40"/>
      <c r="Z314" s="40"/>
      <c r="AA314" s="40"/>
      <c r="AB314" s="40"/>
      <c r="AC314" s="40"/>
      <c r="AD314" s="40"/>
      <c r="AE314" s="40"/>
      <c r="AT314" s="19" t="s">
        <v>236</v>
      </c>
      <c r="AU314" s="19" t="s">
        <v>84</v>
      </c>
    </row>
    <row r="315" s="13" customFormat="1">
      <c r="A315" s="13"/>
      <c r="B315" s="233"/>
      <c r="C315" s="234"/>
      <c r="D315" s="235" t="s">
        <v>238</v>
      </c>
      <c r="E315" s="236" t="s">
        <v>19</v>
      </c>
      <c r="F315" s="237" t="s">
        <v>677</v>
      </c>
      <c r="G315" s="234"/>
      <c r="H315" s="238">
        <v>24.609999999999999</v>
      </c>
      <c r="I315" s="239"/>
      <c r="J315" s="234"/>
      <c r="K315" s="234"/>
      <c r="L315" s="240"/>
      <c r="M315" s="241"/>
      <c r="N315" s="242"/>
      <c r="O315" s="242"/>
      <c r="P315" s="242"/>
      <c r="Q315" s="242"/>
      <c r="R315" s="242"/>
      <c r="S315" s="242"/>
      <c r="T315" s="242"/>
      <c r="U315" s="243"/>
      <c r="V315" s="13"/>
      <c r="W315" s="13"/>
      <c r="X315" s="13"/>
      <c r="Y315" s="13"/>
      <c r="Z315" s="13"/>
      <c r="AA315" s="13"/>
      <c r="AB315" s="13"/>
      <c r="AC315" s="13"/>
      <c r="AD315" s="13"/>
      <c r="AE315" s="13"/>
      <c r="AT315" s="244" t="s">
        <v>238</v>
      </c>
      <c r="AU315" s="244" t="s">
        <v>84</v>
      </c>
      <c r="AV315" s="13" t="s">
        <v>84</v>
      </c>
      <c r="AW315" s="13" t="s">
        <v>37</v>
      </c>
      <c r="AX315" s="13" t="s">
        <v>75</v>
      </c>
      <c r="AY315" s="244" t="s">
        <v>227</v>
      </c>
    </row>
    <row r="316" s="13" customFormat="1">
      <c r="A316" s="13"/>
      <c r="B316" s="233"/>
      <c r="C316" s="234"/>
      <c r="D316" s="235" t="s">
        <v>238</v>
      </c>
      <c r="E316" s="236" t="s">
        <v>19</v>
      </c>
      <c r="F316" s="237" t="s">
        <v>401</v>
      </c>
      <c r="G316" s="234"/>
      <c r="H316" s="238">
        <v>-2.7999999999999998</v>
      </c>
      <c r="I316" s="239"/>
      <c r="J316" s="234"/>
      <c r="K316" s="234"/>
      <c r="L316" s="240"/>
      <c r="M316" s="241"/>
      <c r="N316" s="242"/>
      <c r="O316" s="242"/>
      <c r="P316" s="242"/>
      <c r="Q316" s="242"/>
      <c r="R316" s="242"/>
      <c r="S316" s="242"/>
      <c r="T316" s="242"/>
      <c r="U316" s="243"/>
      <c r="V316" s="13"/>
      <c r="W316" s="13"/>
      <c r="X316" s="13"/>
      <c r="Y316" s="13"/>
      <c r="Z316" s="13"/>
      <c r="AA316" s="13"/>
      <c r="AB316" s="13"/>
      <c r="AC316" s="13"/>
      <c r="AD316" s="13"/>
      <c r="AE316" s="13"/>
      <c r="AT316" s="244" t="s">
        <v>238</v>
      </c>
      <c r="AU316" s="244" t="s">
        <v>84</v>
      </c>
      <c r="AV316" s="13" t="s">
        <v>84</v>
      </c>
      <c r="AW316" s="13" t="s">
        <v>37</v>
      </c>
      <c r="AX316" s="13" t="s">
        <v>75</v>
      </c>
      <c r="AY316" s="244" t="s">
        <v>227</v>
      </c>
    </row>
    <row r="317" s="13" customFormat="1">
      <c r="A317" s="13"/>
      <c r="B317" s="233"/>
      <c r="C317" s="234"/>
      <c r="D317" s="235" t="s">
        <v>238</v>
      </c>
      <c r="E317" s="236" t="s">
        <v>19</v>
      </c>
      <c r="F317" s="237" t="s">
        <v>678</v>
      </c>
      <c r="G317" s="234"/>
      <c r="H317" s="238">
        <v>24.038</v>
      </c>
      <c r="I317" s="239"/>
      <c r="J317" s="234"/>
      <c r="K317" s="234"/>
      <c r="L317" s="240"/>
      <c r="M317" s="241"/>
      <c r="N317" s="242"/>
      <c r="O317" s="242"/>
      <c r="P317" s="242"/>
      <c r="Q317" s="242"/>
      <c r="R317" s="242"/>
      <c r="S317" s="242"/>
      <c r="T317" s="242"/>
      <c r="U317" s="243"/>
      <c r="V317" s="13"/>
      <c r="W317" s="13"/>
      <c r="X317" s="13"/>
      <c r="Y317" s="13"/>
      <c r="Z317" s="13"/>
      <c r="AA317" s="13"/>
      <c r="AB317" s="13"/>
      <c r="AC317" s="13"/>
      <c r="AD317" s="13"/>
      <c r="AE317" s="13"/>
      <c r="AT317" s="244" t="s">
        <v>238</v>
      </c>
      <c r="AU317" s="244" t="s">
        <v>84</v>
      </c>
      <c r="AV317" s="13" t="s">
        <v>84</v>
      </c>
      <c r="AW317" s="13" t="s">
        <v>37</v>
      </c>
      <c r="AX317" s="13" t="s">
        <v>75</v>
      </c>
      <c r="AY317" s="244" t="s">
        <v>227</v>
      </c>
    </row>
    <row r="318" s="13" customFormat="1">
      <c r="A318" s="13"/>
      <c r="B318" s="233"/>
      <c r="C318" s="234"/>
      <c r="D318" s="235" t="s">
        <v>238</v>
      </c>
      <c r="E318" s="236" t="s">
        <v>19</v>
      </c>
      <c r="F318" s="237" t="s">
        <v>401</v>
      </c>
      <c r="G318" s="234"/>
      <c r="H318" s="238">
        <v>-2.7999999999999998</v>
      </c>
      <c r="I318" s="239"/>
      <c r="J318" s="234"/>
      <c r="K318" s="234"/>
      <c r="L318" s="240"/>
      <c r="M318" s="241"/>
      <c r="N318" s="242"/>
      <c r="O318" s="242"/>
      <c r="P318" s="242"/>
      <c r="Q318" s="242"/>
      <c r="R318" s="242"/>
      <c r="S318" s="242"/>
      <c r="T318" s="242"/>
      <c r="U318" s="243"/>
      <c r="V318" s="13"/>
      <c r="W318" s="13"/>
      <c r="X318" s="13"/>
      <c r="Y318" s="13"/>
      <c r="Z318" s="13"/>
      <c r="AA318" s="13"/>
      <c r="AB318" s="13"/>
      <c r="AC318" s="13"/>
      <c r="AD318" s="13"/>
      <c r="AE318" s="13"/>
      <c r="AT318" s="244" t="s">
        <v>238</v>
      </c>
      <c r="AU318" s="244" t="s">
        <v>84</v>
      </c>
      <c r="AV318" s="13" t="s">
        <v>84</v>
      </c>
      <c r="AW318" s="13" t="s">
        <v>37</v>
      </c>
      <c r="AX318" s="13" t="s">
        <v>75</v>
      </c>
      <c r="AY318" s="244" t="s">
        <v>227</v>
      </c>
    </row>
    <row r="319" s="13" customFormat="1">
      <c r="A319" s="13"/>
      <c r="B319" s="233"/>
      <c r="C319" s="234"/>
      <c r="D319" s="235" t="s">
        <v>238</v>
      </c>
      <c r="E319" s="236" t="s">
        <v>19</v>
      </c>
      <c r="F319" s="237" t="s">
        <v>400</v>
      </c>
      <c r="G319" s="234"/>
      <c r="H319" s="238">
        <v>-6.4000000000000004</v>
      </c>
      <c r="I319" s="239"/>
      <c r="J319" s="234"/>
      <c r="K319" s="234"/>
      <c r="L319" s="240"/>
      <c r="M319" s="241"/>
      <c r="N319" s="242"/>
      <c r="O319" s="242"/>
      <c r="P319" s="242"/>
      <c r="Q319" s="242"/>
      <c r="R319" s="242"/>
      <c r="S319" s="242"/>
      <c r="T319" s="242"/>
      <c r="U319" s="243"/>
      <c r="V319" s="13"/>
      <c r="W319" s="13"/>
      <c r="X319" s="13"/>
      <c r="Y319" s="13"/>
      <c r="Z319" s="13"/>
      <c r="AA319" s="13"/>
      <c r="AB319" s="13"/>
      <c r="AC319" s="13"/>
      <c r="AD319" s="13"/>
      <c r="AE319" s="13"/>
      <c r="AT319" s="244" t="s">
        <v>238</v>
      </c>
      <c r="AU319" s="244" t="s">
        <v>84</v>
      </c>
      <c r="AV319" s="13" t="s">
        <v>84</v>
      </c>
      <c r="AW319" s="13" t="s">
        <v>37</v>
      </c>
      <c r="AX319" s="13" t="s">
        <v>75</v>
      </c>
      <c r="AY319" s="244" t="s">
        <v>227</v>
      </c>
    </row>
    <row r="320" s="13" customFormat="1">
      <c r="A320" s="13"/>
      <c r="B320" s="233"/>
      <c r="C320" s="234"/>
      <c r="D320" s="235" t="s">
        <v>238</v>
      </c>
      <c r="E320" s="236" t="s">
        <v>19</v>
      </c>
      <c r="F320" s="237" t="s">
        <v>679</v>
      </c>
      <c r="G320" s="234"/>
      <c r="H320" s="238">
        <v>7.1399999999999997</v>
      </c>
      <c r="I320" s="239"/>
      <c r="J320" s="234"/>
      <c r="K320" s="234"/>
      <c r="L320" s="240"/>
      <c r="M320" s="241"/>
      <c r="N320" s="242"/>
      <c r="O320" s="242"/>
      <c r="P320" s="242"/>
      <c r="Q320" s="242"/>
      <c r="R320" s="242"/>
      <c r="S320" s="242"/>
      <c r="T320" s="242"/>
      <c r="U320" s="243"/>
      <c r="V320" s="13"/>
      <c r="W320" s="13"/>
      <c r="X320" s="13"/>
      <c r="Y320" s="13"/>
      <c r="Z320" s="13"/>
      <c r="AA320" s="13"/>
      <c r="AB320" s="13"/>
      <c r="AC320" s="13"/>
      <c r="AD320" s="13"/>
      <c r="AE320" s="13"/>
      <c r="AT320" s="244" t="s">
        <v>238</v>
      </c>
      <c r="AU320" s="244" t="s">
        <v>84</v>
      </c>
      <c r="AV320" s="13" t="s">
        <v>84</v>
      </c>
      <c r="AW320" s="13" t="s">
        <v>37</v>
      </c>
      <c r="AX320" s="13" t="s">
        <v>75</v>
      </c>
      <c r="AY320" s="244" t="s">
        <v>227</v>
      </c>
    </row>
    <row r="321" s="13" customFormat="1">
      <c r="A321" s="13"/>
      <c r="B321" s="233"/>
      <c r="C321" s="234"/>
      <c r="D321" s="235" t="s">
        <v>238</v>
      </c>
      <c r="E321" s="236" t="s">
        <v>19</v>
      </c>
      <c r="F321" s="237" t="s">
        <v>680</v>
      </c>
      <c r="G321" s="234"/>
      <c r="H321" s="238">
        <v>-3.2000000000000002</v>
      </c>
      <c r="I321" s="239"/>
      <c r="J321" s="234"/>
      <c r="K321" s="234"/>
      <c r="L321" s="240"/>
      <c r="M321" s="241"/>
      <c r="N321" s="242"/>
      <c r="O321" s="242"/>
      <c r="P321" s="242"/>
      <c r="Q321" s="242"/>
      <c r="R321" s="242"/>
      <c r="S321" s="242"/>
      <c r="T321" s="242"/>
      <c r="U321" s="243"/>
      <c r="V321" s="13"/>
      <c r="W321" s="13"/>
      <c r="X321" s="13"/>
      <c r="Y321" s="13"/>
      <c r="Z321" s="13"/>
      <c r="AA321" s="13"/>
      <c r="AB321" s="13"/>
      <c r="AC321" s="13"/>
      <c r="AD321" s="13"/>
      <c r="AE321" s="13"/>
      <c r="AT321" s="244" t="s">
        <v>238</v>
      </c>
      <c r="AU321" s="244" t="s">
        <v>84</v>
      </c>
      <c r="AV321" s="13" t="s">
        <v>84</v>
      </c>
      <c r="AW321" s="13" t="s">
        <v>37</v>
      </c>
      <c r="AX321" s="13" t="s">
        <v>75</v>
      </c>
      <c r="AY321" s="244" t="s">
        <v>227</v>
      </c>
    </row>
    <row r="322" s="13" customFormat="1">
      <c r="A322" s="13"/>
      <c r="B322" s="233"/>
      <c r="C322" s="234"/>
      <c r="D322" s="235" t="s">
        <v>238</v>
      </c>
      <c r="E322" s="236" t="s">
        <v>19</v>
      </c>
      <c r="F322" s="237" t="s">
        <v>681</v>
      </c>
      <c r="G322" s="234"/>
      <c r="H322" s="238">
        <v>14.544000000000001</v>
      </c>
      <c r="I322" s="239"/>
      <c r="J322" s="234"/>
      <c r="K322" s="234"/>
      <c r="L322" s="240"/>
      <c r="M322" s="241"/>
      <c r="N322" s="242"/>
      <c r="O322" s="242"/>
      <c r="P322" s="242"/>
      <c r="Q322" s="242"/>
      <c r="R322" s="242"/>
      <c r="S322" s="242"/>
      <c r="T322" s="242"/>
      <c r="U322" s="243"/>
      <c r="V322" s="13"/>
      <c r="W322" s="13"/>
      <c r="X322" s="13"/>
      <c r="Y322" s="13"/>
      <c r="Z322" s="13"/>
      <c r="AA322" s="13"/>
      <c r="AB322" s="13"/>
      <c r="AC322" s="13"/>
      <c r="AD322" s="13"/>
      <c r="AE322" s="13"/>
      <c r="AT322" s="244" t="s">
        <v>238</v>
      </c>
      <c r="AU322" s="244" t="s">
        <v>84</v>
      </c>
      <c r="AV322" s="13" t="s">
        <v>84</v>
      </c>
      <c r="AW322" s="13" t="s">
        <v>37</v>
      </c>
      <c r="AX322" s="13" t="s">
        <v>75</v>
      </c>
      <c r="AY322" s="244" t="s">
        <v>227</v>
      </c>
    </row>
    <row r="323" s="13" customFormat="1">
      <c r="A323" s="13"/>
      <c r="B323" s="233"/>
      <c r="C323" s="234"/>
      <c r="D323" s="235" t="s">
        <v>238</v>
      </c>
      <c r="E323" s="236" t="s">
        <v>19</v>
      </c>
      <c r="F323" s="237" t="s">
        <v>680</v>
      </c>
      <c r="G323" s="234"/>
      <c r="H323" s="238">
        <v>-3.2000000000000002</v>
      </c>
      <c r="I323" s="239"/>
      <c r="J323" s="234"/>
      <c r="K323" s="234"/>
      <c r="L323" s="240"/>
      <c r="M323" s="241"/>
      <c r="N323" s="242"/>
      <c r="O323" s="242"/>
      <c r="P323" s="242"/>
      <c r="Q323" s="242"/>
      <c r="R323" s="242"/>
      <c r="S323" s="242"/>
      <c r="T323" s="242"/>
      <c r="U323" s="243"/>
      <c r="V323" s="13"/>
      <c r="W323" s="13"/>
      <c r="X323" s="13"/>
      <c r="Y323" s="13"/>
      <c r="Z323" s="13"/>
      <c r="AA323" s="13"/>
      <c r="AB323" s="13"/>
      <c r="AC323" s="13"/>
      <c r="AD323" s="13"/>
      <c r="AE323" s="13"/>
      <c r="AT323" s="244" t="s">
        <v>238</v>
      </c>
      <c r="AU323" s="244" t="s">
        <v>84</v>
      </c>
      <c r="AV323" s="13" t="s">
        <v>84</v>
      </c>
      <c r="AW323" s="13" t="s">
        <v>37</v>
      </c>
      <c r="AX323" s="13" t="s">
        <v>75</v>
      </c>
      <c r="AY323" s="244" t="s">
        <v>227</v>
      </c>
    </row>
    <row r="324" s="14" customFormat="1">
      <c r="A324" s="14"/>
      <c r="B324" s="245"/>
      <c r="C324" s="246"/>
      <c r="D324" s="235" t="s">
        <v>238</v>
      </c>
      <c r="E324" s="247" t="s">
        <v>19</v>
      </c>
      <c r="F324" s="248" t="s">
        <v>240</v>
      </c>
      <c r="G324" s="246"/>
      <c r="H324" s="249">
        <v>51.932000000000002</v>
      </c>
      <c r="I324" s="250"/>
      <c r="J324" s="246"/>
      <c r="K324" s="246"/>
      <c r="L324" s="251"/>
      <c r="M324" s="252"/>
      <c r="N324" s="253"/>
      <c r="O324" s="253"/>
      <c r="P324" s="253"/>
      <c r="Q324" s="253"/>
      <c r="R324" s="253"/>
      <c r="S324" s="253"/>
      <c r="T324" s="253"/>
      <c r="U324" s="254"/>
      <c r="V324" s="14"/>
      <c r="W324" s="14"/>
      <c r="X324" s="14"/>
      <c r="Y324" s="14"/>
      <c r="Z324" s="14"/>
      <c r="AA324" s="14"/>
      <c r="AB324" s="14"/>
      <c r="AC324" s="14"/>
      <c r="AD324" s="14"/>
      <c r="AE324" s="14"/>
      <c r="AT324" s="255" t="s">
        <v>238</v>
      </c>
      <c r="AU324" s="255" t="s">
        <v>84</v>
      </c>
      <c r="AV324" s="14" t="s">
        <v>234</v>
      </c>
      <c r="AW324" s="14" t="s">
        <v>37</v>
      </c>
      <c r="AX324" s="14" t="s">
        <v>82</v>
      </c>
      <c r="AY324" s="255" t="s">
        <v>227</v>
      </c>
    </row>
    <row r="325" s="2" customFormat="1" ht="16.5" customHeight="1">
      <c r="A325" s="40"/>
      <c r="B325" s="41"/>
      <c r="C325" s="215" t="s">
        <v>682</v>
      </c>
      <c r="D325" s="215" t="s">
        <v>229</v>
      </c>
      <c r="E325" s="216" t="s">
        <v>683</v>
      </c>
      <c r="F325" s="217" t="s">
        <v>684</v>
      </c>
      <c r="G325" s="218" t="s">
        <v>259</v>
      </c>
      <c r="H325" s="219">
        <v>51.932000000000002</v>
      </c>
      <c r="I325" s="220"/>
      <c r="J325" s="221">
        <f>ROUND(I325*H325,2)</f>
        <v>0</v>
      </c>
      <c r="K325" s="217" t="s">
        <v>233</v>
      </c>
      <c r="L325" s="46"/>
      <c r="M325" s="222" t="s">
        <v>19</v>
      </c>
      <c r="N325" s="223" t="s">
        <v>46</v>
      </c>
      <c r="O325" s="86"/>
      <c r="P325" s="224">
        <f>O325*H325</f>
        <v>0</v>
      </c>
      <c r="Q325" s="224">
        <v>0.00029999999999999997</v>
      </c>
      <c r="R325" s="224">
        <f>Q325*H325</f>
        <v>0.015579599999999999</v>
      </c>
      <c r="S325" s="224">
        <v>0</v>
      </c>
      <c r="T325" s="224">
        <f>S325*H325</f>
        <v>0</v>
      </c>
      <c r="U325" s="225" t="s">
        <v>19</v>
      </c>
      <c r="V325" s="40"/>
      <c r="W325" s="40"/>
      <c r="X325" s="40"/>
      <c r="Y325" s="40"/>
      <c r="Z325" s="40"/>
      <c r="AA325" s="40"/>
      <c r="AB325" s="40"/>
      <c r="AC325" s="40"/>
      <c r="AD325" s="40"/>
      <c r="AE325" s="40"/>
      <c r="AR325" s="226" t="s">
        <v>336</v>
      </c>
      <c r="AT325" s="226" t="s">
        <v>229</v>
      </c>
      <c r="AU325" s="226" t="s">
        <v>84</v>
      </c>
      <c r="AY325" s="19" t="s">
        <v>227</v>
      </c>
      <c r="BE325" s="227">
        <f>IF(N325="základní",J325,0)</f>
        <v>0</v>
      </c>
      <c r="BF325" s="227">
        <f>IF(N325="snížená",J325,0)</f>
        <v>0</v>
      </c>
      <c r="BG325" s="227">
        <f>IF(N325="zákl. přenesená",J325,0)</f>
        <v>0</v>
      </c>
      <c r="BH325" s="227">
        <f>IF(N325="sníž. přenesená",J325,0)</f>
        <v>0</v>
      </c>
      <c r="BI325" s="227">
        <f>IF(N325="nulová",J325,0)</f>
        <v>0</v>
      </c>
      <c r="BJ325" s="19" t="s">
        <v>82</v>
      </c>
      <c r="BK325" s="227">
        <f>ROUND(I325*H325,2)</f>
        <v>0</v>
      </c>
      <c r="BL325" s="19" t="s">
        <v>336</v>
      </c>
      <c r="BM325" s="226" t="s">
        <v>685</v>
      </c>
    </row>
    <row r="326" s="2" customFormat="1">
      <c r="A326" s="40"/>
      <c r="B326" s="41"/>
      <c r="C326" s="42"/>
      <c r="D326" s="228" t="s">
        <v>236</v>
      </c>
      <c r="E326" s="42"/>
      <c r="F326" s="229" t="s">
        <v>686</v>
      </c>
      <c r="G326" s="42"/>
      <c r="H326" s="42"/>
      <c r="I326" s="230"/>
      <c r="J326" s="42"/>
      <c r="K326" s="42"/>
      <c r="L326" s="46"/>
      <c r="M326" s="231"/>
      <c r="N326" s="232"/>
      <c r="O326" s="86"/>
      <c r="P326" s="86"/>
      <c r="Q326" s="86"/>
      <c r="R326" s="86"/>
      <c r="S326" s="86"/>
      <c r="T326" s="86"/>
      <c r="U326" s="87"/>
      <c r="V326" s="40"/>
      <c r="W326" s="40"/>
      <c r="X326" s="40"/>
      <c r="Y326" s="40"/>
      <c r="Z326" s="40"/>
      <c r="AA326" s="40"/>
      <c r="AB326" s="40"/>
      <c r="AC326" s="40"/>
      <c r="AD326" s="40"/>
      <c r="AE326" s="40"/>
      <c r="AT326" s="19" t="s">
        <v>236</v>
      </c>
      <c r="AU326" s="19" t="s">
        <v>84</v>
      </c>
    </row>
    <row r="327" s="13" customFormat="1">
      <c r="A327" s="13"/>
      <c r="B327" s="233"/>
      <c r="C327" s="234"/>
      <c r="D327" s="235" t="s">
        <v>238</v>
      </c>
      <c r="E327" s="236" t="s">
        <v>19</v>
      </c>
      <c r="F327" s="237" t="s">
        <v>687</v>
      </c>
      <c r="G327" s="234"/>
      <c r="H327" s="238">
        <v>51.932000000000002</v>
      </c>
      <c r="I327" s="239"/>
      <c r="J327" s="234"/>
      <c r="K327" s="234"/>
      <c r="L327" s="240"/>
      <c r="M327" s="241"/>
      <c r="N327" s="242"/>
      <c r="O327" s="242"/>
      <c r="P327" s="242"/>
      <c r="Q327" s="242"/>
      <c r="R327" s="242"/>
      <c r="S327" s="242"/>
      <c r="T327" s="242"/>
      <c r="U327" s="243"/>
      <c r="V327" s="13"/>
      <c r="W327" s="13"/>
      <c r="X327" s="13"/>
      <c r="Y327" s="13"/>
      <c r="Z327" s="13"/>
      <c r="AA327" s="13"/>
      <c r="AB327" s="13"/>
      <c r="AC327" s="13"/>
      <c r="AD327" s="13"/>
      <c r="AE327" s="13"/>
      <c r="AT327" s="244" t="s">
        <v>238</v>
      </c>
      <c r="AU327" s="244" t="s">
        <v>84</v>
      </c>
      <c r="AV327" s="13" t="s">
        <v>84</v>
      </c>
      <c r="AW327" s="13" t="s">
        <v>37</v>
      </c>
      <c r="AX327" s="13" t="s">
        <v>75</v>
      </c>
      <c r="AY327" s="244" t="s">
        <v>227</v>
      </c>
    </row>
    <row r="328" s="14" customFormat="1">
      <c r="A328" s="14"/>
      <c r="B328" s="245"/>
      <c r="C328" s="246"/>
      <c r="D328" s="235" t="s">
        <v>238</v>
      </c>
      <c r="E328" s="247" t="s">
        <v>19</v>
      </c>
      <c r="F328" s="248" t="s">
        <v>240</v>
      </c>
      <c r="G328" s="246"/>
      <c r="H328" s="249">
        <v>51.932000000000002</v>
      </c>
      <c r="I328" s="250"/>
      <c r="J328" s="246"/>
      <c r="K328" s="246"/>
      <c r="L328" s="251"/>
      <c r="M328" s="252"/>
      <c r="N328" s="253"/>
      <c r="O328" s="253"/>
      <c r="P328" s="253"/>
      <c r="Q328" s="253"/>
      <c r="R328" s="253"/>
      <c r="S328" s="253"/>
      <c r="T328" s="253"/>
      <c r="U328" s="254"/>
      <c r="V328" s="14"/>
      <c r="W328" s="14"/>
      <c r="X328" s="14"/>
      <c r="Y328" s="14"/>
      <c r="Z328" s="14"/>
      <c r="AA328" s="14"/>
      <c r="AB328" s="14"/>
      <c r="AC328" s="14"/>
      <c r="AD328" s="14"/>
      <c r="AE328" s="14"/>
      <c r="AT328" s="255" t="s">
        <v>238</v>
      </c>
      <c r="AU328" s="255" t="s">
        <v>84</v>
      </c>
      <c r="AV328" s="14" t="s">
        <v>234</v>
      </c>
      <c r="AW328" s="14" t="s">
        <v>37</v>
      </c>
      <c r="AX328" s="14" t="s">
        <v>82</v>
      </c>
      <c r="AY328" s="255" t="s">
        <v>227</v>
      </c>
    </row>
    <row r="329" s="2" customFormat="1" ht="16.5" customHeight="1">
      <c r="A329" s="40"/>
      <c r="B329" s="41"/>
      <c r="C329" s="215" t="s">
        <v>688</v>
      </c>
      <c r="D329" s="215" t="s">
        <v>229</v>
      </c>
      <c r="E329" s="216" t="s">
        <v>689</v>
      </c>
      <c r="F329" s="217" t="s">
        <v>690</v>
      </c>
      <c r="G329" s="218" t="s">
        <v>259</v>
      </c>
      <c r="H329" s="219">
        <v>21.809999999999999</v>
      </c>
      <c r="I329" s="220"/>
      <c r="J329" s="221">
        <f>ROUND(I329*H329,2)</f>
        <v>0</v>
      </c>
      <c r="K329" s="217" t="s">
        <v>233</v>
      </c>
      <c r="L329" s="46"/>
      <c r="M329" s="222" t="s">
        <v>19</v>
      </c>
      <c r="N329" s="223" t="s">
        <v>46</v>
      </c>
      <c r="O329" s="86"/>
      <c r="P329" s="224">
        <f>O329*H329</f>
        <v>0</v>
      </c>
      <c r="Q329" s="224">
        <v>0.0015</v>
      </c>
      <c r="R329" s="224">
        <f>Q329*H329</f>
        <v>0.032715000000000001</v>
      </c>
      <c r="S329" s="224">
        <v>0</v>
      </c>
      <c r="T329" s="224">
        <f>S329*H329</f>
        <v>0</v>
      </c>
      <c r="U329" s="225" t="s">
        <v>19</v>
      </c>
      <c r="V329" s="40"/>
      <c r="W329" s="40"/>
      <c r="X329" s="40"/>
      <c r="Y329" s="40"/>
      <c r="Z329" s="40"/>
      <c r="AA329" s="40"/>
      <c r="AB329" s="40"/>
      <c r="AC329" s="40"/>
      <c r="AD329" s="40"/>
      <c r="AE329" s="40"/>
      <c r="AR329" s="226" t="s">
        <v>336</v>
      </c>
      <c r="AT329" s="226" t="s">
        <v>229</v>
      </c>
      <c r="AU329" s="226" t="s">
        <v>84</v>
      </c>
      <c r="AY329" s="19" t="s">
        <v>227</v>
      </c>
      <c r="BE329" s="227">
        <f>IF(N329="základní",J329,0)</f>
        <v>0</v>
      </c>
      <c r="BF329" s="227">
        <f>IF(N329="snížená",J329,0)</f>
        <v>0</v>
      </c>
      <c r="BG329" s="227">
        <f>IF(N329="zákl. přenesená",J329,0)</f>
        <v>0</v>
      </c>
      <c r="BH329" s="227">
        <f>IF(N329="sníž. přenesená",J329,0)</f>
        <v>0</v>
      </c>
      <c r="BI329" s="227">
        <f>IF(N329="nulová",J329,0)</f>
        <v>0</v>
      </c>
      <c r="BJ329" s="19" t="s">
        <v>82</v>
      </c>
      <c r="BK329" s="227">
        <f>ROUND(I329*H329,2)</f>
        <v>0</v>
      </c>
      <c r="BL329" s="19" t="s">
        <v>336</v>
      </c>
      <c r="BM329" s="226" t="s">
        <v>691</v>
      </c>
    </row>
    <row r="330" s="2" customFormat="1">
      <c r="A330" s="40"/>
      <c r="B330" s="41"/>
      <c r="C330" s="42"/>
      <c r="D330" s="228" t="s">
        <v>236</v>
      </c>
      <c r="E330" s="42"/>
      <c r="F330" s="229" t="s">
        <v>692</v>
      </c>
      <c r="G330" s="42"/>
      <c r="H330" s="42"/>
      <c r="I330" s="230"/>
      <c r="J330" s="42"/>
      <c r="K330" s="42"/>
      <c r="L330" s="46"/>
      <c r="M330" s="231"/>
      <c r="N330" s="232"/>
      <c r="O330" s="86"/>
      <c r="P330" s="86"/>
      <c r="Q330" s="86"/>
      <c r="R330" s="86"/>
      <c r="S330" s="86"/>
      <c r="T330" s="86"/>
      <c r="U330" s="87"/>
      <c r="V330" s="40"/>
      <c r="W330" s="40"/>
      <c r="X330" s="40"/>
      <c r="Y330" s="40"/>
      <c r="Z330" s="40"/>
      <c r="AA330" s="40"/>
      <c r="AB330" s="40"/>
      <c r="AC330" s="40"/>
      <c r="AD330" s="40"/>
      <c r="AE330" s="40"/>
      <c r="AT330" s="19" t="s">
        <v>236</v>
      </c>
      <c r="AU330" s="19" t="s">
        <v>84</v>
      </c>
    </row>
    <row r="331" s="13" customFormat="1">
      <c r="A331" s="13"/>
      <c r="B331" s="233"/>
      <c r="C331" s="234"/>
      <c r="D331" s="235" t="s">
        <v>238</v>
      </c>
      <c r="E331" s="236" t="s">
        <v>19</v>
      </c>
      <c r="F331" s="237" t="s">
        <v>677</v>
      </c>
      <c r="G331" s="234"/>
      <c r="H331" s="238">
        <v>24.609999999999999</v>
      </c>
      <c r="I331" s="239"/>
      <c r="J331" s="234"/>
      <c r="K331" s="234"/>
      <c r="L331" s="240"/>
      <c r="M331" s="241"/>
      <c r="N331" s="242"/>
      <c r="O331" s="242"/>
      <c r="P331" s="242"/>
      <c r="Q331" s="242"/>
      <c r="R331" s="242"/>
      <c r="S331" s="242"/>
      <c r="T331" s="242"/>
      <c r="U331" s="243"/>
      <c r="V331" s="13"/>
      <c r="W331" s="13"/>
      <c r="X331" s="13"/>
      <c r="Y331" s="13"/>
      <c r="Z331" s="13"/>
      <c r="AA331" s="13"/>
      <c r="AB331" s="13"/>
      <c r="AC331" s="13"/>
      <c r="AD331" s="13"/>
      <c r="AE331" s="13"/>
      <c r="AT331" s="244" t="s">
        <v>238</v>
      </c>
      <c r="AU331" s="244" t="s">
        <v>84</v>
      </c>
      <c r="AV331" s="13" t="s">
        <v>84</v>
      </c>
      <c r="AW331" s="13" t="s">
        <v>37</v>
      </c>
      <c r="AX331" s="13" t="s">
        <v>75</v>
      </c>
      <c r="AY331" s="244" t="s">
        <v>227</v>
      </c>
    </row>
    <row r="332" s="13" customFormat="1">
      <c r="A332" s="13"/>
      <c r="B332" s="233"/>
      <c r="C332" s="234"/>
      <c r="D332" s="235" t="s">
        <v>238</v>
      </c>
      <c r="E332" s="236" t="s">
        <v>19</v>
      </c>
      <c r="F332" s="237" t="s">
        <v>401</v>
      </c>
      <c r="G332" s="234"/>
      <c r="H332" s="238">
        <v>-2.7999999999999998</v>
      </c>
      <c r="I332" s="239"/>
      <c r="J332" s="234"/>
      <c r="K332" s="234"/>
      <c r="L332" s="240"/>
      <c r="M332" s="241"/>
      <c r="N332" s="242"/>
      <c r="O332" s="242"/>
      <c r="P332" s="242"/>
      <c r="Q332" s="242"/>
      <c r="R332" s="242"/>
      <c r="S332" s="242"/>
      <c r="T332" s="242"/>
      <c r="U332" s="243"/>
      <c r="V332" s="13"/>
      <c r="W332" s="13"/>
      <c r="X332" s="13"/>
      <c r="Y332" s="13"/>
      <c r="Z332" s="13"/>
      <c r="AA332" s="13"/>
      <c r="AB332" s="13"/>
      <c r="AC332" s="13"/>
      <c r="AD332" s="13"/>
      <c r="AE332" s="13"/>
      <c r="AT332" s="244" t="s">
        <v>238</v>
      </c>
      <c r="AU332" s="244" t="s">
        <v>84</v>
      </c>
      <c r="AV332" s="13" t="s">
        <v>84</v>
      </c>
      <c r="AW332" s="13" t="s">
        <v>37</v>
      </c>
      <c r="AX332" s="13" t="s">
        <v>75</v>
      </c>
      <c r="AY332" s="244" t="s">
        <v>227</v>
      </c>
    </row>
    <row r="333" s="14" customFormat="1">
      <c r="A333" s="14"/>
      <c r="B333" s="245"/>
      <c r="C333" s="246"/>
      <c r="D333" s="235" t="s">
        <v>238</v>
      </c>
      <c r="E333" s="247" t="s">
        <v>19</v>
      </c>
      <c r="F333" s="248" t="s">
        <v>240</v>
      </c>
      <c r="G333" s="246"/>
      <c r="H333" s="249">
        <v>21.809999999999999</v>
      </c>
      <c r="I333" s="250"/>
      <c r="J333" s="246"/>
      <c r="K333" s="246"/>
      <c r="L333" s="251"/>
      <c r="M333" s="252"/>
      <c r="N333" s="253"/>
      <c r="O333" s="253"/>
      <c r="P333" s="253"/>
      <c r="Q333" s="253"/>
      <c r="R333" s="253"/>
      <c r="S333" s="253"/>
      <c r="T333" s="253"/>
      <c r="U333" s="254"/>
      <c r="V333" s="14"/>
      <c r="W333" s="14"/>
      <c r="X333" s="14"/>
      <c r="Y333" s="14"/>
      <c r="Z333" s="14"/>
      <c r="AA333" s="14"/>
      <c r="AB333" s="14"/>
      <c r="AC333" s="14"/>
      <c r="AD333" s="14"/>
      <c r="AE333" s="14"/>
      <c r="AT333" s="255" t="s">
        <v>238</v>
      </c>
      <c r="AU333" s="255" t="s">
        <v>84</v>
      </c>
      <c r="AV333" s="14" t="s">
        <v>234</v>
      </c>
      <c r="AW333" s="14" t="s">
        <v>37</v>
      </c>
      <c r="AX333" s="14" t="s">
        <v>82</v>
      </c>
      <c r="AY333" s="255" t="s">
        <v>227</v>
      </c>
    </row>
    <row r="334" s="2" customFormat="1" ht="16.5" customHeight="1">
      <c r="A334" s="40"/>
      <c r="B334" s="41"/>
      <c r="C334" s="215" t="s">
        <v>693</v>
      </c>
      <c r="D334" s="215" t="s">
        <v>229</v>
      </c>
      <c r="E334" s="216" t="s">
        <v>694</v>
      </c>
      <c r="F334" s="217" t="s">
        <v>695</v>
      </c>
      <c r="G334" s="218" t="s">
        <v>309</v>
      </c>
      <c r="H334" s="219">
        <v>18.399999999999999</v>
      </c>
      <c r="I334" s="220"/>
      <c r="J334" s="221">
        <f>ROUND(I334*H334,2)</f>
        <v>0</v>
      </c>
      <c r="K334" s="217" t="s">
        <v>233</v>
      </c>
      <c r="L334" s="46"/>
      <c r="M334" s="222" t="s">
        <v>19</v>
      </c>
      <c r="N334" s="223" t="s">
        <v>46</v>
      </c>
      <c r="O334" s="86"/>
      <c r="P334" s="224">
        <f>O334*H334</f>
        <v>0</v>
      </c>
      <c r="Q334" s="224">
        <v>0.00027999999999999998</v>
      </c>
      <c r="R334" s="224">
        <f>Q334*H334</f>
        <v>0.0051519999999999995</v>
      </c>
      <c r="S334" s="224">
        <v>0</v>
      </c>
      <c r="T334" s="224">
        <f>S334*H334</f>
        <v>0</v>
      </c>
      <c r="U334" s="225" t="s">
        <v>19</v>
      </c>
      <c r="V334" s="40"/>
      <c r="W334" s="40"/>
      <c r="X334" s="40"/>
      <c r="Y334" s="40"/>
      <c r="Z334" s="40"/>
      <c r="AA334" s="40"/>
      <c r="AB334" s="40"/>
      <c r="AC334" s="40"/>
      <c r="AD334" s="40"/>
      <c r="AE334" s="40"/>
      <c r="AR334" s="226" t="s">
        <v>336</v>
      </c>
      <c r="AT334" s="226" t="s">
        <v>229</v>
      </c>
      <c r="AU334" s="226" t="s">
        <v>84</v>
      </c>
      <c r="AY334" s="19" t="s">
        <v>227</v>
      </c>
      <c r="BE334" s="227">
        <f>IF(N334="základní",J334,0)</f>
        <v>0</v>
      </c>
      <c r="BF334" s="227">
        <f>IF(N334="snížená",J334,0)</f>
        <v>0</v>
      </c>
      <c r="BG334" s="227">
        <f>IF(N334="zákl. přenesená",J334,0)</f>
        <v>0</v>
      </c>
      <c r="BH334" s="227">
        <f>IF(N334="sníž. přenesená",J334,0)</f>
        <v>0</v>
      </c>
      <c r="BI334" s="227">
        <f>IF(N334="nulová",J334,0)</f>
        <v>0</v>
      </c>
      <c r="BJ334" s="19" t="s">
        <v>82</v>
      </c>
      <c r="BK334" s="227">
        <f>ROUND(I334*H334,2)</f>
        <v>0</v>
      </c>
      <c r="BL334" s="19" t="s">
        <v>336</v>
      </c>
      <c r="BM334" s="226" t="s">
        <v>696</v>
      </c>
    </row>
    <row r="335" s="2" customFormat="1">
      <c r="A335" s="40"/>
      <c r="B335" s="41"/>
      <c r="C335" s="42"/>
      <c r="D335" s="228" t="s">
        <v>236</v>
      </c>
      <c r="E335" s="42"/>
      <c r="F335" s="229" t="s">
        <v>697</v>
      </c>
      <c r="G335" s="42"/>
      <c r="H335" s="42"/>
      <c r="I335" s="230"/>
      <c r="J335" s="42"/>
      <c r="K335" s="42"/>
      <c r="L335" s="46"/>
      <c r="M335" s="231"/>
      <c r="N335" s="232"/>
      <c r="O335" s="86"/>
      <c r="P335" s="86"/>
      <c r="Q335" s="86"/>
      <c r="R335" s="86"/>
      <c r="S335" s="86"/>
      <c r="T335" s="86"/>
      <c r="U335" s="87"/>
      <c r="V335" s="40"/>
      <c r="W335" s="40"/>
      <c r="X335" s="40"/>
      <c r="Y335" s="40"/>
      <c r="Z335" s="40"/>
      <c r="AA335" s="40"/>
      <c r="AB335" s="40"/>
      <c r="AC335" s="40"/>
      <c r="AD335" s="40"/>
      <c r="AE335" s="40"/>
      <c r="AT335" s="19" t="s">
        <v>236</v>
      </c>
      <c r="AU335" s="19" t="s">
        <v>84</v>
      </c>
    </row>
    <row r="336" s="13" customFormat="1">
      <c r="A336" s="13"/>
      <c r="B336" s="233"/>
      <c r="C336" s="234"/>
      <c r="D336" s="235" t="s">
        <v>238</v>
      </c>
      <c r="E336" s="236" t="s">
        <v>19</v>
      </c>
      <c r="F336" s="237" t="s">
        <v>698</v>
      </c>
      <c r="G336" s="234"/>
      <c r="H336" s="238">
        <v>18.399999999999999</v>
      </c>
      <c r="I336" s="239"/>
      <c r="J336" s="234"/>
      <c r="K336" s="234"/>
      <c r="L336" s="240"/>
      <c r="M336" s="241"/>
      <c r="N336" s="242"/>
      <c r="O336" s="242"/>
      <c r="P336" s="242"/>
      <c r="Q336" s="242"/>
      <c r="R336" s="242"/>
      <c r="S336" s="242"/>
      <c r="T336" s="242"/>
      <c r="U336" s="243"/>
      <c r="V336" s="13"/>
      <c r="W336" s="13"/>
      <c r="X336" s="13"/>
      <c r="Y336" s="13"/>
      <c r="Z336" s="13"/>
      <c r="AA336" s="13"/>
      <c r="AB336" s="13"/>
      <c r="AC336" s="13"/>
      <c r="AD336" s="13"/>
      <c r="AE336" s="13"/>
      <c r="AT336" s="244" t="s">
        <v>238</v>
      </c>
      <c r="AU336" s="244" t="s">
        <v>84</v>
      </c>
      <c r="AV336" s="13" t="s">
        <v>84</v>
      </c>
      <c r="AW336" s="13" t="s">
        <v>37</v>
      </c>
      <c r="AX336" s="13" t="s">
        <v>75</v>
      </c>
      <c r="AY336" s="244" t="s">
        <v>227</v>
      </c>
    </row>
    <row r="337" s="14" customFormat="1">
      <c r="A337" s="14"/>
      <c r="B337" s="245"/>
      <c r="C337" s="246"/>
      <c r="D337" s="235" t="s">
        <v>238</v>
      </c>
      <c r="E337" s="247" t="s">
        <v>19</v>
      </c>
      <c r="F337" s="248" t="s">
        <v>240</v>
      </c>
      <c r="G337" s="246"/>
      <c r="H337" s="249">
        <v>18.399999999999999</v>
      </c>
      <c r="I337" s="250"/>
      <c r="J337" s="246"/>
      <c r="K337" s="246"/>
      <c r="L337" s="251"/>
      <c r="M337" s="252"/>
      <c r="N337" s="253"/>
      <c r="O337" s="253"/>
      <c r="P337" s="253"/>
      <c r="Q337" s="253"/>
      <c r="R337" s="253"/>
      <c r="S337" s="253"/>
      <c r="T337" s="253"/>
      <c r="U337" s="254"/>
      <c r="V337" s="14"/>
      <c r="W337" s="14"/>
      <c r="X337" s="14"/>
      <c r="Y337" s="14"/>
      <c r="Z337" s="14"/>
      <c r="AA337" s="14"/>
      <c r="AB337" s="14"/>
      <c r="AC337" s="14"/>
      <c r="AD337" s="14"/>
      <c r="AE337" s="14"/>
      <c r="AT337" s="255" t="s">
        <v>238</v>
      </c>
      <c r="AU337" s="255" t="s">
        <v>84</v>
      </c>
      <c r="AV337" s="14" t="s">
        <v>234</v>
      </c>
      <c r="AW337" s="14" t="s">
        <v>37</v>
      </c>
      <c r="AX337" s="14" t="s">
        <v>82</v>
      </c>
      <c r="AY337" s="255" t="s">
        <v>227</v>
      </c>
    </row>
    <row r="338" s="2" customFormat="1" ht="24.15" customHeight="1">
      <c r="A338" s="40"/>
      <c r="B338" s="41"/>
      <c r="C338" s="215" t="s">
        <v>699</v>
      </c>
      <c r="D338" s="215" t="s">
        <v>229</v>
      </c>
      <c r="E338" s="216" t="s">
        <v>700</v>
      </c>
      <c r="F338" s="217" t="s">
        <v>701</v>
      </c>
      <c r="G338" s="218" t="s">
        <v>259</v>
      </c>
      <c r="H338" s="219">
        <v>51.932000000000002</v>
      </c>
      <c r="I338" s="220"/>
      <c r="J338" s="221">
        <f>ROUND(I338*H338,2)</f>
        <v>0</v>
      </c>
      <c r="K338" s="217" t="s">
        <v>233</v>
      </c>
      <c r="L338" s="46"/>
      <c r="M338" s="222" t="s">
        <v>19</v>
      </c>
      <c r="N338" s="223" t="s">
        <v>46</v>
      </c>
      <c r="O338" s="86"/>
      <c r="P338" s="224">
        <f>O338*H338</f>
        <v>0</v>
      </c>
      <c r="Q338" s="224">
        <v>0.0053</v>
      </c>
      <c r="R338" s="224">
        <f>Q338*H338</f>
        <v>0.27523960000000003</v>
      </c>
      <c r="S338" s="224">
        <v>0</v>
      </c>
      <c r="T338" s="224">
        <f>S338*H338</f>
        <v>0</v>
      </c>
      <c r="U338" s="225" t="s">
        <v>19</v>
      </c>
      <c r="V338" s="40"/>
      <c r="W338" s="40"/>
      <c r="X338" s="40"/>
      <c r="Y338" s="40"/>
      <c r="Z338" s="40"/>
      <c r="AA338" s="40"/>
      <c r="AB338" s="40"/>
      <c r="AC338" s="40"/>
      <c r="AD338" s="40"/>
      <c r="AE338" s="40"/>
      <c r="AR338" s="226" t="s">
        <v>336</v>
      </c>
      <c r="AT338" s="226" t="s">
        <v>229</v>
      </c>
      <c r="AU338" s="226" t="s">
        <v>84</v>
      </c>
      <c r="AY338" s="19" t="s">
        <v>227</v>
      </c>
      <c r="BE338" s="227">
        <f>IF(N338="základní",J338,0)</f>
        <v>0</v>
      </c>
      <c r="BF338" s="227">
        <f>IF(N338="snížená",J338,0)</f>
        <v>0</v>
      </c>
      <c r="BG338" s="227">
        <f>IF(N338="zákl. přenesená",J338,0)</f>
        <v>0</v>
      </c>
      <c r="BH338" s="227">
        <f>IF(N338="sníž. přenesená",J338,0)</f>
        <v>0</v>
      </c>
      <c r="BI338" s="227">
        <f>IF(N338="nulová",J338,0)</f>
        <v>0</v>
      </c>
      <c r="BJ338" s="19" t="s">
        <v>82</v>
      </c>
      <c r="BK338" s="227">
        <f>ROUND(I338*H338,2)</f>
        <v>0</v>
      </c>
      <c r="BL338" s="19" t="s">
        <v>336</v>
      </c>
      <c r="BM338" s="226" t="s">
        <v>702</v>
      </c>
    </row>
    <row r="339" s="2" customFormat="1">
      <c r="A339" s="40"/>
      <c r="B339" s="41"/>
      <c r="C339" s="42"/>
      <c r="D339" s="228" t="s">
        <v>236</v>
      </c>
      <c r="E339" s="42"/>
      <c r="F339" s="229" t="s">
        <v>703</v>
      </c>
      <c r="G339" s="42"/>
      <c r="H339" s="42"/>
      <c r="I339" s="230"/>
      <c r="J339" s="42"/>
      <c r="K339" s="42"/>
      <c r="L339" s="46"/>
      <c r="M339" s="231"/>
      <c r="N339" s="232"/>
      <c r="O339" s="86"/>
      <c r="P339" s="86"/>
      <c r="Q339" s="86"/>
      <c r="R339" s="86"/>
      <c r="S339" s="86"/>
      <c r="T339" s="86"/>
      <c r="U339" s="87"/>
      <c r="V339" s="40"/>
      <c r="W339" s="40"/>
      <c r="X339" s="40"/>
      <c r="Y339" s="40"/>
      <c r="Z339" s="40"/>
      <c r="AA339" s="40"/>
      <c r="AB339" s="40"/>
      <c r="AC339" s="40"/>
      <c r="AD339" s="40"/>
      <c r="AE339" s="40"/>
      <c r="AT339" s="19" t="s">
        <v>236</v>
      </c>
      <c r="AU339" s="19" t="s">
        <v>84</v>
      </c>
    </row>
    <row r="340" s="13" customFormat="1">
      <c r="A340" s="13"/>
      <c r="B340" s="233"/>
      <c r="C340" s="234"/>
      <c r="D340" s="235" t="s">
        <v>238</v>
      </c>
      <c r="E340" s="236" t="s">
        <v>19</v>
      </c>
      <c r="F340" s="237" t="s">
        <v>687</v>
      </c>
      <c r="G340" s="234"/>
      <c r="H340" s="238">
        <v>51.932000000000002</v>
      </c>
      <c r="I340" s="239"/>
      <c r="J340" s="234"/>
      <c r="K340" s="234"/>
      <c r="L340" s="240"/>
      <c r="M340" s="241"/>
      <c r="N340" s="242"/>
      <c r="O340" s="242"/>
      <c r="P340" s="242"/>
      <c r="Q340" s="242"/>
      <c r="R340" s="242"/>
      <c r="S340" s="242"/>
      <c r="T340" s="242"/>
      <c r="U340" s="243"/>
      <c r="V340" s="13"/>
      <c r="W340" s="13"/>
      <c r="X340" s="13"/>
      <c r="Y340" s="13"/>
      <c r="Z340" s="13"/>
      <c r="AA340" s="13"/>
      <c r="AB340" s="13"/>
      <c r="AC340" s="13"/>
      <c r="AD340" s="13"/>
      <c r="AE340" s="13"/>
      <c r="AT340" s="244" t="s">
        <v>238</v>
      </c>
      <c r="AU340" s="244" t="s">
        <v>84</v>
      </c>
      <c r="AV340" s="13" t="s">
        <v>84</v>
      </c>
      <c r="AW340" s="13" t="s">
        <v>37</v>
      </c>
      <c r="AX340" s="13" t="s">
        <v>75</v>
      </c>
      <c r="AY340" s="244" t="s">
        <v>227</v>
      </c>
    </row>
    <row r="341" s="14" customFormat="1">
      <c r="A341" s="14"/>
      <c r="B341" s="245"/>
      <c r="C341" s="246"/>
      <c r="D341" s="235" t="s">
        <v>238</v>
      </c>
      <c r="E341" s="247" t="s">
        <v>19</v>
      </c>
      <c r="F341" s="248" t="s">
        <v>240</v>
      </c>
      <c r="G341" s="246"/>
      <c r="H341" s="249">
        <v>51.932000000000002</v>
      </c>
      <c r="I341" s="250"/>
      <c r="J341" s="246"/>
      <c r="K341" s="246"/>
      <c r="L341" s="251"/>
      <c r="M341" s="252"/>
      <c r="N341" s="253"/>
      <c r="O341" s="253"/>
      <c r="P341" s="253"/>
      <c r="Q341" s="253"/>
      <c r="R341" s="253"/>
      <c r="S341" s="253"/>
      <c r="T341" s="253"/>
      <c r="U341" s="254"/>
      <c r="V341" s="14"/>
      <c r="W341" s="14"/>
      <c r="X341" s="14"/>
      <c r="Y341" s="14"/>
      <c r="Z341" s="14"/>
      <c r="AA341" s="14"/>
      <c r="AB341" s="14"/>
      <c r="AC341" s="14"/>
      <c r="AD341" s="14"/>
      <c r="AE341" s="14"/>
      <c r="AT341" s="255" t="s">
        <v>238</v>
      </c>
      <c r="AU341" s="255" t="s">
        <v>84</v>
      </c>
      <c r="AV341" s="14" t="s">
        <v>234</v>
      </c>
      <c r="AW341" s="14" t="s">
        <v>37</v>
      </c>
      <c r="AX341" s="14" t="s">
        <v>82</v>
      </c>
      <c r="AY341" s="255" t="s">
        <v>227</v>
      </c>
    </row>
    <row r="342" s="2" customFormat="1" ht="16.5" customHeight="1">
      <c r="A342" s="40"/>
      <c r="B342" s="41"/>
      <c r="C342" s="256" t="s">
        <v>704</v>
      </c>
      <c r="D342" s="256" t="s">
        <v>241</v>
      </c>
      <c r="E342" s="257" t="s">
        <v>705</v>
      </c>
      <c r="F342" s="258" t="s">
        <v>706</v>
      </c>
      <c r="G342" s="259" t="s">
        <v>259</v>
      </c>
      <c r="H342" s="260">
        <v>57.125</v>
      </c>
      <c r="I342" s="261"/>
      <c r="J342" s="262">
        <f>ROUND(I342*H342,2)</f>
        <v>0</v>
      </c>
      <c r="K342" s="258" t="s">
        <v>233</v>
      </c>
      <c r="L342" s="263"/>
      <c r="M342" s="264" t="s">
        <v>19</v>
      </c>
      <c r="N342" s="265" t="s">
        <v>46</v>
      </c>
      <c r="O342" s="86"/>
      <c r="P342" s="224">
        <f>O342*H342</f>
        <v>0</v>
      </c>
      <c r="Q342" s="224">
        <v>0.0126</v>
      </c>
      <c r="R342" s="224">
        <f>Q342*H342</f>
        <v>0.71977500000000005</v>
      </c>
      <c r="S342" s="224">
        <v>0</v>
      </c>
      <c r="T342" s="224">
        <f>S342*H342</f>
        <v>0</v>
      </c>
      <c r="U342" s="225" t="s">
        <v>19</v>
      </c>
      <c r="V342" s="40"/>
      <c r="W342" s="40"/>
      <c r="X342" s="40"/>
      <c r="Y342" s="40"/>
      <c r="Z342" s="40"/>
      <c r="AA342" s="40"/>
      <c r="AB342" s="40"/>
      <c r="AC342" s="40"/>
      <c r="AD342" s="40"/>
      <c r="AE342" s="40"/>
      <c r="AR342" s="226" t="s">
        <v>491</v>
      </c>
      <c r="AT342" s="226" t="s">
        <v>241</v>
      </c>
      <c r="AU342" s="226" t="s">
        <v>84</v>
      </c>
      <c r="AY342" s="19" t="s">
        <v>227</v>
      </c>
      <c r="BE342" s="227">
        <f>IF(N342="základní",J342,0)</f>
        <v>0</v>
      </c>
      <c r="BF342" s="227">
        <f>IF(N342="snížená",J342,0)</f>
        <v>0</v>
      </c>
      <c r="BG342" s="227">
        <f>IF(N342="zákl. přenesená",J342,0)</f>
        <v>0</v>
      </c>
      <c r="BH342" s="227">
        <f>IF(N342="sníž. přenesená",J342,0)</f>
        <v>0</v>
      </c>
      <c r="BI342" s="227">
        <f>IF(N342="nulová",J342,0)</f>
        <v>0</v>
      </c>
      <c r="BJ342" s="19" t="s">
        <v>82</v>
      </c>
      <c r="BK342" s="227">
        <f>ROUND(I342*H342,2)</f>
        <v>0</v>
      </c>
      <c r="BL342" s="19" t="s">
        <v>336</v>
      </c>
      <c r="BM342" s="226" t="s">
        <v>707</v>
      </c>
    </row>
    <row r="343" s="13" customFormat="1">
      <c r="A343" s="13"/>
      <c r="B343" s="233"/>
      <c r="C343" s="234"/>
      <c r="D343" s="235" t="s">
        <v>238</v>
      </c>
      <c r="E343" s="234"/>
      <c r="F343" s="237" t="s">
        <v>708</v>
      </c>
      <c r="G343" s="234"/>
      <c r="H343" s="238">
        <v>57.125</v>
      </c>
      <c r="I343" s="239"/>
      <c r="J343" s="234"/>
      <c r="K343" s="234"/>
      <c r="L343" s="240"/>
      <c r="M343" s="241"/>
      <c r="N343" s="242"/>
      <c r="O343" s="242"/>
      <c r="P343" s="242"/>
      <c r="Q343" s="242"/>
      <c r="R343" s="242"/>
      <c r="S343" s="242"/>
      <c r="T343" s="242"/>
      <c r="U343" s="243"/>
      <c r="V343" s="13"/>
      <c r="W343" s="13"/>
      <c r="X343" s="13"/>
      <c r="Y343" s="13"/>
      <c r="Z343" s="13"/>
      <c r="AA343" s="13"/>
      <c r="AB343" s="13"/>
      <c r="AC343" s="13"/>
      <c r="AD343" s="13"/>
      <c r="AE343" s="13"/>
      <c r="AT343" s="244" t="s">
        <v>238</v>
      </c>
      <c r="AU343" s="244" t="s">
        <v>84</v>
      </c>
      <c r="AV343" s="13" t="s">
        <v>84</v>
      </c>
      <c r="AW343" s="13" t="s">
        <v>4</v>
      </c>
      <c r="AX343" s="13" t="s">
        <v>82</v>
      </c>
      <c r="AY343" s="244" t="s">
        <v>227</v>
      </c>
    </row>
    <row r="344" s="2" customFormat="1" ht="21.75" customHeight="1">
      <c r="A344" s="40"/>
      <c r="B344" s="41"/>
      <c r="C344" s="215" t="s">
        <v>709</v>
      </c>
      <c r="D344" s="215" t="s">
        <v>229</v>
      </c>
      <c r="E344" s="216" t="s">
        <v>710</v>
      </c>
      <c r="F344" s="217" t="s">
        <v>711</v>
      </c>
      <c r="G344" s="218" t="s">
        <v>259</v>
      </c>
      <c r="H344" s="219">
        <v>51.932000000000002</v>
      </c>
      <c r="I344" s="220"/>
      <c r="J344" s="221">
        <f>ROUND(I344*H344,2)</f>
        <v>0</v>
      </c>
      <c r="K344" s="217" t="s">
        <v>233</v>
      </c>
      <c r="L344" s="46"/>
      <c r="M344" s="222" t="s">
        <v>19</v>
      </c>
      <c r="N344" s="223" t="s">
        <v>46</v>
      </c>
      <c r="O344" s="86"/>
      <c r="P344" s="224">
        <f>O344*H344</f>
        <v>0</v>
      </c>
      <c r="Q344" s="224">
        <v>0</v>
      </c>
      <c r="R344" s="224">
        <f>Q344*H344</f>
        <v>0</v>
      </c>
      <c r="S344" s="224">
        <v>0</v>
      </c>
      <c r="T344" s="224">
        <f>S344*H344</f>
        <v>0</v>
      </c>
      <c r="U344" s="225" t="s">
        <v>19</v>
      </c>
      <c r="V344" s="40"/>
      <c r="W344" s="40"/>
      <c r="X344" s="40"/>
      <c r="Y344" s="40"/>
      <c r="Z344" s="40"/>
      <c r="AA344" s="40"/>
      <c r="AB344" s="40"/>
      <c r="AC344" s="40"/>
      <c r="AD344" s="40"/>
      <c r="AE344" s="40"/>
      <c r="AR344" s="226" t="s">
        <v>336</v>
      </c>
      <c r="AT344" s="226" t="s">
        <v>229</v>
      </c>
      <c r="AU344" s="226" t="s">
        <v>84</v>
      </c>
      <c r="AY344" s="19" t="s">
        <v>227</v>
      </c>
      <c r="BE344" s="227">
        <f>IF(N344="základní",J344,0)</f>
        <v>0</v>
      </c>
      <c r="BF344" s="227">
        <f>IF(N344="snížená",J344,0)</f>
        <v>0</v>
      </c>
      <c r="BG344" s="227">
        <f>IF(N344="zákl. přenesená",J344,0)</f>
        <v>0</v>
      </c>
      <c r="BH344" s="227">
        <f>IF(N344="sníž. přenesená",J344,0)</f>
        <v>0</v>
      </c>
      <c r="BI344" s="227">
        <f>IF(N344="nulová",J344,0)</f>
        <v>0</v>
      </c>
      <c r="BJ344" s="19" t="s">
        <v>82</v>
      </c>
      <c r="BK344" s="227">
        <f>ROUND(I344*H344,2)</f>
        <v>0</v>
      </c>
      <c r="BL344" s="19" t="s">
        <v>336</v>
      </c>
      <c r="BM344" s="226" t="s">
        <v>712</v>
      </c>
    </row>
    <row r="345" s="2" customFormat="1">
      <c r="A345" s="40"/>
      <c r="B345" s="41"/>
      <c r="C345" s="42"/>
      <c r="D345" s="228" t="s">
        <v>236</v>
      </c>
      <c r="E345" s="42"/>
      <c r="F345" s="229" t="s">
        <v>713</v>
      </c>
      <c r="G345" s="42"/>
      <c r="H345" s="42"/>
      <c r="I345" s="230"/>
      <c r="J345" s="42"/>
      <c r="K345" s="42"/>
      <c r="L345" s="46"/>
      <c r="M345" s="231"/>
      <c r="N345" s="232"/>
      <c r="O345" s="86"/>
      <c r="P345" s="86"/>
      <c r="Q345" s="86"/>
      <c r="R345" s="86"/>
      <c r="S345" s="86"/>
      <c r="T345" s="86"/>
      <c r="U345" s="87"/>
      <c r="V345" s="40"/>
      <c r="W345" s="40"/>
      <c r="X345" s="40"/>
      <c r="Y345" s="40"/>
      <c r="Z345" s="40"/>
      <c r="AA345" s="40"/>
      <c r="AB345" s="40"/>
      <c r="AC345" s="40"/>
      <c r="AD345" s="40"/>
      <c r="AE345" s="40"/>
      <c r="AT345" s="19" t="s">
        <v>236</v>
      </c>
      <c r="AU345" s="19" t="s">
        <v>84</v>
      </c>
    </row>
    <row r="346" s="13" customFormat="1">
      <c r="A346" s="13"/>
      <c r="B346" s="233"/>
      <c r="C346" s="234"/>
      <c r="D346" s="235" t="s">
        <v>238</v>
      </c>
      <c r="E346" s="236" t="s">
        <v>19</v>
      </c>
      <c r="F346" s="237" t="s">
        <v>687</v>
      </c>
      <c r="G346" s="234"/>
      <c r="H346" s="238">
        <v>51.932000000000002</v>
      </c>
      <c r="I346" s="239"/>
      <c r="J346" s="234"/>
      <c r="K346" s="234"/>
      <c r="L346" s="240"/>
      <c r="M346" s="241"/>
      <c r="N346" s="242"/>
      <c r="O346" s="242"/>
      <c r="P346" s="242"/>
      <c r="Q346" s="242"/>
      <c r="R346" s="242"/>
      <c r="S346" s="242"/>
      <c r="T346" s="242"/>
      <c r="U346" s="243"/>
      <c r="V346" s="13"/>
      <c r="W346" s="13"/>
      <c r="X346" s="13"/>
      <c r="Y346" s="13"/>
      <c r="Z346" s="13"/>
      <c r="AA346" s="13"/>
      <c r="AB346" s="13"/>
      <c r="AC346" s="13"/>
      <c r="AD346" s="13"/>
      <c r="AE346" s="13"/>
      <c r="AT346" s="244" t="s">
        <v>238</v>
      </c>
      <c r="AU346" s="244" t="s">
        <v>84</v>
      </c>
      <c r="AV346" s="13" t="s">
        <v>84</v>
      </c>
      <c r="AW346" s="13" t="s">
        <v>37</v>
      </c>
      <c r="AX346" s="13" t="s">
        <v>75</v>
      </c>
      <c r="AY346" s="244" t="s">
        <v>227</v>
      </c>
    </row>
    <row r="347" s="14" customFormat="1">
      <c r="A347" s="14"/>
      <c r="B347" s="245"/>
      <c r="C347" s="246"/>
      <c r="D347" s="235" t="s">
        <v>238</v>
      </c>
      <c r="E347" s="247" t="s">
        <v>19</v>
      </c>
      <c r="F347" s="248" t="s">
        <v>240</v>
      </c>
      <c r="G347" s="246"/>
      <c r="H347" s="249">
        <v>51.932000000000002</v>
      </c>
      <c r="I347" s="250"/>
      <c r="J347" s="246"/>
      <c r="K347" s="246"/>
      <c r="L347" s="251"/>
      <c r="M347" s="252"/>
      <c r="N347" s="253"/>
      <c r="O347" s="253"/>
      <c r="P347" s="253"/>
      <c r="Q347" s="253"/>
      <c r="R347" s="253"/>
      <c r="S347" s="253"/>
      <c r="T347" s="253"/>
      <c r="U347" s="254"/>
      <c r="V347" s="14"/>
      <c r="W347" s="14"/>
      <c r="X347" s="14"/>
      <c r="Y347" s="14"/>
      <c r="Z347" s="14"/>
      <c r="AA347" s="14"/>
      <c r="AB347" s="14"/>
      <c r="AC347" s="14"/>
      <c r="AD347" s="14"/>
      <c r="AE347" s="14"/>
      <c r="AT347" s="255" t="s">
        <v>238</v>
      </c>
      <c r="AU347" s="255" t="s">
        <v>84</v>
      </c>
      <c r="AV347" s="14" t="s">
        <v>234</v>
      </c>
      <c r="AW347" s="14" t="s">
        <v>37</v>
      </c>
      <c r="AX347" s="14" t="s">
        <v>82</v>
      </c>
      <c r="AY347" s="255" t="s">
        <v>227</v>
      </c>
    </row>
    <row r="348" s="2" customFormat="1" ht="16.5" customHeight="1">
      <c r="A348" s="40"/>
      <c r="B348" s="41"/>
      <c r="C348" s="215" t="s">
        <v>714</v>
      </c>
      <c r="D348" s="215" t="s">
        <v>229</v>
      </c>
      <c r="E348" s="216" t="s">
        <v>715</v>
      </c>
      <c r="F348" s="217" t="s">
        <v>716</v>
      </c>
      <c r="G348" s="218" t="s">
        <v>309</v>
      </c>
      <c r="H348" s="219">
        <v>10.48</v>
      </c>
      <c r="I348" s="220"/>
      <c r="J348" s="221">
        <f>ROUND(I348*H348,2)</f>
        <v>0</v>
      </c>
      <c r="K348" s="217" t="s">
        <v>233</v>
      </c>
      <c r="L348" s="46"/>
      <c r="M348" s="222" t="s">
        <v>19</v>
      </c>
      <c r="N348" s="223" t="s">
        <v>46</v>
      </c>
      <c r="O348" s="86"/>
      <c r="P348" s="224">
        <f>O348*H348</f>
        <v>0</v>
      </c>
      <c r="Q348" s="224">
        <v>0.00020000000000000001</v>
      </c>
      <c r="R348" s="224">
        <f>Q348*H348</f>
        <v>0.0020960000000000002</v>
      </c>
      <c r="S348" s="224">
        <v>0</v>
      </c>
      <c r="T348" s="224">
        <f>S348*H348</f>
        <v>0</v>
      </c>
      <c r="U348" s="225" t="s">
        <v>19</v>
      </c>
      <c r="V348" s="40"/>
      <c r="W348" s="40"/>
      <c r="X348" s="40"/>
      <c r="Y348" s="40"/>
      <c r="Z348" s="40"/>
      <c r="AA348" s="40"/>
      <c r="AB348" s="40"/>
      <c r="AC348" s="40"/>
      <c r="AD348" s="40"/>
      <c r="AE348" s="40"/>
      <c r="AR348" s="226" t="s">
        <v>336</v>
      </c>
      <c r="AT348" s="226" t="s">
        <v>229</v>
      </c>
      <c r="AU348" s="226" t="s">
        <v>84</v>
      </c>
      <c r="AY348" s="19" t="s">
        <v>227</v>
      </c>
      <c r="BE348" s="227">
        <f>IF(N348="základní",J348,0)</f>
        <v>0</v>
      </c>
      <c r="BF348" s="227">
        <f>IF(N348="snížená",J348,0)</f>
        <v>0</v>
      </c>
      <c r="BG348" s="227">
        <f>IF(N348="zákl. přenesená",J348,0)</f>
        <v>0</v>
      </c>
      <c r="BH348" s="227">
        <f>IF(N348="sníž. přenesená",J348,0)</f>
        <v>0</v>
      </c>
      <c r="BI348" s="227">
        <f>IF(N348="nulová",J348,0)</f>
        <v>0</v>
      </c>
      <c r="BJ348" s="19" t="s">
        <v>82</v>
      </c>
      <c r="BK348" s="227">
        <f>ROUND(I348*H348,2)</f>
        <v>0</v>
      </c>
      <c r="BL348" s="19" t="s">
        <v>336</v>
      </c>
      <c r="BM348" s="226" t="s">
        <v>717</v>
      </c>
    </row>
    <row r="349" s="2" customFormat="1">
      <c r="A349" s="40"/>
      <c r="B349" s="41"/>
      <c r="C349" s="42"/>
      <c r="D349" s="228" t="s">
        <v>236</v>
      </c>
      <c r="E349" s="42"/>
      <c r="F349" s="229" t="s">
        <v>718</v>
      </c>
      <c r="G349" s="42"/>
      <c r="H349" s="42"/>
      <c r="I349" s="230"/>
      <c r="J349" s="42"/>
      <c r="K349" s="42"/>
      <c r="L349" s="46"/>
      <c r="M349" s="231"/>
      <c r="N349" s="232"/>
      <c r="O349" s="86"/>
      <c r="P349" s="86"/>
      <c r="Q349" s="86"/>
      <c r="R349" s="86"/>
      <c r="S349" s="86"/>
      <c r="T349" s="86"/>
      <c r="U349" s="87"/>
      <c r="V349" s="40"/>
      <c r="W349" s="40"/>
      <c r="X349" s="40"/>
      <c r="Y349" s="40"/>
      <c r="Z349" s="40"/>
      <c r="AA349" s="40"/>
      <c r="AB349" s="40"/>
      <c r="AC349" s="40"/>
      <c r="AD349" s="40"/>
      <c r="AE349" s="40"/>
      <c r="AT349" s="19" t="s">
        <v>236</v>
      </c>
      <c r="AU349" s="19" t="s">
        <v>84</v>
      </c>
    </row>
    <row r="350" s="13" customFormat="1">
      <c r="A350" s="13"/>
      <c r="B350" s="233"/>
      <c r="C350" s="234"/>
      <c r="D350" s="235" t="s">
        <v>238</v>
      </c>
      <c r="E350" s="236" t="s">
        <v>19</v>
      </c>
      <c r="F350" s="237" t="s">
        <v>719</v>
      </c>
      <c r="G350" s="234"/>
      <c r="H350" s="238">
        <v>8.0800000000000001</v>
      </c>
      <c r="I350" s="239"/>
      <c r="J350" s="234"/>
      <c r="K350" s="234"/>
      <c r="L350" s="240"/>
      <c r="M350" s="241"/>
      <c r="N350" s="242"/>
      <c r="O350" s="242"/>
      <c r="P350" s="242"/>
      <c r="Q350" s="242"/>
      <c r="R350" s="242"/>
      <c r="S350" s="242"/>
      <c r="T350" s="242"/>
      <c r="U350" s="243"/>
      <c r="V350" s="13"/>
      <c r="W350" s="13"/>
      <c r="X350" s="13"/>
      <c r="Y350" s="13"/>
      <c r="Z350" s="13"/>
      <c r="AA350" s="13"/>
      <c r="AB350" s="13"/>
      <c r="AC350" s="13"/>
      <c r="AD350" s="13"/>
      <c r="AE350" s="13"/>
      <c r="AT350" s="244" t="s">
        <v>238</v>
      </c>
      <c r="AU350" s="244" t="s">
        <v>84</v>
      </c>
      <c r="AV350" s="13" t="s">
        <v>84</v>
      </c>
      <c r="AW350" s="13" t="s">
        <v>37</v>
      </c>
      <c r="AX350" s="13" t="s">
        <v>75</v>
      </c>
      <c r="AY350" s="244" t="s">
        <v>227</v>
      </c>
    </row>
    <row r="351" s="13" customFormat="1">
      <c r="A351" s="13"/>
      <c r="B351" s="233"/>
      <c r="C351" s="234"/>
      <c r="D351" s="235" t="s">
        <v>238</v>
      </c>
      <c r="E351" s="236" t="s">
        <v>19</v>
      </c>
      <c r="F351" s="237" t="s">
        <v>720</v>
      </c>
      <c r="G351" s="234"/>
      <c r="H351" s="238">
        <v>2.3999999999999999</v>
      </c>
      <c r="I351" s="239"/>
      <c r="J351" s="234"/>
      <c r="K351" s="234"/>
      <c r="L351" s="240"/>
      <c r="M351" s="241"/>
      <c r="N351" s="242"/>
      <c r="O351" s="242"/>
      <c r="P351" s="242"/>
      <c r="Q351" s="242"/>
      <c r="R351" s="242"/>
      <c r="S351" s="242"/>
      <c r="T351" s="242"/>
      <c r="U351" s="243"/>
      <c r="V351" s="13"/>
      <c r="W351" s="13"/>
      <c r="X351" s="13"/>
      <c r="Y351" s="13"/>
      <c r="Z351" s="13"/>
      <c r="AA351" s="13"/>
      <c r="AB351" s="13"/>
      <c r="AC351" s="13"/>
      <c r="AD351" s="13"/>
      <c r="AE351" s="13"/>
      <c r="AT351" s="244" t="s">
        <v>238</v>
      </c>
      <c r="AU351" s="244" t="s">
        <v>84</v>
      </c>
      <c r="AV351" s="13" t="s">
        <v>84</v>
      </c>
      <c r="AW351" s="13" t="s">
        <v>37</v>
      </c>
      <c r="AX351" s="13" t="s">
        <v>75</v>
      </c>
      <c r="AY351" s="244" t="s">
        <v>227</v>
      </c>
    </row>
    <row r="352" s="14" customFormat="1">
      <c r="A352" s="14"/>
      <c r="B352" s="245"/>
      <c r="C352" s="246"/>
      <c r="D352" s="235" t="s">
        <v>238</v>
      </c>
      <c r="E352" s="247" t="s">
        <v>19</v>
      </c>
      <c r="F352" s="248" t="s">
        <v>240</v>
      </c>
      <c r="G352" s="246"/>
      <c r="H352" s="249">
        <v>10.48</v>
      </c>
      <c r="I352" s="250"/>
      <c r="J352" s="246"/>
      <c r="K352" s="246"/>
      <c r="L352" s="251"/>
      <c r="M352" s="252"/>
      <c r="N352" s="253"/>
      <c r="O352" s="253"/>
      <c r="P352" s="253"/>
      <c r="Q352" s="253"/>
      <c r="R352" s="253"/>
      <c r="S352" s="253"/>
      <c r="T352" s="253"/>
      <c r="U352" s="254"/>
      <c r="V352" s="14"/>
      <c r="W352" s="14"/>
      <c r="X352" s="14"/>
      <c r="Y352" s="14"/>
      <c r="Z352" s="14"/>
      <c r="AA352" s="14"/>
      <c r="AB352" s="14"/>
      <c r="AC352" s="14"/>
      <c r="AD352" s="14"/>
      <c r="AE352" s="14"/>
      <c r="AT352" s="255" t="s">
        <v>238</v>
      </c>
      <c r="AU352" s="255" t="s">
        <v>84</v>
      </c>
      <c r="AV352" s="14" t="s">
        <v>234</v>
      </c>
      <c r="AW352" s="14" t="s">
        <v>37</v>
      </c>
      <c r="AX352" s="14" t="s">
        <v>82</v>
      </c>
      <c r="AY352" s="255" t="s">
        <v>227</v>
      </c>
    </row>
    <row r="353" s="2" customFormat="1" ht="16.5" customHeight="1">
      <c r="A353" s="40"/>
      <c r="B353" s="41"/>
      <c r="C353" s="256" t="s">
        <v>721</v>
      </c>
      <c r="D353" s="256" t="s">
        <v>241</v>
      </c>
      <c r="E353" s="257" t="s">
        <v>722</v>
      </c>
      <c r="F353" s="258" t="s">
        <v>723</v>
      </c>
      <c r="G353" s="259" t="s">
        <v>309</v>
      </c>
      <c r="H353" s="260">
        <v>11.004</v>
      </c>
      <c r="I353" s="261"/>
      <c r="J353" s="262">
        <f>ROUND(I353*H353,2)</f>
        <v>0</v>
      </c>
      <c r="K353" s="258" t="s">
        <v>233</v>
      </c>
      <c r="L353" s="263"/>
      <c r="M353" s="264" t="s">
        <v>19</v>
      </c>
      <c r="N353" s="265" t="s">
        <v>46</v>
      </c>
      <c r="O353" s="86"/>
      <c r="P353" s="224">
        <f>O353*H353</f>
        <v>0</v>
      </c>
      <c r="Q353" s="224">
        <v>0.00012</v>
      </c>
      <c r="R353" s="224">
        <f>Q353*H353</f>
        <v>0.00132048</v>
      </c>
      <c r="S353" s="224">
        <v>0</v>
      </c>
      <c r="T353" s="224">
        <f>S353*H353</f>
        <v>0</v>
      </c>
      <c r="U353" s="225" t="s">
        <v>19</v>
      </c>
      <c r="V353" s="40"/>
      <c r="W353" s="40"/>
      <c r="X353" s="40"/>
      <c r="Y353" s="40"/>
      <c r="Z353" s="40"/>
      <c r="AA353" s="40"/>
      <c r="AB353" s="40"/>
      <c r="AC353" s="40"/>
      <c r="AD353" s="40"/>
      <c r="AE353" s="40"/>
      <c r="AR353" s="226" t="s">
        <v>491</v>
      </c>
      <c r="AT353" s="226" t="s">
        <v>241</v>
      </c>
      <c r="AU353" s="226" t="s">
        <v>84</v>
      </c>
      <c r="AY353" s="19" t="s">
        <v>227</v>
      </c>
      <c r="BE353" s="227">
        <f>IF(N353="základní",J353,0)</f>
        <v>0</v>
      </c>
      <c r="BF353" s="227">
        <f>IF(N353="snížená",J353,0)</f>
        <v>0</v>
      </c>
      <c r="BG353" s="227">
        <f>IF(N353="zákl. přenesená",J353,0)</f>
        <v>0</v>
      </c>
      <c r="BH353" s="227">
        <f>IF(N353="sníž. přenesená",J353,0)</f>
        <v>0</v>
      </c>
      <c r="BI353" s="227">
        <f>IF(N353="nulová",J353,0)</f>
        <v>0</v>
      </c>
      <c r="BJ353" s="19" t="s">
        <v>82</v>
      </c>
      <c r="BK353" s="227">
        <f>ROUND(I353*H353,2)</f>
        <v>0</v>
      </c>
      <c r="BL353" s="19" t="s">
        <v>336</v>
      </c>
      <c r="BM353" s="226" t="s">
        <v>724</v>
      </c>
    </row>
    <row r="354" s="13" customFormat="1">
      <c r="A354" s="13"/>
      <c r="B354" s="233"/>
      <c r="C354" s="234"/>
      <c r="D354" s="235" t="s">
        <v>238</v>
      </c>
      <c r="E354" s="234"/>
      <c r="F354" s="237" t="s">
        <v>725</v>
      </c>
      <c r="G354" s="234"/>
      <c r="H354" s="238">
        <v>11.004</v>
      </c>
      <c r="I354" s="239"/>
      <c r="J354" s="234"/>
      <c r="K354" s="234"/>
      <c r="L354" s="240"/>
      <c r="M354" s="241"/>
      <c r="N354" s="242"/>
      <c r="O354" s="242"/>
      <c r="P354" s="242"/>
      <c r="Q354" s="242"/>
      <c r="R354" s="242"/>
      <c r="S354" s="242"/>
      <c r="T354" s="242"/>
      <c r="U354" s="243"/>
      <c r="V354" s="13"/>
      <c r="W354" s="13"/>
      <c r="X354" s="13"/>
      <c r="Y354" s="13"/>
      <c r="Z354" s="13"/>
      <c r="AA354" s="13"/>
      <c r="AB354" s="13"/>
      <c r="AC354" s="13"/>
      <c r="AD354" s="13"/>
      <c r="AE354" s="13"/>
      <c r="AT354" s="244" t="s">
        <v>238</v>
      </c>
      <c r="AU354" s="244" t="s">
        <v>84</v>
      </c>
      <c r="AV354" s="13" t="s">
        <v>84</v>
      </c>
      <c r="AW354" s="13" t="s">
        <v>4</v>
      </c>
      <c r="AX354" s="13" t="s">
        <v>82</v>
      </c>
      <c r="AY354" s="244" t="s">
        <v>227</v>
      </c>
    </row>
    <row r="355" s="2" customFormat="1" ht="16.5" customHeight="1">
      <c r="A355" s="40"/>
      <c r="B355" s="41"/>
      <c r="C355" s="215" t="s">
        <v>726</v>
      </c>
      <c r="D355" s="215" t="s">
        <v>229</v>
      </c>
      <c r="E355" s="216" t="s">
        <v>727</v>
      </c>
      <c r="F355" s="217" t="s">
        <v>728</v>
      </c>
      <c r="G355" s="218" t="s">
        <v>309</v>
      </c>
      <c r="H355" s="219">
        <v>38.960000000000001</v>
      </c>
      <c r="I355" s="220"/>
      <c r="J355" s="221">
        <f>ROUND(I355*H355,2)</f>
        <v>0</v>
      </c>
      <c r="K355" s="217" t="s">
        <v>233</v>
      </c>
      <c r="L355" s="46"/>
      <c r="M355" s="222" t="s">
        <v>19</v>
      </c>
      <c r="N355" s="223" t="s">
        <v>46</v>
      </c>
      <c r="O355" s="86"/>
      <c r="P355" s="224">
        <f>O355*H355</f>
        <v>0</v>
      </c>
      <c r="Q355" s="224">
        <v>3.0000000000000001E-05</v>
      </c>
      <c r="R355" s="224">
        <f>Q355*H355</f>
        <v>0.0011688</v>
      </c>
      <c r="S355" s="224">
        <v>0</v>
      </c>
      <c r="T355" s="224">
        <f>S355*H355</f>
        <v>0</v>
      </c>
      <c r="U355" s="225" t="s">
        <v>19</v>
      </c>
      <c r="V355" s="40"/>
      <c r="W355" s="40"/>
      <c r="X355" s="40"/>
      <c r="Y355" s="40"/>
      <c r="Z355" s="40"/>
      <c r="AA355" s="40"/>
      <c r="AB355" s="40"/>
      <c r="AC355" s="40"/>
      <c r="AD355" s="40"/>
      <c r="AE355" s="40"/>
      <c r="AR355" s="226" t="s">
        <v>336</v>
      </c>
      <c r="AT355" s="226" t="s">
        <v>229</v>
      </c>
      <c r="AU355" s="226" t="s">
        <v>84</v>
      </c>
      <c r="AY355" s="19" t="s">
        <v>227</v>
      </c>
      <c r="BE355" s="227">
        <f>IF(N355="základní",J355,0)</f>
        <v>0</v>
      </c>
      <c r="BF355" s="227">
        <f>IF(N355="snížená",J355,0)</f>
        <v>0</v>
      </c>
      <c r="BG355" s="227">
        <f>IF(N355="zákl. přenesená",J355,0)</f>
        <v>0</v>
      </c>
      <c r="BH355" s="227">
        <f>IF(N355="sníž. přenesená",J355,0)</f>
        <v>0</v>
      </c>
      <c r="BI355" s="227">
        <f>IF(N355="nulová",J355,0)</f>
        <v>0</v>
      </c>
      <c r="BJ355" s="19" t="s">
        <v>82</v>
      </c>
      <c r="BK355" s="227">
        <f>ROUND(I355*H355,2)</f>
        <v>0</v>
      </c>
      <c r="BL355" s="19" t="s">
        <v>336</v>
      </c>
      <c r="BM355" s="226" t="s">
        <v>729</v>
      </c>
    </row>
    <row r="356" s="2" customFormat="1">
      <c r="A356" s="40"/>
      <c r="B356" s="41"/>
      <c r="C356" s="42"/>
      <c r="D356" s="228" t="s">
        <v>236</v>
      </c>
      <c r="E356" s="42"/>
      <c r="F356" s="229" t="s">
        <v>730</v>
      </c>
      <c r="G356" s="42"/>
      <c r="H356" s="42"/>
      <c r="I356" s="230"/>
      <c r="J356" s="42"/>
      <c r="K356" s="42"/>
      <c r="L356" s="46"/>
      <c r="M356" s="231"/>
      <c r="N356" s="232"/>
      <c r="O356" s="86"/>
      <c r="P356" s="86"/>
      <c r="Q356" s="86"/>
      <c r="R356" s="86"/>
      <c r="S356" s="86"/>
      <c r="T356" s="86"/>
      <c r="U356" s="87"/>
      <c r="V356" s="40"/>
      <c r="W356" s="40"/>
      <c r="X356" s="40"/>
      <c r="Y356" s="40"/>
      <c r="Z356" s="40"/>
      <c r="AA356" s="40"/>
      <c r="AB356" s="40"/>
      <c r="AC356" s="40"/>
      <c r="AD356" s="40"/>
      <c r="AE356" s="40"/>
      <c r="AT356" s="19" t="s">
        <v>236</v>
      </c>
      <c r="AU356" s="19" t="s">
        <v>84</v>
      </c>
    </row>
    <row r="357" s="13" customFormat="1">
      <c r="A357" s="13"/>
      <c r="B357" s="233"/>
      <c r="C357" s="234"/>
      <c r="D357" s="235" t="s">
        <v>238</v>
      </c>
      <c r="E357" s="236" t="s">
        <v>19</v>
      </c>
      <c r="F357" s="237" t="s">
        <v>731</v>
      </c>
      <c r="G357" s="234"/>
      <c r="H357" s="238">
        <v>13.800000000000001</v>
      </c>
      <c r="I357" s="239"/>
      <c r="J357" s="234"/>
      <c r="K357" s="234"/>
      <c r="L357" s="240"/>
      <c r="M357" s="241"/>
      <c r="N357" s="242"/>
      <c r="O357" s="242"/>
      <c r="P357" s="242"/>
      <c r="Q357" s="242"/>
      <c r="R357" s="242"/>
      <c r="S357" s="242"/>
      <c r="T357" s="242"/>
      <c r="U357" s="243"/>
      <c r="V357" s="13"/>
      <c r="W357" s="13"/>
      <c r="X357" s="13"/>
      <c r="Y357" s="13"/>
      <c r="Z357" s="13"/>
      <c r="AA357" s="13"/>
      <c r="AB357" s="13"/>
      <c r="AC357" s="13"/>
      <c r="AD357" s="13"/>
      <c r="AE357" s="13"/>
      <c r="AT357" s="244" t="s">
        <v>238</v>
      </c>
      <c r="AU357" s="244" t="s">
        <v>84</v>
      </c>
      <c r="AV357" s="13" t="s">
        <v>84</v>
      </c>
      <c r="AW357" s="13" t="s">
        <v>37</v>
      </c>
      <c r="AX357" s="13" t="s">
        <v>75</v>
      </c>
      <c r="AY357" s="244" t="s">
        <v>227</v>
      </c>
    </row>
    <row r="358" s="13" customFormat="1">
      <c r="A358" s="13"/>
      <c r="B358" s="233"/>
      <c r="C358" s="234"/>
      <c r="D358" s="235" t="s">
        <v>238</v>
      </c>
      <c r="E358" s="236" t="s">
        <v>19</v>
      </c>
      <c r="F358" s="237" t="s">
        <v>732</v>
      </c>
      <c r="G358" s="234"/>
      <c r="H358" s="238">
        <v>16.16</v>
      </c>
      <c r="I358" s="239"/>
      <c r="J358" s="234"/>
      <c r="K358" s="234"/>
      <c r="L358" s="240"/>
      <c r="M358" s="241"/>
      <c r="N358" s="242"/>
      <c r="O358" s="242"/>
      <c r="P358" s="242"/>
      <c r="Q358" s="242"/>
      <c r="R358" s="242"/>
      <c r="S358" s="242"/>
      <c r="T358" s="242"/>
      <c r="U358" s="243"/>
      <c r="V358" s="13"/>
      <c r="W358" s="13"/>
      <c r="X358" s="13"/>
      <c r="Y358" s="13"/>
      <c r="Z358" s="13"/>
      <c r="AA358" s="13"/>
      <c r="AB358" s="13"/>
      <c r="AC358" s="13"/>
      <c r="AD358" s="13"/>
      <c r="AE358" s="13"/>
      <c r="AT358" s="244" t="s">
        <v>238</v>
      </c>
      <c r="AU358" s="244" t="s">
        <v>84</v>
      </c>
      <c r="AV358" s="13" t="s">
        <v>84</v>
      </c>
      <c r="AW358" s="13" t="s">
        <v>37</v>
      </c>
      <c r="AX358" s="13" t="s">
        <v>75</v>
      </c>
      <c r="AY358" s="244" t="s">
        <v>227</v>
      </c>
    </row>
    <row r="359" s="13" customFormat="1">
      <c r="A359" s="13"/>
      <c r="B359" s="233"/>
      <c r="C359" s="234"/>
      <c r="D359" s="235" t="s">
        <v>238</v>
      </c>
      <c r="E359" s="236" t="s">
        <v>19</v>
      </c>
      <c r="F359" s="237" t="s">
        <v>733</v>
      </c>
      <c r="G359" s="234"/>
      <c r="H359" s="238">
        <v>9</v>
      </c>
      <c r="I359" s="239"/>
      <c r="J359" s="234"/>
      <c r="K359" s="234"/>
      <c r="L359" s="240"/>
      <c r="M359" s="241"/>
      <c r="N359" s="242"/>
      <c r="O359" s="242"/>
      <c r="P359" s="242"/>
      <c r="Q359" s="242"/>
      <c r="R359" s="242"/>
      <c r="S359" s="242"/>
      <c r="T359" s="242"/>
      <c r="U359" s="243"/>
      <c r="V359" s="13"/>
      <c r="W359" s="13"/>
      <c r="X359" s="13"/>
      <c r="Y359" s="13"/>
      <c r="Z359" s="13"/>
      <c r="AA359" s="13"/>
      <c r="AB359" s="13"/>
      <c r="AC359" s="13"/>
      <c r="AD359" s="13"/>
      <c r="AE359" s="13"/>
      <c r="AT359" s="244" t="s">
        <v>238</v>
      </c>
      <c r="AU359" s="244" t="s">
        <v>84</v>
      </c>
      <c r="AV359" s="13" t="s">
        <v>84</v>
      </c>
      <c r="AW359" s="13" t="s">
        <v>37</v>
      </c>
      <c r="AX359" s="13" t="s">
        <v>75</v>
      </c>
      <c r="AY359" s="244" t="s">
        <v>227</v>
      </c>
    </row>
    <row r="360" s="14" customFormat="1">
      <c r="A360" s="14"/>
      <c r="B360" s="245"/>
      <c r="C360" s="246"/>
      <c r="D360" s="235" t="s">
        <v>238</v>
      </c>
      <c r="E360" s="247" t="s">
        <v>19</v>
      </c>
      <c r="F360" s="248" t="s">
        <v>240</v>
      </c>
      <c r="G360" s="246"/>
      <c r="H360" s="249">
        <v>38.960000000000001</v>
      </c>
      <c r="I360" s="250"/>
      <c r="J360" s="246"/>
      <c r="K360" s="246"/>
      <c r="L360" s="251"/>
      <c r="M360" s="252"/>
      <c r="N360" s="253"/>
      <c r="O360" s="253"/>
      <c r="P360" s="253"/>
      <c r="Q360" s="253"/>
      <c r="R360" s="253"/>
      <c r="S360" s="253"/>
      <c r="T360" s="253"/>
      <c r="U360" s="254"/>
      <c r="V360" s="14"/>
      <c r="W360" s="14"/>
      <c r="X360" s="14"/>
      <c r="Y360" s="14"/>
      <c r="Z360" s="14"/>
      <c r="AA360" s="14"/>
      <c r="AB360" s="14"/>
      <c r="AC360" s="14"/>
      <c r="AD360" s="14"/>
      <c r="AE360" s="14"/>
      <c r="AT360" s="255" t="s">
        <v>238</v>
      </c>
      <c r="AU360" s="255" t="s">
        <v>84</v>
      </c>
      <c r="AV360" s="14" t="s">
        <v>234</v>
      </c>
      <c r="AW360" s="14" t="s">
        <v>37</v>
      </c>
      <c r="AX360" s="14" t="s">
        <v>82</v>
      </c>
      <c r="AY360" s="255" t="s">
        <v>227</v>
      </c>
    </row>
    <row r="361" s="2" customFormat="1" ht="16.5" customHeight="1">
      <c r="A361" s="40"/>
      <c r="B361" s="41"/>
      <c r="C361" s="215" t="s">
        <v>734</v>
      </c>
      <c r="D361" s="215" t="s">
        <v>229</v>
      </c>
      <c r="E361" s="216" t="s">
        <v>735</v>
      </c>
      <c r="F361" s="217" t="s">
        <v>736</v>
      </c>
      <c r="G361" s="218" t="s">
        <v>348</v>
      </c>
      <c r="H361" s="219">
        <v>8</v>
      </c>
      <c r="I361" s="220"/>
      <c r="J361" s="221">
        <f>ROUND(I361*H361,2)</f>
        <v>0</v>
      </c>
      <c r="K361" s="217" t="s">
        <v>233</v>
      </c>
      <c r="L361" s="46"/>
      <c r="M361" s="222" t="s">
        <v>19</v>
      </c>
      <c r="N361" s="223" t="s">
        <v>46</v>
      </c>
      <c r="O361" s="86"/>
      <c r="P361" s="224">
        <f>O361*H361</f>
        <v>0</v>
      </c>
      <c r="Q361" s="224">
        <v>0</v>
      </c>
      <c r="R361" s="224">
        <f>Q361*H361</f>
        <v>0</v>
      </c>
      <c r="S361" s="224">
        <v>0</v>
      </c>
      <c r="T361" s="224">
        <f>S361*H361</f>
        <v>0</v>
      </c>
      <c r="U361" s="225" t="s">
        <v>19</v>
      </c>
      <c r="V361" s="40"/>
      <c r="W361" s="40"/>
      <c r="X361" s="40"/>
      <c r="Y361" s="40"/>
      <c r="Z361" s="40"/>
      <c r="AA361" s="40"/>
      <c r="AB361" s="40"/>
      <c r="AC361" s="40"/>
      <c r="AD361" s="40"/>
      <c r="AE361" s="40"/>
      <c r="AR361" s="226" t="s">
        <v>336</v>
      </c>
      <c r="AT361" s="226" t="s">
        <v>229</v>
      </c>
      <c r="AU361" s="226" t="s">
        <v>84</v>
      </c>
      <c r="AY361" s="19" t="s">
        <v>227</v>
      </c>
      <c r="BE361" s="227">
        <f>IF(N361="základní",J361,0)</f>
        <v>0</v>
      </c>
      <c r="BF361" s="227">
        <f>IF(N361="snížená",J361,0)</f>
        <v>0</v>
      </c>
      <c r="BG361" s="227">
        <f>IF(N361="zákl. přenesená",J361,0)</f>
        <v>0</v>
      </c>
      <c r="BH361" s="227">
        <f>IF(N361="sníž. přenesená",J361,0)</f>
        <v>0</v>
      </c>
      <c r="BI361" s="227">
        <f>IF(N361="nulová",J361,0)</f>
        <v>0</v>
      </c>
      <c r="BJ361" s="19" t="s">
        <v>82</v>
      </c>
      <c r="BK361" s="227">
        <f>ROUND(I361*H361,2)</f>
        <v>0</v>
      </c>
      <c r="BL361" s="19" t="s">
        <v>336</v>
      </c>
      <c r="BM361" s="226" t="s">
        <v>737</v>
      </c>
    </row>
    <row r="362" s="2" customFormat="1">
      <c r="A362" s="40"/>
      <c r="B362" s="41"/>
      <c r="C362" s="42"/>
      <c r="D362" s="228" t="s">
        <v>236</v>
      </c>
      <c r="E362" s="42"/>
      <c r="F362" s="229" t="s">
        <v>738</v>
      </c>
      <c r="G362" s="42"/>
      <c r="H362" s="42"/>
      <c r="I362" s="230"/>
      <c r="J362" s="42"/>
      <c r="K362" s="42"/>
      <c r="L362" s="46"/>
      <c r="M362" s="231"/>
      <c r="N362" s="232"/>
      <c r="O362" s="86"/>
      <c r="P362" s="86"/>
      <c r="Q362" s="86"/>
      <c r="R362" s="86"/>
      <c r="S362" s="86"/>
      <c r="T362" s="86"/>
      <c r="U362" s="87"/>
      <c r="V362" s="40"/>
      <c r="W362" s="40"/>
      <c r="X362" s="40"/>
      <c r="Y362" s="40"/>
      <c r="Z362" s="40"/>
      <c r="AA362" s="40"/>
      <c r="AB362" s="40"/>
      <c r="AC362" s="40"/>
      <c r="AD362" s="40"/>
      <c r="AE362" s="40"/>
      <c r="AT362" s="19" t="s">
        <v>236</v>
      </c>
      <c r="AU362" s="19" t="s">
        <v>84</v>
      </c>
    </row>
    <row r="363" s="13" customFormat="1">
      <c r="A363" s="13"/>
      <c r="B363" s="233"/>
      <c r="C363" s="234"/>
      <c r="D363" s="235" t="s">
        <v>238</v>
      </c>
      <c r="E363" s="236" t="s">
        <v>19</v>
      </c>
      <c r="F363" s="237" t="s">
        <v>245</v>
      </c>
      <c r="G363" s="234"/>
      <c r="H363" s="238">
        <v>8</v>
      </c>
      <c r="I363" s="239"/>
      <c r="J363" s="234"/>
      <c r="K363" s="234"/>
      <c r="L363" s="240"/>
      <c r="M363" s="241"/>
      <c r="N363" s="242"/>
      <c r="O363" s="242"/>
      <c r="P363" s="242"/>
      <c r="Q363" s="242"/>
      <c r="R363" s="242"/>
      <c r="S363" s="242"/>
      <c r="T363" s="242"/>
      <c r="U363" s="243"/>
      <c r="V363" s="13"/>
      <c r="W363" s="13"/>
      <c r="X363" s="13"/>
      <c r="Y363" s="13"/>
      <c r="Z363" s="13"/>
      <c r="AA363" s="13"/>
      <c r="AB363" s="13"/>
      <c r="AC363" s="13"/>
      <c r="AD363" s="13"/>
      <c r="AE363" s="13"/>
      <c r="AT363" s="244" t="s">
        <v>238</v>
      </c>
      <c r="AU363" s="244" t="s">
        <v>84</v>
      </c>
      <c r="AV363" s="13" t="s">
        <v>84</v>
      </c>
      <c r="AW363" s="13" t="s">
        <v>37</v>
      </c>
      <c r="AX363" s="13" t="s">
        <v>75</v>
      </c>
      <c r="AY363" s="244" t="s">
        <v>227</v>
      </c>
    </row>
    <row r="364" s="14" customFormat="1">
      <c r="A364" s="14"/>
      <c r="B364" s="245"/>
      <c r="C364" s="246"/>
      <c r="D364" s="235" t="s">
        <v>238</v>
      </c>
      <c r="E364" s="247" t="s">
        <v>19</v>
      </c>
      <c r="F364" s="248" t="s">
        <v>240</v>
      </c>
      <c r="G364" s="246"/>
      <c r="H364" s="249">
        <v>8</v>
      </c>
      <c r="I364" s="250"/>
      <c r="J364" s="246"/>
      <c r="K364" s="246"/>
      <c r="L364" s="251"/>
      <c r="M364" s="252"/>
      <c r="N364" s="253"/>
      <c r="O364" s="253"/>
      <c r="P364" s="253"/>
      <c r="Q364" s="253"/>
      <c r="R364" s="253"/>
      <c r="S364" s="253"/>
      <c r="T364" s="253"/>
      <c r="U364" s="254"/>
      <c r="V364" s="14"/>
      <c r="W364" s="14"/>
      <c r="X364" s="14"/>
      <c r="Y364" s="14"/>
      <c r="Z364" s="14"/>
      <c r="AA364" s="14"/>
      <c r="AB364" s="14"/>
      <c r="AC364" s="14"/>
      <c r="AD364" s="14"/>
      <c r="AE364" s="14"/>
      <c r="AT364" s="255" t="s">
        <v>238</v>
      </c>
      <c r="AU364" s="255" t="s">
        <v>84</v>
      </c>
      <c r="AV364" s="14" t="s">
        <v>234</v>
      </c>
      <c r="AW364" s="14" t="s">
        <v>37</v>
      </c>
      <c r="AX364" s="14" t="s">
        <v>82</v>
      </c>
      <c r="AY364" s="255" t="s">
        <v>227</v>
      </c>
    </row>
    <row r="365" s="2" customFormat="1" ht="16.5" customHeight="1">
      <c r="A365" s="40"/>
      <c r="B365" s="41"/>
      <c r="C365" s="215" t="s">
        <v>739</v>
      </c>
      <c r="D365" s="215" t="s">
        <v>229</v>
      </c>
      <c r="E365" s="216" t="s">
        <v>740</v>
      </c>
      <c r="F365" s="217" t="s">
        <v>741</v>
      </c>
      <c r="G365" s="218" t="s">
        <v>348</v>
      </c>
      <c r="H365" s="219">
        <v>2</v>
      </c>
      <c r="I365" s="220"/>
      <c r="J365" s="221">
        <f>ROUND(I365*H365,2)</f>
        <v>0</v>
      </c>
      <c r="K365" s="217" t="s">
        <v>233</v>
      </c>
      <c r="L365" s="46"/>
      <c r="M365" s="222" t="s">
        <v>19</v>
      </c>
      <c r="N365" s="223" t="s">
        <v>46</v>
      </c>
      <c r="O365" s="86"/>
      <c r="P365" s="224">
        <f>O365*H365</f>
        <v>0</v>
      </c>
      <c r="Q365" s="224">
        <v>0</v>
      </c>
      <c r="R365" s="224">
        <f>Q365*H365</f>
        <v>0</v>
      </c>
      <c r="S365" s="224">
        <v>0</v>
      </c>
      <c r="T365" s="224">
        <f>S365*H365</f>
        <v>0</v>
      </c>
      <c r="U365" s="225" t="s">
        <v>19</v>
      </c>
      <c r="V365" s="40"/>
      <c r="W365" s="40"/>
      <c r="X365" s="40"/>
      <c r="Y365" s="40"/>
      <c r="Z365" s="40"/>
      <c r="AA365" s="40"/>
      <c r="AB365" s="40"/>
      <c r="AC365" s="40"/>
      <c r="AD365" s="40"/>
      <c r="AE365" s="40"/>
      <c r="AR365" s="226" t="s">
        <v>336</v>
      </c>
      <c r="AT365" s="226" t="s">
        <v>229</v>
      </c>
      <c r="AU365" s="226" t="s">
        <v>84</v>
      </c>
      <c r="AY365" s="19" t="s">
        <v>227</v>
      </c>
      <c r="BE365" s="227">
        <f>IF(N365="základní",J365,0)</f>
        <v>0</v>
      </c>
      <c r="BF365" s="227">
        <f>IF(N365="snížená",J365,0)</f>
        <v>0</v>
      </c>
      <c r="BG365" s="227">
        <f>IF(N365="zákl. přenesená",J365,0)</f>
        <v>0</v>
      </c>
      <c r="BH365" s="227">
        <f>IF(N365="sníž. přenesená",J365,0)</f>
        <v>0</v>
      </c>
      <c r="BI365" s="227">
        <f>IF(N365="nulová",J365,0)</f>
        <v>0</v>
      </c>
      <c r="BJ365" s="19" t="s">
        <v>82</v>
      </c>
      <c r="BK365" s="227">
        <f>ROUND(I365*H365,2)</f>
        <v>0</v>
      </c>
      <c r="BL365" s="19" t="s">
        <v>336</v>
      </c>
      <c r="BM365" s="226" t="s">
        <v>742</v>
      </c>
    </row>
    <row r="366" s="2" customFormat="1">
      <c r="A366" s="40"/>
      <c r="B366" s="41"/>
      <c r="C366" s="42"/>
      <c r="D366" s="228" t="s">
        <v>236</v>
      </c>
      <c r="E366" s="42"/>
      <c r="F366" s="229" t="s">
        <v>743</v>
      </c>
      <c r="G366" s="42"/>
      <c r="H366" s="42"/>
      <c r="I366" s="230"/>
      <c r="J366" s="42"/>
      <c r="K366" s="42"/>
      <c r="L366" s="46"/>
      <c r="M366" s="231"/>
      <c r="N366" s="232"/>
      <c r="O366" s="86"/>
      <c r="P366" s="86"/>
      <c r="Q366" s="86"/>
      <c r="R366" s="86"/>
      <c r="S366" s="86"/>
      <c r="T366" s="86"/>
      <c r="U366" s="87"/>
      <c r="V366" s="40"/>
      <c r="W366" s="40"/>
      <c r="X366" s="40"/>
      <c r="Y366" s="40"/>
      <c r="Z366" s="40"/>
      <c r="AA366" s="40"/>
      <c r="AB366" s="40"/>
      <c r="AC366" s="40"/>
      <c r="AD366" s="40"/>
      <c r="AE366" s="40"/>
      <c r="AT366" s="19" t="s">
        <v>236</v>
      </c>
      <c r="AU366" s="19" t="s">
        <v>84</v>
      </c>
    </row>
    <row r="367" s="13" customFormat="1">
      <c r="A367" s="13"/>
      <c r="B367" s="233"/>
      <c r="C367" s="234"/>
      <c r="D367" s="235" t="s">
        <v>238</v>
      </c>
      <c r="E367" s="236" t="s">
        <v>19</v>
      </c>
      <c r="F367" s="237" t="s">
        <v>84</v>
      </c>
      <c r="G367" s="234"/>
      <c r="H367" s="238">
        <v>2</v>
      </c>
      <c r="I367" s="239"/>
      <c r="J367" s="234"/>
      <c r="K367" s="234"/>
      <c r="L367" s="240"/>
      <c r="M367" s="241"/>
      <c r="N367" s="242"/>
      <c r="O367" s="242"/>
      <c r="P367" s="242"/>
      <c r="Q367" s="242"/>
      <c r="R367" s="242"/>
      <c r="S367" s="242"/>
      <c r="T367" s="242"/>
      <c r="U367" s="243"/>
      <c r="V367" s="13"/>
      <c r="W367" s="13"/>
      <c r="X367" s="13"/>
      <c r="Y367" s="13"/>
      <c r="Z367" s="13"/>
      <c r="AA367" s="13"/>
      <c r="AB367" s="13"/>
      <c r="AC367" s="13"/>
      <c r="AD367" s="13"/>
      <c r="AE367" s="13"/>
      <c r="AT367" s="244" t="s">
        <v>238</v>
      </c>
      <c r="AU367" s="244" t="s">
        <v>84</v>
      </c>
      <c r="AV367" s="13" t="s">
        <v>84</v>
      </c>
      <c r="AW367" s="13" t="s">
        <v>37</v>
      </c>
      <c r="AX367" s="13" t="s">
        <v>75</v>
      </c>
      <c r="AY367" s="244" t="s">
        <v>227</v>
      </c>
    </row>
    <row r="368" s="14" customFormat="1">
      <c r="A368" s="14"/>
      <c r="B368" s="245"/>
      <c r="C368" s="246"/>
      <c r="D368" s="235" t="s">
        <v>238</v>
      </c>
      <c r="E368" s="247" t="s">
        <v>19</v>
      </c>
      <c r="F368" s="248" t="s">
        <v>240</v>
      </c>
      <c r="G368" s="246"/>
      <c r="H368" s="249">
        <v>2</v>
      </c>
      <c r="I368" s="250"/>
      <c r="J368" s="246"/>
      <c r="K368" s="246"/>
      <c r="L368" s="251"/>
      <c r="M368" s="252"/>
      <c r="N368" s="253"/>
      <c r="O368" s="253"/>
      <c r="P368" s="253"/>
      <c r="Q368" s="253"/>
      <c r="R368" s="253"/>
      <c r="S368" s="253"/>
      <c r="T368" s="253"/>
      <c r="U368" s="254"/>
      <c r="V368" s="14"/>
      <c r="W368" s="14"/>
      <c r="X368" s="14"/>
      <c r="Y368" s="14"/>
      <c r="Z368" s="14"/>
      <c r="AA368" s="14"/>
      <c r="AB368" s="14"/>
      <c r="AC368" s="14"/>
      <c r="AD368" s="14"/>
      <c r="AE368" s="14"/>
      <c r="AT368" s="255" t="s">
        <v>238</v>
      </c>
      <c r="AU368" s="255" t="s">
        <v>84</v>
      </c>
      <c r="AV368" s="14" t="s">
        <v>234</v>
      </c>
      <c r="AW368" s="14" t="s">
        <v>37</v>
      </c>
      <c r="AX368" s="14" t="s">
        <v>82</v>
      </c>
      <c r="AY368" s="255" t="s">
        <v>227</v>
      </c>
    </row>
    <row r="369" s="2" customFormat="1" ht="16.5" customHeight="1">
      <c r="A369" s="40"/>
      <c r="B369" s="41"/>
      <c r="C369" s="215" t="s">
        <v>744</v>
      </c>
      <c r="D369" s="215" t="s">
        <v>229</v>
      </c>
      <c r="E369" s="216" t="s">
        <v>745</v>
      </c>
      <c r="F369" s="217" t="s">
        <v>746</v>
      </c>
      <c r="G369" s="218" t="s">
        <v>348</v>
      </c>
      <c r="H369" s="219">
        <v>2</v>
      </c>
      <c r="I369" s="220"/>
      <c r="J369" s="221">
        <f>ROUND(I369*H369,2)</f>
        <v>0</v>
      </c>
      <c r="K369" s="217" t="s">
        <v>233</v>
      </c>
      <c r="L369" s="46"/>
      <c r="M369" s="222" t="s">
        <v>19</v>
      </c>
      <c r="N369" s="223" t="s">
        <v>46</v>
      </c>
      <c r="O369" s="86"/>
      <c r="P369" s="224">
        <f>O369*H369</f>
        <v>0</v>
      </c>
      <c r="Q369" s="224">
        <v>0</v>
      </c>
      <c r="R369" s="224">
        <f>Q369*H369</f>
        <v>0</v>
      </c>
      <c r="S369" s="224">
        <v>0</v>
      </c>
      <c r="T369" s="224">
        <f>S369*H369</f>
        <v>0</v>
      </c>
      <c r="U369" s="225" t="s">
        <v>19</v>
      </c>
      <c r="V369" s="40"/>
      <c r="W369" s="40"/>
      <c r="X369" s="40"/>
      <c r="Y369" s="40"/>
      <c r="Z369" s="40"/>
      <c r="AA369" s="40"/>
      <c r="AB369" s="40"/>
      <c r="AC369" s="40"/>
      <c r="AD369" s="40"/>
      <c r="AE369" s="40"/>
      <c r="AR369" s="226" t="s">
        <v>336</v>
      </c>
      <c r="AT369" s="226" t="s">
        <v>229</v>
      </c>
      <c r="AU369" s="226" t="s">
        <v>84</v>
      </c>
      <c r="AY369" s="19" t="s">
        <v>227</v>
      </c>
      <c r="BE369" s="227">
        <f>IF(N369="základní",J369,0)</f>
        <v>0</v>
      </c>
      <c r="BF369" s="227">
        <f>IF(N369="snížená",J369,0)</f>
        <v>0</v>
      </c>
      <c r="BG369" s="227">
        <f>IF(N369="zákl. přenesená",J369,0)</f>
        <v>0</v>
      </c>
      <c r="BH369" s="227">
        <f>IF(N369="sníž. přenesená",J369,0)</f>
        <v>0</v>
      </c>
      <c r="BI369" s="227">
        <f>IF(N369="nulová",J369,0)</f>
        <v>0</v>
      </c>
      <c r="BJ369" s="19" t="s">
        <v>82</v>
      </c>
      <c r="BK369" s="227">
        <f>ROUND(I369*H369,2)</f>
        <v>0</v>
      </c>
      <c r="BL369" s="19" t="s">
        <v>336</v>
      </c>
      <c r="BM369" s="226" t="s">
        <v>747</v>
      </c>
    </row>
    <row r="370" s="2" customFormat="1">
      <c r="A370" s="40"/>
      <c r="B370" s="41"/>
      <c r="C370" s="42"/>
      <c r="D370" s="228" t="s">
        <v>236</v>
      </c>
      <c r="E370" s="42"/>
      <c r="F370" s="229" t="s">
        <v>748</v>
      </c>
      <c r="G370" s="42"/>
      <c r="H370" s="42"/>
      <c r="I370" s="230"/>
      <c r="J370" s="42"/>
      <c r="K370" s="42"/>
      <c r="L370" s="46"/>
      <c r="M370" s="231"/>
      <c r="N370" s="232"/>
      <c r="O370" s="86"/>
      <c r="P370" s="86"/>
      <c r="Q370" s="86"/>
      <c r="R370" s="86"/>
      <c r="S370" s="86"/>
      <c r="T370" s="86"/>
      <c r="U370" s="87"/>
      <c r="V370" s="40"/>
      <c r="W370" s="40"/>
      <c r="X370" s="40"/>
      <c r="Y370" s="40"/>
      <c r="Z370" s="40"/>
      <c r="AA370" s="40"/>
      <c r="AB370" s="40"/>
      <c r="AC370" s="40"/>
      <c r="AD370" s="40"/>
      <c r="AE370" s="40"/>
      <c r="AT370" s="19" t="s">
        <v>236</v>
      </c>
      <c r="AU370" s="19" t="s">
        <v>84</v>
      </c>
    </row>
    <row r="371" s="13" customFormat="1">
      <c r="A371" s="13"/>
      <c r="B371" s="233"/>
      <c r="C371" s="234"/>
      <c r="D371" s="235" t="s">
        <v>238</v>
      </c>
      <c r="E371" s="236" t="s">
        <v>19</v>
      </c>
      <c r="F371" s="237" t="s">
        <v>749</v>
      </c>
      <c r="G371" s="234"/>
      <c r="H371" s="238">
        <v>2</v>
      </c>
      <c r="I371" s="239"/>
      <c r="J371" s="234"/>
      <c r="K371" s="234"/>
      <c r="L371" s="240"/>
      <c r="M371" s="241"/>
      <c r="N371" s="242"/>
      <c r="O371" s="242"/>
      <c r="P371" s="242"/>
      <c r="Q371" s="242"/>
      <c r="R371" s="242"/>
      <c r="S371" s="242"/>
      <c r="T371" s="242"/>
      <c r="U371" s="243"/>
      <c r="V371" s="13"/>
      <c r="W371" s="13"/>
      <c r="X371" s="13"/>
      <c r="Y371" s="13"/>
      <c r="Z371" s="13"/>
      <c r="AA371" s="13"/>
      <c r="AB371" s="13"/>
      <c r="AC371" s="13"/>
      <c r="AD371" s="13"/>
      <c r="AE371" s="13"/>
      <c r="AT371" s="244" t="s">
        <v>238</v>
      </c>
      <c r="AU371" s="244" t="s">
        <v>84</v>
      </c>
      <c r="AV371" s="13" t="s">
        <v>84</v>
      </c>
      <c r="AW371" s="13" t="s">
        <v>37</v>
      </c>
      <c r="AX371" s="13" t="s">
        <v>75</v>
      </c>
      <c r="AY371" s="244" t="s">
        <v>227</v>
      </c>
    </row>
    <row r="372" s="14" customFormat="1">
      <c r="A372" s="14"/>
      <c r="B372" s="245"/>
      <c r="C372" s="246"/>
      <c r="D372" s="235" t="s">
        <v>238</v>
      </c>
      <c r="E372" s="247" t="s">
        <v>19</v>
      </c>
      <c r="F372" s="248" t="s">
        <v>240</v>
      </c>
      <c r="G372" s="246"/>
      <c r="H372" s="249">
        <v>2</v>
      </c>
      <c r="I372" s="250"/>
      <c r="J372" s="246"/>
      <c r="K372" s="246"/>
      <c r="L372" s="251"/>
      <c r="M372" s="252"/>
      <c r="N372" s="253"/>
      <c r="O372" s="253"/>
      <c r="P372" s="253"/>
      <c r="Q372" s="253"/>
      <c r="R372" s="253"/>
      <c r="S372" s="253"/>
      <c r="T372" s="253"/>
      <c r="U372" s="254"/>
      <c r="V372" s="14"/>
      <c r="W372" s="14"/>
      <c r="X372" s="14"/>
      <c r="Y372" s="14"/>
      <c r="Z372" s="14"/>
      <c r="AA372" s="14"/>
      <c r="AB372" s="14"/>
      <c r="AC372" s="14"/>
      <c r="AD372" s="14"/>
      <c r="AE372" s="14"/>
      <c r="AT372" s="255" t="s">
        <v>238</v>
      </c>
      <c r="AU372" s="255" t="s">
        <v>84</v>
      </c>
      <c r="AV372" s="14" t="s">
        <v>234</v>
      </c>
      <c r="AW372" s="14" t="s">
        <v>37</v>
      </c>
      <c r="AX372" s="14" t="s">
        <v>82</v>
      </c>
      <c r="AY372" s="255" t="s">
        <v>227</v>
      </c>
    </row>
    <row r="373" s="2" customFormat="1" ht="16.5" customHeight="1">
      <c r="A373" s="40"/>
      <c r="B373" s="41"/>
      <c r="C373" s="215" t="s">
        <v>750</v>
      </c>
      <c r="D373" s="215" t="s">
        <v>229</v>
      </c>
      <c r="E373" s="216" t="s">
        <v>751</v>
      </c>
      <c r="F373" s="217" t="s">
        <v>752</v>
      </c>
      <c r="G373" s="218" t="s">
        <v>309</v>
      </c>
      <c r="H373" s="219">
        <v>5.2000000000000002</v>
      </c>
      <c r="I373" s="220"/>
      <c r="J373" s="221">
        <f>ROUND(I373*H373,2)</f>
        <v>0</v>
      </c>
      <c r="K373" s="217" t="s">
        <v>233</v>
      </c>
      <c r="L373" s="46"/>
      <c r="M373" s="222" t="s">
        <v>19</v>
      </c>
      <c r="N373" s="223" t="s">
        <v>46</v>
      </c>
      <c r="O373" s="86"/>
      <c r="P373" s="224">
        <f>O373*H373</f>
        <v>0</v>
      </c>
      <c r="Q373" s="224">
        <v>0</v>
      </c>
      <c r="R373" s="224">
        <f>Q373*H373</f>
        <v>0</v>
      </c>
      <c r="S373" s="224">
        <v>0</v>
      </c>
      <c r="T373" s="224">
        <f>S373*H373</f>
        <v>0</v>
      </c>
      <c r="U373" s="225" t="s">
        <v>19</v>
      </c>
      <c r="V373" s="40"/>
      <c r="W373" s="40"/>
      <c r="X373" s="40"/>
      <c r="Y373" s="40"/>
      <c r="Z373" s="40"/>
      <c r="AA373" s="40"/>
      <c r="AB373" s="40"/>
      <c r="AC373" s="40"/>
      <c r="AD373" s="40"/>
      <c r="AE373" s="40"/>
      <c r="AR373" s="226" t="s">
        <v>336</v>
      </c>
      <c r="AT373" s="226" t="s">
        <v>229</v>
      </c>
      <c r="AU373" s="226" t="s">
        <v>84</v>
      </c>
      <c r="AY373" s="19" t="s">
        <v>227</v>
      </c>
      <c r="BE373" s="227">
        <f>IF(N373="základní",J373,0)</f>
        <v>0</v>
      </c>
      <c r="BF373" s="227">
        <f>IF(N373="snížená",J373,0)</f>
        <v>0</v>
      </c>
      <c r="BG373" s="227">
        <f>IF(N373="zákl. přenesená",J373,0)</f>
        <v>0</v>
      </c>
      <c r="BH373" s="227">
        <f>IF(N373="sníž. přenesená",J373,0)</f>
        <v>0</v>
      </c>
      <c r="BI373" s="227">
        <f>IF(N373="nulová",J373,0)</f>
        <v>0</v>
      </c>
      <c r="BJ373" s="19" t="s">
        <v>82</v>
      </c>
      <c r="BK373" s="227">
        <f>ROUND(I373*H373,2)</f>
        <v>0</v>
      </c>
      <c r="BL373" s="19" t="s">
        <v>336</v>
      </c>
      <c r="BM373" s="226" t="s">
        <v>753</v>
      </c>
    </row>
    <row r="374" s="2" customFormat="1">
      <c r="A374" s="40"/>
      <c r="B374" s="41"/>
      <c r="C374" s="42"/>
      <c r="D374" s="228" t="s">
        <v>236</v>
      </c>
      <c r="E374" s="42"/>
      <c r="F374" s="229" t="s">
        <v>754</v>
      </c>
      <c r="G374" s="42"/>
      <c r="H374" s="42"/>
      <c r="I374" s="230"/>
      <c r="J374" s="42"/>
      <c r="K374" s="42"/>
      <c r="L374" s="46"/>
      <c r="M374" s="231"/>
      <c r="N374" s="232"/>
      <c r="O374" s="86"/>
      <c r="P374" s="86"/>
      <c r="Q374" s="86"/>
      <c r="R374" s="86"/>
      <c r="S374" s="86"/>
      <c r="T374" s="86"/>
      <c r="U374" s="87"/>
      <c r="V374" s="40"/>
      <c r="W374" s="40"/>
      <c r="X374" s="40"/>
      <c r="Y374" s="40"/>
      <c r="Z374" s="40"/>
      <c r="AA374" s="40"/>
      <c r="AB374" s="40"/>
      <c r="AC374" s="40"/>
      <c r="AD374" s="40"/>
      <c r="AE374" s="40"/>
      <c r="AT374" s="19" t="s">
        <v>236</v>
      </c>
      <c r="AU374" s="19" t="s">
        <v>84</v>
      </c>
    </row>
    <row r="375" s="13" customFormat="1">
      <c r="A375" s="13"/>
      <c r="B375" s="233"/>
      <c r="C375" s="234"/>
      <c r="D375" s="235" t="s">
        <v>238</v>
      </c>
      <c r="E375" s="236" t="s">
        <v>19</v>
      </c>
      <c r="F375" s="237" t="s">
        <v>755</v>
      </c>
      <c r="G375" s="234"/>
      <c r="H375" s="238">
        <v>5.2000000000000002</v>
      </c>
      <c r="I375" s="239"/>
      <c r="J375" s="234"/>
      <c r="K375" s="234"/>
      <c r="L375" s="240"/>
      <c r="M375" s="241"/>
      <c r="N375" s="242"/>
      <c r="O375" s="242"/>
      <c r="P375" s="242"/>
      <c r="Q375" s="242"/>
      <c r="R375" s="242"/>
      <c r="S375" s="242"/>
      <c r="T375" s="242"/>
      <c r="U375" s="243"/>
      <c r="V375" s="13"/>
      <c r="W375" s="13"/>
      <c r="X375" s="13"/>
      <c r="Y375" s="13"/>
      <c r="Z375" s="13"/>
      <c r="AA375" s="13"/>
      <c r="AB375" s="13"/>
      <c r="AC375" s="13"/>
      <c r="AD375" s="13"/>
      <c r="AE375" s="13"/>
      <c r="AT375" s="244" t="s">
        <v>238</v>
      </c>
      <c r="AU375" s="244" t="s">
        <v>84</v>
      </c>
      <c r="AV375" s="13" t="s">
        <v>84</v>
      </c>
      <c r="AW375" s="13" t="s">
        <v>37</v>
      </c>
      <c r="AX375" s="13" t="s">
        <v>75</v>
      </c>
      <c r="AY375" s="244" t="s">
        <v>227</v>
      </c>
    </row>
    <row r="376" s="14" customFormat="1">
      <c r="A376" s="14"/>
      <c r="B376" s="245"/>
      <c r="C376" s="246"/>
      <c r="D376" s="235" t="s">
        <v>238</v>
      </c>
      <c r="E376" s="247" t="s">
        <v>19</v>
      </c>
      <c r="F376" s="248" t="s">
        <v>240</v>
      </c>
      <c r="G376" s="246"/>
      <c r="H376" s="249">
        <v>5.2000000000000002</v>
      </c>
      <c r="I376" s="250"/>
      <c r="J376" s="246"/>
      <c r="K376" s="246"/>
      <c r="L376" s="251"/>
      <c r="M376" s="252"/>
      <c r="N376" s="253"/>
      <c r="O376" s="253"/>
      <c r="P376" s="253"/>
      <c r="Q376" s="253"/>
      <c r="R376" s="253"/>
      <c r="S376" s="253"/>
      <c r="T376" s="253"/>
      <c r="U376" s="254"/>
      <c r="V376" s="14"/>
      <c r="W376" s="14"/>
      <c r="X376" s="14"/>
      <c r="Y376" s="14"/>
      <c r="Z376" s="14"/>
      <c r="AA376" s="14"/>
      <c r="AB376" s="14"/>
      <c r="AC376" s="14"/>
      <c r="AD376" s="14"/>
      <c r="AE376" s="14"/>
      <c r="AT376" s="255" t="s">
        <v>238</v>
      </c>
      <c r="AU376" s="255" t="s">
        <v>84</v>
      </c>
      <c r="AV376" s="14" t="s">
        <v>234</v>
      </c>
      <c r="AW376" s="14" t="s">
        <v>37</v>
      </c>
      <c r="AX376" s="14" t="s">
        <v>82</v>
      </c>
      <c r="AY376" s="255" t="s">
        <v>227</v>
      </c>
    </row>
    <row r="377" s="2" customFormat="1" ht="16.5" customHeight="1">
      <c r="A377" s="40"/>
      <c r="B377" s="41"/>
      <c r="C377" s="215" t="s">
        <v>756</v>
      </c>
      <c r="D377" s="215" t="s">
        <v>229</v>
      </c>
      <c r="E377" s="216" t="s">
        <v>757</v>
      </c>
      <c r="F377" s="217" t="s">
        <v>758</v>
      </c>
      <c r="G377" s="218" t="s">
        <v>259</v>
      </c>
      <c r="H377" s="219">
        <v>51.932000000000002</v>
      </c>
      <c r="I377" s="220"/>
      <c r="J377" s="221">
        <f>ROUND(I377*H377,2)</f>
        <v>0</v>
      </c>
      <c r="K377" s="217" t="s">
        <v>233</v>
      </c>
      <c r="L377" s="46"/>
      <c r="M377" s="222" t="s">
        <v>19</v>
      </c>
      <c r="N377" s="223" t="s">
        <v>46</v>
      </c>
      <c r="O377" s="86"/>
      <c r="P377" s="224">
        <f>O377*H377</f>
        <v>0</v>
      </c>
      <c r="Q377" s="224">
        <v>5.0000000000000002E-05</v>
      </c>
      <c r="R377" s="224">
        <f>Q377*H377</f>
        <v>0.0025966000000000001</v>
      </c>
      <c r="S377" s="224">
        <v>0</v>
      </c>
      <c r="T377" s="224">
        <f>S377*H377</f>
        <v>0</v>
      </c>
      <c r="U377" s="225" t="s">
        <v>19</v>
      </c>
      <c r="V377" s="40"/>
      <c r="W377" s="40"/>
      <c r="X377" s="40"/>
      <c r="Y377" s="40"/>
      <c r="Z377" s="40"/>
      <c r="AA377" s="40"/>
      <c r="AB377" s="40"/>
      <c r="AC377" s="40"/>
      <c r="AD377" s="40"/>
      <c r="AE377" s="40"/>
      <c r="AR377" s="226" t="s">
        <v>336</v>
      </c>
      <c r="AT377" s="226" t="s">
        <v>229</v>
      </c>
      <c r="AU377" s="226" t="s">
        <v>84</v>
      </c>
      <c r="AY377" s="19" t="s">
        <v>227</v>
      </c>
      <c r="BE377" s="227">
        <f>IF(N377="základní",J377,0)</f>
        <v>0</v>
      </c>
      <c r="BF377" s="227">
        <f>IF(N377="snížená",J377,0)</f>
        <v>0</v>
      </c>
      <c r="BG377" s="227">
        <f>IF(N377="zákl. přenesená",J377,0)</f>
        <v>0</v>
      </c>
      <c r="BH377" s="227">
        <f>IF(N377="sníž. přenesená",J377,0)</f>
        <v>0</v>
      </c>
      <c r="BI377" s="227">
        <f>IF(N377="nulová",J377,0)</f>
        <v>0</v>
      </c>
      <c r="BJ377" s="19" t="s">
        <v>82</v>
      </c>
      <c r="BK377" s="227">
        <f>ROUND(I377*H377,2)</f>
        <v>0</v>
      </c>
      <c r="BL377" s="19" t="s">
        <v>336</v>
      </c>
      <c r="BM377" s="226" t="s">
        <v>759</v>
      </c>
    </row>
    <row r="378" s="2" customFormat="1">
      <c r="A378" s="40"/>
      <c r="B378" s="41"/>
      <c r="C378" s="42"/>
      <c r="D378" s="228" t="s">
        <v>236</v>
      </c>
      <c r="E378" s="42"/>
      <c r="F378" s="229" t="s">
        <v>760</v>
      </c>
      <c r="G378" s="42"/>
      <c r="H378" s="42"/>
      <c r="I378" s="230"/>
      <c r="J378" s="42"/>
      <c r="K378" s="42"/>
      <c r="L378" s="46"/>
      <c r="M378" s="231"/>
      <c r="N378" s="232"/>
      <c r="O378" s="86"/>
      <c r="P378" s="86"/>
      <c r="Q378" s="86"/>
      <c r="R378" s="86"/>
      <c r="S378" s="86"/>
      <c r="T378" s="86"/>
      <c r="U378" s="87"/>
      <c r="V378" s="40"/>
      <c r="W378" s="40"/>
      <c r="X378" s="40"/>
      <c r="Y378" s="40"/>
      <c r="Z378" s="40"/>
      <c r="AA378" s="40"/>
      <c r="AB378" s="40"/>
      <c r="AC378" s="40"/>
      <c r="AD378" s="40"/>
      <c r="AE378" s="40"/>
      <c r="AT378" s="19" t="s">
        <v>236</v>
      </c>
      <c r="AU378" s="19" t="s">
        <v>84</v>
      </c>
    </row>
    <row r="379" s="13" customFormat="1">
      <c r="A379" s="13"/>
      <c r="B379" s="233"/>
      <c r="C379" s="234"/>
      <c r="D379" s="235" t="s">
        <v>238</v>
      </c>
      <c r="E379" s="236" t="s">
        <v>19</v>
      </c>
      <c r="F379" s="237" t="s">
        <v>687</v>
      </c>
      <c r="G379" s="234"/>
      <c r="H379" s="238">
        <v>51.932000000000002</v>
      </c>
      <c r="I379" s="239"/>
      <c r="J379" s="234"/>
      <c r="K379" s="234"/>
      <c r="L379" s="240"/>
      <c r="M379" s="241"/>
      <c r="N379" s="242"/>
      <c r="O379" s="242"/>
      <c r="P379" s="242"/>
      <c r="Q379" s="242"/>
      <c r="R379" s="242"/>
      <c r="S379" s="242"/>
      <c r="T379" s="242"/>
      <c r="U379" s="243"/>
      <c r="V379" s="13"/>
      <c r="W379" s="13"/>
      <c r="X379" s="13"/>
      <c r="Y379" s="13"/>
      <c r="Z379" s="13"/>
      <c r="AA379" s="13"/>
      <c r="AB379" s="13"/>
      <c r="AC379" s="13"/>
      <c r="AD379" s="13"/>
      <c r="AE379" s="13"/>
      <c r="AT379" s="244" t="s">
        <v>238</v>
      </c>
      <c r="AU379" s="244" t="s">
        <v>84</v>
      </c>
      <c r="AV379" s="13" t="s">
        <v>84</v>
      </c>
      <c r="AW379" s="13" t="s">
        <v>37</v>
      </c>
      <c r="AX379" s="13" t="s">
        <v>75</v>
      </c>
      <c r="AY379" s="244" t="s">
        <v>227</v>
      </c>
    </row>
    <row r="380" s="14" customFormat="1">
      <c r="A380" s="14"/>
      <c r="B380" s="245"/>
      <c r="C380" s="246"/>
      <c r="D380" s="235" t="s">
        <v>238</v>
      </c>
      <c r="E380" s="247" t="s">
        <v>19</v>
      </c>
      <c r="F380" s="248" t="s">
        <v>240</v>
      </c>
      <c r="G380" s="246"/>
      <c r="H380" s="249">
        <v>51.932000000000002</v>
      </c>
      <c r="I380" s="250"/>
      <c r="J380" s="246"/>
      <c r="K380" s="246"/>
      <c r="L380" s="251"/>
      <c r="M380" s="252"/>
      <c r="N380" s="253"/>
      <c r="O380" s="253"/>
      <c r="P380" s="253"/>
      <c r="Q380" s="253"/>
      <c r="R380" s="253"/>
      <c r="S380" s="253"/>
      <c r="T380" s="253"/>
      <c r="U380" s="254"/>
      <c r="V380" s="14"/>
      <c r="W380" s="14"/>
      <c r="X380" s="14"/>
      <c r="Y380" s="14"/>
      <c r="Z380" s="14"/>
      <c r="AA380" s="14"/>
      <c r="AB380" s="14"/>
      <c r="AC380" s="14"/>
      <c r="AD380" s="14"/>
      <c r="AE380" s="14"/>
      <c r="AT380" s="255" t="s">
        <v>238</v>
      </c>
      <c r="AU380" s="255" t="s">
        <v>84</v>
      </c>
      <c r="AV380" s="14" t="s">
        <v>234</v>
      </c>
      <c r="AW380" s="14" t="s">
        <v>37</v>
      </c>
      <c r="AX380" s="14" t="s">
        <v>82</v>
      </c>
      <c r="AY380" s="255" t="s">
        <v>227</v>
      </c>
    </row>
    <row r="381" s="2" customFormat="1" ht="24.15" customHeight="1">
      <c r="A381" s="40"/>
      <c r="B381" s="41"/>
      <c r="C381" s="215" t="s">
        <v>761</v>
      </c>
      <c r="D381" s="215" t="s">
        <v>229</v>
      </c>
      <c r="E381" s="216" t="s">
        <v>762</v>
      </c>
      <c r="F381" s="217" t="s">
        <v>763</v>
      </c>
      <c r="G381" s="218" t="s">
        <v>244</v>
      </c>
      <c r="H381" s="219">
        <v>1.0560000000000001</v>
      </c>
      <c r="I381" s="220"/>
      <c r="J381" s="221">
        <f>ROUND(I381*H381,2)</f>
        <v>0</v>
      </c>
      <c r="K381" s="217" t="s">
        <v>233</v>
      </c>
      <c r="L381" s="46"/>
      <c r="M381" s="222" t="s">
        <v>19</v>
      </c>
      <c r="N381" s="223" t="s">
        <v>46</v>
      </c>
      <c r="O381" s="86"/>
      <c r="P381" s="224">
        <f>O381*H381</f>
        <v>0</v>
      </c>
      <c r="Q381" s="224">
        <v>0</v>
      </c>
      <c r="R381" s="224">
        <f>Q381*H381</f>
        <v>0</v>
      </c>
      <c r="S381" s="224">
        <v>0</v>
      </c>
      <c r="T381" s="224">
        <f>S381*H381</f>
        <v>0</v>
      </c>
      <c r="U381" s="225" t="s">
        <v>19</v>
      </c>
      <c r="V381" s="40"/>
      <c r="W381" s="40"/>
      <c r="X381" s="40"/>
      <c r="Y381" s="40"/>
      <c r="Z381" s="40"/>
      <c r="AA381" s="40"/>
      <c r="AB381" s="40"/>
      <c r="AC381" s="40"/>
      <c r="AD381" s="40"/>
      <c r="AE381" s="40"/>
      <c r="AR381" s="226" t="s">
        <v>336</v>
      </c>
      <c r="AT381" s="226" t="s">
        <v>229</v>
      </c>
      <c r="AU381" s="226" t="s">
        <v>84</v>
      </c>
      <c r="AY381" s="19" t="s">
        <v>227</v>
      </c>
      <c r="BE381" s="227">
        <f>IF(N381="základní",J381,0)</f>
        <v>0</v>
      </c>
      <c r="BF381" s="227">
        <f>IF(N381="snížená",J381,0)</f>
        <v>0</v>
      </c>
      <c r="BG381" s="227">
        <f>IF(N381="zákl. přenesená",J381,0)</f>
        <v>0</v>
      </c>
      <c r="BH381" s="227">
        <f>IF(N381="sníž. přenesená",J381,0)</f>
        <v>0</v>
      </c>
      <c r="BI381" s="227">
        <f>IF(N381="nulová",J381,0)</f>
        <v>0</v>
      </c>
      <c r="BJ381" s="19" t="s">
        <v>82</v>
      </c>
      <c r="BK381" s="227">
        <f>ROUND(I381*H381,2)</f>
        <v>0</v>
      </c>
      <c r="BL381" s="19" t="s">
        <v>336</v>
      </c>
      <c r="BM381" s="226" t="s">
        <v>764</v>
      </c>
    </row>
    <row r="382" s="2" customFormat="1">
      <c r="A382" s="40"/>
      <c r="B382" s="41"/>
      <c r="C382" s="42"/>
      <c r="D382" s="228" t="s">
        <v>236</v>
      </c>
      <c r="E382" s="42"/>
      <c r="F382" s="229" t="s">
        <v>765</v>
      </c>
      <c r="G382" s="42"/>
      <c r="H382" s="42"/>
      <c r="I382" s="230"/>
      <c r="J382" s="42"/>
      <c r="K382" s="42"/>
      <c r="L382" s="46"/>
      <c r="M382" s="231"/>
      <c r="N382" s="232"/>
      <c r="O382" s="86"/>
      <c r="P382" s="86"/>
      <c r="Q382" s="86"/>
      <c r="R382" s="86"/>
      <c r="S382" s="86"/>
      <c r="T382" s="86"/>
      <c r="U382" s="87"/>
      <c r="V382" s="40"/>
      <c r="W382" s="40"/>
      <c r="X382" s="40"/>
      <c r="Y382" s="40"/>
      <c r="Z382" s="40"/>
      <c r="AA382" s="40"/>
      <c r="AB382" s="40"/>
      <c r="AC382" s="40"/>
      <c r="AD382" s="40"/>
      <c r="AE382" s="40"/>
      <c r="AT382" s="19" t="s">
        <v>236</v>
      </c>
      <c r="AU382" s="19" t="s">
        <v>84</v>
      </c>
    </row>
    <row r="383" s="12" customFormat="1" ht="22.8" customHeight="1">
      <c r="A383" s="12"/>
      <c r="B383" s="199"/>
      <c r="C383" s="200"/>
      <c r="D383" s="201" t="s">
        <v>74</v>
      </c>
      <c r="E383" s="213" t="s">
        <v>357</v>
      </c>
      <c r="F383" s="213" t="s">
        <v>358</v>
      </c>
      <c r="G383" s="200"/>
      <c r="H383" s="200"/>
      <c r="I383" s="203"/>
      <c r="J383" s="214">
        <f>BK383</f>
        <v>0</v>
      </c>
      <c r="K383" s="200"/>
      <c r="L383" s="205"/>
      <c r="M383" s="206"/>
      <c r="N383" s="207"/>
      <c r="O383" s="207"/>
      <c r="P383" s="208">
        <f>SUM(P384:P395)</f>
        <v>0</v>
      </c>
      <c r="Q383" s="207"/>
      <c r="R383" s="208">
        <f>SUM(R384:R395)</f>
        <v>0.037510000000000002</v>
      </c>
      <c r="S383" s="207"/>
      <c r="T383" s="208">
        <f>SUM(T384:T395)</f>
        <v>0</v>
      </c>
      <c r="U383" s="209"/>
      <c r="V383" s="12"/>
      <c r="W383" s="12"/>
      <c r="X383" s="12"/>
      <c r="Y383" s="12"/>
      <c r="Z383" s="12"/>
      <c r="AA383" s="12"/>
      <c r="AB383" s="12"/>
      <c r="AC383" s="12"/>
      <c r="AD383" s="12"/>
      <c r="AE383" s="12"/>
      <c r="AR383" s="210" t="s">
        <v>84</v>
      </c>
      <c r="AT383" s="211" t="s">
        <v>74</v>
      </c>
      <c r="AU383" s="211" t="s">
        <v>82</v>
      </c>
      <c r="AY383" s="210" t="s">
        <v>227</v>
      </c>
      <c r="BK383" s="212">
        <f>SUM(BK384:BK395)</f>
        <v>0</v>
      </c>
    </row>
    <row r="384" s="2" customFormat="1" ht="16.5" customHeight="1">
      <c r="A384" s="40"/>
      <c r="B384" s="41"/>
      <c r="C384" s="215" t="s">
        <v>766</v>
      </c>
      <c r="D384" s="215" t="s">
        <v>229</v>
      </c>
      <c r="E384" s="216" t="s">
        <v>767</v>
      </c>
      <c r="F384" s="217" t="s">
        <v>768</v>
      </c>
      <c r="G384" s="218" t="s">
        <v>309</v>
      </c>
      <c r="H384" s="219">
        <v>34.200000000000003</v>
      </c>
      <c r="I384" s="220"/>
      <c r="J384" s="221">
        <f>ROUND(I384*H384,2)</f>
        <v>0</v>
      </c>
      <c r="K384" s="217" t="s">
        <v>233</v>
      </c>
      <c r="L384" s="46"/>
      <c r="M384" s="222" t="s">
        <v>19</v>
      </c>
      <c r="N384" s="223" t="s">
        <v>46</v>
      </c>
      <c r="O384" s="86"/>
      <c r="P384" s="224">
        <f>O384*H384</f>
        <v>0</v>
      </c>
      <c r="Q384" s="224">
        <v>1.0000000000000001E-05</v>
      </c>
      <c r="R384" s="224">
        <f>Q384*H384</f>
        <v>0.00034200000000000007</v>
      </c>
      <c r="S384" s="224">
        <v>0</v>
      </c>
      <c r="T384" s="224">
        <f>S384*H384</f>
        <v>0</v>
      </c>
      <c r="U384" s="225" t="s">
        <v>19</v>
      </c>
      <c r="V384" s="40"/>
      <c r="W384" s="40"/>
      <c r="X384" s="40"/>
      <c r="Y384" s="40"/>
      <c r="Z384" s="40"/>
      <c r="AA384" s="40"/>
      <c r="AB384" s="40"/>
      <c r="AC384" s="40"/>
      <c r="AD384" s="40"/>
      <c r="AE384" s="40"/>
      <c r="AR384" s="226" t="s">
        <v>336</v>
      </c>
      <c r="AT384" s="226" t="s">
        <v>229</v>
      </c>
      <c r="AU384" s="226" t="s">
        <v>84</v>
      </c>
      <c r="AY384" s="19" t="s">
        <v>227</v>
      </c>
      <c r="BE384" s="227">
        <f>IF(N384="základní",J384,0)</f>
        <v>0</v>
      </c>
      <c r="BF384" s="227">
        <f>IF(N384="snížená",J384,0)</f>
        <v>0</v>
      </c>
      <c r="BG384" s="227">
        <f>IF(N384="zákl. přenesená",J384,0)</f>
        <v>0</v>
      </c>
      <c r="BH384" s="227">
        <f>IF(N384="sníž. přenesená",J384,0)</f>
        <v>0</v>
      </c>
      <c r="BI384" s="227">
        <f>IF(N384="nulová",J384,0)</f>
        <v>0</v>
      </c>
      <c r="BJ384" s="19" t="s">
        <v>82</v>
      </c>
      <c r="BK384" s="227">
        <f>ROUND(I384*H384,2)</f>
        <v>0</v>
      </c>
      <c r="BL384" s="19" t="s">
        <v>336</v>
      </c>
      <c r="BM384" s="226" t="s">
        <v>769</v>
      </c>
    </row>
    <row r="385" s="2" customFormat="1">
      <c r="A385" s="40"/>
      <c r="B385" s="41"/>
      <c r="C385" s="42"/>
      <c r="D385" s="228" t="s">
        <v>236</v>
      </c>
      <c r="E385" s="42"/>
      <c r="F385" s="229" t="s">
        <v>770</v>
      </c>
      <c r="G385" s="42"/>
      <c r="H385" s="42"/>
      <c r="I385" s="230"/>
      <c r="J385" s="42"/>
      <c r="K385" s="42"/>
      <c r="L385" s="46"/>
      <c r="M385" s="231"/>
      <c r="N385" s="232"/>
      <c r="O385" s="86"/>
      <c r="P385" s="86"/>
      <c r="Q385" s="86"/>
      <c r="R385" s="86"/>
      <c r="S385" s="86"/>
      <c r="T385" s="86"/>
      <c r="U385" s="87"/>
      <c r="V385" s="40"/>
      <c r="W385" s="40"/>
      <c r="X385" s="40"/>
      <c r="Y385" s="40"/>
      <c r="Z385" s="40"/>
      <c r="AA385" s="40"/>
      <c r="AB385" s="40"/>
      <c r="AC385" s="40"/>
      <c r="AD385" s="40"/>
      <c r="AE385" s="40"/>
      <c r="AT385" s="19" t="s">
        <v>236</v>
      </c>
      <c r="AU385" s="19" t="s">
        <v>84</v>
      </c>
    </row>
    <row r="386" s="13" customFormat="1">
      <c r="A386" s="13"/>
      <c r="B386" s="233"/>
      <c r="C386" s="234"/>
      <c r="D386" s="235" t="s">
        <v>238</v>
      </c>
      <c r="E386" s="236" t="s">
        <v>19</v>
      </c>
      <c r="F386" s="237" t="s">
        <v>771</v>
      </c>
      <c r="G386" s="234"/>
      <c r="H386" s="238">
        <v>34.200000000000003</v>
      </c>
      <c r="I386" s="239"/>
      <c r="J386" s="234"/>
      <c r="K386" s="234"/>
      <c r="L386" s="240"/>
      <c r="M386" s="241"/>
      <c r="N386" s="242"/>
      <c r="O386" s="242"/>
      <c r="P386" s="242"/>
      <c r="Q386" s="242"/>
      <c r="R386" s="242"/>
      <c r="S386" s="242"/>
      <c r="T386" s="242"/>
      <c r="U386" s="243"/>
      <c r="V386" s="13"/>
      <c r="W386" s="13"/>
      <c r="X386" s="13"/>
      <c r="Y386" s="13"/>
      <c r="Z386" s="13"/>
      <c r="AA386" s="13"/>
      <c r="AB386" s="13"/>
      <c r="AC386" s="13"/>
      <c r="AD386" s="13"/>
      <c r="AE386" s="13"/>
      <c r="AT386" s="244" t="s">
        <v>238</v>
      </c>
      <c r="AU386" s="244" t="s">
        <v>84</v>
      </c>
      <c r="AV386" s="13" t="s">
        <v>84</v>
      </c>
      <c r="AW386" s="13" t="s">
        <v>37</v>
      </c>
      <c r="AX386" s="13" t="s">
        <v>75</v>
      </c>
      <c r="AY386" s="244" t="s">
        <v>227</v>
      </c>
    </row>
    <row r="387" s="14" customFormat="1">
      <c r="A387" s="14"/>
      <c r="B387" s="245"/>
      <c r="C387" s="246"/>
      <c r="D387" s="235" t="s">
        <v>238</v>
      </c>
      <c r="E387" s="247" t="s">
        <v>19</v>
      </c>
      <c r="F387" s="248" t="s">
        <v>240</v>
      </c>
      <c r="G387" s="246"/>
      <c r="H387" s="249">
        <v>34.200000000000003</v>
      </c>
      <c r="I387" s="250"/>
      <c r="J387" s="246"/>
      <c r="K387" s="246"/>
      <c r="L387" s="251"/>
      <c r="M387" s="252"/>
      <c r="N387" s="253"/>
      <c r="O387" s="253"/>
      <c r="P387" s="253"/>
      <c r="Q387" s="253"/>
      <c r="R387" s="253"/>
      <c r="S387" s="253"/>
      <c r="T387" s="253"/>
      <c r="U387" s="254"/>
      <c r="V387" s="14"/>
      <c r="W387" s="14"/>
      <c r="X387" s="14"/>
      <c r="Y387" s="14"/>
      <c r="Z387" s="14"/>
      <c r="AA387" s="14"/>
      <c r="AB387" s="14"/>
      <c r="AC387" s="14"/>
      <c r="AD387" s="14"/>
      <c r="AE387" s="14"/>
      <c r="AT387" s="255" t="s">
        <v>238</v>
      </c>
      <c r="AU387" s="255" t="s">
        <v>84</v>
      </c>
      <c r="AV387" s="14" t="s">
        <v>234</v>
      </c>
      <c r="AW387" s="14" t="s">
        <v>37</v>
      </c>
      <c r="AX387" s="14" t="s">
        <v>82</v>
      </c>
      <c r="AY387" s="255" t="s">
        <v>227</v>
      </c>
    </row>
    <row r="388" s="2" customFormat="1" ht="16.5" customHeight="1">
      <c r="A388" s="40"/>
      <c r="B388" s="41"/>
      <c r="C388" s="215" t="s">
        <v>772</v>
      </c>
      <c r="D388" s="215" t="s">
        <v>229</v>
      </c>
      <c r="E388" s="216" t="s">
        <v>773</v>
      </c>
      <c r="F388" s="217" t="s">
        <v>774</v>
      </c>
      <c r="G388" s="218" t="s">
        <v>259</v>
      </c>
      <c r="H388" s="219">
        <v>80.799999999999997</v>
      </c>
      <c r="I388" s="220"/>
      <c r="J388" s="221">
        <f>ROUND(I388*H388,2)</f>
        <v>0</v>
      </c>
      <c r="K388" s="217" t="s">
        <v>233</v>
      </c>
      <c r="L388" s="46"/>
      <c r="M388" s="222" t="s">
        <v>19</v>
      </c>
      <c r="N388" s="223" t="s">
        <v>46</v>
      </c>
      <c r="O388" s="86"/>
      <c r="P388" s="224">
        <f>O388*H388</f>
        <v>0</v>
      </c>
      <c r="Q388" s="224">
        <v>0.00020000000000000001</v>
      </c>
      <c r="R388" s="224">
        <f>Q388*H388</f>
        <v>0.016160000000000001</v>
      </c>
      <c r="S388" s="224">
        <v>0</v>
      </c>
      <c r="T388" s="224">
        <f>S388*H388</f>
        <v>0</v>
      </c>
      <c r="U388" s="225" t="s">
        <v>19</v>
      </c>
      <c r="V388" s="40"/>
      <c r="W388" s="40"/>
      <c r="X388" s="40"/>
      <c r="Y388" s="40"/>
      <c r="Z388" s="40"/>
      <c r="AA388" s="40"/>
      <c r="AB388" s="40"/>
      <c r="AC388" s="40"/>
      <c r="AD388" s="40"/>
      <c r="AE388" s="40"/>
      <c r="AR388" s="226" t="s">
        <v>336</v>
      </c>
      <c r="AT388" s="226" t="s">
        <v>229</v>
      </c>
      <c r="AU388" s="226" t="s">
        <v>84</v>
      </c>
      <c r="AY388" s="19" t="s">
        <v>227</v>
      </c>
      <c r="BE388" s="227">
        <f>IF(N388="základní",J388,0)</f>
        <v>0</v>
      </c>
      <c r="BF388" s="227">
        <f>IF(N388="snížená",J388,0)</f>
        <v>0</v>
      </c>
      <c r="BG388" s="227">
        <f>IF(N388="zákl. přenesená",J388,0)</f>
        <v>0</v>
      </c>
      <c r="BH388" s="227">
        <f>IF(N388="sníž. přenesená",J388,0)</f>
        <v>0</v>
      </c>
      <c r="BI388" s="227">
        <f>IF(N388="nulová",J388,0)</f>
        <v>0</v>
      </c>
      <c r="BJ388" s="19" t="s">
        <v>82</v>
      </c>
      <c r="BK388" s="227">
        <f>ROUND(I388*H388,2)</f>
        <v>0</v>
      </c>
      <c r="BL388" s="19" t="s">
        <v>336</v>
      </c>
      <c r="BM388" s="226" t="s">
        <v>775</v>
      </c>
    </row>
    <row r="389" s="2" customFormat="1">
      <c r="A389" s="40"/>
      <c r="B389" s="41"/>
      <c r="C389" s="42"/>
      <c r="D389" s="228" t="s">
        <v>236</v>
      </c>
      <c r="E389" s="42"/>
      <c r="F389" s="229" t="s">
        <v>776</v>
      </c>
      <c r="G389" s="42"/>
      <c r="H389" s="42"/>
      <c r="I389" s="230"/>
      <c r="J389" s="42"/>
      <c r="K389" s="42"/>
      <c r="L389" s="46"/>
      <c r="M389" s="231"/>
      <c r="N389" s="232"/>
      <c r="O389" s="86"/>
      <c r="P389" s="86"/>
      <c r="Q389" s="86"/>
      <c r="R389" s="86"/>
      <c r="S389" s="86"/>
      <c r="T389" s="86"/>
      <c r="U389" s="87"/>
      <c r="V389" s="40"/>
      <c r="W389" s="40"/>
      <c r="X389" s="40"/>
      <c r="Y389" s="40"/>
      <c r="Z389" s="40"/>
      <c r="AA389" s="40"/>
      <c r="AB389" s="40"/>
      <c r="AC389" s="40"/>
      <c r="AD389" s="40"/>
      <c r="AE389" s="40"/>
      <c r="AT389" s="19" t="s">
        <v>236</v>
      </c>
      <c r="AU389" s="19" t="s">
        <v>84</v>
      </c>
    </row>
    <row r="390" s="13" customFormat="1">
      <c r="A390" s="13"/>
      <c r="B390" s="233"/>
      <c r="C390" s="234"/>
      <c r="D390" s="235" t="s">
        <v>238</v>
      </c>
      <c r="E390" s="236" t="s">
        <v>19</v>
      </c>
      <c r="F390" s="237" t="s">
        <v>777</v>
      </c>
      <c r="G390" s="234"/>
      <c r="H390" s="238">
        <v>80.799999999999997</v>
      </c>
      <c r="I390" s="239"/>
      <c r="J390" s="234"/>
      <c r="K390" s="234"/>
      <c r="L390" s="240"/>
      <c r="M390" s="241"/>
      <c r="N390" s="242"/>
      <c r="O390" s="242"/>
      <c r="P390" s="242"/>
      <c r="Q390" s="242"/>
      <c r="R390" s="242"/>
      <c r="S390" s="242"/>
      <c r="T390" s="242"/>
      <c r="U390" s="243"/>
      <c r="V390" s="13"/>
      <c r="W390" s="13"/>
      <c r="X390" s="13"/>
      <c r="Y390" s="13"/>
      <c r="Z390" s="13"/>
      <c r="AA390" s="13"/>
      <c r="AB390" s="13"/>
      <c r="AC390" s="13"/>
      <c r="AD390" s="13"/>
      <c r="AE390" s="13"/>
      <c r="AT390" s="244" t="s">
        <v>238</v>
      </c>
      <c r="AU390" s="244" t="s">
        <v>84</v>
      </c>
      <c r="AV390" s="13" t="s">
        <v>84</v>
      </c>
      <c r="AW390" s="13" t="s">
        <v>37</v>
      </c>
      <c r="AX390" s="13" t="s">
        <v>75</v>
      </c>
      <c r="AY390" s="244" t="s">
        <v>227</v>
      </c>
    </row>
    <row r="391" s="14" customFormat="1">
      <c r="A391" s="14"/>
      <c r="B391" s="245"/>
      <c r="C391" s="246"/>
      <c r="D391" s="235" t="s">
        <v>238</v>
      </c>
      <c r="E391" s="247" t="s">
        <v>19</v>
      </c>
      <c r="F391" s="248" t="s">
        <v>240</v>
      </c>
      <c r="G391" s="246"/>
      <c r="H391" s="249">
        <v>80.799999999999997</v>
      </c>
      <c r="I391" s="250"/>
      <c r="J391" s="246"/>
      <c r="K391" s="246"/>
      <c r="L391" s="251"/>
      <c r="M391" s="252"/>
      <c r="N391" s="253"/>
      <c r="O391" s="253"/>
      <c r="P391" s="253"/>
      <c r="Q391" s="253"/>
      <c r="R391" s="253"/>
      <c r="S391" s="253"/>
      <c r="T391" s="253"/>
      <c r="U391" s="254"/>
      <c r="V391" s="14"/>
      <c r="W391" s="14"/>
      <c r="X391" s="14"/>
      <c r="Y391" s="14"/>
      <c r="Z391" s="14"/>
      <c r="AA391" s="14"/>
      <c r="AB391" s="14"/>
      <c r="AC391" s="14"/>
      <c r="AD391" s="14"/>
      <c r="AE391" s="14"/>
      <c r="AT391" s="255" t="s">
        <v>238</v>
      </c>
      <c r="AU391" s="255" t="s">
        <v>84</v>
      </c>
      <c r="AV391" s="14" t="s">
        <v>234</v>
      </c>
      <c r="AW391" s="14" t="s">
        <v>37</v>
      </c>
      <c r="AX391" s="14" t="s">
        <v>82</v>
      </c>
      <c r="AY391" s="255" t="s">
        <v>227</v>
      </c>
    </row>
    <row r="392" s="2" customFormat="1" ht="24.15" customHeight="1">
      <c r="A392" s="40"/>
      <c r="B392" s="41"/>
      <c r="C392" s="215" t="s">
        <v>778</v>
      </c>
      <c r="D392" s="215" t="s">
        <v>229</v>
      </c>
      <c r="E392" s="216" t="s">
        <v>779</v>
      </c>
      <c r="F392" s="217" t="s">
        <v>780</v>
      </c>
      <c r="G392" s="218" t="s">
        <v>259</v>
      </c>
      <c r="H392" s="219">
        <v>80.799999999999997</v>
      </c>
      <c r="I392" s="220"/>
      <c r="J392" s="221">
        <f>ROUND(I392*H392,2)</f>
        <v>0</v>
      </c>
      <c r="K392" s="217" t="s">
        <v>233</v>
      </c>
      <c r="L392" s="46"/>
      <c r="M392" s="222" t="s">
        <v>19</v>
      </c>
      <c r="N392" s="223" t="s">
        <v>46</v>
      </c>
      <c r="O392" s="86"/>
      <c r="P392" s="224">
        <f>O392*H392</f>
        <v>0</v>
      </c>
      <c r="Q392" s="224">
        <v>0.00025999999999999998</v>
      </c>
      <c r="R392" s="224">
        <f>Q392*H392</f>
        <v>0.021007999999999999</v>
      </c>
      <c r="S392" s="224">
        <v>0</v>
      </c>
      <c r="T392" s="224">
        <f>S392*H392</f>
        <v>0</v>
      </c>
      <c r="U392" s="225" t="s">
        <v>19</v>
      </c>
      <c r="V392" s="40"/>
      <c r="W392" s="40"/>
      <c r="X392" s="40"/>
      <c r="Y392" s="40"/>
      <c r="Z392" s="40"/>
      <c r="AA392" s="40"/>
      <c r="AB392" s="40"/>
      <c r="AC392" s="40"/>
      <c r="AD392" s="40"/>
      <c r="AE392" s="40"/>
      <c r="AR392" s="226" t="s">
        <v>336</v>
      </c>
      <c r="AT392" s="226" t="s">
        <v>229</v>
      </c>
      <c r="AU392" s="226" t="s">
        <v>84</v>
      </c>
      <c r="AY392" s="19" t="s">
        <v>227</v>
      </c>
      <c r="BE392" s="227">
        <f>IF(N392="základní",J392,0)</f>
        <v>0</v>
      </c>
      <c r="BF392" s="227">
        <f>IF(N392="snížená",J392,0)</f>
        <v>0</v>
      </c>
      <c r="BG392" s="227">
        <f>IF(N392="zákl. přenesená",J392,0)</f>
        <v>0</v>
      </c>
      <c r="BH392" s="227">
        <f>IF(N392="sníž. přenesená",J392,0)</f>
        <v>0</v>
      </c>
      <c r="BI392" s="227">
        <f>IF(N392="nulová",J392,0)</f>
        <v>0</v>
      </c>
      <c r="BJ392" s="19" t="s">
        <v>82</v>
      </c>
      <c r="BK392" s="227">
        <f>ROUND(I392*H392,2)</f>
        <v>0</v>
      </c>
      <c r="BL392" s="19" t="s">
        <v>336</v>
      </c>
      <c r="BM392" s="226" t="s">
        <v>781</v>
      </c>
    </row>
    <row r="393" s="2" customFormat="1">
      <c r="A393" s="40"/>
      <c r="B393" s="41"/>
      <c r="C393" s="42"/>
      <c r="D393" s="228" t="s">
        <v>236</v>
      </c>
      <c r="E393" s="42"/>
      <c r="F393" s="229" t="s">
        <v>782</v>
      </c>
      <c r="G393" s="42"/>
      <c r="H393" s="42"/>
      <c r="I393" s="230"/>
      <c r="J393" s="42"/>
      <c r="K393" s="42"/>
      <c r="L393" s="46"/>
      <c r="M393" s="231"/>
      <c r="N393" s="232"/>
      <c r="O393" s="86"/>
      <c r="P393" s="86"/>
      <c r="Q393" s="86"/>
      <c r="R393" s="86"/>
      <c r="S393" s="86"/>
      <c r="T393" s="86"/>
      <c r="U393" s="87"/>
      <c r="V393" s="40"/>
      <c r="W393" s="40"/>
      <c r="X393" s="40"/>
      <c r="Y393" s="40"/>
      <c r="Z393" s="40"/>
      <c r="AA393" s="40"/>
      <c r="AB393" s="40"/>
      <c r="AC393" s="40"/>
      <c r="AD393" s="40"/>
      <c r="AE393" s="40"/>
      <c r="AT393" s="19" t="s">
        <v>236</v>
      </c>
      <c r="AU393" s="19" t="s">
        <v>84</v>
      </c>
    </row>
    <row r="394" s="13" customFormat="1">
      <c r="A394" s="13"/>
      <c r="B394" s="233"/>
      <c r="C394" s="234"/>
      <c r="D394" s="235" t="s">
        <v>238</v>
      </c>
      <c r="E394" s="236" t="s">
        <v>19</v>
      </c>
      <c r="F394" s="237" t="s">
        <v>783</v>
      </c>
      <c r="G394" s="234"/>
      <c r="H394" s="238">
        <v>80.799999999999997</v>
      </c>
      <c r="I394" s="239"/>
      <c r="J394" s="234"/>
      <c r="K394" s="234"/>
      <c r="L394" s="240"/>
      <c r="M394" s="241"/>
      <c r="N394" s="242"/>
      <c r="O394" s="242"/>
      <c r="P394" s="242"/>
      <c r="Q394" s="242"/>
      <c r="R394" s="242"/>
      <c r="S394" s="242"/>
      <c r="T394" s="242"/>
      <c r="U394" s="243"/>
      <c r="V394" s="13"/>
      <c r="W394" s="13"/>
      <c r="X394" s="13"/>
      <c r="Y394" s="13"/>
      <c r="Z394" s="13"/>
      <c r="AA394" s="13"/>
      <c r="AB394" s="13"/>
      <c r="AC394" s="13"/>
      <c r="AD394" s="13"/>
      <c r="AE394" s="13"/>
      <c r="AT394" s="244" t="s">
        <v>238</v>
      </c>
      <c r="AU394" s="244" t="s">
        <v>84</v>
      </c>
      <c r="AV394" s="13" t="s">
        <v>84</v>
      </c>
      <c r="AW394" s="13" t="s">
        <v>37</v>
      </c>
      <c r="AX394" s="13" t="s">
        <v>75</v>
      </c>
      <c r="AY394" s="244" t="s">
        <v>227</v>
      </c>
    </row>
    <row r="395" s="14" customFormat="1">
      <c r="A395" s="14"/>
      <c r="B395" s="245"/>
      <c r="C395" s="246"/>
      <c r="D395" s="235" t="s">
        <v>238</v>
      </c>
      <c r="E395" s="247" t="s">
        <v>19</v>
      </c>
      <c r="F395" s="248" t="s">
        <v>240</v>
      </c>
      <c r="G395" s="246"/>
      <c r="H395" s="249">
        <v>80.799999999999997</v>
      </c>
      <c r="I395" s="250"/>
      <c r="J395" s="246"/>
      <c r="K395" s="246"/>
      <c r="L395" s="251"/>
      <c r="M395" s="276"/>
      <c r="N395" s="277"/>
      <c r="O395" s="277"/>
      <c r="P395" s="277"/>
      <c r="Q395" s="277"/>
      <c r="R395" s="277"/>
      <c r="S395" s="277"/>
      <c r="T395" s="277"/>
      <c r="U395" s="278"/>
      <c r="V395" s="14"/>
      <c r="W395" s="14"/>
      <c r="X395" s="14"/>
      <c r="Y395" s="14"/>
      <c r="Z395" s="14"/>
      <c r="AA395" s="14"/>
      <c r="AB395" s="14"/>
      <c r="AC395" s="14"/>
      <c r="AD395" s="14"/>
      <c r="AE395" s="14"/>
      <c r="AT395" s="255" t="s">
        <v>238</v>
      </c>
      <c r="AU395" s="255" t="s">
        <v>84</v>
      </c>
      <c r="AV395" s="14" t="s">
        <v>234</v>
      </c>
      <c r="AW395" s="14" t="s">
        <v>37</v>
      </c>
      <c r="AX395" s="14" t="s">
        <v>82</v>
      </c>
      <c r="AY395" s="255" t="s">
        <v>227</v>
      </c>
    </row>
    <row r="396" s="2" customFormat="1" ht="6.96" customHeight="1">
      <c r="A396" s="40"/>
      <c r="B396" s="61"/>
      <c r="C396" s="62"/>
      <c r="D396" s="62"/>
      <c r="E396" s="62"/>
      <c r="F396" s="62"/>
      <c r="G396" s="62"/>
      <c r="H396" s="62"/>
      <c r="I396" s="62"/>
      <c r="J396" s="62"/>
      <c r="K396" s="62"/>
      <c r="L396" s="46"/>
      <c r="M396" s="40"/>
      <c r="O396" s="40"/>
      <c r="P396" s="40"/>
      <c r="Q396" s="40"/>
      <c r="R396" s="40"/>
      <c r="S396" s="40"/>
      <c r="T396" s="40"/>
      <c r="U396" s="40"/>
      <c r="V396" s="40"/>
      <c r="W396" s="40"/>
      <c r="X396" s="40"/>
      <c r="Y396" s="40"/>
      <c r="Z396" s="40"/>
      <c r="AA396" s="40"/>
      <c r="AB396" s="40"/>
      <c r="AC396" s="40"/>
      <c r="AD396" s="40"/>
      <c r="AE396" s="40"/>
    </row>
  </sheetData>
  <sheetProtection sheet="1" autoFilter="0" formatColumns="0" formatRows="0" objects="1" scenarios="1" spinCount="100000" saltValue="nx3VSSlgYLq0jSXsnZ6w5dbz2MIMHxopVYmJlLuWAhrihrYpSeO7bdbQs8AL879UHc9L3pvBdY/o5f1OjUJroA==" hashValue="zF5gitZ+Sv1FLsFs+HsSkVvFSKSkx0OZWwDVdp4CNCYK99zD3lmUt5OffM0VSgxvT0d0n1YxGtwwbF6r0MxpTw==" algorithmName="SHA-512" password="CC35"/>
  <autoFilter ref="C103:K395"/>
  <mergeCells count="15">
    <mergeCell ref="E7:H7"/>
    <mergeCell ref="E11:H11"/>
    <mergeCell ref="E9:H9"/>
    <mergeCell ref="E13:H13"/>
    <mergeCell ref="E22:H22"/>
    <mergeCell ref="E31:H31"/>
    <mergeCell ref="E52:H52"/>
    <mergeCell ref="E56:H56"/>
    <mergeCell ref="E54:H54"/>
    <mergeCell ref="E58:H58"/>
    <mergeCell ref="E90:H90"/>
    <mergeCell ref="E94:H94"/>
    <mergeCell ref="E92:H92"/>
    <mergeCell ref="E96:H96"/>
    <mergeCell ref="L2:V2"/>
  </mergeCells>
  <hyperlinks>
    <hyperlink ref="F108" r:id="rId1" display="https://podminky.urs.cz/item/CS_URS_2023_02/317941121"/>
    <hyperlink ref="F116" r:id="rId2" display="https://podminky.urs.cz/item/CS_URS_2023_02/342272245"/>
    <hyperlink ref="F124" r:id="rId3" display="https://podminky.urs.cz/item/CS_URS_2023_02/342291112"/>
    <hyperlink ref="F128" r:id="rId4" display="https://podminky.urs.cz/item/CS_URS_2023_02/342291121"/>
    <hyperlink ref="F133" r:id="rId5" display="https://podminky.urs.cz/item/CS_URS_2023_02/611325417"/>
    <hyperlink ref="F137" r:id="rId6" display="https://podminky.urs.cz/item/CS_URS_2023_02/612131111"/>
    <hyperlink ref="F144" r:id="rId7" display="https://podminky.urs.cz/item/CS_URS_2023_02/612142001"/>
    <hyperlink ref="F148" r:id="rId8" display="https://podminky.urs.cz/item/CS_URS_2023_02/612321131"/>
    <hyperlink ref="F152" r:id="rId9" display="https://podminky.urs.cz/item/CS_URS_2023_02/612325417"/>
    <hyperlink ref="F156" r:id="rId10" display="https://podminky.urs.cz/item/CS_URS_2023_02/619999041"/>
    <hyperlink ref="F160" r:id="rId11" display="https://podminky.urs.cz/item/CS_URS_2023_02/631311115"/>
    <hyperlink ref="F165" r:id="rId12" display="https://podminky.urs.cz/item/CS_URS_2023_02/631362021"/>
    <hyperlink ref="F170" r:id="rId13" display="https://podminky.urs.cz/item/CS_URS_2023_02/632481213"/>
    <hyperlink ref="F175" r:id="rId14" display="https://podminky.urs.cz/item/CS_URS_2023_02/949121111"/>
    <hyperlink ref="F179" r:id="rId15" display="https://podminky.urs.cz/item/CS_URS_2023_02/949121211"/>
    <hyperlink ref="F183" r:id="rId16" display="https://podminky.urs.cz/item/CS_URS_2023_02/949121811"/>
    <hyperlink ref="F187" r:id="rId17" display="https://podminky.urs.cz/item/CS_URS_2023_02/952901111"/>
    <hyperlink ref="F192" r:id="rId18" display="https://podminky.urs.cz/item/CS_URS_2023_02/998017001"/>
    <hyperlink ref="F196" r:id="rId19" display="https://podminky.urs.cz/item/CS_URS_2023_02/711111001"/>
    <hyperlink ref="F202" r:id="rId20" display="https://podminky.urs.cz/item/CS_URS_2023_02/711141559"/>
    <hyperlink ref="F208" r:id="rId21" display="https://podminky.urs.cz/item/CS_URS_2023_02/998711101"/>
    <hyperlink ref="F211" r:id="rId22" display="https://podminky.urs.cz/item/CS_URS_2023_02/766660171"/>
    <hyperlink ref="F217" r:id="rId23" display="https://podminky.urs.cz/item/CS_URS_2023_02/766682111"/>
    <hyperlink ref="F222" r:id="rId24" display="https://podminky.urs.cz/item/CS_URS_2023_02/998766102"/>
    <hyperlink ref="F230" r:id="rId25" display="https://podminky.urs.cz/item/CS_URS_2023_02/771111011"/>
    <hyperlink ref="F234" r:id="rId26" display="https://podminky.urs.cz/item/CS_URS_2023_02/771121011"/>
    <hyperlink ref="F238" r:id="rId27" display="https://podminky.urs.cz/item/CS_URS_2023_02/771151013"/>
    <hyperlink ref="F242" r:id="rId28" display="https://podminky.urs.cz/item/CS_URS_2023_02/771574436"/>
    <hyperlink ref="F248" r:id="rId29" display="https://podminky.urs.cz/item/CS_URS_2023_02/771577211"/>
    <hyperlink ref="F252" r:id="rId30" display="https://podminky.urs.cz/item/CS_URS_2023_02/771591112"/>
    <hyperlink ref="F256" r:id="rId31" display="https://podminky.urs.cz/item/CS_URS_2023_02/771591115"/>
    <hyperlink ref="F260" r:id="rId32" display="https://podminky.urs.cz/item/CS_URS_2023_02/771591184"/>
    <hyperlink ref="F264" r:id="rId33" display="https://podminky.urs.cz/item/CS_URS_2023_02/771591241"/>
    <hyperlink ref="F268" r:id="rId34" display="https://podminky.urs.cz/item/CS_URS_2023_02/771591264"/>
    <hyperlink ref="F272" r:id="rId35" display="https://podminky.urs.cz/item/CS_URS_2023_02/771592011"/>
    <hyperlink ref="F276" r:id="rId36" display="https://podminky.urs.cz/item/CS_URS_2023_02/998771102"/>
    <hyperlink ref="F279" r:id="rId37" display="https://podminky.urs.cz/item/CS_URS_2023_02/776111112"/>
    <hyperlink ref="F283" r:id="rId38" display="https://podminky.urs.cz/item/CS_URS_2023_02/776111311"/>
    <hyperlink ref="F287" r:id="rId39" display="https://podminky.urs.cz/item/CS_URS_2023_02/776121321"/>
    <hyperlink ref="F291" r:id="rId40" display="https://podminky.urs.cz/item/CS_URS_2023_02/776141123"/>
    <hyperlink ref="F295" r:id="rId41" display="https://podminky.urs.cz/item/CS_URS_2023_02/776231111"/>
    <hyperlink ref="F301" r:id="rId42" display="https://podminky.urs.cz/item/CS_URS_2023_02/776411111"/>
    <hyperlink ref="F307" r:id="rId43" display="https://podminky.urs.cz/item/CS_URS_2023_02/776991111"/>
    <hyperlink ref="F311" r:id="rId44" display="https://podminky.urs.cz/item/CS_URS_2023_02/998776102"/>
    <hyperlink ref="F314" r:id="rId45" display="https://podminky.urs.cz/item/CS_URS_2023_02/781111011"/>
    <hyperlink ref="F326" r:id="rId46" display="https://podminky.urs.cz/item/CS_URS_2023_02/781121011"/>
    <hyperlink ref="F330" r:id="rId47" display="https://podminky.urs.cz/item/CS_URS_2023_02/781131112"/>
    <hyperlink ref="F335" r:id="rId48" display="https://podminky.urs.cz/item/CS_URS_2023_02/781131232"/>
    <hyperlink ref="F339" r:id="rId49" display="https://podminky.urs.cz/item/CS_URS_2023_02/781474114"/>
    <hyperlink ref="F345" r:id="rId50" display="https://podminky.urs.cz/item/CS_URS_2023_02/781477111"/>
    <hyperlink ref="F349" r:id="rId51" display="https://podminky.urs.cz/item/CS_URS_2023_02/781492211"/>
    <hyperlink ref="F356" r:id="rId52" display="https://podminky.urs.cz/item/CS_URS_2023_02/781495115"/>
    <hyperlink ref="F362" r:id="rId53" display="https://podminky.urs.cz/item/CS_URS_2023_02/781495141"/>
    <hyperlink ref="F366" r:id="rId54" display="https://podminky.urs.cz/item/CS_URS_2023_02/781495142"/>
    <hyperlink ref="F370" r:id="rId55" display="https://podminky.urs.cz/item/CS_URS_2023_02/781495143"/>
    <hyperlink ref="F374" r:id="rId56" display="https://podminky.urs.cz/item/CS_URS_2023_02/781495184"/>
    <hyperlink ref="F378" r:id="rId57" display="https://podminky.urs.cz/item/CS_URS_2023_02/781495211"/>
    <hyperlink ref="F382" r:id="rId58" display="https://podminky.urs.cz/item/CS_URS_2023_02/998781102"/>
    <hyperlink ref="F385" r:id="rId59" display="https://podminky.urs.cz/item/CS_URS_2023_02/784161001"/>
    <hyperlink ref="F389" r:id="rId60" display="https://podminky.urs.cz/item/CS_URS_2023_02/784181121"/>
    <hyperlink ref="F393" r:id="rId61" display="https://podminky.urs.cz/item/CS_URS_2023_02/784211101"/>
  </hyperlinks>
  <pageMargins left="0.39375" right="0.39375" top="0.39375" bottom="0.39375" header="0" footer="0"/>
  <pageSetup paperSize="9" orientation="landscape" blackAndWhite="1" fitToHeight="100"/>
  <headerFooter>
    <oddFooter>&amp;CStrana &amp;P z &amp;N</oddFooter>
  </headerFooter>
  <drawing r:id="rId62"/>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167</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3833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2447</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ROUND(J92,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ROUND((SUM(BE92:BE216)),  2)</f>
        <v>0</v>
      </c>
      <c r="G35" s="40"/>
      <c r="H35" s="40"/>
      <c r="I35" s="160">
        <v>0.20999999999999999</v>
      </c>
      <c r="J35" s="159">
        <f>ROUND(((SUM(BE92:BE216))*I35),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ROUND((SUM(BF92:BF216)),  2)</f>
        <v>0</v>
      </c>
      <c r="G36" s="40"/>
      <c r="H36" s="40"/>
      <c r="I36" s="160">
        <v>0.12</v>
      </c>
      <c r="J36" s="159">
        <f>ROUND(((SUM(BF92:BF216))*I36),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ROUND((SUM(BG92:BG216)),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ROUND((SUM(BH92:BH216)),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ROUND((SUM(BI92:BI216)),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3833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D.1.4.3 - Vytápění</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J92</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6"/>
      <c r="D65" s="185" t="s">
        <v>204</v>
      </c>
      <c r="E65" s="186"/>
      <c r="F65" s="186"/>
      <c r="G65" s="186"/>
      <c r="H65" s="186"/>
      <c r="I65" s="186"/>
      <c r="J65" s="187">
        <f>J94</f>
        <v>0</v>
      </c>
      <c r="K65" s="126"/>
      <c r="L65" s="188"/>
      <c r="S65" s="10"/>
      <c r="T65" s="10"/>
      <c r="U65" s="10"/>
      <c r="V65" s="10"/>
      <c r="W65" s="10"/>
      <c r="X65" s="10"/>
      <c r="Y65" s="10"/>
      <c r="Z65" s="10"/>
      <c r="AA65" s="10"/>
      <c r="AB65" s="10"/>
      <c r="AC65" s="10"/>
      <c r="AD65" s="10"/>
      <c r="AE65" s="10"/>
    </row>
    <row r="66" s="9" customFormat="1" ht="24.96" customHeight="1">
      <c r="A66" s="9"/>
      <c r="B66" s="178"/>
      <c r="C66" s="179"/>
      <c r="D66" s="180" t="s">
        <v>207</v>
      </c>
      <c r="E66" s="181"/>
      <c r="F66" s="181"/>
      <c r="G66" s="181"/>
      <c r="H66" s="181"/>
      <c r="I66" s="181"/>
      <c r="J66" s="182">
        <f>J107</f>
        <v>0</v>
      </c>
      <c r="K66" s="179"/>
      <c r="L66" s="183"/>
      <c r="S66" s="9"/>
      <c r="T66" s="9"/>
      <c r="U66" s="9"/>
      <c r="V66" s="9"/>
      <c r="W66" s="9"/>
      <c r="X66" s="9"/>
      <c r="Y66" s="9"/>
      <c r="Z66" s="9"/>
      <c r="AA66" s="9"/>
      <c r="AB66" s="9"/>
      <c r="AC66" s="9"/>
      <c r="AD66" s="9"/>
      <c r="AE66" s="9"/>
    </row>
    <row r="67" s="10" customFormat="1" ht="19.92" customHeight="1">
      <c r="A67" s="10"/>
      <c r="B67" s="184"/>
      <c r="C67" s="126"/>
      <c r="D67" s="185" t="s">
        <v>2448</v>
      </c>
      <c r="E67" s="186"/>
      <c r="F67" s="186"/>
      <c r="G67" s="186"/>
      <c r="H67" s="186"/>
      <c r="I67" s="186"/>
      <c r="J67" s="187">
        <f>J108</f>
        <v>0</v>
      </c>
      <c r="K67" s="126"/>
      <c r="L67" s="188"/>
      <c r="S67" s="10"/>
      <c r="T67" s="10"/>
      <c r="U67" s="10"/>
      <c r="V67" s="10"/>
      <c r="W67" s="10"/>
      <c r="X67" s="10"/>
      <c r="Y67" s="10"/>
      <c r="Z67" s="10"/>
      <c r="AA67" s="10"/>
      <c r="AB67" s="10"/>
      <c r="AC67" s="10"/>
      <c r="AD67" s="10"/>
      <c r="AE67" s="10"/>
    </row>
    <row r="68" s="10" customFormat="1" ht="19.92" customHeight="1">
      <c r="A68" s="10"/>
      <c r="B68" s="184"/>
      <c r="C68" s="126"/>
      <c r="D68" s="185" t="s">
        <v>2449</v>
      </c>
      <c r="E68" s="186"/>
      <c r="F68" s="186"/>
      <c r="G68" s="186"/>
      <c r="H68" s="186"/>
      <c r="I68" s="186"/>
      <c r="J68" s="187">
        <f>J135</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2450</v>
      </c>
      <c r="E69" s="186"/>
      <c r="F69" s="186"/>
      <c r="G69" s="186"/>
      <c r="H69" s="186"/>
      <c r="I69" s="186"/>
      <c r="J69" s="187">
        <f>J159</f>
        <v>0</v>
      </c>
      <c r="K69" s="126"/>
      <c r="L69" s="188"/>
      <c r="S69" s="10"/>
      <c r="T69" s="10"/>
      <c r="U69" s="10"/>
      <c r="V69" s="10"/>
      <c r="W69" s="10"/>
      <c r="X69" s="10"/>
      <c r="Y69" s="10"/>
      <c r="Z69" s="10"/>
      <c r="AA69" s="10"/>
      <c r="AB69" s="10"/>
      <c r="AC69" s="10"/>
      <c r="AD69" s="10"/>
      <c r="AE69" s="10"/>
    </row>
    <row r="70" s="9" customFormat="1" ht="24.96" customHeight="1">
      <c r="A70" s="9"/>
      <c r="B70" s="178"/>
      <c r="C70" s="179"/>
      <c r="D70" s="180" t="s">
        <v>210</v>
      </c>
      <c r="E70" s="181"/>
      <c r="F70" s="181"/>
      <c r="G70" s="181"/>
      <c r="H70" s="181"/>
      <c r="I70" s="181"/>
      <c r="J70" s="182">
        <f>J198</f>
        <v>0</v>
      </c>
      <c r="K70" s="179"/>
      <c r="L70" s="183"/>
      <c r="S70" s="9"/>
      <c r="T70" s="9"/>
      <c r="U70" s="9"/>
      <c r="V70" s="9"/>
      <c r="W70" s="9"/>
      <c r="X70" s="9"/>
      <c r="Y70" s="9"/>
      <c r="Z70" s="9"/>
      <c r="AA70" s="9"/>
      <c r="AB70" s="9"/>
      <c r="AC70" s="9"/>
      <c r="AD70" s="9"/>
      <c r="AE70" s="9"/>
    </row>
    <row r="71" s="2" customFormat="1" ht="21.84" customHeight="1">
      <c r="A71" s="40"/>
      <c r="B71" s="41"/>
      <c r="C71" s="42"/>
      <c r="D71" s="42"/>
      <c r="E71" s="42"/>
      <c r="F71" s="42"/>
      <c r="G71" s="42"/>
      <c r="H71" s="42"/>
      <c r="I71" s="42"/>
      <c r="J71" s="42"/>
      <c r="K71" s="42"/>
      <c r="L71" s="148"/>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8"/>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8"/>
      <c r="S76" s="40"/>
      <c r="T76" s="40"/>
      <c r="U76" s="40"/>
      <c r="V76" s="40"/>
      <c r="W76" s="40"/>
      <c r="X76" s="40"/>
      <c r="Y76" s="40"/>
      <c r="Z76" s="40"/>
      <c r="AA76" s="40"/>
      <c r="AB76" s="40"/>
      <c r="AC76" s="40"/>
      <c r="AD76" s="40"/>
      <c r="AE76" s="40"/>
    </row>
    <row r="77" s="2" customFormat="1" ht="24.96" customHeight="1">
      <c r="A77" s="40"/>
      <c r="B77" s="41"/>
      <c r="C77" s="25" t="s">
        <v>211</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6.5" customHeight="1">
      <c r="A80" s="40"/>
      <c r="B80" s="41"/>
      <c r="C80" s="42"/>
      <c r="D80" s="42"/>
      <c r="E80" s="172" t="str">
        <f>E7</f>
        <v>PF UPOL, Změna užívání vnitřních prostor budovy B</v>
      </c>
      <c r="F80" s="34"/>
      <c r="G80" s="34"/>
      <c r="H80" s="34"/>
      <c r="I80" s="42"/>
      <c r="J80" s="42"/>
      <c r="K80" s="42"/>
      <c r="L80" s="148"/>
      <c r="S80" s="40"/>
      <c r="T80" s="40"/>
      <c r="U80" s="40"/>
      <c r="V80" s="40"/>
      <c r="W80" s="40"/>
      <c r="X80" s="40"/>
      <c r="Y80" s="40"/>
      <c r="Z80" s="40"/>
      <c r="AA80" s="40"/>
      <c r="AB80" s="40"/>
      <c r="AC80" s="40"/>
      <c r="AD80" s="40"/>
      <c r="AE80" s="40"/>
    </row>
    <row r="81" s="1" customFormat="1" ht="12" customHeight="1">
      <c r="B81" s="23"/>
      <c r="C81" s="34" t="s">
        <v>191</v>
      </c>
      <c r="D81" s="24"/>
      <c r="E81" s="24"/>
      <c r="F81" s="24"/>
      <c r="G81" s="24"/>
      <c r="H81" s="24"/>
      <c r="I81" s="24"/>
      <c r="J81" s="24"/>
      <c r="K81" s="24"/>
      <c r="L81" s="22"/>
    </row>
    <row r="82" s="2" customFormat="1" ht="16.5" customHeight="1">
      <c r="A82" s="40"/>
      <c r="B82" s="41"/>
      <c r="C82" s="42"/>
      <c r="D82" s="42"/>
      <c r="E82" s="172" t="s">
        <v>3833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193</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E11</f>
        <v>D.1.4.3 - Vytápění</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E17</f>
        <v>UP v Olomouci, Křížkovského 511/8, Olomouc 779 00</v>
      </c>
      <c r="G88" s="42"/>
      <c r="H88" s="42"/>
      <c r="I88" s="34" t="s">
        <v>33</v>
      </c>
      <c r="J88" s="38" t="str">
        <f>E23</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IF(E20="","",E20)</f>
        <v>Vyplň údaj</v>
      </c>
      <c r="G89" s="42"/>
      <c r="H89" s="42"/>
      <c r="I89" s="34" t="s">
        <v>38</v>
      </c>
      <c r="J89" s="38" t="str">
        <f>E26</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P93+P107+P198</f>
        <v>0</v>
      </c>
      <c r="Q92" s="98"/>
      <c r="R92" s="197">
        <f>R93+R107+R198</f>
        <v>0.16527999999999998</v>
      </c>
      <c r="S92" s="98"/>
      <c r="T92" s="197">
        <f>T93+T107+T198</f>
        <v>0</v>
      </c>
      <c r="U92" s="99"/>
      <c r="V92" s="40"/>
      <c r="W92" s="40"/>
      <c r="X92" s="40"/>
      <c r="Y92" s="40"/>
      <c r="Z92" s="40"/>
      <c r="AA92" s="40"/>
      <c r="AB92" s="40"/>
      <c r="AC92" s="40"/>
      <c r="AD92" s="40"/>
      <c r="AE92" s="40"/>
      <c r="AT92" s="19" t="s">
        <v>74</v>
      </c>
      <c r="AU92" s="19" t="s">
        <v>200</v>
      </c>
      <c r="BK92" s="198">
        <f>BK93+BK107+BK198</f>
        <v>0</v>
      </c>
    </row>
    <row r="93" s="12" customFormat="1" ht="25.92" customHeight="1">
      <c r="A93" s="12"/>
      <c r="B93" s="199"/>
      <c r="C93" s="200"/>
      <c r="D93" s="201" t="s">
        <v>74</v>
      </c>
      <c r="E93" s="202" t="s">
        <v>225</v>
      </c>
      <c r="F93" s="202" t="s">
        <v>226</v>
      </c>
      <c r="G93" s="200"/>
      <c r="H93" s="200"/>
      <c r="I93" s="203"/>
      <c r="J93" s="204">
        <f>BK93</f>
        <v>0</v>
      </c>
      <c r="K93" s="200"/>
      <c r="L93" s="205"/>
      <c r="M93" s="206"/>
      <c r="N93" s="207"/>
      <c r="O93" s="207"/>
      <c r="P93" s="208">
        <f>P94</f>
        <v>0</v>
      </c>
      <c r="Q93" s="207"/>
      <c r="R93" s="208">
        <f>R94</f>
        <v>0</v>
      </c>
      <c r="S93" s="207"/>
      <c r="T93" s="208">
        <f>T94</f>
        <v>0</v>
      </c>
      <c r="U93" s="209"/>
      <c r="V93" s="12"/>
      <c r="W93" s="12"/>
      <c r="X93" s="12"/>
      <c r="Y93" s="12"/>
      <c r="Z93" s="12"/>
      <c r="AA93" s="12"/>
      <c r="AB93" s="12"/>
      <c r="AC93" s="12"/>
      <c r="AD93" s="12"/>
      <c r="AE93" s="12"/>
      <c r="AR93" s="210" t="s">
        <v>82</v>
      </c>
      <c r="AT93" s="211" t="s">
        <v>74</v>
      </c>
      <c r="AU93" s="211" t="s">
        <v>75</v>
      </c>
      <c r="AY93" s="210" t="s">
        <v>227</v>
      </c>
      <c r="BK93" s="212">
        <f>BK94</f>
        <v>0</v>
      </c>
    </row>
    <row r="94" s="12" customFormat="1" ht="22.8" customHeight="1">
      <c r="A94" s="12"/>
      <c r="B94" s="199"/>
      <c r="C94" s="200"/>
      <c r="D94" s="201" t="s">
        <v>74</v>
      </c>
      <c r="E94" s="213" t="s">
        <v>255</v>
      </c>
      <c r="F94" s="213" t="s">
        <v>256</v>
      </c>
      <c r="G94" s="200"/>
      <c r="H94" s="200"/>
      <c r="I94" s="203"/>
      <c r="J94" s="214">
        <f>BK94</f>
        <v>0</v>
      </c>
      <c r="K94" s="200"/>
      <c r="L94" s="205"/>
      <c r="M94" s="206"/>
      <c r="N94" s="207"/>
      <c r="O94" s="207"/>
      <c r="P94" s="208">
        <f>SUM(P95:P106)</f>
        <v>0</v>
      </c>
      <c r="Q94" s="207"/>
      <c r="R94" s="208">
        <f>SUM(R95:R106)</f>
        <v>0</v>
      </c>
      <c r="S94" s="207"/>
      <c r="T94" s="208">
        <f>SUM(T95:T106)</f>
        <v>0</v>
      </c>
      <c r="U94" s="209"/>
      <c r="V94" s="12"/>
      <c r="W94" s="12"/>
      <c r="X94" s="12"/>
      <c r="Y94" s="12"/>
      <c r="Z94" s="12"/>
      <c r="AA94" s="12"/>
      <c r="AB94" s="12"/>
      <c r="AC94" s="12"/>
      <c r="AD94" s="12"/>
      <c r="AE94" s="12"/>
      <c r="AR94" s="210" t="s">
        <v>82</v>
      </c>
      <c r="AT94" s="211" t="s">
        <v>74</v>
      </c>
      <c r="AU94" s="211" t="s">
        <v>82</v>
      </c>
      <c r="AY94" s="210" t="s">
        <v>227</v>
      </c>
      <c r="BK94" s="212">
        <f>SUM(BK95:BK106)</f>
        <v>0</v>
      </c>
    </row>
    <row r="95" s="2" customFormat="1" ht="16.5" customHeight="1">
      <c r="A95" s="40"/>
      <c r="B95" s="41"/>
      <c r="C95" s="215" t="s">
        <v>82</v>
      </c>
      <c r="D95" s="215" t="s">
        <v>229</v>
      </c>
      <c r="E95" s="216" t="s">
        <v>2451</v>
      </c>
      <c r="F95" s="217" t="s">
        <v>2452</v>
      </c>
      <c r="G95" s="218" t="s">
        <v>462</v>
      </c>
      <c r="H95" s="219">
        <v>2</v>
      </c>
      <c r="I95" s="220"/>
      <c r="J95" s="221">
        <f>ROUND(I95*H95,2)</f>
        <v>0</v>
      </c>
      <c r="K95" s="217" t="s">
        <v>233</v>
      </c>
      <c r="L95" s="46"/>
      <c r="M95" s="222" t="s">
        <v>19</v>
      </c>
      <c r="N95" s="223"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234</v>
      </c>
      <c r="AT95" s="226" t="s">
        <v>229</v>
      </c>
      <c r="AU95" s="226" t="s">
        <v>84</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4187</v>
      </c>
    </row>
    <row r="96" s="2" customFormat="1">
      <c r="A96" s="40"/>
      <c r="B96" s="41"/>
      <c r="C96" s="42"/>
      <c r="D96" s="228" t="s">
        <v>236</v>
      </c>
      <c r="E96" s="42"/>
      <c r="F96" s="229" t="s">
        <v>2454</v>
      </c>
      <c r="G96" s="42"/>
      <c r="H96" s="42"/>
      <c r="I96" s="230"/>
      <c r="J96" s="42"/>
      <c r="K96" s="42"/>
      <c r="L96" s="46"/>
      <c r="M96" s="231"/>
      <c r="N96" s="232"/>
      <c r="O96" s="86"/>
      <c r="P96" s="86"/>
      <c r="Q96" s="86"/>
      <c r="R96" s="86"/>
      <c r="S96" s="86"/>
      <c r="T96" s="86"/>
      <c r="U96" s="87"/>
      <c r="V96" s="40"/>
      <c r="W96" s="40"/>
      <c r="X96" s="40"/>
      <c r="Y96" s="40"/>
      <c r="Z96" s="40"/>
      <c r="AA96" s="40"/>
      <c r="AB96" s="40"/>
      <c r="AC96" s="40"/>
      <c r="AD96" s="40"/>
      <c r="AE96" s="40"/>
      <c r="AT96" s="19" t="s">
        <v>236</v>
      </c>
      <c r="AU96" s="19" t="s">
        <v>84</v>
      </c>
    </row>
    <row r="97" s="13" customFormat="1">
      <c r="A97" s="13"/>
      <c r="B97" s="233"/>
      <c r="C97" s="234"/>
      <c r="D97" s="235" t="s">
        <v>238</v>
      </c>
      <c r="E97" s="236" t="s">
        <v>19</v>
      </c>
      <c r="F97" s="237" t="s">
        <v>84</v>
      </c>
      <c r="G97" s="234"/>
      <c r="H97" s="238">
        <v>2</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84</v>
      </c>
      <c r="AV97" s="13" t="s">
        <v>84</v>
      </c>
      <c r="AW97" s="13" t="s">
        <v>37</v>
      </c>
      <c r="AX97" s="13" t="s">
        <v>75</v>
      </c>
      <c r="AY97" s="244" t="s">
        <v>227</v>
      </c>
    </row>
    <row r="98" s="14" customFormat="1">
      <c r="A98" s="14"/>
      <c r="B98" s="245"/>
      <c r="C98" s="246"/>
      <c r="D98" s="235" t="s">
        <v>238</v>
      </c>
      <c r="E98" s="247" t="s">
        <v>19</v>
      </c>
      <c r="F98" s="248" t="s">
        <v>240</v>
      </c>
      <c r="G98" s="246"/>
      <c r="H98" s="249">
        <v>2</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84</v>
      </c>
      <c r="AV98" s="14" t="s">
        <v>234</v>
      </c>
      <c r="AW98" s="14" t="s">
        <v>37</v>
      </c>
      <c r="AX98" s="14" t="s">
        <v>82</v>
      </c>
      <c r="AY98" s="255" t="s">
        <v>227</v>
      </c>
    </row>
    <row r="99" s="2" customFormat="1" ht="21.75" customHeight="1">
      <c r="A99" s="40"/>
      <c r="B99" s="41"/>
      <c r="C99" s="215" t="s">
        <v>84</v>
      </c>
      <c r="D99" s="215" t="s">
        <v>229</v>
      </c>
      <c r="E99" s="216" t="s">
        <v>2455</v>
      </c>
      <c r="F99" s="217" t="s">
        <v>2456</v>
      </c>
      <c r="G99" s="218" t="s">
        <v>462</v>
      </c>
      <c r="H99" s="219">
        <v>20</v>
      </c>
      <c r="I99" s="220"/>
      <c r="J99" s="221">
        <f>ROUND(I99*H99,2)</f>
        <v>0</v>
      </c>
      <c r="K99" s="217" t="s">
        <v>233</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84</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4188</v>
      </c>
    </row>
    <row r="100" s="2" customFormat="1">
      <c r="A100" s="40"/>
      <c r="B100" s="41"/>
      <c r="C100" s="42"/>
      <c r="D100" s="228" t="s">
        <v>236</v>
      </c>
      <c r="E100" s="42"/>
      <c r="F100" s="229" t="s">
        <v>2458</v>
      </c>
      <c r="G100" s="42"/>
      <c r="H100" s="42"/>
      <c r="I100" s="230"/>
      <c r="J100" s="42"/>
      <c r="K100" s="42"/>
      <c r="L100" s="46"/>
      <c r="M100" s="231"/>
      <c r="N100" s="232"/>
      <c r="O100" s="86"/>
      <c r="P100" s="86"/>
      <c r="Q100" s="86"/>
      <c r="R100" s="86"/>
      <c r="S100" s="86"/>
      <c r="T100" s="86"/>
      <c r="U100" s="87"/>
      <c r="V100" s="40"/>
      <c r="W100" s="40"/>
      <c r="X100" s="40"/>
      <c r="Y100" s="40"/>
      <c r="Z100" s="40"/>
      <c r="AA100" s="40"/>
      <c r="AB100" s="40"/>
      <c r="AC100" s="40"/>
      <c r="AD100" s="40"/>
      <c r="AE100" s="40"/>
      <c r="AT100" s="19" t="s">
        <v>236</v>
      </c>
      <c r="AU100" s="19" t="s">
        <v>84</v>
      </c>
    </row>
    <row r="101" s="13" customFormat="1">
      <c r="A101" s="13"/>
      <c r="B101" s="233"/>
      <c r="C101" s="234"/>
      <c r="D101" s="235" t="s">
        <v>238</v>
      </c>
      <c r="E101" s="236" t="s">
        <v>19</v>
      </c>
      <c r="F101" s="237" t="s">
        <v>469</v>
      </c>
      <c r="G101" s="234"/>
      <c r="H101" s="238">
        <v>20</v>
      </c>
      <c r="I101" s="239"/>
      <c r="J101" s="234"/>
      <c r="K101" s="234"/>
      <c r="L101" s="240"/>
      <c r="M101" s="241"/>
      <c r="N101" s="242"/>
      <c r="O101" s="242"/>
      <c r="P101" s="242"/>
      <c r="Q101" s="242"/>
      <c r="R101" s="242"/>
      <c r="S101" s="242"/>
      <c r="T101" s="242"/>
      <c r="U101" s="243"/>
      <c r="V101" s="13"/>
      <c r="W101" s="13"/>
      <c r="X101" s="13"/>
      <c r="Y101" s="13"/>
      <c r="Z101" s="13"/>
      <c r="AA101" s="13"/>
      <c r="AB101" s="13"/>
      <c r="AC101" s="13"/>
      <c r="AD101" s="13"/>
      <c r="AE101" s="13"/>
      <c r="AT101" s="244" t="s">
        <v>238</v>
      </c>
      <c r="AU101" s="244" t="s">
        <v>84</v>
      </c>
      <c r="AV101" s="13" t="s">
        <v>84</v>
      </c>
      <c r="AW101" s="13" t="s">
        <v>37</v>
      </c>
      <c r="AX101" s="13" t="s">
        <v>75</v>
      </c>
      <c r="AY101" s="244" t="s">
        <v>227</v>
      </c>
    </row>
    <row r="102" s="14" customFormat="1">
      <c r="A102" s="14"/>
      <c r="B102" s="245"/>
      <c r="C102" s="246"/>
      <c r="D102" s="235" t="s">
        <v>238</v>
      </c>
      <c r="E102" s="247" t="s">
        <v>19</v>
      </c>
      <c r="F102" s="248" t="s">
        <v>240</v>
      </c>
      <c r="G102" s="246"/>
      <c r="H102" s="249">
        <v>20</v>
      </c>
      <c r="I102" s="250"/>
      <c r="J102" s="246"/>
      <c r="K102" s="246"/>
      <c r="L102" s="251"/>
      <c r="M102" s="252"/>
      <c r="N102" s="253"/>
      <c r="O102" s="253"/>
      <c r="P102" s="253"/>
      <c r="Q102" s="253"/>
      <c r="R102" s="253"/>
      <c r="S102" s="253"/>
      <c r="T102" s="253"/>
      <c r="U102" s="254"/>
      <c r="V102" s="14"/>
      <c r="W102" s="14"/>
      <c r="X102" s="14"/>
      <c r="Y102" s="14"/>
      <c r="Z102" s="14"/>
      <c r="AA102" s="14"/>
      <c r="AB102" s="14"/>
      <c r="AC102" s="14"/>
      <c r="AD102" s="14"/>
      <c r="AE102" s="14"/>
      <c r="AT102" s="255" t="s">
        <v>238</v>
      </c>
      <c r="AU102" s="255" t="s">
        <v>84</v>
      </c>
      <c r="AV102" s="14" t="s">
        <v>234</v>
      </c>
      <c r="AW102" s="14" t="s">
        <v>37</v>
      </c>
      <c r="AX102" s="14" t="s">
        <v>82</v>
      </c>
      <c r="AY102" s="255" t="s">
        <v>227</v>
      </c>
    </row>
    <row r="103" s="2" customFormat="1" ht="16.5" customHeight="1">
      <c r="A103" s="40"/>
      <c r="B103" s="41"/>
      <c r="C103" s="215" t="s">
        <v>91</v>
      </c>
      <c r="D103" s="215" t="s">
        <v>229</v>
      </c>
      <c r="E103" s="216" t="s">
        <v>2460</v>
      </c>
      <c r="F103" s="217" t="s">
        <v>2461</v>
      </c>
      <c r="G103" s="218" t="s">
        <v>462</v>
      </c>
      <c r="H103" s="219">
        <v>2</v>
      </c>
      <c r="I103" s="220"/>
      <c r="J103" s="221">
        <f>ROUND(I103*H103,2)</f>
        <v>0</v>
      </c>
      <c r="K103" s="217" t="s">
        <v>233</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4189</v>
      </c>
    </row>
    <row r="104" s="2" customFormat="1">
      <c r="A104" s="40"/>
      <c r="B104" s="41"/>
      <c r="C104" s="42"/>
      <c r="D104" s="228" t="s">
        <v>236</v>
      </c>
      <c r="E104" s="42"/>
      <c r="F104" s="229" t="s">
        <v>2463</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236</v>
      </c>
      <c r="AU104" s="19" t="s">
        <v>84</v>
      </c>
    </row>
    <row r="105" s="13" customFormat="1">
      <c r="A105" s="13"/>
      <c r="B105" s="233"/>
      <c r="C105" s="234"/>
      <c r="D105" s="235" t="s">
        <v>238</v>
      </c>
      <c r="E105" s="236" t="s">
        <v>19</v>
      </c>
      <c r="F105" s="237" t="s">
        <v>84</v>
      </c>
      <c r="G105" s="234"/>
      <c r="H105" s="238">
        <v>2</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2</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12" customFormat="1" ht="25.92" customHeight="1">
      <c r="A107" s="12"/>
      <c r="B107" s="199"/>
      <c r="C107" s="200"/>
      <c r="D107" s="201" t="s">
        <v>74</v>
      </c>
      <c r="E107" s="202" t="s">
        <v>341</v>
      </c>
      <c r="F107" s="202" t="s">
        <v>342</v>
      </c>
      <c r="G107" s="200"/>
      <c r="H107" s="200"/>
      <c r="I107" s="203"/>
      <c r="J107" s="204">
        <f>BK107</f>
        <v>0</v>
      </c>
      <c r="K107" s="200"/>
      <c r="L107" s="205"/>
      <c r="M107" s="206"/>
      <c r="N107" s="207"/>
      <c r="O107" s="207"/>
      <c r="P107" s="208">
        <f>P108+P135+P159</f>
        <v>0</v>
      </c>
      <c r="Q107" s="207"/>
      <c r="R107" s="208">
        <f>R108+R135+R159</f>
        <v>0.16527999999999998</v>
      </c>
      <c r="S107" s="207"/>
      <c r="T107" s="208">
        <f>T108+T135+T159</f>
        <v>0</v>
      </c>
      <c r="U107" s="209"/>
      <c r="V107" s="12"/>
      <c r="W107" s="12"/>
      <c r="X107" s="12"/>
      <c r="Y107" s="12"/>
      <c r="Z107" s="12"/>
      <c r="AA107" s="12"/>
      <c r="AB107" s="12"/>
      <c r="AC107" s="12"/>
      <c r="AD107" s="12"/>
      <c r="AE107" s="12"/>
      <c r="AR107" s="210" t="s">
        <v>84</v>
      </c>
      <c r="AT107" s="211" t="s">
        <v>74</v>
      </c>
      <c r="AU107" s="211" t="s">
        <v>75</v>
      </c>
      <c r="AY107" s="210" t="s">
        <v>227</v>
      </c>
      <c r="BK107" s="212">
        <f>BK108+BK135+BK159</f>
        <v>0</v>
      </c>
    </row>
    <row r="108" s="12" customFormat="1" ht="22.8" customHeight="1">
      <c r="A108" s="12"/>
      <c r="B108" s="199"/>
      <c r="C108" s="200"/>
      <c r="D108" s="201" t="s">
        <v>74</v>
      </c>
      <c r="E108" s="213" t="s">
        <v>2464</v>
      </c>
      <c r="F108" s="213" t="s">
        <v>2465</v>
      </c>
      <c r="G108" s="200"/>
      <c r="H108" s="200"/>
      <c r="I108" s="203"/>
      <c r="J108" s="214">
        <f>BK108</f>
        <v>0</v>
      </c>
      <c r="K108" s="200"/>
      <c r="L108" s="205"/>
      <c r="M108" s="206"/>
      <c r="N108" s="207"/>
      <c r="O108" s="207"/>
      <c r="P108" s="208">
        <f>SUM(P109:P134)</f>
        <v>0</v>
      </c>
      <c r="Q108" s="207"/>
      <c r="R108" s="208">
        <f>SUM(R109:R134)</f>
        <v>0.055900000000000005</v>
      </c>
      <c r="S108" s="207"/>
      <c r="T108" s="208">
        <f>SUM(T109:T134)</f>
        <v>0</v>
      </c>
      <c r="U108" s="209"/>
      <c r="V108" s="12"/>
      <c r="W108" s="12"/>
      <c r="X108" s="12"/>
      <c r="Y108" s="12"/>
      <c r="Z108" s="12"/>
      <c r="AA108" s="12"/>
      <c r="AB108" s="12"/>
      <c r="AC108" s="12"/>
      <c r="AD108" s="12"/>
      <c r="AE108" s="12"/>
      <c r="AR108" s="210" t="s">
        <v>84</v>
      </c>
      <c r="AT108" s="211" t="s">
        <v>74</v>
      </c>
      <c r="AU108" s="211" t="s">
        <v>82</v>
      </c>
      <c r="AY108" s="210" t="s">
        <v>227</v>
      </c>
      <c r="BK108" s="212">
        <f>SUM(BK109:BK134)</f>
        <v>0</v>
      </c>
    </row>
    <row r="109" s="2" customFormat="1" ht="24.15" customHeight="1">
      <c r="A109" s="40"/>
      <c r="B109" s="41"/>
      <c r="C109" s="215" t="s">
        <v>234</v>
      </c>
      <c r="D109" s="215" t="s">
        <v>229</v>
      </c>
      <c r="E109" s="216" t="s">
        <v>2466</v>
      </c>
      <c r="F109" s="217" t="s">
        <v>2467</v>
      </c>
      <c r="G109" s="218" t="s">
        <v>309</v>
      </c>
      <c r="H109" s="219">
        <v>54</v>
      </c>
      <c r="I109" s="220"/>
      <c r="J109" s="221">
        <f>ROUND(I109*H109,2)</f>
        <v>0</v>
      </c>
      <c r="K109" s="217" t="s">
        <v>233</v>
      </c>
      <c r="L109" s="46"/>
      <c r="M109" s="222" t="s">
        <v>19</v>
      </c>
      <c r="N109" s="223" t="s">
        <v>46</v>
      </c>
      <c r="O109" s="86"/>
      <c r="P109" s="224">
        <f>O109*H109</f>
        <v>0</v>
      </c>
      <c r="Q109" s="224">
        <v>0.00051000000000000004</v>
      </c>
      <c r="R109" s="224">
        <f>Q109*H109</f>
        <v>0.027540000000000002</v>
      </c>
      <c r="S109" s="224">
        <v>0</v>
      </c>
      <c r="T109" s="224">
        <f>S109*H109</f>
        <v>0</v>
      </c>
      <c r="U109" s="225" t="s">
        <v>19</v>
      </c>
      <c r="V109" s="40"/>
      <c r="W109" s="40"/>
      <c r="X109" s="40"/>
      <c r="Y109" s="40"/>
      <c r="Z109" s="40"/>
      <c r="AA109" s="40"/>
      <c r="AB109" s="40"/>
      <c r="AC109" s="40"/>
      <c r="AD109" s="40"/>
      <c r="AE109" s="40"/>
      <c r="AR109" s="226" t="s">
        <v>336</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336</v>
      </c>
      <c r="BM109" s="226" t="s">
        <v>4190</v>
      </c>
    </row>
    <row r="110" s="2" customFormat="1">
      <c r="A110" s="40"/>
      <c r="B110" s="41"/>
      <c r="C110" s="42"/>
      <c r="D110" s="228" t="s">
        <v>236</v>
      </c>
      <c r="E110" s="42"/>
      <c r="F110" s="229" t="s">
        <v>2469</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13" customFormat="1">
      <c r="A111" s="13"/>
      <c r="B111" s="233"/>
      <c r="C111" s="234"/>
      <c r="D111" s="235" t="s">
        <v>238</v>
      </c>
      <c r="E111" s="236" t="s">
        <v>19</v>
      </c>
      <c r="F111" s="237" t="s">
        <v>672</v>
      </c>
      <c r="G111" s="234"/>
      <c r="H111" s="238">
        <v>54</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4" customFormat="1">
      <c r="A112" s="14"/>
      <c r="B112" s="245"/>
      <c r="C112" s="246"/>
      <c r="D112" s="235" t="s">
        <v>238</v>
      </c>
      <c r="E112" s="247" t="s">
        <v>19</v>
      </c>
      <c r="F112" s="248" t="s">
        <v>240</v>
      </c>
      <c r="G112" s="246"/>
      <c r="H112" s="249">
        <v>54</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84</v>
      </c>
      <c r="AV112" s="14" t="s">
        <v>234</v>
      </c>
      <c r="AW112" s="14" t="s">
        <v>37</v>
      </c>
      <c r="AX112" s="14" t="s">
        <v>82</v>
      </c>
      <c r="AY112" s="255" t="s">
        <v>227</v>
      </c>
    </row>
    <row r="113" s="2" customFormat="1" ht="24.15" customHeight="1">
      <c r="A113" s="40"/>
      <c r="B113" s="41"/>
      <c r="C113" s="215" t="s">
        <v>267</v>
      </c>
      <c r="D113" s="215" t="s">
        <v>229</v>
      </c>
      <c r="E113" s="216" t="s">
        <v>2480</v>
      </c>
      <c r="F113" s="217" t="s">
        <v>2481</v>
      </c>
      <c r="G113" s="218" t="s">
        <v>309</v>
      </c>
      <c r="H113" s="219">
        <v>16</v>
      </c>
      <c r="I113" s="220"/>
      <c r="J113" s="221">
        <f>ROUND(I113*H113,2)</f>
        <v>0</v>
      </c>
      <c r="K113" s="217" t="s">
        <v>233</v>
      </c>
      <c r="L113" s="46"/>
      <c r="M113" s="222" t="s">
        <v>19</v>
      </c>
      <c r="N113" s="223" t="s">
        <v>46</v>
      </c>
      <c r="O113" s="86"/>
      <c r="P113" s="224">
        <f>O113*H113</f>
        <v>0</v>
      </c>
      <c r="Q113" s="224">
        <v>0.0015</v>
      </c>
      <c r="R113" s="224">
        <f>Q113*H113</f>
        <v>0.024</v>
      </c>
      <c r="S113" s="224">
        <v>0</v>
      </c>
      <c r="T113" s="224">
        <f>S113*H113</f>
        <v>0</v>
      </c>
      <c r="U113" s="225" t="s">
        <v>19</v>
      </c>
      <c r="V113" s="40"/>
      <c r="W113" s="40"/>
      <c r="X113" s="40"/>
      <c r="Y113" s="40"/>
      <c r="Z113" s="40"/>
      <c r="AA113" s="40"/>
      <c r="AB113" s="40"/>
      <c r="AC113" s="40"/>
      <c r="AD113" s="40"/>
      <c r="AE113" s="40"/>
      <c r="AR113" s="226" t="s">
        <v>336</v>
      </c>
      <c r="AT113" s="226" t="s">
        <v>229</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336</v>
      </c>
      <c r="BM113" s="226" t="s">
        <v>4191</v>
      </c>
    </row>
    <row r="114" s="2" customFormat="1">
      <c r="A114" s="40"/>
      <c r="B114" s="41"/>
      <c r="C114" s="42"/>
      <c r="D114" s="228" t="s">
        <v>236</v>
      </c>
      <c r="E114" s="42"/>
      <c r="F114" s="229" t="s">
        <v>2483</v>
      </c>
      <c r="G114" s="42"/>
      <c r="H114" s="42"/>
      <c r="I114" s="230"/>
      <c r="J114" s="42"/>
      <c r="K114" s="42"/>
      <c r="L114" s="46"/>
      <c r="M114" s="231"/>
      <c r="N114" s="232"/>
      <c r="O114" s="86"/>
      <c r="P114" s="86"/>
      <c r="Q114" s="86"/>
      <c r="R114" s="86"/>
      <c r="S114" s="86"/>
      <c r="T114" s="86"/>
      <c r="U114" s="87"/>
      <c r="V114" s="40"/>
      <c r="W114" s="40"/>
      <c r="X114" s="40"/>
      <c r="Y114" s="40"/>
      <c r="Z114" s="40"/>
      <c r="AA114" s="40"/>
      <c r="AB114" s="40"/>
      <c r="AC114" s="40"/>
      <c r="AD114" s="40"/>
      <c r="AE114" s="40"/>
      <c r="AT114" s="19" t="s">
        <v>236</v>
      </c>
      <c r="AU114" s="19" t="s">
        <v>84</v>
      </c>
    </row>
    <row r="115" s="13" customFormat="1">
      <c r="A115" s="13"/>
      <c r="B115" s="233"/>
      <c r="C115" s="234"/>
      <c r="D115" s="235" t="s">
        <v>238</v>
      </c>
      <c r="E115" s="236" t="s">
        <v>19</v>
      </c>
      <c r="F115" s="237" t="s">
        <v>336</v>
      </c>
      <c r="G115" s="234"/>
      <c r="H115" s="238">
        <v>16</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4" customFormat="1">
      <c r="A116" s="14"/>
      <c r="B116" s="245"/>
      <c r="C116" s="246"/>
      <c r="D116" s="235" t="s">
        <v>238</v>
      </c>
      <c r="E116" s="247" t="s">
        <v>19</v>
      </c>
      <c r="F116" s="248" t="s">
        <v>240</v>
      </c>
      <c r="G116" s="246"/>
      <c r="H116" s="249">
        <v>16</v>
      </c>
      <c r="I116" s="250"/>
      <c r="J116" s="246"/>
      <c r="K116" s="246"/>
      <c r="L116" s="251"/>
      <c r="M116" s="252"/>
      <c r="N116" s="253"/>
      <c r="O116" s="253"/>
      <c r="P116" s="253"/>
      <c r="Q116" s="253"/>
      <c r="R116" s="253"/>
      <c r="S116" s="253"/>
      <c r="T116" s="253"/>
      <c r="U116" s="254"/>
      <c r="V116" s="14"/>
      <c r="W116" s="14"/>
      <c r="X116" s="14"/>
      <c r="Y116" s="14"/>
      <c r="Z116" s="14"/>
      <c r="AA116" s="14"/>
      <c r="AB116" s="14"/>
      <c r="AC116" s="14"/>
      <c r="AD116" s="14"/>
      <c r="AE116" s="14"/>
      <c r="AT116" s="255" t="s">
        <v>238</v>
      </c>
      <c r="AU116" s="255" t="s">
        <v>84</v>
      </c>
      <c r="AV116" s="14" t="s">
        <v>234</v>
      </c>
      <c r="AW116" s="14" t="s">
        <v>37</v>
      </c>
      <c r="AX116" s="14" t="s">
        <v>82</v>
      </c>
      <c r="AY116" s="255" t="s">
        <v>227</v>
      </c>
    </row>
    <row r="117" s="2" customFormat="1" ht="24.15" customHeight="1">
      <c r="A117" s="40"/>
      <c r="B117" s="41"/>
      <c r="C117" s="215" t="s">
        <v>248</v>
      </c>
      <c r="D117" s="215" t="s">
        <v>229</v>
      </c>
      <c r="E117" s="216" t="s">
        <v>2492</v>
      </c>
      <c r="F117" s="217" t="s">
        <v>2493</v>
      </c>
      <c r="G117" s="218" t="s">
        <v>309</v>
      </c>
      <c r="H117" s="219">
        <v>70</v>
      </c>
      <c r="I117" s="220"/>
      <c r="J117" s="221">
        <f>ROUND(I117*H117,2)</f>
        <v>0</v>
      </c>
      <c r="K117" s="217" t="s">
        <v>233</v>
      </c>
      <c r="L117" s="46"/>
      <c r="M117" s="222" t="s">
        <v>19</v>
      </c>
      <c r="N117" s="223"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336</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336</v>
      </c>
      <c r="BM117" s="226" t="s">
        <v>4192</v>
      </c>
    </row>
    <row r="118" s="2" customFormat="1">
      <c r="A118" s="40"/>
      <c r="B118" s="41"/>
      <c r="C118" s="42"/>
      <c r="D118" s="228" t="s">
        <v>236</v>
      </c>
      <c r="E118" s="42"/>
      <c r="F118" s="229" t="s">
        <v>2495</v>
      </c>
      <c r="G118" s="42"/>
      <c r="H118" s="42"/>
      <c r="I118" s="230"/>
      <c r="J118" s="42"/>
      <c r="K118" s="42"/>
      <c r="L118" s="46"/>
      <c r="M118" s="231"/>
      <c r="N118" s="232"/>
      <c r="O118" s="86"/>
      <c r="P118" s="86"/>
      <c r="Q118" s="86"/>
      <c r="R118" s="86"/>
      <c r="S118" s="86"/>
      <c r="T118" s="86"/>
      <c r="U118" s="87"/>
      <c r="V118" s="40"/>
      <c r="W118" s="40"/>
      <c r="X118" s="40"/>
      <c r="Y118" s="40"/>
      <c r="Z118" s="40"/>
      <c r="AA118" s="40"/>
      <c r="AB118" s="40"/>
      <c r="AC118" s="40"/>
      <c r="AD118" s="40"/>
      <c r="AE118" s="40"/>
      <c r="AT118" s="19" t="s">
        <v>236</v>
      </c>
      <c r="AU118" s="19" t="s">
        <v>84</v>
      </c>
    </row>
    <row r="119" s="13" customFormat="1">
      <c r="A119" s="13"/>
      <c r="B119" s="233"/>
      <c r="C119" s="234"/>
      <c r="D119" s="235" t="s">
        <v>238</v>
      </c>
      <c r="E119" s="236" t="s">
        <v>19</v>
      </c>
      <c r="F119" s="237" t="s">
        <v>4193</v>
      </c>
      <c r="G119" s="234"/>
      <c r="H119" s="238">
        <v>70</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70</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16.5" customHeight="1">
      <c r="A121" s="40"/>
      <c r="B121" s="41"/>
      <c r="C121" s="215" t="s">
        <v>285</v>
      </c>
      <c r="D121" s="215" t="s">
        <v>229</v>
      </c>
      <c r="E121" s="216" t="s">
        <v>2497</v>
      </c>
      <c r="F121" s="217" t="s">
        <v>2498</v>
      </c>
      <c r="G121" s="218" t="s">
        <v>2051</v>
      </c>
      <c r="H121" s="219">
        <v>4</v>
      </c>
      <c r="I121" s="220"/>
      <c r="J121" s="221">
        <f>ROUND(I121*H121,2)</f>
        <v>0</v>
      </c>
      <c r="K121" s="217" t="s">
        <v>517</v>
      </c>
      <c r="L121" s="46"/>
      <c r="M121" s="222" t="s">
        <v>19</v>
      </c>
      <c r="N121" s="223"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336</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336</v>
      </c>
      <c r="BM121" s="226" t="s">
        <v>4194</v>
      </c>
    </row>
    <row r="122" s="13" customFormat="1">
      <c r="A122" s="13"/>
      <c r="B122" s="233"/>
      <c r="C122" s="234"/>
      <c r="D122" s="235" t="s">
        <v>238</v>
      </c>
      <c r="E122" s="236" t="s">
        <v>19</v>
      </c>
      <c r="F122" s="237" t="s">
        <v>234</v>
      </c>
      <c r="G122" s="234"/>
      <c r="H122" s="238">
        <v>4</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4</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33" customHeight="1">
      <c r="A124" s="40"/>
      <c r="B124" s="41"/>
      <c r="C124" s="215" t="s">
        <v>245</v>
      </c>
      <c r="D124" s="215" t="s">
        <v>229</v>
      </c>
      <c r="E124" s="216" t="s">
        <v>4195</v>
      </c>
      <c r="F124" s="217" t="s">
        <v>4196</v>
      </c>
      <c r="G124" s="218" t="s">
        <v>309</v>
      </c>
      <c r="H124" s="219">
        <v>15</v>
      </c>
      <c r="I124" s="220"/>
      <c r="J124" s="221">
        <f>ROUND(I124*H124,2)</f>
        <v>0</v>
      </c>
      <c r="K124" s="217" t="s">
        <v>233</v>
      </c>
      <c r="L124" s="46"/>
      <c r="M124" s="222" t="s">
        <v>19</v>
      </c>
      <c r="N124" s="223" t="s">
        <v>46</v>
      </c>
      <c r="O124" s="86"/>
      <c r="P124" s="224">
        <f>O124*H124</f>
        <v>0</v>
      </c>
      <c r="Q124" s="224">
        <v>0.00012</v>
      </c>
      <c r="R124" s="224">
        <f>Q124*H124</f>
        <v>0.0018</v>
      </c>
      <c r="S124" s="224">
        <v>0</v>
      </c>
      <c r="T124" s="224">
        <f>S124*H124</f>
        <v>0</v>
      </c>
      <c r="U124" s="225" t="s">
        <v>19</v>
      </c>
      <c r="V124" s="40"/>
      <c r="W124" s="40"/>
      <c r="X124" s="40"/>
      <c r="Y124" s="40"/>
      <c r="Z124" s="40"/>
      <c r="AA124" s="40"/>
      <c r="AB124" s="40"/>
      <c r="AC124" s="40"/>
      <c r="AD124" s="40"/>
      <c r="AE124" s="40"/>
      <c r="AR124" s="226" t="s">
        <v>336</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336</v>
      </c>
      <c r="BM124" s="226" t="s">
        <v>4197</v>
      </c>
    </row>
    <row r="125" s="2" customFormat="1">
      <c r="A125" s="40"/>
      <c r="B125" s="41"/>
      <c r="C125" s="42"/>
      <c r="D125" s="228" t="s">
        <v>236</v>
      </c>
      <c r="E125" s="42"/>
      <c r="F125" s="229" t="s">
        <v>4198</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3" customFormat="1">
      <c r="A126" s="13"/>
      <c r="B126" s="233"/>
      <c r="C126" s="234"/>
      <c r="D126" s="235" t="s">
        <v>238</v>
      </c>
      <c r="E126" s="236" t="s">
        <v>19</v>
      </c>
      <c r="F126" s="237" t="s">
        <v>329</v>
      </c>
      <c r="G126" s="234"/>
      <c r="H126" s="238">
        <v>15</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15</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33" customHeight="1">
      <c r="A128" s="40"/>
      <c r="B128" s="41"/>
      <c r="C128" s="215" t="s">
        <v>255</v>
      </c>
      <c r="D128" s="215" t="s">
        <v>229</v>
      </c>
      <c r="E128" s="216" t="s">
        <v>4199</v>
      </c>
      <c r="F128" s="217" t="s">
        <v>4200</v>
      </c>
      <c r="G128" s="218" t="s">
        <v>309</v>
      </c>
      <c r="H128" s="219">
        <v>16</v>
      </c>
      <c r="I128" s="220"/>
      <c r="J128" s="221">
        <f>ROUND(I128*H128,2)</f>
        <v>0</v>
      </c>
      <c r="K128" s="217" t="s">
        <v>233</v>
      </c>
      <c r="L128" s="46"/>
      <c r="M128" s="222" t="s">
        <v>19</v>
      </c>
      <c r="N128" s="223" t="s">
        <v>46</v>
      </c>
      <c r="O128" s="86"/>
      <c r="P128" s="224">
        <f>O128*H128</f>
        <v>0</v>
      </c>
      <c r="Q128" s="224">
        <v>0.00016000000000000001</v>
      </c>
      <c r="R128" s="224">
        <f>Q128*H128</f>
        <v>0.0025600000000000002</v>
      </c>
      <c r="S128" s="224">
        <v>0</v>
      </c>
      <c r="T128" s="224">
        <f>S128*H128</f>
        <v>0</v>
      </c>
      <c r="U128" s="225" t="s">
        <v>19</v>
      </c>
      <c r="V128" s="40"/>
      <c r="W128" s="40"/>
      <c r="X128" s="40"/>
      <c r="Y128" s="40"/>
      <c r="Z128" s="40"/>
      <c r="AA128" s="40"/>
      <c r="AB128" s="40"/>
      <c r="AC128" s="40"/>
      <c r="AD128" s="40"/>
      <c r="AE128" s="40"/>
      <c r="AR128" s="226" t="s">
        <v>336</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336</v>
      </c>
      <c r="BM128" s="226" t="s">
        <v>4201</v>
      </c>
    </row>
    <row r="129" s="2" customFormat="1">
      <c r="A129" s="40"/>
      <c r="B129" s="41"/>
      <c r="C129" s="42"/>
      <c r="D129" s="228" t="s">
        <v>236</v>
      </c>
      <c r="E129" s="42"/>
      <c r="F129" s="229" t="s">
        <v>4202</v>
      </c>
      <c r="G129" s="42"/>
      <c r="H129" s="42"/>
      <c r="I129" s="230"/>
      <c r="J129" s="42"/>
      <c r="K129" s="42"/>
      <c r="L129" s="46"/>
      <c r="M129" s="231"/>
      <c r="N129" s="232"/>
      <c r="O129" s="86"/>
      <c r="P129" s="86"/>
      <c r="Q129" s="86"/>
      <c r="R129" s="86"/>
      <c r="S129" s="86"/>
      <c r="T129" s="86"/>
      <c r="U129" s="87"/>
      <c r="V129" s="40"/>
      <c r="W129" s="40"/>
      <c r="X129" s="40"/>
      <c r="Y129" s="40"/>
      <c r="Z129" s="40"/>
      <c r="AA129" s="40"/>
      <c r="AB129" s="40"/>
      <c r="AC129" s="40"/>
      <c r="AD129" s="40"/>
      <c r="AE129" s="40"/>
      <c r="AT129" s="19" t="s">
        <v>236</v>
      </c>
      <c r="AU129" s="19" t="s">
        <v>84</v>
      </c>
    </row>
    <row r="130" s="13" customFormat="1">
      <c r="A130" s="13"/>
      <c r="B130" s="233"/>
      <c r="C130" s="234"/>
      <c r="D130" s="235" t="s">
        <v>238</v>
      </c>
      <c r="E130" s="236" t="s">
        <v>19</v>
      </c>
      <c r="F130" s="237" t="s">
        <v>336</v>
      </c>
      <c r="G130" s="234"/>
      <c r="H130" s="238">
        <v>16</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4" customFormat="1">
      <c r="A131" s="14"/>
      <c r="B131" s="245"/>
      <c r="C131" s="246"/>
      <c r="D131" s="235" t="s">
        <v>238</v>
      </c>
      <c r="E131" s="247" t="s">
        <v>19</v>
      </c>
      <c r="F131" s="248" t="s">
        <v>240</v>
      </c>
      <c r="G131" s="246"/>
      <c r="H131" s="249">
        <v>16</v>
      </c>
      <c r="I131" s="250"/>
      <c r="J131" s="246"/>
      <c r="K131" s="246"/>
      <c r="L131" s="251"/>
      <c r="M131" s="252"/>
      <c r="N131" s="253"/>
      <c r="O131" s="253"/>
      <c r="P131" s="253"/>
      <c r="Q131" s="253"/>
      <c r="R131" s="253"/>
      <c r="S131" s="253"/>
      <c r="T131" s="253"/>
      <c r="U131" s="254"/>
      <c r="V131" s="14"/>
      <c r="W131" s="14"/>
      <c r="X131" s="14"/>
      <c r="Y131" s="14"/>
      <c r="Z131" s="14"/>
      <c r="AA131" s="14"/>
      <c r="AB131" s="14"/>
      <c r="AC131" s="14"/>
      <c r="AD131" s="14"/>
      <c r="AE131" s="14"/>
      <c r="AT131" s="255" t="s">
        <v>238</v>
      </c>
      <c r="AU131" s="255" t="s">
        <v>84</v>
      </c>
      <c r="AV131" s="14" t="s">
        <v>234</v>
      </c>
      <c r="AW131" s="14" t="s">
        <v>37</v>
      </c>
      <c r="AX131" s="14" t="s">
        <v>82</v>
      </c>
      <c r="AY131" s="255" t="s">
        <v>227</v>
      </c>
    </row>
    <row r="132" s="2" customFormat="1" ht="16.5" customHeight="1">
      <c r="A132" s="40"/>
      <c r="B132" s="41"/>
      <c r="C132" s="215" t="s">
        <v>117</v>
      </c>
      <c r="D132" s="215" t="s">
        <v>229</v>
      </c>
      <c r="E132" s="216" t="s">
        <v>2518</v>
      </c>
      <c r="F132" s="217" t="s">
        <v>2519</v>
      </c>
      <c r="G132" s="218" t="s">
        <v>348</v>
      </c>
      <c r="H132" s="219">
        <v>2</v>
      </c>
      <c r="I132" s="220"/>
      <c r="J132" s="221">
        <f>ROUND(I132*H132,2)</f>
        <v>0</v>
      </c>
      <c r="K132" s="217" t="s">
        <v>517</v>
      </c>
      <c r="L132" s="46"/>
      <c r="M132" s="222" t="s">
        <v>19</v>
      </c>
      <c r="N132" s="223" t="s">
        <v>46</v>
      </c>
      <c r="O132" s="86"/>
      <c r="P132" s="224">
        <f>O132*H132</f>
        <v>0</v>
      </c>
      <c r="Q132" s="224">
        <v>0</v>
      </c>
      <c r="R132" s="224">
        <f>Q132*H132</f>
        <v>0</v>
      </c>
      <c r="S132" s="224">
        <v>0</v>
      </c>
      <c r="T132" s="224">
        <f>S132*H132</f>
        <v>0</v>
      </c>
      <c r="U132" s="225" t="s">
        <v>19</v>
      </c>
      <c r="V132" s="40"/>
      <c r="W132" s="40"/>
      <c r="X132" s="40"/>
      <c r="Y132" s="40"/>
      <c r="Z132" s="40"/>
      <c r="AA132" s="40"/>
      <c r="AB132" s="40"/>
      <c r="AC132" s="40"/>
      <c r="AD132" s="40"/>
      <c r="AE132" s="40"/>
      <c r="AR132" s="226" t="s">
        <v>336</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336</v>
      </c>
      <c r="BM132" s="226" t="s">
        <v>4203</v>
      </c>
    </row>
    <row r="133" s="13" customFormat="1">
      <c r="A133" s="13"/>
      <c r="B133" s="233"/>
      <c r="C133" s="234"/>
      <c r="D133" s="235" t="s">
        <v>238</v>
      </c>
      <c r="E133" s="236" t="s">
        <v>19</v>
      </c>
      <c r="F133" s="237" t="s">
        <v>84</v>
      </c>
      <c r="G133" s="234"/>
      <c r="H133" s="238">
        <v>2</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84</v>
      </c>
      <c r="AV133" s="13" t="s">
        <v>84</v>
      </c>
      <c r="AW133" s="13" t="s">
        <v>37</v>
      </c>
      <c r="AX133" s="13" t="s">
        <v>75</v>
      </c>
      <c r="AY133" s="244" t="s">
        <v>227</v>
      </c>
    </row>
    <row r="134" s="14" customFormat="1">
      <c r="A134" s="14"/>
      <c r="B134" s="245"/>
      <c r="C134" s="246"/>
      <c r="D134" s="235" t="s">
        <v>238</v>
      </c>
      <c r="E134" s="247" t="s">
        <v>19</v>
      </c>
      <c r="F134" s="248" t="s">
        <v>240</v>
      </c>
      <c r="G134" s="246"/>
      <c r="H134" s="249">
        <v>2</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84</v>
      </c>
      <c r="AV134" s="14" t="s">
        <v>234</v>
      </c>
      <c r="AW134" s="14" t="s">
        <v>37</v>
      </c>
      <c r="AX134" s="14" t="s">
        <v>82</v>
      </c>
      <c r="AY134" s="255" t="s">
        <v>227</v>
      </c>
    </row>
    <row r="135" s="12" customFormat="1" ht="22.8" customHeight="1">
      <c r="A135" s="12"/>
      <c r="B135" s="199"/>
      <c r="C135" s="200"/>
      <c r="D135" s="201" t="s">
        <v>74</v>
      </c>
      <c r="E135" s="213" t="s">
        <v>2521</v>
      </c>
      <c r="F135" s="213" t="s">
        <v>2522</v>
      </c>
      <c r="G135" s="200"/>
      <c r="H135" s="200"/>
      <c r="I135" s="203"/>
      <c r="J135" s="214">
        <f>BK135</f>
        <v>0</v>
      </c>
      <c r="K135" s="200"/>
      <c r="L135" s="205"/>
      <c r="M135" s="206"/>
      <c r="N135" s="207"/>
      <c r="O135" s="207"/>
      <c r="P135" s="208">
        <f>SUM(P136:P158)</f>
        <v>0</v>
      </c>
      <c r="Q135" s="207"/>
      <c r="R135" s="208">
        <f>SUM(R136:R158)</f>
        <v>0.0049799999999999992</v>
      </c>
      <c r="S135" s="207"/>
      <c r="T135" s="208">
        <f>SUM(T136:T158)</f>
        <v>0</v>
      </c>
      <c r="U135" s="209"/>
      <c r="V135" s="12"/>
      <c r="W135" s="12"/>
      <c r="X135" s="12"/>
      <c r="Y135" s="12"/>
      <c r="Z135" s="12"/>
      <c r="AA135" s="12"/>
      <c r="AB135" s="12"/>
      <c r="AC135" s="12"/>
      <c r="AD135" s="12"/>
      <c r="AE135" s="12"/>
      <c r="AR135" s="210" t="s">
        <v>84</v>
      </c>
      <c r="AT135" s="211" t="s">
        <v>74</v>
      </c>
      <c r="AU135" s="211" t="s">
        <v>82</v>
      </c>
      <c r="AY135" s="210" t="s">
        <v>227</v>
      </c>
      <c r="BK135" s="212">
        <f>SUM(BK136:BK158)</f>
        <v>0</v>
      </c>
    </row>
    <row r="136" s="2" customFormat="1" ht="16.5" customHeight="1">
      <c r="A136" s="40"/>
      <c r="B136" s="41"/>
      <c r="C136" s="215" t="s">
        <v>120</v>
      </c>
      <c r="D136" s="215" t="s">
        <v>229</v>
      </c>
      <c r="E136" s="216" t="s">
        <v>2523</v>
      </c>
      <c r="F136" s="217" t="s">
        <v>2524</v>
      </c>
      <c r="G136" s="218" t="s">
        <v>348</v>
      </c>
      <c r="H136" s="219">
        <v>2</v>
      </c>
      <c r="I136" s="220"/>
      <c r="J136" s="221">
        <f>ROUND(I136*H136,2)</f>
        <v>0</v>
      </c>
      <c r="K136" s="217" t="s">
        <v>233</v>
      </c>
      <c r="L136" s="46"/>
      <c r="M136" s="222" t="s">
        <v>19</v>
      </c>
      <c r="N136" s="223" t="s">
        <v>46</v>
      </c>
      <c r="O136" s="86"/>
      <c r="P136" s="224">
        <f>O136*H136</f>
        <v>0</v>
      </c>
      <c r="Q136" s="224">
        <v>0.00027</v>
      </c>
      <c r="R136" s="224">
        <f>Q136*H136</f>
        <v>0.00054000000000000001</v>
      </c>
      <c r="S136" s="224">
        <v>0</v>
      </c>
      <c r="T136" s="224">
        <f>S136*H136</f>
        <v>0</v>
      </c>
      <c r="U136" s="225" t="s">
        <v>19</v>
      </c>
      <c r="V136" s="40"/>
      <c r="W136" s="40"/>
      <c r="X136" s="40"/>
      <c r="Y136" s="40"/>
      <c r="Z136" s="40"/>
      <c r="AA136" s="40"/>
      <c r="AB136" s="40"/>
      <c r="AC136" s="40"/>
      <c r="AD136" s="40"/>
      <c r="AE136" s="40"/>
      <c r="AR136" s="226" t="s">
        <v>336</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336</v>
      </c>
      <c r="BM136" s="226" t="s">
        <v>4204</v>
      </c>
    </row>
    <row r="137" s="2" customFormat="1">
      <c r="A137" s="40"/>
      <c r="B137" s="41"/>
      <c r="C137" s="42"/>
      <c r="D137" s="228" t="s">
        <v>236</v>
      </c>
      <c r="E137" s="42"/>
      <c r="F137" s="229" t="s">
        <v>2526</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236</v>
      </c>
      <c r="AU137" s="19" t="s">
        <v>84</v>
      </c>
    </row>
    <row r="138" s="13" customFormat="1">
      <c r="A138" s="13"/>
      <c r="B138" s="233"/>
      <c r="C138" s="234"/>
      <c r="D138" s="235" t="s">
        <v>238</v>
      </c>
      <c r="E138" s="236" t="s">
        <v>19</v>
      </c>
      <c r="F138" s="237" t="s">
        <v>84</v>
      </c>
      <c r="G138" s="234"/>
      <c r="H138" s="238">
        <v>2</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4" customFormat="1">
      <c r="A139" s="14"/>
      <c r="B139" s="245"/>
      <c r="C139" s="246"/>
      <c r="D139" s="235" t="s">
        <v>238</v>
      </c>
      <c r="E139" s="247" t="s">
        <v>19</v>
      </c>
      <c r="F139" s="248" t="s">
        <v>240</v>
      </c>
      <c r="G139" s="246"/>
      <c r="H139" s="249">
        <v>2</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84</v>
      </c>
      <c r="AV139" s="14" t="s">
        <v>234</v>
      </c>
      <c r="AW139" s="14" t="s">
        <v>37</v>
      </c>
      <c r="AX139" s="14" t="s">
        <v>82</v>
      </c>
      <c r="AY139" s="255" t="s">
        <v>227</v>
      </c>
    </row>
    <row r="140" s="2" customFormat="1" ht="24.15" customHeight="1">
      <c r="A140" s="40"/>
      <c r="B140" s="41"/>
      <c r="C140" s="215" t="s">
        <v>8</v>
      </c>
      <c r="D140" s="215" t="s">
        <v>229</v>
      </c>
      <c r="E140" s="216" t="s">
        <v>2527</v>
      </c>
      <c r="F140" s="217" t="s">
        <v>2528</v>
      </c>
      <c r="G140" s="218" t="s">
        <v>348</v>
      </c>
      <c r="H140" s="219">
        <v>5</v>
      </c>
      <c r="I140" s="220"/>
      <c r="J140" s="221">
        <f>ROUND(I140*H140,2)</f>
        <v>0</v>
      </c>
      <c r="K140" s="217" t="s">
        <v>233</v>
      </c>
      <c r="L140" s="46"/>
      <c r="M140" s="222" t="s">
        <v>19</v>
      </c>
      <c r="N140" s="223" t="s">
        <v>46</v>
      </c>
      <c r="O140" s="86"/>
      <c r="P140" s="224">
        <f>O140*H140</f>
        <v>0</v>
      </c>
      <c r="Q140" s="224">
        <v>0.00025999999999999998</v>
      </c>
      <c r="R140" s="224">
        <f>Q140*H140</f>
        <v>0.0012999999999999999</v>
      </c>
      <c r="S140" s="224">
        <v>0</v>
      </c>
      <c r="T140" s="224">
        <f>S140*H140</f>
        <v>0</v>
      </c>
      <c r="U140" s="225" t="s">
        <v>19</v>
      </c>
      <c r="V140" s="40"/>
      <c r="W140" s="40"/>
      <c r="X140" s="40"/>
      <c r="Y140" s="40"/>
      <c r="Z140" s="40"/>
      <c r="AA140" s="40"/>
      <c r="AB140" s="40"/>
      <c r="AC140" s="40"/>
      <c r="AD140" s="40"/>
      <c r="AE140" s="40"/>
      <c r="AR140" s="226" t="s">
        <v>336</v>
      </c>
      <c r="AT140" s="226" t="s">
        <v>229</v>
      </c>
      <c r="AU140" s="226" t="s">
        <v>84</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336</v>
      </c>
      <c r="BM140" s="226" t="s">
        <v>4205</v>
      </c>
    </row>
    <row r="141" s="2" customFormat="1">
      <c r="A141" s="40"/>
      <c r="B141" s="41"/>
      <c r="C141" s="42"/>
      <c r="D141" s="228" t="s">
        <v>236</v>
      </c>
      <c r="E141" s="42"/>
      <c r="F141" s="229" t="s">
        <v>2530</v>
      </c>
      <c r="G141" s="42"/>
      <c r="H141" s="42"/>
      <c r="I141" s="230"/>
      <c r="J141" s="42"/>
      <c r="K141" s="42"/>
      <c r="L141" s="46"/>
      <c r="M141" s="231"/>
      <c r="N141" s="232"/>
      <c r="O141" s="86"/>
      <c r="P141" s="86"/>
      <c r="Q141" s="86"/>
      <c r="R141" s="86"/>
      <c r="S141" s="86"/>
      <c r="T141" s="86"/>
      <c r="U141" s="87"/>
      <c r="V141" s="40"/>
      <c r="W141" s="40"/>
      <c r="X141" s="40"/>
      <c r="Y141" s="40"/>
      <c r="Z141" s="40"/>
      <c r="AA141" s="40"/>
      <c r="AB141" s="40"/>
      <c r="AC141" s="40"/>
      <c r="AD141" s="40"/>
      <c r="AE141" s="40"/>
      <c r="AT141" s="19" t="s">
        <v>236</v>
      </c>
      <c r="AU141" s="19" t="s">
        <v>84</v>
      </c>
    </row>
    <row r="142" s="13" customFormat="1">
      <c r="A142" s="13"/>
      <c r="B142" s="233"/>
      <c r="C142" s="234"/>
      <c r="D142" s="235" t="s">
        <v>238</v>
      </c>
      <c r="E142" s="236" t="s">
        <v>19</v>
      </c>
      <c r="F142" s="237" t="s">
        <v>267</v>
      </c>
      <c r="G142" s="234"/>
      <c r="H142" s="238">
        <v>5</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4" customFormat="1">
      <c r="A143" s="14"/>
      <c r="B143" s="245"/>
      <c r="C143" s="246"/>
      <c r="D143" s="235" t="s">
        <v>238</v>
      </c>
      <c r="E143" s="247" t="s">
        <v>19</v>
      </c>
      <c r="F143" s="248" t="s">
        <v>240</v>
      </c>
      <c r="G143" s="246"/>
      <c r="H143" s="249">
        <v>5</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84</v>
      </c>
      <c r="AV143" s="14" t="s">
        <v>234</v>
      </c>
      <c r="AW143" s="14" t="s">
        <v>37</v>
      </c>
      <c r="AX143" s="14" t="s">
        <v>82</v>
      </c>
      <c r="AY143" s="255" t="s">
        <v>227</v>
      </c>
    </row>
    <row r="144" s="2" customFormat="1" ht="16.5" customHeight="1">
      <c r="A144" s="40"/>
      <c r="B144" s="41"/>
      <c r="C144" s="215" t="s">
        <v>125</v>
      </c>
      <c r="D144" s="215" t="s">
        <v>229</v>
      </c>
      <c r="E144" s="216" t="s">
        <v>2531</v>
      </c>
      <c r="F144" s="217" t="s">
        <v>2532</v>
      </c>
      <c r="G144" s="218" t="s">
        <v>348</v>
      </c>
      <c r="H144" s="219">
        <v>5</v>
      </c>
      <c r="I144" s="220"/>
      <c r="J144" s="221">
        <f>ROUND(I144*H144,2)</f>
        <v>0</v>
      </c>
      <c r="K144" s="217" t="s">
        <v>233</v>
      </c>
      <c r="L144" s="46"/>
      <c r="M144" s="222" t="s">
        <v>19</v>
      </c>
      <c r="N144" s="223" t="s">
        <v>46</v>
      </c>
      <c r="O144" s="86"/>
      <c r="P144" s="224">
        <f>O144*H144</f>
        <v>0</v>
      </c>
      <c r="Q144" s="224">
        <v>0.00024000000000000001</v>
      </c>
      <c r="R144" s="224">
        <f>Q144*H144</f>
        <v>0.0012000000000000001</v>
      </c>
      <c r="S144" s="224">
        <v>0</v>
      </c>
      <c r="T144" s="224">
        <f>S144*H144</f>
        <v>0</v>
      </c>
      <c r="U144" s="225" t="s">
        <v>19</v>
      </c>
      <c r="V144" s="40"/>
      <c r="W144" s="40"/>
      <c r="X144" s="40"/>
      <c r="Y144" s="40"/>
      <c r="Z144" s="40"/>
      <c r="AA144" s="40"/>
      <c r="AB144" s="40"/>
      <c r="AC144" s="40"/>
      <c r="AD144" s="40"/>
      <c r="AE144" s="40"/>
      <c r="AR144" s="226" t="s">
        <v>336</v>
      </c>
      <c r="AT144" s="226" t="s">
        <v>229</v>
      </c>
      <c r="AU144" s="226" t="s">
        <v>84</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336</v>
      </c>
      <c r="BM144" s="226" t="s">
        <v>4206</v>
      </c>
    </row>
    <row r="145" s="2" customFormat="1">
      <c r="A145" s="40"/>
      <c r="B145" s="41"/>
      <c r="C145" s="42"/>
      <c r="D145" s="228" t="s">
        <v>236</v>
      </c>
      <c r="E145" s="42"/>
      <c r="F145" s="229" t="s">
        <v>2534</v>
      </c>
      <c r="G145" s="42"/>
      <c r="H145" s="42"/>
      <c r="I145" s="230"/>
      <c r="J145" s="42"/>
      <c r="K145" s="42"/>
      <c r="L145" s="46"/>
      <c r="M145" s="231"/>
      <c r="N145" s="232"/>
      <c r="O145" s="86"/>
      <c r="P145" s="86"/>
      <c r="Q145" s="86"/>
      <c r="R145" s="86"/>
      <c r="S145" s="86"/>
      <c r="T145" s="86"/>
      <c r="U145" s="87"/>
      <c r="V145" s="40"/>
      <c r="W145" s="40"/>
      <c r="X145" s="40"/>
      <c r="Y145" s="40"/>
      <c r="Z145" s="40"/>
      <c r="AA145" s="40"/>
      <c r="AB145" s="40"/>
      <c r="AC145" s="40"/>
      <c r="AD145" s="40"/>
      <c r="AE145" s="40"/>
      <c r="AT145" s="19" t="s">
        <v>236</v>
      </c>
      <c r="AU145" s="19" t="s">
        <v>84</v>
      </c>
    </row>
    <row r="146" s="13" customFormat="1">
      <c r="A146" s="13"/>
      <c r="B146" s="233"/>
      <c r="C146" s="234"/>
      <c r="D146" s="235" t="s">
        <v>238</v>
      </c>
      <c r="E146" s="236" t="s">
        <v>19</v>
      </c>
      <c r="F146" s="237" t="s">
        <v>4207</v>
      </c>
      <c r="G146" s="234"/>
      <c r="H146" s="238">
        <v>5</v>
      </c>
      <c r="I146" s="239"/>
      <c r="J146" s="234"/>
      <c r="K146" s="234"/>
      <c r="L146" s="240"/>
      <c r="M146" s="241"/>
      <c r="N146" s="242"/>
      <c r="O146" s="242"/>
      <c r="P146" s="242"/>
      <c r="Q146" s="242"/>
      <c r="R146" s="242"/>
      <c r="S146" s="242"/>
      <c r="T146" s="242"/>
      <c r="U146" s="243"/>
      <c r="V146" s="13"/>
      <c r="W146" s="13"/>
      <c r="X146" s="13"/>
      <c r="Y146" s="13"/>
      <c r="Z146" s="13"/>
      <c r="AA146" s="13"/>
      <c r="AB146" s="13"/>
      <c r="AC146" s="13"/>
      <c r="AD146" s="13"/>
      <c r="AE146" s="13"/>
      <c r="AT146" s="244" t="s">
        <v>238</v>
      </c>
      <c r="AU146" s="244" t="s">
        <v>84</v>
      </c>
      <c r="AV146" s="13" t="s">
        <v>84</v>
      </c>
      <c r="AW146" s="13" t="s">
        <v>37</v>
      </c>
      <c r="AX146" s="13" t="s">
        <v>75</v>
      </c>
      <c r="AY146" s="244" t="s">
        <v>227</v>
      </c>
    </row>
    <row r="147" s="14" customFormat="1">
      <c r="A147" s="14"/>
      <c r="B147" s="245"/>
      <c r="C147" s="246"/>
      <c r="D147" s="235" t="s">
        <v>238</v>
      </c>
      <c r="E147" s="247" t="s">
        <v>19</v>
      </c>
      <c r="F147" s="248" t="s">
        <v>240</v>
      </c>
      <c r="G147" s="246"/>
      <c r="H147" s="249">
        <v>5</v>
      </c>
      <c r="I147" s="250"/>
      <c r="J147" s="246"/>
      <c r="K147" s="246"/>
      <c r="L147" s="251"/>
      <c r="M147" s="252"/>
      <c r="N147" s="253"/>
      <c r="O147" s="253"/>
      <c r="P147" s="253"/>
      <c r="Q147" s="253"/>
      <c r="R147" s="253"/>
      <c r="S147" s="253"/>
      <c r="T147" s="253"/>
      <c r="U147" s="254"/>
      <c r="V147" s="14"/>
      <c r="W147" s="14"/>
      <c r="X147" s="14"/>
      <c r="Y147" s="14"/>
      <c r="Z147" s="14"/>
      <c r="AA147" s="14"/>
      <c r="AB147" s="14"/>
      <c r="AC147" s="14"/>
      <c r="AD147" s="14"/>
      <c r="AE147" s="14"/>
      <c r="AT147" s="255" t="s">
        <v>238</v>
      </c>
      <c r="AU147" s="255" t="s">
        <v>84</v>
      </c>
      <c r="AV147" s="14" t="s">
        <v>234</v>
      </c>
      <c r="AW147" s="14" t="s">
        <v>37</v>
      </c>
      <c r="AX147" s="14" t="s">
        <v>82</v>
      </c>
      <c r="AY147" s="255" t="s">
        <v>227</v>
      </c>
    </row>
    <row r="148" s="2" customFormat="1" ht="16.5" customHeight="1">
      <c r="A148" s="40"/>
      <c r="B148" s="41"/>
      <c r="C148" s="215" t="s">
        <v>323</v>
      </c>
      <c r="D148" s="215" t="s">
        <v>229</v>
      </c>
      <c r="E148" s="216" t="s">
        <v>2543</v>
      </c>
      <c r="F148" s="217" t="s">
        <v>2544</v>
      </c>
      <c r="G148" s="218" t="s">
        <v>348</v>
      </c>
      <c r="H148" s="219">
        <v>2</v>
      </c>
      <c r="I148" s="220"/>
      <c r="J148" s="221">
        <f>ROUND(I148*H148,2)</f>
        <v>0</v>
      </c>
      <c r="K148" s="217" t="s">
        <v>233</v>
      </c>
      <c r="L148" s="46"/>
      <c r="M148" s="222" t="s">
        <v>19</v>
      </c>
      <c r="N148" s="223" t="s">
        <v>46</v>
      </c>
      <c r="O148" s="86"/>
      <c r="P148" s="224">
        <f>O148*H148</f>
        <v>0</v>
      </c>
      <c r="Q148" s="224">
        <v>0.00069999999999999999</v>
      </c>
      <c r="R148" s="224">
        <f>Q148*H148</f>
        <v>0.0014</v>
      </c>
      <c r="S148" s="224">
        <v>0</v>
      </c>
      <c r="T148" s="224">
        <f>S148*H148</f>
        <v>0</v>
      </c>
      <c r="U148" s="225" t="s">
        <v>19</v>
      </c>
      <c r="V148" s="40"/>
      <c r="W148" s="40"/>
      <c r="X148" s="40"/>
      <c r="Y148" s="40"/>
      <c r="Z148" s="40"/>
      <c r="AA148" s="40"/>
      <c r="AB148" s="40"/>
      <c r="AC148" s="40"/>
      <c r="AD148" s="40"/>
      <c r="AE148" s="40"/>
      <c r="AR148" s="226" t="s">
        <v>336</v>
      </c>
      <c r="AT148" s="226" t="s">
        <v>229</v>
      </c>
      <c r="AU148" s="226" t="s">
        <v>84</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336</v>
      </c>
      <c r="BM148" s="226" t="s">
        <v>4208</v>
      </c>
    </row>
    <row r="149" s="2" customFormat="1">
      <c r="A149" s="40"/>
      <c r="B149" s="41"/>
      <c r="C149" s="42"/>
      <c r="D149" s="228" t="s">
        <v>236</v>
      </c>
      <c r="E149" s="42"/>
      <c r="F149" s="229" t="s">
        <v>2546</v>
      </c>
      <c r="G149" s="42"/>
      <c r="H149" s="42"/>
      <c r="I149" s="230"/>
      <c r="J149" s="42"/>
      <c r="K149" s="42"/>
      <c r="L149" s="46"/>
      <c r="M149" s="231"/>
      <c r="N149" s="232"/>
      <c r="O149" s="86"/>
      <c r="P149" s="86"/>
      <c r="Q149" s="86"/>
      <c r="R149" s="86"/>
      <c r="S149" s="86"/>
      <c r="T149" s="86"/>
      <c r="U149" s="87"/>
      <c r="V149" s="40"/>
      <c r="W149" s="40"/>
      <c r="X149" s="40"/>
      <c r="Y149" s="40"/>
      <c r="Z149" s="40"/>
      <c r="AA149" s="40"/>
      <c r="AB149" s="40"/>
      <c r="AC149" s="40"/>
      <c r="AD149" s="40"/>
      <c r="AE149" s="40"/>
      <c r="AT149" s="19" t="s">
        <v>236</v>
      </c>
      <c r="AU149" s="19" t="s">
        <v>84</v>
      </c>
    </row>
    <row r="150" s="13" customFormat="1">
      <c r="A150" s="13"/>
      <c r="B150" s="233"/>
      <c r="C150" s="234"/>
      <c r="D150" s="235" t="s">
        <v>238</v>
      </c>
      <c r="E150" s="236" t="s">
        <v>19</v>
      </c>
      <c r="F150" s="237" t="s">
        <v>84</v>
      </c>
      <c r="G150" s="234"/>
      <c r="H150" s="238">
        <v>2</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4" customFormat="1">
      <c r="A151" s="14"/>
      <c r="B151" s="245"/>
      <c r="C151" s="246"/>
      <c r="D151" s="235" t="s">
        <v>238</v>
      </c>
      <c r="E151" s="247" t="s">
        <v>19</v>
      </c>
      <c r="F151" s="248" t="s">
        <v>240</v>
      </c>
      <c r="G151" s="246"/>
      <c r="H151" s="249">
        <v>2</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84</v>
      </c>
      <c r="AV151" s="14" t="s">
        <v>234</v>
      </c>
      <c r="AW151" s="14" t="s">
        <v>37</v>
      </c>
      <c r="AX151" s="14" t="s">
        <v>82</v>
      </c>
      <c r="AY151" s="255" t="s">
        <v>227</v>
      </c>
    </row>
    <row r="152" s="2" customFormat="1" ht="16.5" customHeight="1">
      <c r="A152" s="40"/>
      <c r="B152" s="41"/>
      <c r="C152" s="215" t="s">
        <v>329</v>
      </c>
      <c r="D152" s="215" t="s">
        <v>229</v>
      </c>
      <c r="E152" s="216" t="s">
        <v>2551</v>
      </c>
      <c r="F152" s="217" t="s">
        <v>2552</v>
      </c>
      <c r="G152" s="218" t="s">
        <v>348</v>
      </c>
      <c r="H152" s="219">
        <v>2</v>
      </c>
      <c r="I152" s="220"/>
      <c r="J152" s="221">
        <f>ROUND(I152*H152,2)</f>
        <v>0</v>
      </c>
      <c r="K152" s="217" t="s">
        <v>233</v>
      </c>
      <c r="L152" s="46"/>
      <c r="M152" s="222" t="s">
        <v>19</v>
      </c>
      <c r="N152" s="223" t="s">
        <v>46</v>
      </c>
      <c r="O152" s="86"/>
      <c r="P152" s="224">
        <f>O152*H152</f>
        <v>0</v>
      </c>
      <c r="Q152" s="224">
        <v>0.00027</v>
      </c>
      <c r="R152" s="224">
        <f>Q152*H152</f>
        <v>0.00054000000000000001</v>
      </c>
      <c r="S152" s="224">
        <v>0</v>
      </c>
      <c r="T152" s="224">
        <f>S152*H152</f>
        <v>0</v>
      </c>
      <c r="U152" s="225" t="s">
        <v>19</v>
      </c>
      <c r="V152" s="40"/>
      <c r="W152" s="40"/>
      <c r="X152" s="40"/>
      <c r="Y152" s="40"/>
      <c r="Z152" s="40"/>
      <c r="AA152" s="40"/>
      <c r="AB152" s="40"/>
      <c r="AC152" s="40"/>
      <c r="AD152" s="40"/>
      <c r="AE152" s="40"/>
      <c r="AR152" s="226" t="s">
        <v>336</v>
      </c>
      <c r="AT152" s="226" t="s">
        <v>229</v>
      </c>
      <c r="AU152" s="226" t="s">
        <v>84</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336</v>
      </c>
      <c r="BM152" s="226" t="s">
        <v>4209</v>
      </c>
    </row>
    <row r="153" s="2" customFormat="1">
      <c r="A153" s="40"/>
      <c r="B153" s="41"/>
      <c r="C153" s="42"/>
      <c r="D153" s="228" t="s">
        <v>236</v>
      </c>
      <c r="E153" s="42"/>
      <c r="F153" s="229" t="s">
        <v>2554</v>
      </c>
      <c r="G153" s="42"/>
      <c r="H153" s="42"/>
      <c r="I153" s="230"/>
      <c r="J153" s="42"/>
      <c r="K153" s="42"/>
      <c r="L153" s="46"/>
      <c r="M153" s="231"/>
      <c r="N153" s="232"/>
      <c r="O153" s="86"/>
      <c r="P153" s="86"/>
      <c r="Q153" s="86"/>
      <c r="R153" s="86"/>
      <c r="S153" s="86"/>
      <c r="T153" s="86"/>
      <c r="U153" s="87"/>
      <c r="V153" s="40"/>
      <c r="W153" s="40"/>
      <c r="X153" s="40"/>
      <c r="Y153" s="40"/>
      <c r="Z153" s="40"/>
      <c r="AA153" s="40"/>
      <c r="AB153" s="40"/>
      <c r="AC153" s="40"/>
      <c r="AD153" s="40"/>
      <c r="AE153" s="40"/>
      <c r="AT153" s="19" t="s">
        <v>236</v>
      </c>
      <c r="AU153" s="19" t="s">
        <v>84</v>
      </c>
    </row>
    <row r="154" s="13" customFormat="1">
      <c r="A154" s="13"/>
      <c r="B154" s="233"/>
      <c r="C154" s="234"/>
      <c r="D154" s="235" t="s">
        <v>238</v>
      </c>
      <c r="E154" s="236" t="s">
        <v>19</v>
      </c>
      <c r="F154" s="237" t="s">
        <v>84</v>
      </c>
      <c r="G154" s="234"/>
      <c r="H154" s="238">
        <v>2</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2</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2" customFormat="1" ht="21.75" customHeight="1">
      <c r="A156" s="40"/>
      <c r="B156" s="41"/>
      <c r="C156" s="215" t="s">
        <v>336</v>
      </c>
      <c r="D156" s="215" t="s">
        <v>229</v>
      </c>
      <c r="E156" s="216" t="s">
        <v>2555</v>
      </c>
      <c r="F156" s="217" t="s">
        <v>2556</v>
      </c>
      <c r="G156" s="218" t="s">
        <v>348</v>
      </c>
      <c r="H156" s="219">
        <v>18</v>
      </c>
      <c r="I156" s="220"/>
      <c r="J156" s="221">
        <f>ROUND(I156*H156,2)</f>
        <v>0</v>
      </c>
      <c r="K156" s="217" t="s">
        <v>517</v>
      </c>
      <c r="L156" s="46"/>
      <c r="M156" s="222" t="s">
        <v>19</v>
      </c>
      <c r="N156" s="223" t="s">
        <v>46</v>
      </c>
      <c r="O156" s="86"/>
      <c r="P156" s="224">
        <f>O156*H156</f>
        <v>0</v>
      </c>
      <c r="Q156" s="224">
        <v>0</v>
      </c>
      <c r="R156" s="224">
        <f>Q156*H156</f>
        <v>0</v>
      </c>
      <c r="S156" s="224">
        <v>0</v>
      </c>
      <c r="T156" s="224">
        <f>S156*H156</f>
        <v>0</v>
      </c>
      <c r="U156" s="225" t="s">
        <v>19</v>
      </c>
      <c r="V156" s="40"/>
      <c r="W156" s="40"/>
      <c r="X156" s="40"/>
      <c r="Y156" s="40"/>
      <c r="Z156" s="40"/>
      <c r="AA156" s="40"/>
      <c r="AB156" s="40"/>
      <c r="AC156" s="40"/>
      <c r="AD156" s="40"/>
      <c r="AE156" s="40"/>
      <c r="AR156" s="226" t="s">
        <v>336</v>
      </c>
      <c r="AT156" s="226" t="s">
        <v>229</v>
      </c>
      <c r="AU156" s="226" t="s">
        <v>84</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336</v>
      </c>
      <c r="BM156" s="226" t="s">
        <v>4210</v>
      </c>
    </row>
    <row r="157" s="13" customFormat="1">
      <c r="A157" s="13"/>
      <c r="B157" s="233"/>
      <c r="C157" s="234"/>
      <c r="D157" s="235" t="s">
        <v>238</v>
      </c>
      <c r="E157" s="236" t="s">
        <v>19</v>
      </c>
      <c r="F157" s="237" t="s">
        <v>352</v>
      </c>
      <c r="G157" s="234"/>
      <c r="H157" s="238">
        <v>18</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18</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12" customFormat="1" ht="22.8" customHeight="1">
      <c r="A159" s="12"/>
      <c r="B159" s="199"/>
      <c r="C159" s="200"/>
      <c r="D159" s="201" t="s">
        <v>74</v>
      </c>
      <c r="E159" s="213" t="s">
        <v>2558</v>
      </c>
      <c r="F159" s="213" t="s">
        <v>2559</v>
      </c>
      <c r="G159" s="200"/>
      <c r="H159" s="200"/>
      <c r="I159" s="203"/>
      <c r="J159" s="214">
        <f>BK159</f>
        <v>0</v>
      </c>
      <c r="K159" s="200"/>
      <c r="L159" s="205"/>
      <c r="M159" s="206"/>
      <c r="N159" s="207"/>
      <c r="O159" s="207"/>
      <c r="P159" s="208">
        <f>SUM(P160:P197)</f>
        <v>0</v>
      </c>
      <c r="Q159" s="207"/>
      <c r="R159" s="208">
        <f>SUM(R160:R197)</f>
        <v>0.10439999999999999</v>
      </c>
      <c r="S159" s="207"/>
      <c r="T159" s="208">
        <f>SUM(T160:T197)</f>
        <v>0</v>
      </c>
      <c r="U159" s="209"/>
      <c r="V159" s="12"/>
      <c r="W159" s="12"/>
      <c r="X159" s="12"/>
      <c r="Y159" s="12"/>
      <c r="Z159" s="12"/>
      <c r="AA159" s="12"/>
      <c r="AB159" s="12"/>
      <c r="AC159" s="12"/>
      <c r="AD159" s="12"/>
      <c r="AE159" s="12"/>
      <c r="AR159" s="210" t="s">
        <v>84</v>
      </c>
      <c r="AT159" s="211" t="s">
        <v>74</v>
      </c>
      <c r="AU159" s="211" t="s">
        <v>82</v>
      </c>
      <c r="AY159" s="210" t="s">
        <v>227</v>
      </c>
      <c r="BK159" s="212">
        <f>SUM(BK160:BK197)</f>
        <v>0</v>
      </c>
    </row>
    <row r="160" s="2" customFormat="1" ht="16.5" customHeight="1">
      <c r="A160" s="40"/>
      <c r="B160" s="41"/>
      <c r="C160" s="215" t="s">
        <v>345</v>
      </c>
      <c r="D160" s="215" t="s">
        <v>229</v>
      </c>
      <c r="E160" s="216" t="s">
        <v>2560</v>
      </c>
      <c r="F160" s="217" t="s">
        <v>2264</v>
      </c>
      <c r="G160" s="218" t="s">
        <v>259</v>
      </c>
      <c r="H160" s="219">
        <v>5</v>
      </c>
      <c r="I160" s="220"/>
      <c r="J160" s="221">
        <f>ROUND(I160*H160,2)</f>
        <v>0</v>
      </c>
      <c r="K160" s="217" t="s">
        <v>517</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336</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336</v>
      </c>
      <c r="BM160" s="226" t="s">
        <v>4211</v>
      </c>
    </row>
    <row r="161" s="13" customFormat="1">
      <c r="A161" s="13"/>
      <c r="B161" s="233"/>
      <c r="C161" s="234"/>
      <c r="D161" s="235" t="s">
        <v>238</v>
      </c>
      <c r="E161" s="236" t="s">
        <v>19</v>
      </c>
      <c r="F161" s="237" t="s">
        <v>267</v>
      </c>
      <c r="G161" s="234"/>
      <c r="H161" s="238">
        <v>5</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4" customFormat="1">
      <c r="A162" s="14"/>
      <c r="B162" s="245"/>
      <c r="C162" s="246"/>
      <c r="D162" s="235" t="s">
        <v>238</v>
      </c>
      <c r="E162" s="247" t="s">
        <v>19</v>
      </c>
      <c r="F162" s="248" t="s">
        <v>240</v>
      </c>
      <c r="G162" s="246"/>
      <c r="H162" s="249">
        <v>5</v>
      </c>
      <c r="I162" s="250"/>
      <c r="J162" s="246"/>
      <c r="K162" s="246"/>
      <c r="L162" s="251"/>
      <c r="M162" s="252"/>
      <c r="N162" s="253"/>
      <c r="O162" s="253"/>
      <c r="P162" s="253"/>
      <c r="Q162" s="253"/>
      <c r="R162" s="253"/>
      <c r="S162" s="253"/>
      <c r="T162" s="253"/>
      <c r="U162" s="254"/>
      <c r="V162" s="14"/>
      <c r="W162" s="14"/>
      <c r="X162" s="14"/>
      <c r="Y162" s="14"/>
      <c r="Z162" s="14"/>
      <c r="AA162" s="14"/>
      <c r="AB162" s="14"/>
      <c r="AC162" s="14"/>
      <c r="AD162" s="14"/>
      <c r="AE162" s="14"/>
      <c r="AT162" s="255" t="s">
        <v>238</v>
      </c>
      <c r="AU162" s="255" t="s">
        <v>84</v>
      </c>
      <c r="AV162" s="14" t="s">
        <v>234</v>
      </c>
      <c r="AW162" s="14" t="s">
        <v>37</v>
      </c>
      <c r="AX162" s="14" t="s">
        <v>82</v>
      </c>
      <c r="AY162" s="255" t="s">
        <v>227</v>
      </c>
    </row>
    <row r="163" s="2" customFormat="1" ht="24.15" customHeight="1">
      <c r="A163" s="40"/>
      <c r="B163" s="41"/>
      <c r="C163" s="215" t="s">
        <v>352</v>
      </c>
      <c r="D163" s="215" t="s">
        <v>229</v>
      </c>
      <c r="E163" s="216" t="s">
        <v>2572</v>
      </c>
      <c r="F163" s="217" t="s">
        <v>2573</v>
      </c>
      <c r="G163" s="218" t="s">
        <v>348</v>
      </c>
      <c r="H163" s="219">
        <v>5</v>
      </c>
      <c r="I163" s="220"/>
      <c r="J163" s="221">
        <f>ROUND(I163*H163,2)</f>
        <v>0</v>
      </c>
      <c r="K163" s="217" t="s">
        <v>517</v>
      </c>
      <c r="L163" s="46"/>
      <c r="M163" s="222" t="s">
        <v>19</v>
      </c>
      <c r="N163" s="223" t="s">
        <v>46</v>
      </c>
      <c r="O163" s="86"/>
      <c r="P163" s="224">
        <f>O163*H163</f>
        <v>0</v>
      </c>
      <c r="Q163" s="224">
        <v>0</v>
      </c>
      <c r="R163" s="224">
        <f>Q163*H163</f>
        <v>0</v>
      </c>
      <c r="S163" s="224">
        <v>0</v>
      </c>
      <c r="T163" s="224">
        <f>S163*H163</f>
        <v>0</v>
      </c>
      <c r="U163" s="225" t="s">
        <v>19</v>
      </c>
      <c r="V163" s="40"/>
      <c r="W163" s="40"/>
      <c r="X163" s="40"/>
      <c r="Y163" s="40"/>
      <c r="Z163" s="40"/>
      <c r="AA163" s="40"/>
      <c r="AB163" s="40"/>
      <c r="AC163" s="40"/>
      <c r="AD163" s="40"/>
      <c r="AE163" s="40"/>
      <c r="AR163" s="226" t="s">
        <v>336</v>
      </c>
      <c r="AT163" s="226" t="s">
        <v>229</v>
      </c>
      <c r="AU163" s="226" t="s">
        <v>84</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336</v>
      </c>
      <c r="BM163" s="226" t="s">
        <v>4212</v>
      </c>
    </row>
    <row r="164" s="13" customFormat="1">
      <c r="A164" s="13"/>
      <c r="B164" s="233"/>
      <c r="C164" s="234"/>
      <c r="D164" s="235" t="s">
        <v>238</v>
      </c>
      <c r="E164" s="236" t="s">
        <v>19</v>
      </c>
      <c r="F164" s="237" t="s">
        <v>267</v>
      </c>
      <c r="G164" s="234"/>
      <c r="H164" s="238">
        <v>5</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84</v>
      </c>
      <c r="AV164" s="13" t="s">
        <v>84</v>
      </c>
      <c r="AW164" s="13" t="s">
        <v>37</v>
      </c>
      <c r="AX164" s="13" t="s">
        <v>75</v>
      </c>
      <c r="AY164" s="244" t="s">
        <v>227</v>
      </c>
    </row>
    <row r="165" s="14" customFormat="1">
      <c r="A165" s="14"/>
      <c r="B165" s="245"/>
      <c r="C165" s="246"/>
      <c r="D165" s="235" t="s">
        <v>238</v>
      </c>
      <c r="E165" s="247" t="s">
        <v>19</v>
      </c>
      <c r="F165" s="248" t="s">
        <v>240</v>
      </c>
      <c r="G165" s="246"/>
      <c r="H165" s="249">
        <v>5</v>
      </c>
      <c r="I165" s="250"/>
      <c r="J165" s="246"/>
      <c r="K165" s="246"/>
      <c r="L165" s="251"/>
      <c r="M165" s="252"/>
      <c r="N165" s="253"/>
      <c r="O165" s="253"/>
      <c r="P165" s="253"/>
      <c r="Q165" s="253"/>
      <c r="R165" s="253"/>
      <c r="S165" s="253"/>
      <c r="T165" s="253"/>
      <c r="U165" s="254"/>
      <c r="V165" s="14"/>
      <c r="W165" s="14"/>
      <c r="X165" s="14"/>
      <c r="Y165" s="14"/>
      <c r="Z165" s="14"/>
      <c r="AA165" s="14"/>
      <c r="AB165" s="14"/>
      <c r="AC165" s="14"/>
      <c r="AD165" s="14"/>
      <c r="AE165" s="14"/>
      <c r="AT165" s="255" t="s">
        <v>238</v>
      </c>
      <c r="AU165" s="255" t="s">
        <v>84</v>
      </c>
      <c r="AV165" s="14" t="s">
        <v>234</v>
      </c>
      <c r="AW165" s="14" t="s">
        <v>37</v>
      </c>
      <c r="AX165" s="14" t="s">
        <v>82</v>
      </c>
      <c r="AY165" s="255" t="s">
        <v>227</v>
      </c>
    </row>
    <row r="166" s="2" customFormat="1" ht="16.5" customHeight="1">
      <c r="A166" s="40"/>
      <c r="B166" s="41"/>
      <c r="C166" s="215" t="s">
        <v>359</v>
      </c>
      <c r="D166" s="215" t="s">
        <v>229</v>
      </c>
      <c r="E166" s="216" t="s">
        <v>2575</v>
      </c>
      <c r="F166" s="217" t="s">
        <v>2576</v>
      </c>
      <c r="G166" s="218" t="s">
        <v>2051</v>
      </c>
      <c r="H166" s="219">
        <v>3</v>
      </c>
      <c r="I166" s="220"/>
      <c r="J166" s="221">
        <f>ROUND(I166*H166,2)</f>
        <v>0</v>
      </c>
      <c r="K166" s="217" t="s">
        <v>517</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336</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336</v>
      </c>
      <c r="BM166" s="226" t="s">
        <v>4213</v>
      </c>
    </row>
    <row r="167" s="13" customFormat="1">
      <c r="A167" s="13"/>
      <c r="B167" s="233"/>
      <c r="C167" s="234"/>
      <c r="D167" s="235" t="s">
        <v>238</v>
      </c>
      <c r="E167" s="236" t="s">
        <v>19</v>
      </c>
      <c r="F167" s="237" t="s">
        <v>91</v>
      </c>
      <c r="G167" s="234"/>
      <c r="H167" s="238">
        <v>3</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4" customFormat="1">
      <c r="A168" s="14"/>
      <c r="B168" s="245"/>
      <c r="C168" s="246"/>
      <c r="D168" s="235" t="s">
        <v>238</v>
      </c>
      <c r="E168" s="247" t="s">
        <v>19</v>
      </c>
      <c r="F168" s="248" t="s">
        <v>240</v>
      </c>
      <c r="G168" s="246"/>
      <c r="H168" s="249">
        <v>3</v>
      </c>
      <c r="I168" s="250"/>
      <c r="J168" s="246"/>
      <c r="K168" s="246"/>
      <c r="L168" s="251"/>
      <c r="M168" s="252"/>
      <c r="N168" s="253"/>
      <c r="O168" s="253"/>
      <c r="P168" s="253"/>
      <c r="Q168" s="253"/>
      <c r="R168" s="253"/>
      <c r="S168" s="253"/>
      <c r="T168" s="253"/>
      <c r="U168" s="254"/>
      <c r="V168" s="14"/>
      <c r="W168" s="14"/>
      <c r="X168" s="14"/>
      <c r="Y168" s="14"/>
      <c r="Z168" s="14"/>
      <c r="AA168" s="14"/>
      <c r="AB168" s="14"/>
      <c r="AC168" s="14"/>
      <c r="AD168" s="14"/>
      <c r="AE168" s="14"/>
      <c r="AT168" s="255" t="s">
        <v>238</v>
      </c>
      <c r="AU168" s="255" t="s">
        <v>84</v>
      </c>
      <c r="AV168" s="14" t="s">
        <v>234</v>
      </c>
      <c r="AW168" s="14" t="s">
        <v>37</v>
      </c>
      <c r="AX168" s="14" t="s">
        <v>82</v>
      </c>
      <c r="AY168" s="255" t="s">
        <v>227</v>
      </c>
    </row>
    <row r="169" s="2" customFormat="1" ht="16.5" customHeight="1">
      <c r="A169" s="40"/>
      <c r="B169" s="41"/>
      <c r="C169" s="215" t="s">
        <v>367</v>
      </c>
      <c r="D169" s="215" t="s">
        <v>229</v>
      </c>
      <c r="E169" s="216" t="s">
        <v>2579</v>
      </c>
      <c r="F169" s="217" t="s">
        <v>2580</v>
      </c>
      <c r="G169" s="218" t="s">
        <v>348</v>
      </c>
      <c r="H169" s="219">
        <v>2</v>
      </c>
      <c r="I169" s="220"/>
      <c r="J169" s="221">
        <f>ROUND(I169*H169,2)</f>
        <v>0</v>
      </c>
      <c r="K169" s="217" t="s">
        <v>517</v>
      </c>
      <c r="L169" s="46"/>
      <c r="M169" s="222" t="s">
        <v>19</v>
      </c>
      <c r="N169" s="223" t="s">
        <v>46</v>
      </c>
      <c r="O169" s="86"/>
      <c r="P169" s="224">
        <f>O169*H169</f>
        <v>0</v>
      </c>
      <c r="Q169" s="224">
        <v>0</v>
      </c>
      <c r="R169" s="224">
        <f>Q169*H169</f>
        <v>0</v>
      </c>
      <c r="S169" s="224">
        <v>0</v>
      </c>
      <c r="T169" s="224">
        <f>S169*H169</f>
        <v>0</v>
      </c>
      <c r="U169" s="225" t="s">
        <v>19</v>
      </c>
      <c r="V169" s="40"/>
      <c r="W169" s="40"/>
      <c r="X169" s="40"/>
      <c r="Y169" s="40"/>
      <c r="Z169" s="40"/>
      <c r="AA169" s="40"/>
      <c r="AB169" s="40"/>
      <c r="AC169" s="40"/>
      <c r="AD169" s="40"/>
      <c r="AE169" s="40"/>
      <c r="AR169" s="226" t="s">
        <v>336</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336</v>
      </c>
      <c r="BM169" s="226" t="s">
        <v>4214</v>
      </c>
    </row>
    <row r="170" s="2" customFormat="1">
      <c r="A170" s="40"/>
      <c r="B170" s="41"/>
      <c r="C170" s="42"/>
      <c r="D170" s="235" t="s">
        <v>519</v>
      </c>
      <c r="E170" s="42"/>
      <c r="F170" s="279" t="s">
        <v>4215</v>
      </c>
      <c r="G170" s="42"/>
      <c r="H170" s="42"/>
      <c r="I170" s="230"/>
      <c r="J170" s="42"/>
      <c r="K170" s="42"/>
      <c r="L170" s="46"/>
      <c r="M170" s="231"/>
      <c r="N170" s="232"/>
      <c r="O170" s="86"/>
      <c r="P170" s="86"/>
      <c r="Q170" s="86"/>
      <c r="R170" s="86"/>
      <c r="S170" s="86"/>
      <c r="T170" s="86"/>
      <c r="U170" s="87"/>
      <c r="V170" s="40"/>
      <c r="W170" s="40"/>
      <c r="X170" s="40"/>
      <c r="Y170" s="40"/>
      <c r="Z170" s="40"/>
      <c r="AA170" s="40"/>
      <c r="AB170" s="40"/>
      <c r="AC170" s="40"/>
      <c r="AD170" s="40"/>
      <c r="AE170" s="40"/>
      <c r="AT170" s="19" t="s">
        <v>519</v>
      </c>
      <c r="AU170" s="19" t="s">
        <v>84</v>
      </c>
    </row>
    <row r="171" s="13" customFormat="1">
      <c r="A171" s="13"/>
      <c r="B171" s="233"/>
      <c r="C171" s="234"/>
      <c r="D171" s="235" t="s">
        <v>238</v>
      </c>
      <c r="E171" s="236" t="s">
        <v>19</v>
      </c>
      <c r="F171" s="237" t="s">
        <v>84</v>
      </c>
      <c r="G171" s="234"/>
      <c r="H171" s="238">
        <v>2</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2</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2" customFormat="1" ht="16.5" customHeight="1">
      <c r="A173" s="40"/>
      <c r="B173" s="41"/>
      <c r="C173" s="215" t="s">
        <v>7</v>
      </c>
      <c r="D173" s="215" t="s">
        <v>229</v>
      </c>
      <c r="E173" s="216" t="s">
        <v>4216</v>
      </c>
      <c r="F173" s="217" t="s">
        <v>4217</v>
      </c>
      <c r="G173" s="218" t="s">
        <v>370</v>
      </c>
      <c r="H173" s="219">
        <v>10</v>
      </c>
      <c r="I173" s="220"/>
      <c r="J173" s="221">
        <f>ROUND(I173*H173,2)</f>
        <v>0</v>
      </c>
      <c r="K173" s="217" t="s">
        <v>517</v>
      </c>
      <c r="L173" s="46"/>
      <c r="M173" s="222" t="s">
        <v>19</v>
      </c>
      <c r="N173" s="223" t="s">
        <v>46</v>
      </c>
      <c r="O173" s="86"/>
      <c r="P173" s="224">
        <f>O173*H173</f>
        <v>0</v>
      </c>
      <c r="Q173" s="224">
        <v>0</v>
      </c>
      <c r="R173" s="224">
        <f>Q173*H173</f>
        <v>0</v>
      </c>
      <c r="S173" s="224">
        <v>0</v>
      </c>
      <c r="T173" s="224">
        <f>S173*H173</f>
        <v>0</v>
      </c>
      <c r="U173" s="225" t="s">
        <v>19</v>
      </c>
      <c r="V173" s="40"/>
      <c r="W173" s="40"/>
      <c r="X173" s="40"/>
      <c r="Y173" s="40"/>
      <c r="Z173" s="40"/>
      <c r="AA173" s="40"/>
      <c r="AB173" s="40"/>
      <c r="AC173" s="40"/>
      <c r="AD173" s="40"/>
      <c r="AE173" s="40"/>
      <c r="AR173" s="226" t="s">
        <v>234</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234</v>
      </c>
      <c r="BM173" s="226" t="s">
        <v>4218</v>
      </c>
    </row>
    <row r="174" s="13" customFormat="1">
      <c r="A174" s="13"/>
      <c r="B174" s="233"/>
      <c r="C174" s="234"/>
      <c r="D174" s="235" t="s">
        <v>238</v>
      </c>
      <c r="E174" s="236" t="s">
        <v>19</v>
      </c>
      <c r="F174" s="237" t="s">
        <v>117</v>
      </c>
      <c r="G174" s="234"/>
      <c r="H174" s="238">
        <v>10</v>
      </c>
      <c r="I174" s="239"/>
      <c r="J174" s="234"/>
      <c r="K174" s="234"/>
      <c r="L174" s="240"/>
      <c r="M174" s="241"/>
      <c r="N174" s="242"/>
      <c r="O174" s="242"/>
      <c r="P174" s="242"/>
      <c r="Q174" s="242"/>
      <c r="R174" s="242"/>
      <c r="S174" s="242"/>
      <c r="T174" s="242"/>
      <c r="U174" s="243"/>
      <c r="V174" s="13"/>
      <c r="W174" s="13"/>
      <c r="X174" s="13"/>
      <c r="Y174" s="13"/>
      <c r="Z174" s="13"/>
      <c r="AA174" s="13"/>
      <c r="AB174" s="13"/>
      <c r="AC174" s="13"/>
      <c r="AD174" s="13"/>
      <c r="AE174" s="13"/>
      <c r="AT174" s="244" t="s">
        <v>238</v>
      </c>
      <c r="AU174" s="244" t="s">
        <v>84</v>
      </c>
      <c r="AV174" s="13" t="s">
        <v>84</v>
      </c>
      <c r="AW174" s="13" t="s">
        <v>37</v>
      </c>
      <c r="AX174" s="13" t="s">
        <v>75</v>
      </c>
      <c r="AY174" s="244" t="s">
        <v>227</v>
      </c>
    </row>
    <row r="175" s="14" customFormat="1">
      <c r="A175" s="14"/>
      <c r="B175" s="245"/>
      <c r="C175" s="246"/>
      <c r="D175" s="235" t="s">
        <v>238</v>
      </c>
      <c r="E175" s="247" t="s">
        <v>19</v>
      </c>
      <c r="F175" s="248" t="s">
        <v>240</v>
      </c>
      <c r="G175" s="246"/>
      <c r="H175" s="249">
        <v>10</v>
      </c>
      <c r="I175" s="250"/>
      <c r="J175" s="246"/>
      <c r="K175" s="246"/>
      <c r="L175" s="251"/>
      <c r="M175" s="252"/>
      <c r="N175" s="253"/>
      <c r="O175" s="253"/>
      <c r="P175" s="253"/>
      <c r="Q175" s="253"/>
      <c r="R175" s="253"/>
      <c r="S175" s="253"/>
      <c r="T175" s="253"/>
      <c r="U175" s="254"/>
      <c r="V175" s="14"/>
      <c r="W175" s="14"/>
      <c r="X175" s="14"/>
      <c r="Y175" s="14"/>
      <c r="Z175" s="14"/>
      <c r="AA175" s="14"/>
      <c r="AB175" s="14"/>
      <c r="AC175" s="14"/>
      <c r="AD175" s="14"/>
      <c r="AE175" s="14"/>
      <c r="AT175" s="255" t="s">
        <v>238</v>
      </c>
      <c r="AU175" s="255" t="s">
        <v>84</v>
      </c>
      <c r="AV175" s="14" t="s">
        <v>234</v>
      </c>
      <c r="AW175" s="14" t="s">
        <v>37</v>
      </c>
      <c r="AX175" s="14" t="s">
        <v>82</v>
      </c>
      <c r="AY175" s="255" t="s">
        <v>227</v>
      </c>
    </row>
    <row r="176" s="2" customFormat="1" ht="24.15" customHeight="1">
      <c r="A176" s="40"/>
      <c r="B176" s="41"/>
      <c r="C176" s="215" t="s">
        <v>494</v>
      </c>
      <c r="D176" s="215" t="s">
        <v>229</v>
      </c>
      <c r="E176" s="216" t="s">
        <v>2587</v>
      </c>
      <c r="F176" s="217" t="s">
        <v>2588</v>
      </c>
      <c r="G176" s="218" t="s">
        <v>348</v>
      </c>
      <c r="H176" s="219">
        <v>3</v>
      </c>
      <c r="I176" s="220"/>
      <c r="J176" s="221">
        <f>ROUND(I176*H176,2)</f>
        <v>0</v>
      </c>
      <c r="K176" s="217" t="s">
        <v>233</v>
      </c>
      <c r="L176" s="46"/>
      <c r="M176" s="222" t="s">
        <v>19</v>
      </c>
      <c r="N176" s="223" t="s">
        <v>46</v>
      </c>
      <c r="O176" s="86"/>
      <c r="P176" s="224">
        <f>O176*H176</f>
        <v>0</v>
      </c>
      <c r="Q176" s="224">
        <v>0.034799999999999998</v>
      </c>
      <c r="R176" s="224">
        <f>Q176*H176</f>
        <v>0.10439999999999999</v>
      </c>
      <c r="S176" s="224">
        <v>0</v>
      </c>
      <c r="T176" s="224">
        <f>S176*H176</f>
        <v>0</v>
      </c>
      <c r="U176" s="225" t="s">
        <v>19</v>
      </c>
      <c r="V176" s="40"/>
      <c r="W176" s="40"/>
      <c r="X176" s="40"/>
      <c r="Y176" s="40"/>
      <c r="Z176" s="40"/>
      <c r="AA176" s="40"/>
      <c r="AB176" s="40"/>
      <c r="AC176" s="40"/>
      <c r="AD176" s="40"/>
      <c r="AE176" s="40"/>
      <c r="AR176" s="226" t="s">
        <v>336</v>
      </c>
      <c r="AT176" s="226" t="s">
        <v>229</v>
      </c>
      <c r="AU176" s="226" t="s">
        <v>84</v>
      </c>
      <c r="AY176" s="19" t="s">
        <v>227</v>
      </c>
      <c r="BE176" s="227">
        <f>IF(N176="základní",J176,0)</f>
        <v>0</v>
      </c>
      <c r="BF176" s="227">
        <f>IF(N176="snížená",J176,0)</f>
        <v>0</v>
      </c>
      <c r="BG176" s="227">
        <f>IF(N176="zákl. přenesená",J176,0)</f>
        <v>0</v>
      </c>
      <c r="BH176" s="227">
        <f>IF(N176="sníž. přenesená",J176,0)</f>
        <v>0</v>
      </c>
      <c r="BI176" s="227">
        <f>IF(N176="nulová",J176,0)</f>
        <v>0</v>
      </c>
      <c r="BJ176" s="19" t="s">
        <v>82</v>
      </c>
      <c r="BK176" s="227">
        <f>ROUND(I176*H176,2)</f>
        <v>0</v>
      </c>
      <c r="BL176" s="19" t="s">
        <v>336</v>
      </c>
      <c r="BM176" s="226" t="s">
        <v>4219</v>
      </c>
    </row>
    <row r="177" s="2" customFormat="1">
      <c r="A177" s="40"/>
      <c r="B177" s="41"/>
      <c r="C177" s="42"/>
      <c r="D177" s="228" t="s">
        <v>236</v>
      </c>
      <c r="E177" s="42"/>
      <c r="F177" s="229" t="s">
        <v>2590</v>
      </c>
      <c r="G177" s="42"/>
      <c r="H177" s="42"/>
      <c r="I177" s="230"/>
      <c r="J177" s="42"/>
      <c r="K177" s="42"/>
      <c r="L177" s="46"/>
      <c r="M177" s="231"/>
      <c r="N177" s="232"/>
      <c r="O177" s="86"/>
      <c r="P177" s="86"/>
      <c r="Q177" s="86"/>
      <c r="R177" s="86"/>
      <c r="S177" s="86"/>
      <c r="T177" s="86"/>
      <c r="U177" s="87"/>
      <c r="V177" s="40"/>
      <c r="W177" s="40"/>
      <c r="X177" s="40"/>
      <c r="Y177" s="40"/>
      <c r="Z177" s="40"/>
      <c r="AA177" s="40"/>
      <c r="AB177" s="40"/>
      <c r="AC177" s="40"/>
      <c r="AD177" s="40"/>
      <c r="AE177" s="40"/>
      <c r="AT177" s="19" t="s">
        <v>236</v>
      </c>
      <c r="AU177" s="19" t="s">
        <v>84</v>
      </c>
    </row>
    <row r="178" s="2" customFormat="1">
      <c r="A178" s="40"/>
      <c r="B178" s="41"/>
      <c r="C178" s="42"/>
      <c r="D178" s="235" t="s">
        <v>519</v>
      </c>
      <c r="E178" s="42"/>
      <c r="F178" s="279" t="s">
        <v>4220</v>
      </c>
      <c r="G178" s="42"/>
      <c r="H178" s="42"/>
      <c r="I178" s="230"/>
      <c r="J178" s="42"/>
      <c r="K178" s="42"/>
      <c r="L178" s="46"/>
      <c r="M178" s="231"/>
      <c r="N178" s="232"/>
      <c r="O178" s="86"/>
      <c r="P178" s="86"/>
      <c r="Q178" s="86"/>
      <c r="R178" s="86"/>
      <c r="S178" s="86"/>
      <c r="T178" s="86"/>
      <c r="U178" s="87"/>
      <c r="V178" s="40"/>
      <c r="W178" s="40"/>
      <c r="X178" s="40"/>
      <c r="Y178" s="40"/>
      <c r="Z178" s="40"/>
      <c r="AA178" s="40"/>
      <c r="AB178" s="40"/>
      <c r="AC178" s="40"/>
      <c r="AD178" s="40"/>
      <c r="AE178" s="40"/>
      <c r="AT178" s="19" t="s">
        <v>519</v>
      </c>
      <c r="AU178" s="19" t="s">
        <v>84</v>
      </c>
    </row>
    <row r="179" s="13" customFormat="1">
      <c r="A179" s="13"/>
      <c r="B179" s="233"/>
      <c r="C179" s="234"/>
      <c r="D179" s="235" t="s">
        <v>238</v>
      </c>
      <c r="E179" s="236" t="s">
        <v>19</v>
      </c>
      <c r="F179" s="237" t="s">
        <v>91</v>
      </c>
      <c r="G179" s="234"/>
      <c r="H179" s="238">
        <v>3</v>
      </c>
      <c r="I179" s="239"/>
      <c r="J179" s="234"/>
      <c r="K179" s="234"/>
      <c r="L179" s="240"/>
      <c r="M179" s="241"/>
      <c r="N179" s="242"/>
      <c r="O179" s="242"/>
      <c r="P179" s="242"/>
      <c r="Q179" s="242"/>
      <c r="R179" s="242"/>
      <c r="S179" s="242"/>
      <c r="T179" s="242"/>
      <c r="U179" s="243"/>
      <c r="V179" s="13"/>
      <c r="W179" s="13"/>
      <c r="X179" s="13"/>
      <c r="Y179" s="13"/>
      <c r="Z179" s="13"/>
      <c r="AA179" s="13"/>
      <c r="AB179" s="13"/>
      <c r="AC179" s="13"/>
      <c r="AD179" s="13"/>
      <c r="AE179" s="13"/>
      <c r="AT179" s="244" t="s">
        <v>238</v>
      </c>
      <c r="AU179" s="244" t="s">
        <v>84</v>
      </c>
      <c r="AV179" s="13" t="s">
        <v>84</v>
      </c>
      <c r="AW179" s="13" t="s">
        <v>37</v>
      </c>
      <c r="AX179" s="13" t="s">
        <v>75</v>
      </c>
      <c r="AY179" s="244" t="s">
        <v>227</v>
      </c>
    </row>
    <row r="180" s="14" customFormat="1">
      <c r="A180" s="14"/>
      <c r="B180" s="245"/>
      <c r="C180" s="246"/>
      <c r="D180" s="235" t="s">
        <v>238</v>
      </c>
      <c r="E180" s="247" t="s">
        <v>19</v>
      </c>
      <c r="F180" s="248" t="s">
        <v>240</v>
      </c>
      <c r="G180" s="246"/>
      <c r="H180" s="249">
        <v>3</v>
      </c>
      <c r="I180" s="250"/>
      <c r="J180" s="246"/>
      <c r="K180" s="246"/>
      <c r="L180" s="251"/>
      <c r="M180" s="252"/>
      <c r="N180" s="253"/>
      <c r="O180" s="253"/>
      <c r="P180" s="253"/>
      <c r="Q180" s="253"/>
      <c r="R180" s="253"/>
      <c r="S180" s="253"/>
      <c r="T180" s="253"/>
      <c r="U180" s="254"/>
      <c r="V180" s="14"/>
      <c r="W180" s="14"/>
      <c r="X180" s="14"/>
      <c r="Y180" s="14"/>
      <c r="Z180" s="14"/>
      <c r="AA180" s="14"/>
      <c r="AB180" s="14"/>
      <c r="AC180" s="14"/>
      <c r="AD180" s="14"/>
      <c r="AE180" s="14"/>
      <c r="AT180" s="255" t="s">
        <v>238</v>
      </c>
      <c r="AU180" s="255" t="s">
        <v>84</v>
      </c>
      <c r="AV180" s="14" t="s">
        <v>234</v>
      </c>
      <c r="AW180" s="14" t="s">
        <v>37</v>
      </c>
      <c r="AX180" s="14" t="s">
        <v>82</v>
      </c>
      <c r="AY180" s="255" t="s">
        <v>227</v>
      </c>
    </row>
    <row r="181" s="2" customFormat="1" ht="16.5" customHeight="1">
      <c r="A181" s="40"/>
      <c r="B181" s="41"/>
      <c r="C181" s="215" t="s">
        <v>499</v>
      </c>
      <c r="D181" s="215" t="s">
        <v>229</v>
      </c>
      <c r="E181" s="216" t="s">
        <v>2603</v>
      </c>
      <c r="F181" s="217" t="s">
        <v>2604</v>
      </c>
      <c r="G181" s="218" t="s">
        <v>1996</v>
      </c>
      <c r="H181" s="219">
        <v>5</v>
      </c>
      <c r="I181" s="220"/>
      <c r="J181" s="221">
        <f>ROUND(I181*H181,2)</f>
        <v>0</v>
      </c>
      <c r="K181" s="217" t="s">
        <v>517</v>
      </c>
      <c r="L181" s="46"/>
      <c r="M181" s="222" t="s">
        <v>19</v>
      </c>
      <c r="N181" s="223" t="s">
        <v>46</v>
      </c>
      <c r="O181" s="86"/>
      <c r="P181" s="224">
        <f>O181*H181</f>
        <v>0</v>
      </c>
      <c r="Q181" s="224">
        <v>0</v>
      </c>
      <c r="R181" s="224">
        <f>Q181*H181</f>
        <v>0</v>
      </c>
      <c r="S181" s="224">
        <v>0</v>
      </c>
      <c r="T181" s="224">
        <f>S181*H181</f>
        <v>0</v>
      </c>
      <c r="U181" s="225" t="s">
        <v>19</v>
      </c>
      <c r="V181" s="40"/>
      <c r="W181" s="40"/>
      <c r="X181" s="40"/>
      <c r="Y181" s="40"/>
      <c r="Z181" s="40"/>
      <c r="AA181" s="40"/>
      <c r="AB181" s="40"/>
      <c r="AC181" s="40"/>
      <c r="AD181" s="40"/>
      <c r="AE181" s="40"/>
      <c r="AR181" s="226" t="s">
        <v>336</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336</v>
      </c>
      <c r="BM181" s="226" t="s">
        <v>4221</v>
      </c>
    </row>
    <row r="182" s="13" customFormat="1">
      <c r="A182" s="13"/>
      <c r="B182" s="233"/>
      <c r="C182" s="234"/>
      <c r="D182" s="235" t="s">
        <v>238</v>
      </c>
      <c r="E182" s="236" t="s">
        <v>19</v>
      </c>
      <c r="F182" s="237" t="s">
        <v>267</v>
      </c>
      <c r="G182" s="234"/>
      <c r="H182" s="238">
        <v>5</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4" customFormat="1">
      <c r="A183" s="14"/>
      <c r="B183" s="245"/>
      <c r="C183" s="246"/>
      <c r="D183" s="235" t="s">
        <v>238</v>
      </c>
      <c r="E183" s="247" t="s">
        <v>19</v>
      </c>
      <c r="F183" s="248" t="s">
        <v>240</v>
      </c>
      <c r="G183" s="246"/>
      <c r="H183" s="249">
        <v>5</v>
      </c>
      <c r="I183" s="250"/>
      <c r="J183" s="246"/>
      <c r="K183" s="246"/>
      <c r="L183" s="251"/>
      <c r="M183" s="252"/>
      <c r="N183" s="253"/>
      <c r="O183" s="253"/>
      <c r="P183" s="253"/>
      <c r="Q183" s="253"/>
      <c r="R183" s="253"/>
      <c r="S183" s="253"/>
      <c r="T183" s="253"/>
      <c r="U183" s="254"/>
      <c r="V183" s="14"/>
      <c r="W183" s="14"/>
      <c r="X183" s="14"/>
      <c r="Y183" s="14"/>
      <c r="Z183" s="14"/>
      <c r="AA183" s="14"/>
      <c r="AB183" s="14"/>
      <c r="AC183" s="14"/>
      <c r="AD183" s="14"/>
      <c r="AE183" s="14"/>
      <c r="AT183" s="255" t="s">
        <v>238</v>
      </c>
      <c r="AU183" s="255" t="s">
        <v>84</v>
      </c>
      <c r="AV183" s="14" t="s">
        <v>234</v>
      </c>
      <c r="AW183" s="14" t="s">
        <v>37</v>
      </c>
      <c r="AX183" s="14" t="s">
        <v>82</v>
      </c>
      <c r="AY183" s="255" t="s">
        <v>227</v>
      </c>
    </row>
    <row r="184" s="2" customFormat="1" ht="16.5" customHeight="1">
      <c r="A184" s="40"/>
      <c r="B184" s="41"/>
      <c r="C184" s="215" t="s">
        <v>312</v>
      </c>
      <c r="D184" s="215" t="s">
        <v>229</v>
      </c>
      <c r="E184" s="216" t="s">
        <v>2625</v>
      </c>
      <c r="F184" s="217" t="s">
        <v>2626</v>
      </c>
      <c r="G184" s="218" t="s">
        <v>2051</v>
      </c>
      <c r="H184" s="219">
        <v>1</v>
      </c>
      <c r="I184" s="220"/>
      <c r="J184" s="221">
        <f>ROUND(I184*H184,2)</f>
        <v>0</v>
      </c>
      <c r="K184" s="217" t="s">
        <v>517</v>
      </c>
      <c r="L184" s="46"/>
      <c r="M184" s="222" t="s">
        <v>19</v>
      </c>
      <c r="N184" s="223" t="s">
        <v>46</v>
      </c>
      <c r="O184" s="86"/>
      <c r="P184" s="224">
        <f>O184*H184</f>
        <v>0</v>
      </c>
      <c r="Q184" s="224">
        <v>0</v>
      </c>
      <c r="R184" s="224">
        <f>Q184*H184</f>
        <v>0</v>
      </c>
      <c r="S184" s="224">
        <v>0</v>
      </c>
      <c r="T184" s="224">
        <f>S184*H184</f>
        <v>0</v>
      </c>
      <c r="U184" s="225" t="s">
        <v>19</v>
      </c>
      <c r="V184" s="40"/>
      <c r="W184" s="40"/>
      <c r="X184" s="40"/>
      <c r="Y184" s="40"/>
      <c r="Z184" s="40"/>
      <c r="AA184" s="40"/>
      <c r="AB184" s="40"/>
      <c r="AC184" s="40"/>
      <c r="AD184" s="40"/>
      <c r="AE184" s="40"/>
      <c r="AR184" s="226" t="s">
        <v>336</v>
      </c>
      <c r="AT184" s="226" t="s">
        <v>229</v>
      </c>
      <c r="AU184" s="226" t="s">
        <v>84</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336</v>
      </c>
      <c r="BM184" s="226" t="s">
        <v>4222</v>
      </c>
    </row>
    <row r="185" s="13" customFormat="1">
      <c r="A185" s="13"/>
      <c r="B185" s="233"/>
      <c r="C185" s="234"/>
      <c r="D185" s="235" t="s">
        <v>238</v>
      </c>
      <c r="E185" s="236" t="s">
        <v>19</v>
      </c>
      <c r="F185" s="237" t="s">
        <v>82</v>
      </c>
      <c r="G185" s="234"/>
      <c r="H185" s="238">
        <v>1</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84</v>
      </c>
      <c r="AV185" s="13" t="s">
        <v>84</v>
      </c>
      <c r="AW185" s="13" t="s">
        <v>37</v>
      </c>
      <c r="AX185" s="13" t="s">
        <v>75</v>
      </c>
      <c r="AY185" s="244" t="s">
        <v>227</v>
      </c>
    </row>
    <row r="186" s="14" customFormat="1">
      <c r="A186" s="14"/>
      <c r="B186" s="245"/>
      <c r="C186" s="246"/>
      <c r="D186" s="235" t="s">
        <v>238</v>
      </c>
      <c r="E186" s="247" t="s">
        <v>19</v>
      </c>
      <c r="F186" s="248" t="s">
        <v>240</v>
      </c>
      <c r="G186" s="246"/>
      <c r="H186" s="249">
        <v>1</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84</v>
      </c>
      <c r="AV186" s="14" t="s">
        <v>234</v>
      </c>
      <c r="AW186" s="14" t="s">
        <v>37</v>
      </c>
      <c r="AX186" s="14" t="s">
        <v>82</v>
      </c>
      <c r="AY186" s="255" t="s">
        <v>227</v>
      </c>
    </row>
    <row r="187" s="2" customFormat="1" ht="16.5" customHeight="1">
      <c r="A187" s="40"/>
      <c r="B187" s="41"/>
      <c r="C187" s="215" t="s">
        <v>508</v>
      </c>
      <c r="D187" s="215" t="s">
        <v>229</v>
      </c>
      <c r="E187" s="216" t="s">
        <v>2628</v>
      </c>
      <c r="F187" s="217" t="s">
        <v>2629</v>
      </c>
      <c r="G187" s="218" t="s">
        <v>348</v>
      </c>
      <c r="H187" s="219">
        <v>1</v>
      </c>
      <c r="I187" s="220"/>
      <c r="J187" s="221">
        <f>ROUND(I187*H187,2)</f>
        <v>0</v>
      </c>
      <c r="K187" s="217" t="s">
        <v>517</v>
      </c>
      <c r="L187" s="46"/>
      <c r="M187" s="222" t="s">
        <v>19</v>
      </c>
      <c r="N187" s="223" t="s">
        <v>46</v>
      </c>
      <c r="O187" s="86"/>
      <c r="P187" s="224">
        <f>O187*H187</f>
        <v>0</v>
      </c>
      <c r="Q187" s="224">
        <v>0</v>
      </c>
      <c r="R187" s="224">
        <f>Q187*H187</f>
        <v>0</v>
      </c>
      <c r="S187" s="224">
        <v>0</v>
      </c>
      <c r="T187" s="224">
        <f>S187*H187</f>
        <v>0</v>
      </c>
      <c r="U187" s="225" t="s">
        <v>19</v>
      </c>
      <c r="V187" s="40"/>
      <c r="W187" s="40"/>
      <c r="X187" s="40"/>
      <c r="Y187" s="40"/>
      <c r="Z187" s="40"/>
      <c r="AA187" s="40"/>
      <c r="AB187" s="40"/>
      <c r="AC187" s="40"/>
      <c r="AD187" s="40"/>
      <c r="AE187" s="40"/>
      <c r="AR187" s="226" t="s">
        <v>336</v>
      </c>
      <c r="AT187" s="226" t="s">
        <v>229</v>
      </c>
      <c r="AU187" s="226" t="s">
        <v>84</v>
      </c>
      <c r="AY187" s="19" t="s">
        <v>227</v>
      </c>
      <c r="BE187" s="227">
        <f>IF(N187="základní",J187,0)</f>
        <v>0</v>
      </c>
      <c r="BF187" s="227">
        <f>IF(N187="snížená",J187,0)</f>
        <v>0</v>
      </c>
      <c r="BG187" s="227">
        <f>IF(N187="zákl. přenesená",J187,0)</f>
        <v>0</v>
      </c>
      <c r="BH187" s="227">
        <f>IF(N187="sníž. přenesená",J187,0)</f>
        <v>0</v>
      </c>
      <c r="BI187" s="227">
        <f>IF(N187="nulová",J187,0)</f>
        <v>0</v>
      </c>
      <c r="BJ187" s="19" t="s">
        <v>82</v>
      </c>
      <c r="BK187" s="227">
        <f>ROUND(I187*H187,2)</f>
        <v>0</v>
      </c>
      <c r="BL187" s="19" t="s">
        <v>336</v>
      </c>
      <c r="BM187" s="226" t="s">
        <v>4223</v>
      </c>
    </row>
    <row r="188" s="13" customFormat="1">
      <c r="A188" s="13"/>
      <c r="B188" s="233"/>
      <c r="C188" s="234"/>
      <c r="D188" s="235" t="s">
        <v>238</v>
      </c>
      <c r="E188" s="236" t="s">
        <v>19</v>
      </c>
      <c r="F188" s="237" t="s">
        <v>82</v>
      </c>
      <c r="G188" s="234"/>
      <c r="H188" s="238">
        <v>1</v>
      </c>
      <c r="I188" s="239"/>
      <c r="J188" s="234"/>
      <c r="K188" s="234"/>
      <c r="L188" s="240"/>
      <c r="M188" s="241"/>
      <c r="N188" s="242"/>
      <c r="O188" s="242"/>
      <c r="P188" s="242"/>
      <c r="Q188" s="242"/>
      <c r="R188" s="242"/>
      <c r="S188" s="242"/>
      <c r="T188" s="242"/>
      <c r="U188" s="243"/>
      <c r="V188" s="13"/>
      <c r="W188" s="13"/>
      <c r="X188" s="13"/>
      <c r="Y188" s="13"/>
      <c r="Z188" s="13"/>
      <c r="AA188" s="13"/>
      <c r="AB188" s="13"/>
      <c r="AC188" s="13"/>
      <c r="AD188" s="13"/>
      <c r="AE188" s="13"/>
      <c r="AT188" s="244" t="s">
        <v>238</v>
      </c>
      <c r="AU188" s="244" t="s">
        <v>84</v>
      </c>
      <c r="AV188" s="13" t="s">
        <v>84</v>
      </c>
      <c r="AW188" s="13" t="s">
        <v>37</v>
      </c>
      <c r="AX188" s="13" t="s">
        <v>75</v>
      </c>
      <c r="AY188" s="244" t="s">
        <v>227</v>
      </c>
    </row>
    <row r="189" s="14" customFormat="1">
      <c r="A189" s="14"/>
      <c r="B189" s="245"/>
      <c r="C189" s="246"/>
      <c r="D189" s="235" t="s">
        <v>238</v>
      </c>
      <c r="E189" s="247" t="s">
        <v>19</v>
      </c>
      <c r="F189" s="248" t="s">
        <v>240</v>
      </c>
      <c r="G189" s="246"/>
      <c r="H189" s="249">
        <v>1</v>
      </c>
      <c r="I189" s="250"/>
      <c r="J189" s="246"/>
      <c r="K189" s="246"/>
      <c r="L189" s="251"/>
      <c r="M189" s="252"/>
      <c r="N189" s="253"/>
      <c r="O189" s="253"/>
      <c r="P189" s="253"/>
      <c r="Q189" s="253"/>
      <c r="R189" s="253"/>
      <c r="S189" s="253"/>
      <c r="T189" s="253"/>
      <c r="U189" s="254"/>
      <c r="V189" s="14"/>
      <c r="W189" s="14"/>
      <c r="X189" s="14"/>
      <c r="Y189" s="14"/>
      <c r="Z189" s="14"/>
      <c r="AA189" s="14"/>
      <c r="AB189" s="14"/>
      <c r="AC189" s="14"/>
      <c r="AD189" s="14"/>
      <c r="AE189" s="14"/>
      <c r="AT189" s="255" t="s">
        <v>238</v>
      </c>
      <c r="AU189" s="255" t="s">
        <v>84</v>
      </c>
      <c r="AV189" s="14" t="s">
        <v>234</v>
      </c>
      <c r="AW189" s="14" t="s">
        <v>37</v>
      </c>
      <c r="AX189" s="14" t="s">
        <v>82</v>
      </c>
      <c r="AY189" s="255" t="s">
        <v>227</v>
      </c>
    </row>
    <row r="190" s="2" customFormat="1" ht="16.5" customHeight="1">
      <c r="A190" s="40"/>
      <c r="B190" s="41"/>
      <c r="C190" s="215" t="s">
        <v>514</v>
      </c>
      <c r="D190" s="215" t="s">
        <v>229</v>
      </c>
      <c r="E190" s="216" t="s">
        <v>4224</v>
      </c>
      <c r="F190" s="217" t="s">
        <v>2619</v>
      </c>
      <c r="G190" s="218" t="s">
        <v>348</v>
      </c>
      <c r="H190" s="219">
        <v>1</v>
      </c>
      <c r="I190" s="220"/>
      <c r="J190" s="221">
        <f>ROUND(I190*H190,2)</f>
        <v>0</v>
      </c>
      <c r="K190" s="217" t="s">
        <v>517</v>
      </c>
      <c r="L190" s="46"/>
      <c r="M190" s="222" t="s">
        <v>19</v>
      </c>
      <c r="N190" s="223" t="s">
        <v>46</v>
      </c>
      <c r="O190" s="86"/>
      <c r="P190" s="224">
        <f>O190*H190</f>
        <v>0</v>
      </c>
      <c r="Q190" s="224">
        <v>0</v>
      </c>
      <c r="R190" s="224">
        <f>Q190*H190</f>
        <v>0</v>
      </c>
      <c r="S190" s="224">
        <v>0</v>
      </c>
      <c r="T190" s="224">
        <f>S190*H190</f>
        <v>0</v>
      </c>
      <c r="U190" s="225" t="s">
        <v>19</v>
      </c>
      <c r="V190" s="40"/>
      <c r="W190" s="40"/>
      <c r="X190" s="40"/>
      <c r="Y190" s="40"/>
      <c r="Z190" s="40"/>
      <c r="AA190" s="40"/>
      <c r="AB190" s="40"/>
      <c r="AC190" s="40"/>
      <c r="AD190" s="40"/>
      <c r="AE190" s="40"/>
      <c r="AR190" s="226" t="s">
        <v>336</v>
      </c>
      <c r="AT190" s="226" t="s">
        <v>229</v>
      </c>
      <c r="AU190" s="226" t="s">
        <v>84</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336</v>
      </c>
      <c r="BM190" s="226" t="s">
        <v>4225</v>
      </c>
    </row>
    <row r="191" s="2" customFormat="1">
      <c r="A191" s="40"/>
      <c r="B191" s="41"/>
      <c r="C191" s="42"/>
      <c r="D191" s="235" t="s">
        <v>519</v>
      </c>
      <c r="E191" s="42"/>
      <c r="F191" s="279" t="s">
        <v>2621</v>
      </c>
      <c r="G191" s="42"/>
      <c r="H191" s="42"/>
      <c r="I191" s="230"/>
      <c r="J191" s="42"/>
      <c r="K191" s="42"/>
      <c r="L191" s="46"/>
      <c r="M191" s="231"/>
      <c r="N191" s="232"/>
      <c r="O191" s="86"/>
      <c r="P191" s="86"/>
      <c r="Q191" s="86"/>
      <c r="R191" s="86"/>
      <c r="S191" s="86"/>
      <c r="T191" s="86"/>
      <c r="U191" s="87"/>
      <c r="V191" s="40"/>
      <c r="W191" s="40"/>
      <c r="X191" s="40"/>
      <c r="Y191" s="40"/>
      <c r="Z191" s="40"/>
      <c r="AA191" s="40"/>
      <c r="AB191" s="40"/>
      <c r="AC191" s="40"/>
      <c r="AD191" s="40"/>
      <c r="AE191" s="40"/>
      <c r="AT191" s="19" t="s">
        <v>519</v>
      </c>
      <c r="AU191" s="19" t="s">
        <v>84</v>
      </c>
    </row>
    <row r="192" s="13" customFormat="1">
      <c r="A192" s="13"/>
      <c r="B192" s="233"/>
      <c r="C192" s="234"/>
      <c r="D192" s="235" t="s">
        <v>238</v>
      </c>
      <c r="E192" s="236" t="s">
        <v>19</v>
      </c>
      <c r="F192" s="237" t="s">
        <v>82</v>
      </c>
      <c r="G192" s="234"/>
      <c r="H192" s="238">
        <v>1</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84</v>
      </c>
      <c r="AV192" s="13" t="s">
        <v>84</v>
      </c>
      <c r="AW192" s="13" t="s">
        <v>37</v>
      </c>
      <c r="AX192" s="13" t="s">
        <v>75</v>
      </c>
      <c r="AY192" s="244" t="s">
        <v>227</v>
      </c>
    </row>
    <row r="193" s="14" customFormat="1">
      <c r="A193" s="14"/>
      <c r="B193" s="245"/>
      <c r="C193" s="246"/>
      <c r="D193" s="235" t="s">
        <v>238</v>
      </c>
      <c r="E193" s="247" t="s">
        <v>19</v>
      </c>
      <c r="F193" s="248" t="s">
        <v>240</v>
      </c>
      <c r="G193" s="246"/>
      <c r="H193" s="249">
        <v>1</v>
      </c>
      <c r="I193" s="250"/>
      <c r="J193" s="246"/>
      <c r="K193" s="246"/>
      <c r="L193" s="251"/>
      <c r="M193" s="252"/>
      <c r="N193" s="253"/>
      <c r="O193" s="253"/>
      <c r="P193" s="253"/>
      <c r="Q193" s="253"/>
      <c r="R193" s="253"/>
      <c r="S193" s="253"/>
      <c r="T193" s="253"/>
      <c r="U193" s="254"/>
      <c r="V193" s="14"/>
      <c r="W193" s="14"/>
      <c r="X193" s="14"/>
      <c r="Y193" s="14"/>
      <c r="Z193" s="14"/>
      <c r="AA193" s="14"/>
      <c r="AB193" s="14"/>
      <c r="AC193" s="14"/>
      <c r="AD193" s="14"/>
      <c r="AE193" s="14"/>
      <c r="AT193" s="255" t="s">
        <v>238</v>
      </c>
      <c r="AU193" s="255" t="s">
        <v>84</v>
      </c>
      <c r="AV193" s="14" t="s">
        <v>234</v>
      </c>
      <c r="AW193" s="14" t="s">
        <v>37</v>
      </c>
      <c r="AX193" s="14" t="s">
        <v>82</v>
      </c>
      <c r="AY193" s="255" t="s">
        <v>227</v>
      </c>
    </row>
    <row r="194" s="2" customFormat="1" ht="16.5" customHeight="1">
      <c r="A194" s="40"/>
      <c r="B194" s="41"/>
      <c r="C194" s="215" t="s">
        <v>521</v>
      </c>
      <c r="D194" s="215" t="s">
        <v>229</v>
      </c>
      <c r="E194" s="216" t="s">
        <v>4226</v>
      </c>
      <c r="F194" s="217" t="s">
        <v>2623</v>
      </c>
      <c r="G194" s="218" t="s">
        <v>348</v>
      </c>
      <c r="H194" s="219">
        <v>1</v>
      </c>
      <c r="I194" s="220"/>
      <c r="J194" s="221">
        <f>ROUND(I194*H194,2)</f>
        <v>0</v>
      </c>
      <c r="K194" s="217" t="s">
        <v>517</v>
      </c>
      <c r="L194" s="46"/>
      <c r="M194" s="222" t="s">
        <v>19</v>
      </c>
      <c r="N194" s="223" t="s">
        <v>46</v>
      </c>
      <c r="O194" s="86"/>
      <c r="P194" s="224">
        <f>O194*H194</f>
        <v>0</v>
      </c>
      <c r="Q194" s="224">
        <v>0</v>
      </c>
      <c r="R194" s="224">
        <f>Q194*H194</f>
        <v>0</v>
      </c>
      <c r="S194" s="224">
        <v>0</v>
      </c>
      <c r="T194" s="224">
        <f>S194*H194</f>
        <v>0</v>
      </c>
      <c r="U194" s="225" t="s">
        <v>19</v>
      </c>
      <c r="V194" s="40"/>
      <c r="W194" s="40"/>
      <c r="X194" s="40"/>
      <c r="Y194" s="40"/>
      <c r="Z194" s="40"/>
      <c r="AA194" s="40"/>
      <c r="AB194" s="40"/>
      <c r="AC194" s="40"/>
      <c r="AD194" s="40"/>
      <c r="AE194" s="40"/>
      <c r="AR194" s="226" t="s">
        <v>336</v>
      </c>
      <c r="AT194" s="226" t="s">
        <v>229</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336</v>
      </c>
      <c r="BM194" s="226" t="s">
        <v>4227</v>
      </c>
    </row>
    <row r="195" s="2" customFormat="1">
      <c r="A195" s="40"/>
      <c r="B195" s="41"/>
      <c r="C195" s="42"/>
      <c r="D195" s="235" t="s">
        <v>519</v>
      </c>
      <c r="E195" s="42"/>
      <c r="F195" s="279" t="s">
        <v>2621</v>
      </c>
      <c r="G195" s="42"/>
      <c r="H195" s="42"/>
      <c r="I195" s="230"/>
      <c r="J195" s="42"/>
      <c r="K195" s="42"/>
      <c r="L195" s="46"/>
      <c r="M195" s="231"/>
      <c r="N195" s="232"/>
      <c r="O195" s="86"/>
      <c r="P195" s="86"/>
      <c r="Q195" s="86"/>
      <c r="R195" s="86"/>
      <c r="S195" s="86"/>
      <c r="T195" s="86"/>
      <c r="U195" s="87"/>
      <c r="V195" s="40"/>
      <c r="W195" s="40"/>
      <c r="X195" s="40"/>
      <c r="Y195" s="40"/>
      <c r="Z195" s="40"/>
      <c r="AA195" s="40"/>
      <c r="AB195" s="40"/>
      <c r="AC195" s="40"/>
      <c r="AD195" s="40"/>
      <c r="AE195" s="40"/>
      <c r="AT195" s="19" t="s">
        <v>519</v>
      </c>
      <c r="AU195" s="19" t="s">
        <v>84</v>
      </c>
    </row>
    <row r="196" s="13" customFormat="1">
      <c r="A196" s="13"/>
      <c r="B196" s="233"/>
      <c r="C196" s="234"/>
      <c r="D196" s="235" t="s">
        <v>238</v>
      </c>
      <c r="E196" s="236" t="s">
        <v>19</v>
      </c>
      <c r="F196" s="237" t="s">
        <v>82</v>
      </c>
      <c r="G196" s="234"/>
      <c r="H196" s="238">
        <v>1</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84</v>
      </c>
      <c r="AV196" s="13" t="s">
        <v>84</v>
      </c>
      <c r="AW196" s="13" t="s">
        <v>37</v>
      </c>
      <c r="AX196" s="13" t="s">
        <v>75</v>
      </c>
      <c r="AY196" s="244" t="s">
        <v>227</v>
      </c>
    </row>
    <row r="197" s="14" customFormat="1">
      <c r="A197" s="14"/>
      <c r="B197" s="245"/>
      <c r="C197" s="246"/>
      <c r="D197" s="235" t="s">
        <v>238</v>
      </c>
      <c r="E197" s="247" t="s">
        <v>19</v>
      </c>
      <c r="F197" s="248" t="s">
        <v>240</v>
      </c>
      <c r="G197" s="246"/>
      <c r="H197" s="249">
        <v>1</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84</v>
      </c>
      <c r="AV197" s="14" t="s">
        <v>234</v>
      </c>
      <c r="AW197" s="14" t="s">
        <v>37</v>
      </c>
      <c r="AX197" s="14" t="s">
        <v>82</v>
      </c>
      <c r="AY197" s="255" t="s">
        <v>227</v>
      </c>
    </row>
    <row r="198" s="12" customFormat="1" ht="25.92" customHeight="1">
      <c r="A198" s="12"/>
      <c r="B198" s="199"/>
      <c r="C198" s="200"/>
      <c r="D198" s="201" t="s">
        <v>74</v>
      </c>
      <c r="E198" s="202" t="s">
        <v>365</v>
      </c>
      <c r="F198" s="202" t="s">
        <v>366</v>
      </c>
      <c r="G198" s="200"/>
      <c r="H198" s="200"/>
      <c r="I198" s="203"/>
      <c r="J198" s="204">
        <f>BK198</f>
        <v>0</v>
      </c>
      <c r="K198" s="200"/>
      <c r="L198" s="205"/>
      <c r="M198" s="206"/>
      <c r="N198" s="207"/>
      <c r="O198" s="207"/>
      <c r="P198" s="208">
        <f>SUM(P199:P216)</f>
        <v>0</v>
      </c>
      <c r="Q198" s="207"/>
      <c r="R198" s="208">
        <f>SUM(R199:R216)</f>
        <v>0</v>
      </c>
      <c r="S198" s="207"/>
      <c r="T198" s="208">
        <f>SUM(T199:T216)</f>
        <v>0</v>
      </c>
      <c r="U198" s="209"/>
      <c r="V198" s="12"/>
      <c r="W198" s="12"/>
      <c r="X198" s="12"/>
      <c r="Y198" s="12"/>
      <c r="Z198" s="12"/>
      <c r="AA198" s="12"/>
      <c r="AB198" s="12"/>
      <c r="AC198" s="12"/>
      <c r="AD198" s="12"/>
      <c r="AE198" s="12"/>
      <c r="AR198" s="210" t="s">
        <v>234</v>
      </c>
      <c r="AT198" s="211" t="s">
        <v>74</v>
      </c>
      <c r="AU198" s="211" t="s">
        <v>75</v>
      </c>
      <c r="AY198" s="210" t="s">
        <v>227</v>
      </c>
      <c r="BK198" s="212">
        <f>SUM(BK199:BK216)</f>
        <v>0</v>
      </c>
    </row>
    <row r="199" s="2" customFormat="1" ht="16.5" customHeight="1">
      <c r="A199" s="40"/>
      <c r="B199" s="41"/>
      <c r="C199" s="215" t="s">
        <v>526</v>
      </c>
      <c r="D199" s="215" t="s">
        <v>229</v>
      </c>
      <c r="E199" s="216" t="s">
        <v>2631</v>
      </c>
      <c r="F199" s="217" t="s">
        <v>2632</v>
      </c>
      <c r="G199" s="218" t="s">
        <v>370</v>
      </c>
      <c r="H199" s="219">
        <v>128</v>
      </c>
      <c r="I199" s="220"/>
      <c r="J199" s="221">
        <f>ROUND(I199*H199,2)</f>
        <v>0</v>
      </c>
      <c r="K199" s="217" t="s">
        <v>233</v>
      </c>
      <c r="L199" s="46"/>
      <c r="M199" s="222" t="s">
        <v>19</v>
      </c>
      <c r="N199" s="223" t="s">
        <v>46</v>
      </c>
      <c r="O199" s="86"/>
      <c r="P199" s="224">
        <f>O199*H199</f>
        <v>0</v>
      </c>
      <c r="Q199" s="224">
        <v>0</v>
      </c>
      <c r="R199" s="224">
        <f>Q199*H199</f>
        <v>0</v>
      </c>
      <c r="S199" s="224">
        <v>0</v>
      </c>
      <c r="T199" s="224">
        <f>S199*H199</f>
        <v>0</v>
      </c>
      <c r="U199" s="225" t="s">
        <v>19</v>
      </c>
      <c r="V199" s="40"/>
      <c r="W199" s="40"/>
      <c r="X199" s="40"/>
      <c r="Y199" s="40"/>
      <c r="Z199" s="40"/>
      <c r="AA199" s="40"/>
      <c r="AB199" s="40"/>
      <c r="AC199" s="40"/>
      <c r="AD199" s="40"/>
      <c r="AE199" s="40"/>
      <c r="AR199" s="226" t="s">
        <v>371</v>
      </c>
      <c r="AT199" s="226" t="s">
        <v>229</v>
      </c>
      <c r="AU199" s="226" t="s">
        <v>82</v>
      </c>
      <c r="AY199" s="19" t="s">
        <v>227</v>
      </c>
      <c r="BE199" s="227">
        <f>IF(N199="základní",J199,0)</f>
        <v>0</v>
      </c>
      <c r="BF199" s="227">
        <f>IF(N199="snížená",J199,0)</f>
        <v>0</v>
      </c>
      <c r="BG199" s="227">
        <f>IF(N199="zákl. přenesená",J199,0)</f>
        <v>0</v>
      </c>
      <c r="BH199" s="227">
        <f>IF(N199="sníž. přenesená",J199,0)</f>
        <v>0</v>
      </c>
      <c r="BI199" s="227">
        <f>IF(N199="nulová",J199,0)</f>
        <v>0</v>
      </c>
      <c r="BJ199" s="19" t="s">
        <v>82</v>
      </c>
      <c r="BK199" s="227">
        <f>ROUND(I199*H199,2)</f>
        <v>0</v>
      </c>
      <c r="BL199" s="19" t="s">
        <v>371</v>
      </c>
      <c r="BM199" s="226" t="s">
        <v>4228</v>
      </c>
    </row>
    <row r="200" s="2" customFormat="1">
      <c r="A200" s="40"/>
      <c r="B200" s="41"/>
      <c r="C200" s="42"/>
      <c r="D200" s="228" t="s">
        <v>236</v>
      </c>
      <c r="E200" s="42"/>
      <c r="F200" s="229" t="s">
        <v>2634</v>
      </c>
      <c r="G200" s="42"/>
      <c r="H200" s="42"/>
      <c r="I200" s="230"/>
      <c r="J200" s="42"/>
      <c r="K200" s="42"/>
      <c r="L200" s="46"/>
      <c r="M200" s="231"/>
      <c r="N200" s="232"/>
      <c r="O200" s="86"/>
      <c r="P200" s="86"/>
      <c r="Q200" s="86"/>
      <c r="R200" s="86"/>
      <c r="S200" s="86"/>
      <c r="T200" s="86"/>
      <c r="U200" s="87"/>
      <c r="V200" s="40"/>
      <c r="W200" s="40"/>
      <c r="X200" s="40"/>
      <c r="Y200" s="40"/>
      <c r="Z200" s="40"/>
      <c r="AA200" s="40"/>
      <c r="AB200" s="40"/>
      <c r="AC200" s="40"/>
      <c r="AD200" s="40"/>
      <c r="AE200" s="40"/>
      <c r="AT200" s="19" t="s">
        <v>236</v>
      </c>
      <c r="AU200" s="19" t="s">
        <v>82</v>
      </c>
    </row>
    <row r="201" s="15" customFormat="1">
      <c r="A201" s="15"/>
      <c r="B201" s="266"/>
      <c r="C201" s="267"/>
      <c r="D201" s="235" t="s">
        <v>238</v>
      </c>
      <c r="E201" s="268" t="s">
        <v>19</v>
      </c>
      <c r="F201" s="269" t="s">
        <v>2635</v>
      </c>
      <c r="G201" s="267"/>
      <c r="H201" s="268" t="s">
        <v>19</v>
      </c>
      <c r="I201" s="270"/>
      <c r="J201" s="267"/>
      <c r="K201" s="267"/>
      <c r="L201" s="271"/>
      <c r="M201" s="272"/>
      <c r="N201" s="273"/>
      <c r="O201" s="273"/>
      <c r="P201" s="273"/>
      <c r="Q201" s="273"/>
      <c r="R201" s="273"/>
      <c r="S201" s="273"/>
      <c r="T201" s="273"/>
      <c r="U201" s="274"/>
      <c r="V201" s="15"/>
      <c r="W201" s="15"/>
      <c r="X201" s="15"/>
      <c r="Y201" s="15"/>
      <c r="Z201" s="15"/>
      <c r="AA201" s="15"/>
      <c r="AB201" s="15"/>
      <c r="AC201" s="15"/>
      <c r="AD201" s="15"/>
      <c r="AE201" s="15"/>
      <c r="AT201" s="275" t="s">
        <v>238</v>
      </c>
      <c r="AU201" s="275" t="s">
        <v>82</v>
      </c>
      <c r="AV201" s="15" t="s">
        <v>82</v>
      </c>
      <c r="AW201" s="15" t="s">
        <v>37</v>
      </c>
      <c r="AX201" s="15" t="s">
        <v>75</v>
      </c>
      <c r="AY201" s="275" t="s">
        <v>227</v>
      </c>
    </row>
    <row r="202" s="13" customFormat="1">
      <c r="A202" s="13"/>
      <c r="B202" s="233"/>
      <c r="C202" s="234"/>
      <c r="D202" s="235" t="s">
        <v>238</v>
      </c>
      <c r="E202" s="236" t="s">
        <v>19</v>
      </c>
      <c r="F202" s="237" t="s">
        <v>234</v>
      </c>
      <c r="G202" s="234"/>
      <c r="H202" s="238">
        <v>4</v>
      </c>
      <c r="I202" s="239"/>
      <c r="J202" s="234"/>
      <c r="K202" s="234"/>
      <c r="L202" s="240"/>
      <c r="M202" s="241"/>
      <c r="N202" s="242"/>
      <c r="O202" s="242"/>
      <c r="P202" s="242"/>
      <c r="Q202" s="242"/>
      <c r="R202" s="242"/>
      <c r="S202" s="242"/>
      <c r="T202" s="242"/>
      <c r="U202" s="243"/>
      <c r="V202" s="13"/>
      <c r="W202" s="13"/>
      <c r="X202" s="13"/>
      <c r="Y202" s="13"/>
      <c r="Z202" s="13"/>
      <c r="AA202" s="13"/>
      <c r="AB202" s="13"/>
      <c r="AC202" s="13"/>
      <c r="AD202" s="13"/>
      <c r="AE202" s="13"/>
      <c r="AT202" s="244" t="s">
        <v>238</v>
      </c>
      <c r="AU202" s="244" t="s">
        <v>82</v>
      </c>
      <c r="AV202" s="13" t="s">
        <v>84</v>
      </c>
      <c r="AW202" s="13" t="s">
        <v>37</v>
      </c>
      <c r="AX202" s="13" t="s">
        <v>75</v>
      </c>
      <c r="AY202" s="244" t="s">
        <v>227</v>
      </c>
    </row>
    <row r="203" s="15" customFormat="1">
      <c r="A203" s="15"/>
      <c r="B203" s="266"/>
      <c r="C203" s="267"/>
      <c r="D203" s="235" t="s">
        <v>238</v>
      </c>
      <c r="E203" s="268" t="s">
        <v>19</v>
      </c>
      <c r="F203" s="269" t="s">
        <v>2636</v>
      </c>
      <c r="G203" s="267"/>
      <c r="H203" s="268" t="s">
        <v>19</v>
      </c>
      <c r="I203" s="270"/>
      <c r="J203" s="267"/>
      <c r="K203" s="267"/>
      <c r="L203" s="271"/>
      <c r="M203" s="272"/>
      <c r="N203" s="273"/>
      <c r="O203" s="273"/>
      <c r="P203" s="273"/>
      <c r="Q203" s="273"/>
      <c r="R203" s="273"/>
      <c r="S203" s="273"/>
      <c r="T203" s="273"/>
      <c r="U203" s="274"/>
      <c r="V203" s="15"/>
      <c r="W203" s="15"/>
      <c r="X203" s="15"/>
      <c r="Y203" s="15"/>
      <c r="Z203" s="15"/>
      <c r="AA203" s="15"/>
      <c r="AB203" s="15"/>
      <c r="AC203" s="15"/>
      <c r="AD203" s="15"/>
      <c r="AE203" s="15"/>
      <c r="AT203" s="275" t="s">
        <v>238</v>
      </c>
      <c r="AU203" s="275" t="s">
        <v>82</v>
      </c>
      <c r="AV203" s="15" t="s">
        <v>82</v>
      </c>
      <c r="AW203" s="15" t="s">
        <v>37</v>
      </c>
      <c r="AX203" s="15" t="s">
        <v>75</v>
      </c>
      <c r="AY203" s="275" t="s">
        <v>227</v>
      </c>
    </row>
    <row r="204" s="13" customFormat="1">
      <c r="A204" s="13"/>
      <c r="B204" s="233"/>
      <c r="C204" s="234"/>
      <c r="D204" s="235" t="s">
        <v>238</v>
      </c>
      <c r="E204" s="236" t="s">
        <v>19</v>
      </c>
      <c r="F204" s="237" t="s">
        <v>778</v>
      </c>
      <c r="G204" s="234"/>
      <c r="H204" s="238">
        <v>72</v>
      </c>
      <c r="I204" s="239"/>
      <c r="J204" s="234"/>
      <c r="K204" s="234"/>
      <c r="L204" s="240"/>
      <c r="M204" s="241"/>
      <c r="N204" s="242"/>
      <c r="O204" s="242"/>
      <c r="P204" s="242"/>
      <c r="Q204" s="242"/>
      <c r="R204" s="242"/>
      <c r="S204" s="242"/>
      <c r="T204" s="242"/>
      <c r="U204" s="243"/>
      <c r="V204" s="13"/>
      <c r="W204" s="13"/>
      <c r="X204" s="13"/>
      <c r="Y204" s="13"/>
      <c r="Z204" s="13"/>
      <c r="AA204" s="13"/>
      <c r="AB204" s="13"/>
      <c r="AC204" s="13"/>
      <c r="AD204" s="13"/>
      <c r="AE204" s="13"/>
      <c r="AT204" s="244" t="s">
        <v>238</v>
      </c>
      <c r="AU204" s="244" t="s">
        <v>82</v>
      </c>
      <c r="AV204" s="13" t="s">
        <v>84</v>
      </c>
      <c r="AW204" s="13" t="s">
        <v>37</v>
      </c>
      <c r="AX204" s="13" t="s">
        <v>75</v>
      </c>
      <c r="AY204" s="244" t="s">
        <v>227</v>
      </c>
    </row>
    <row r="205" s="15" customFormat="1">
      <c r="A205" s="15"/>
      <c r="B205" s="266"/>
      <c r="C205" s="267"/>
      <c r="D205" s="235" t="s">
        <v>238</v>
      </c>
      <c r="E205" s="268" t="s">
        <v>19</v>
      </c>
      <c r="F205" s="269" t="s">
        <v>2637</v>
      </c>
      <c r="G205" s="267"/>
      <c r="H205" s="268" t="s">
        <v>19</v>
      </c>
      <c r="I205" s="270"/>
      <c r="J205" s="267"/>
      <c r="K205" s="267"/>
      <c r="L205" s="271"/>
      <c r="M205" s="272"/>
      <c r="N205" s="273"/>
      <c r="O205" s="273"/>
      <c r="P205" s="273"/>
      <c r="Q205" s="273"/>
      <c r="R205" s="273"/>
      <c r="S205" s="273"/>
      <c r="T205" s="273"/>
      <c r="U205" s="274"/>
      <c r="V205" s="15"/>
      <c r="W205" s="15"/>
      <c r="X205" s="15"/>
      <c r="Y205" s="15"/>
      <c r="Z205" s="15"/>
      <c r="AA205" s="15"/>
      <c r="AB205" s="15"/>
      <c r="AC205" s="15"/>
      <c r="AD205" s="15"/>
      <c r="AE205" s="15"/>
      <c r="AT205" s="275" t="s">
        <v>238</v>
      </c>
      <c r="AU205" s="275" t="s">
        <v>82</v>
      </c>
      <c r="AV205" s="15" t="s">
        <v>82</v>
      </c>
      <c r="AW205" s="15" t="s">
        <v>37</v>
      </c>
      <c r="AX205" s="15" t="s">
        <v>75</v>
      </c>
      <c r="AY205" s="275" t="s">
        <v>227</v>
      </c>
    </row>
    <row r="206" s="13" customFormat="1">
      <c r="A206" s="13"/>
      <c r="B206" s="233"/>
      <c r="C206" s="234"/>
      <c r="D206" s="235" t="s">
        <v>238</v>
      </c>
      <c r="E206" s="236" t="s">
        <v>19</v>
      </c>
      <c r="F206" s="237" t="s">
        <v>367</v>
      </c>
      <c r="G206" s="234"/>
      <c r="H206" s="238">
        <v>20</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82</v>
      </c>
      <c r="AV206" s="13" t="s">
        <v>84</v>
      </c>
      <c r="AW206" s="13" t="s">
        <v>37</v>
      </c>
      <c r="AX206" s="13" t="s">
        <v>75</v>
      </c>
      <c r="AY206" s="244" t="s">
        <v>227</v>
      </c>
    </row>
    <row r="207" s="15" customFormat="1">
      <c r="A207" s="15"/>
      <c r="B207" s="266"/>
      <c r="C207" s="267"/>
      <c r="D207" s="235" t="s">
        <v>238</v>
      </c>
      <c r="E207" s="268" t="s">
        <v>19</v>
      </c>
      <c r="F207" s="269" t="s">
        <v>2639</v>
      </c>
      <c r="G207" s="267"/>
      <c r="H207" s="268" t="s">
        <v>19</v>
      </c>
      <c r="I207" s="270"/>
      <c r="J207" s="267"/>
      <c r="K207" s="267"/>
      <c r="L207" s="271"/>
      <c r="M207" s="272"/>
      <c r="N207" s="273"/>
      <c r="O207" s="273"/>
      <c r="P207" s="273"/>
      <c r="Q207" s="273"/>
      <c r="R207" s="273"/>
      <c r="S207" s="273"/>
      <c r="T207" s="273"/>
      <c r="U207" s="274"/>
      <c r="V207" s="15"/>
      <c r="W207" s="15"/>
      <c r="X207" s="15"/>
      <c r="Y207" s="15"/>
      <c r="Z207" s="15"/>
      <c r="AA207" s="15"/>
      <c r="AB207" s="15"/>
      <c r="AC207" s="15"/>
      <c r="AD207" s="15"/>
      <c r="AE207" s="15"/>
      <c r="AT207" s="275" t="s">
        <v>238</v>
      </c>
      <c r="AU207" s="275" t="s">
        <v>82</v>
      </c>
      <c r="AV207" s="15" t="s">
        <v>82</v>
      </c>
      <c r="AW207" s="15" t="s">
        <v>37</v>
      </c>
      <c r="AX207" s="15" t="s">
        <v>75</v>
      </c>
      <c r="AY207" s="275" t="s">
        <v>227</v>
      </c>
    </row>
    <row r="208" s="13" customFormat="1">
      <c r="A208" s="13"/>
      <c r="B208" s="233"/>
      <c r="C208" s="234"/>
      <c r="D208" s="235" t="s">
        <v>238</v>
      </c>
      <c r="E208" s="236" t="s">
        <v>19</v>
      </c>
      <c r="F208" s="237" t="s">
        <v>312</v>
      </c>
      <c r="G208" s="234"/>
      <c r="H208" s="238">
        <v>24</v>
      </c>
      <c r="I208" s="239"/>
      <c r="J208" s="234"/>
      <c r="K208" s="234"/>
      <c r="L208" s="240"/>
      <c r="M208" s="241"/>
      <c r="N208" s="242"/>
      <c r="O208" s="242"/>
      <c r="P208" s="242"/>
      <c r="Q208" s="242"/>
      <c r="R208" s="242"/>
      <c r="S208" s="242"/>
      <c r="T208" s="242"/>
      <c r="U208" s="243"/>
      <c r="V208" s="13"/>
      <c r="W208" s="13"/>
      <c r="X208" s="13"/>
      <c r="Y208" s="13"/>
      <c r="Z208" s="13"/>
      <c r="AA208" s="13"/>
      <c r="AB208" s="13"/>
      <c r="AC208" s="13"/>
      <c r="AD208" s="13"/>
      <c r="AE208" s="13"/>
      <c r="AT208" s="244" t="s">
        <v>238</v>
      </c>
      <c r="AU208" s="244" t="s">
        <v>82</v>
      </c>
      <c r="AV208" s="13" t="s">
        <v>84</v>
      </c>
      <c r="AW208" s="13" t="s">
        <v>37</v>
      </c>
      <c r="AX208" s="13" t="s">
        <v>75</v>
      </c>
      <c r="AY208" s="244" t="s">
        <v>227</v>
      </c>
    </row>
    <row r="209" s="15" customFormat="1">
      <c r="A209" s="15"/>
      <c r="B209" s="266"/>
      <c r="C209" s="267"/>
      <c r="D209" s="235" t="s">
        <v>238</v>
      </c>
      <c r="E209" s="268" t="s">
        <v>19</v>
      </c>
      <c r="F209" s="269" t="s">
        <v>2640</v>
      </c>
      <c r="G209" s="267"/>
      <c r="H209" s="268" t="s">
        <v>19</v>
      </c>
      <c r="I209" s="270"/>
      <c r="J209" s="267"/>
      <c r="K209" s="267"/>
      <c r="L209" s="271"/>
      <c r="M209" s="272"/>
      <c r="N209" s="273"/>
      <c r="O209" s="273"/>
      <c r="P209" s="273"/>
      <c r="Q209" s="273"/>
      <c r="R209" s="273"/>
      <c r="S209" s="273"/>
      <c r="T209" s="273"/>
      <c r="U209" s="274"/>
      <c r="V209" s="15"/>
      <c r="W209" s="15"/>
      <c r="X209" s="15"/>
      <c r="Y209" s="15"/>
      <c r="Z209" s="15"/>
      <c r="AA209" s="15"/>
      <c r="AB209" s="15"/>
      <c r="AC209" s="15"/>
      <c r="AD209" s="15"/>
      <c r="AE209" s="15"/>
      <c r="AT209" s="275" t="s">
        <v>238</v>
      </c>
      <c r="AU209" s="275" t="s">
        <v>82</v>
      </c>
      <c r="AV209" s="15" t="s">
        <v>82</v>
      </c>
      <c r="AW209" s="15" t="s">
        <v>37</v>
      </c>
      <c r="AX209" s="15" t="s">
        <v>75</v>
      </c>
      <c r="AY209" s="275" t="s">
        <v>227</v>
      </c>
    </row>
    <row r="210" s="13" customFormat="1">
      <c r="A210" s="13"/>
      <c r="B210" s="233"/>
      <c r="C210" s="234"/>
      <c r="D210" s="235" t="s">
        <v>238</v>
      </c>
      <c r="E210" s="236" t="s">
        <v>19</v>
      </c>
      <c r="F210" s="237" t="s">
        <v>245</v>
      </c>
      <c r="G210" s="234"/>
      <c r="H210" s="238">
        <v>8</v>
      </c>
      <c r="I210" s="239"/>
      <c r="J210" s="234"/>
      <c r="K210" s="234"/>
      <c r="L210" s="240"/>
      <c r="M210" s="241"/>
      <c r="N210" s="242"/>
      <c r="O210" s="242"/>
      <c r="P210" s="242"/>
      <c r="Q210" s="242"/>
      <c r="R210" s="242"/>
      <c r="S210" s="242"/>
      <c r="T210" s="242"/>
      <c r="U210" s="243"/>
      <c r="V210" s="13"/>
      <c r="W210" s="13"/>
      <c r="X210" s="13"/>
      <c r="Y210" s="13"/>
      <c r="Z210" s="13"/>
      <c r="AA210" s="13"/>
      <c r="AB210" s="13"/>
      <c r="AC210" s="13"/>
      <c r="AD210" s="13"/>
      <c r="AE210" s="13"/>
      <c r="AT210" s="244" t="s">
        <v>238</v>
      </c>
      <c r="AU210" s="244" t="s">
        <v>82</v>
      </c>
      <c r="AV210" s="13" t="s">
        <v>84</v>
      </c>
      <c r="AW210" s="13" t="s">
        <v>37</v>
      </c>
      <c r="AX210" s="13" t="s">
        <v>75</v>
      </c>
      <c r="AY210" s="244" t="s">
        <v>227</v>
      </c>
    </row>
    <row r="211" s="14" customFormat="1">
      <c r="A211" s="14"/>
      <c r="B211" s="245"/>
      <c r="C211" s="246"/>
      <c r="D211" s="235" t="s">
        <v>238</v>
      </c>
      <c r="E211" s="247" t="s">
        <v>19</v>
      </c>
      <c r="F211" s="248" t="s">
        <v>240</v>
      </c>
      <c r="G211" s="246"/>
      <c r="H211" s="249">
        <v>128</v>
      </c>
      <c r="I211" s="250"/>
      <c r="J211" s="246"/>
      <c r="K211" s="246"/>
      <c r="L211" s="251"/>
      <c r="M211" s="252"/>
      <c r="N211" s="253"/>
      <c r="O211" s="253"/>
      <c r="P211" s="253"/>
      <c r="Q211" s="253"/>
      <c r="R211" s="253"/>
      <c r="S211" s="253"/>
      <c r="T211" s="253"/>
      <c r="U211" s="254"/>
      <c r="V211" s="14"/>
      <c r="W211" s="14"/>
      <c r="X211" s="14"/>
      <c r="Y211" s="14"/>
      <c r="Z211" s="14"/>
      <c r="AA211" s="14"/>
      <c r="AB211" s="14"/>
      <c r="AC211" s="14"/>
      <c r="AD211" s="14"/>
      <c r="AE211" s="14"/>
      <c r="AT211" s="255" t="s">
        <v>238</v>
      </c>
      <c r="AU211" s="255" t="s">
        <v>82</v>
      </c>
      <c r="AV211" s="14" t="s">
        <v>234</v>
      </c>
      <c r="AW211" s="14" t="s">
        <v>37</v>
      </c>
      <c r="AX211" s="14" t="s">
        <v>82</v>
      </c>
      <c r="AY211" s="255" t="s">
        <v>227</v>
      </c>
    </row>
    <row r="212" s="2" customFormat="1" ht="21.75" customHeight="1">
      <c r="A212" s="40"/>
      <c r="B212" s="41"/>
      <c r="C212" s="215" t="s">
        <v>531</v>
      </c>
      <c r="D212" s="215" t="s">
        <v>229</v>
      </c>
      <c r="E212" s="216" t="s">
        <v>1957</v>
      </c>
      <c r="F212" s="217" t="s">
        <v>1958</v>
      </c>
      <c r="G212" s="218" t="s">
        <v>370</v>
      </c>
      <c r="H212" s="219">
        <v>32</v>
      </c>
      <c r="I212" s="220"/>
      <c r="J212" s="221">
        <f>ROUND(I212*H212,2)</f>
        <v>0</v>
      </c>
      <c r="K212" s="217" t="s">
        <v>233</v>
      </c>
      <c r="L212" s="46"/>
      <c r="M212" s="222" t="s">
        <v>19</v>
      </c>
      <c r="N212" s="223" t="s">
        <v>46</v>
      </c>
      <c r="O212" s="86"/>
      <c r="P212" s="224">
        <f>O212*H212</f>
        <v>0</v>
      </c>
      <c r="Q212" s="224">
        <v>0</v>
      </c>
      <c r="R212" s="224">
        <f>Q212*H212</f>
        <v>0</v>
      </c>
      <c r="S212" s="224">
        <v>0</v>
      </c>
      <c r="T212" s="224">
        <f>S212*H212</f>
        <v>0</v>
      </c>
      <c r="U212" s="225" t="s">
        <v>19</v>
      </c>
      <c r="V212" s="40"/>
      <c r="W212" s="40"/>
      <c r="X212" s="40"/>
      <c r="Y212" s="40"/>
      <c r="Z212" s="40"/>
      <c r="AA212" s="40"/>
      <c r="AB212" s="40"/>
      <c r="AC212" s="40"/>
      <c r="AD212" s="40"/>
      <c r="AE212" s="40"/>
      <c r="AR212" s="226" t="s">
        <v>371</v>
      </c>
      <c r="AT212" s="226" t="s">
        <v>229</v>
      </c>
      <c r="AU212" s="226" t="s">
        <v>82</v>
      </c>
      <c r="AY212" s="19" t="s">
        <v>227</v>
      </c>
      <c r="BE212" s="227">
        <f>IF(N212="základní",J212,0)</f>
        <v>0</v>
      </c>
      <c r="BF212" s="227">
        <f>IF(N212="snížená",J212,0)</f>
        <v>0</v>
      </c>
      <c r="BG212" s="227">
        <f>IF(N212="zákl. přenesená",J212,0)</f>
        <v>0</v>
      </c>
      <c r="BH212" s="227">
        <f>IF(N212="sníž. přenesená",J212,0)</f>
        <v>0</v>
      </c>
      <c r="BI212" s="227">
        <f>IF(N212="nulová",J212,0)</f>
        <v>0</v>
      </c>
      <c r="BJ212" s="19" t="s">
        <v>82</v>
      </c>
      <c r="BK212" s="227">
        <f>ROUND(I212*H212,2)</f>
        <v>0</v>
      </c>
      <c r="BL212" s="19" t="s">
        <v>371</v>
      </c>
      <c r="BM212" s="226" t="s">
        <v>4229</v>
      </c>
    </row>
    <row r="213" s="2" customFormat="1">
      <c r="A213" s="40"/>
      <c r="B213" s="41"/>
      <c r="C213" s="42"/>
      <c r="D213" s="228" t="s">
        <v>236</v>
      </c>
      <c r="E213" s="42"/>
      <c r="F213" s="229" t="s">
        <v>1960</v>
      </c>
      <c r="G213" s="42"/>
      <c r="H213" s="42"/>
      <c r="I213" s="230"/>
      <c r="J213" s="42"/>
      <c r="K213" s="42"/>
      <c r="L213" s="46"/>
      <c r="M213" s="231"/>
      <c r="N213" s="232"/>
      <c r="O213" s="86"/>
      <c r="P213" s="86"/>
      <c r="Q213" s="86"/>
      <c r="R213" s="86"/>
      <c r="S213" s="86"/>
      <c r="T213" s="86"/>
      <c r="U213" s="87"/>
      <c r="V213" s="40"/>
      <c r="W213" s="40"/>
      <c r="X213" s="40"/>
      <c r="Y213" s="40"/>
      <c r="Z213" s="40"/>
      <c r="AA213" s="40"/>
      <c r="AB213" s="40"/>
      <c r="AC213" s="40"/>
      <c r="AD213" s="40"/>
      <c r="AE213" s="40"/>
      <c r="AT213" s="19" t="s">
        <v>236</v>
      </c>
      <c r="AU213" s="19" t="s">
        <v>82</v>
      </c>
    </row>
    <row r="214" s="15" customFormat="1">
      <c r="A214" s="15"/>
      <c r="B214" s="266"/>
      <c r="C214" s="267"/>
      <c r="D214" s="235" t="s">
        <v>238</v>
      </c>
      <c r="E214" s="268" t="s">
        <v>19</v>
      </c>
      <c r="F214" s="269" t="s">
        <v>2642</v>
      </c>
      <c r="G214" s="267"/>
      <c r="H214" s="268" t="s">
        <v>19</v>
      </c>
      <c r="I214" s="270"/>
      <c r="J214" s="267"/>
      <c r="K214" s="267"/>
      <c r="L214" s="271"/>
      <c r="M214" s="272"/>
      <c r="N214" s="273"/>
      <c r="O214" s="273"/>
      <c r="P214" s="273"/>
      <c r="Q214" s="273"/>
      <c r="R214" s="273"/>
      <c r="S214" s="273"/>
      <c r="T214" s="273"/>
      <c r="U214" s="274"/>
      <c r="V214" s="15"/>
      <c r="W214" s="15"/>
      <c r="X214" s="15"/>
      <c r="Y214" s="15"/>
      <c r="Z214" s="15"/>
      <c r="AA214" s="15"/>
      <c r="AB214" s="15"/>
      <c r="AC214" s="15"/>
      <c r="AD214" s="15"/>
      <c r="AE214" s="15"/>
      <c r="AT214" s="275" t="s">
        <v>238</v>
      </c>
      <c r="AU214" s="275" t="s">
        <v>82</v>
      </c>
      <c r="AV214" s="15" t="s">
        <v>82</v>
      </c>
      <c r="AW214" s="15" t="s">
        <v>37</v>
      </c>
      <c r="AX214" s="15" t="s">
        <v>75</v>
      </c>
      <c r="AY214" s="275" t="s">
        <v>227</v>
      </c>
    </row>
    <row r="215" s="13" customFormat="1">
      <c r="A215" s="13"/>
      <c r="B215" s="233"/>
      <c r="C215" s="234"/>
      <c r="D215" s="235" t="s">
        <v>238</v>
      </c>
      <c r="E215" s="236" t="s">
        <v>19</v>
      </c>
      <c r="F215" s="237" t="s">
        <v>491</v>
      </c>
      <c r="G215" s="234"/>
      <c r="H215" s="238">
        <v>32</v>
      </c>
      <c r="I215" s="239"/>
      <c r="J215" s="234"/>
      <c r="K215" s="234"/>
      <c r="L215" s="240"/>
      <c r="M215" s="241"/>
      <c r="N215" s="242"/>
      <c r="O215" s="242"/>
      <c r="P215" s="242"/>
      <c r="Q215" s="242"/>
      <c r="R215" s="242"/>
      <c r="S215" s="242"/>
      <c r="T215" s="242"/>
      <c r="U215" s="243"/>
      <c r="V215" s="13"/>
      <c r="W215" s="13"/>
      <c r="X215" s="13"/>
      <c r="Y215" s="13"/>
      <c r="Z215" s="13"/>
      <c r="AA215" s="13"/>
      <c r="AB215" s="13"/>
      <c r="AC215" s="13"/>
      <c r="AD215" s="13"/>
      <c r="AE215" s="13"/>
      <c r="AT215" s="244" t="s">
        <v>238</v>
      </c>
      <c r="AU215" s="244" t="s">
        <v>82</v>
      </c>
      <c r="AV215" s="13" t="s">
        <v>84</v>
      </c>
      <c r="AW215" s="13" t="s">
        <v>37</v>
      </c>
      <c r="AX215" s="13" t="s">
        <v>75</v>
      </c>
      <c r="AY215" s="244" t="s">
        <v>227</v>
      </c>
    </row>
    <row r="216" s="14" customFormat="1">
      <c r="A216" s="14"/>
      <c r="B216" s="245"/>
      <c r="C216" s="246"/>
      <c r="D216" s="235" t="s">
        <v>238</v>
      </c>
      <c r="E216" s="247" t="s">
        <v>19</v>
      </c>
      <c r="F216" s="248" t="s">
        <v>240</v>
      </c>
      <c r="G216" s="246"/>
      <c r="H216" s="249">
        <v>32</v>
      </c>
      <c r="I216" s="250"/>
      <c r="J216" s="246"/>
      <c r="K216" s="246"/>
      <c r="L216" s="251"/>
      <c r="M216" s="276"/>
      <c r="N216" s="277"/>
      <c r="O216" s="277"/>
      <c r="P216" s="277"/>
      <c r="Q216" s="277"/>
      <c r="R216" s="277"/>
      <c r="S216" s="277"/>
      <c r="T216" s="277"/>
      <c r="U216" s="278"/>
      <c r="V216" s="14"/>
      <c r="W216" s="14"/>
      <c r="X216" s="14"/>
      <c r="Y216" s="14"/>
      <c r="Z216" s="14"/>
      <c r="AA216" s="14"/>
      <c r="AB216" s="14"/>
      <c r="AC216" s="14"/>
      <c r="AD216" s="14"/>
      <c r="AE216" s="14"/>
      <c r="AT216" s="255" t="s">
        <v>238</v>
      </c>
      <c r="AU216" s="255" t="s">
        <v>82</v>
      </c>
      <c r="AV216" s="14" t="s">
        <v>234</v>
      </c>
      <c r="AW216" s="14" t="s">
        <v>37</v>
      </c>
      <c r="AX216" s="14" t="s">
        <v>82</v>
      </c>
      <c r="AY216" s="255" t="s">
        <v>227</v>
      </c>
    </row>
    <row r="217" s="2" customFormat="1" ht="6.96" customHeight="1">
      <c r="A217" s="40"/>
      <c r="B217" s="61"/>
      <c r="C217" s="62"/>
      <c r="D217" s="62"/>
      <c r="E217" s="62"/>
      <c r="F217" s="62"/>
      <c r="G217" s="62"/>
      <c r="H217" s="62"/>
      <c r="I217" s="62"/>
      <c r="J217" s="62"/>
      <c r="K217" s="62"/>
      <c r="L217" s="46"/>
      <c r="M217" s="40"/>
      <c r="O217" s="40"/>
      <c r="P217" s="40"/>
      <c r="Q217" s="40"/>
      <c r="R217" s="40"/>
      <c r="S217" s="40"/>
      <c r="T217" s="40"/>
      <c r="U217" s="40"/>
      <c r="V217" s="40"/>
      <c r="W217" s="40"/>
      <c r="X217" s="40"/>
      <c r="Y217" s="40"/>
      <c r="Z217" s="40"/>
      <c r="AA217" s="40"/>
      <c r="AB217" s="40"/>
      <c r="AC217" s="40"/>
      <c r="AD217" s="40"/>
      <c r="AE217" s="40"/>
    </row>
  </sheetData>
  <sheetProtection sheet="1" autoFilter="0" formatColumns="0" formatRows="0" objects="1" scenarios="1" spinCount="100000" saltValue="gyo0LTSE9HW6a/KycOvjFm8YoSUI9aUPAlt5Z5NeUqFIoveyJ/l15UDb54Zl7OzlcIJEP2pK6KC0oQGjFZugGw==" hashValue="m5N2455RdOhN++eej4mIwPDb2R4BxKk0mu5FzfMH4kSAl9xygyiifIRVbQ71vrJMkIVU6xhhVbFutD5mXWsqVQ==" algorithmName="SHA-512" password="CC35"/>
  <autoFilter ref="C91:K216"/>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3_02/949111112"/>
    <hyperlink ref="F100" r:id="rId2" display="https://podminky.urs.cz/item/CS_URS_2023_02/949111212"/>
    <hyperlink ref="F104" r:id="rId3" display="https://podminky.urs.cz/item/CS_URS_2023_02/949111812"/>
    <hyperlink ref="F110" r:id="rId4" display="https://podminky.urs.cz/item/CS_URS_2023_02/733122202"/>
    <hyperlink ref="F114" r:id="rId5" display="https://podminky.urs.cz/item/CS_URS_2023_02/733122206"/>
    <hyperlink ref="F118" r:id="rId6" display="https://podminky.urs.cz/item/CS_URS_2023_02/733190217"/>
    <hyperlink ref="F125" r:id="rId7" display="https://podminky.urs.cz/item/CS_URS_2023_02/733811241"/>
    <hyperlink ref="F129" r:id="rId8" display="https://podminky.urs.cz/item/CS_URS_2023_02/733811242"/>
    <hyperlink ref="F137" r:id="rId9" display="https://podminky.urs.cz/item/CS_URS_2023_02/734211127"/>
    <hyperlink ref="F141" r:id="rId10" display="https://podminky.urs.cz/item/CS_URS_2023_02/734221112"/>
    <hyperlink ref="F145" r:id="rId11" display="https://podminky.urs.cz/item/CS_URS_2023_02/734261417"/>
    <hyperlink ref="F149" r:id="rId12" display="https://podminky.urs.cz/item/CS_URS_2023_02/734292716"/>
    <hyperlink ref="F153" r:id="rId13" display="https://podminky.urs.cz/item/CS_URS_2023_02/734292723"/>
    <hyperlink ref="F177" r:id="rId14" display="https://podminky.urs.cz/item/CS_URS_2023_02/735152577"/>
    <hyperlink ref="F200" r:id="rId15" display="https://podminky.urs.cz/item/CS_URS_2023_02/HZS2221"/>
    <hyperlink ref="F213" r:id="rId16" display="https://podminky.urs.cz/item/CS_URS_2023_02/HZS249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170</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3833</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4230</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ROUND((SUM(BE92:BE190)),  2)</f>
        <v>0</v>
      </c>
      <c r="G37" s="40"/>
      <c r="H37" s="40"/>
      <c r="I37" s="160">
        <v>0.20999999999999999</v>
      </c>
      <c r="J37" s="159">
        <f>ROUND(((SUM(BE92:BE190))*I37),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ROUND((SUM(BF92:BF190)),  2)</f>
        <v>0</v>
      </c>
      <c r="G38" s="40"/>
      <c r="H38" s="40"/>
      <c r="I38" s="160">
        <v>0.12</v>
      </c>
      <c r="J38" s="159">
        <f>ROUND(((SUM(BF92:BF190))*I38),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ROUND((SUM(BG92:BG190)),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ROUND((SUM(BH92:BH190)),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ROUND((SUM(BI92:BI190)),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3833</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01 - Strukturovaná kabeláž</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2887</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3833</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01 - Strukturovaná kabeláž</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2888</v>
      </c>
      <c r="F93" s="202" t="s">
        <v>142</v>
      </c>
      <c r="G93" s="200"/>
      <c r="H93" s="200"/>
      <c r="I93" s="203"/>
      <c r="J93" s="204">
        <f>BK93</f>
        <v>0</v>
      </c>
      <c r="K93" s="200"/>
      <c r="L93" s="205"/>
      <c r="M93" s="206"/>
      <c r="N93" s="207"/>
      <c r="O93" s="207"/>
      <c r="P93" s="208">
        <f>SUM(P94:P190)</f>
        <v>0</v>
      </c>
      <c r="Q93" s="207"/>
      <c r="R93" s="208">
        <f>SUM(R94:R190)</f>
        <v>0</v>
      </c>
      <c r="S93" s="207"/>
      <c r="T93" s="208">
        <f>SUM(T94:T190)</f>
        <v>0</v>
      </c>
      <c r="U93" s="209"/>
      <c r="V93" s="12"/>
      <c r="W93" s="12"/>
      <c r="X93" s="12"/>
      <c r="Y93" s="12"/>
      <c r="Z93" s="12"/>
      <c r="AA93" s="12"/>
      <c r="AB93" s="12"/>
      <c r="AC93" s="12"/>
      <c r="AD93" s="12"/>
      <c r="AE93" s="12"/>
      <c r="AR93" s="210" t="s">
        <v>82</v>
      </c>
      <c r="AT93" s="211" t="s">
        <v>74</v>
      </c>
      <c r="AU93" s="211" t="s">
        <v>75</v>
      </c>
      <c r="AY93" s="210" t="s">
        <v>227</v>
      </c>
      <c r="BK93" s="212">
        <f>SUM(BK94:BK190)</f>
        <v>0</v>
      </c>
    </row>
    <row r="94" s="2" customFormat="1" ht="16.5" customHeight="1">
      <c r="A94" s="40"/>
      <c r="B94" s="41"/>
      <c r="C94" s="215" t="s">
        <v>82</v>
      </c>
      <c r="D94" s="215" t="s">
        <v>229</v>
      </c>
      <c r="E94" s="216" t="s">
        <v>2647</v>
      </c>
      <c r="F94" s="217" t="s">
        <v>2960</v>
      </c>
      <c r="G94" s="218" t="s">
        <v>2657</v>
      </c>
      <c r="H94" s="219">
        <v>4</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4231</v>
      </c>
    </row>
    <row r="95" s="2" customFormat="1" ht="16.5" customHeight="1">
      <c r="A95" s="40"/>
      <c r="B95" s="41"/>
      <c r="C95" s="256" t="s">
        <v>84</v>
      </c>
      <c r="D95" s="256" t="s">
        <v>241</v>
      </c>
      <c r="E95" s="257" t="s">
        <v>2650</v>
      </c>
      <c r="F95" s="258" t="s">
        <v>2963</v>
      </c>
      <c r="G95" s="259" t="s">
        <v>2657</v>
      </c>
      <c r="H95" s="260">
        <v>4</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4232</v>
      </c>
    </row>
    <row r="96" s="15" customFormat="1">
      <c r="A96" s="15"/>
      <c r="B96" s="266"/>
      <c r="C96" s="267"/>
      <c r="D96" s="235" t="s">
        <v>238</v>
      </c>
      <c r="E96" s="268" t="s">
        <v>19</v>
      </c>
      <c r="F96" s="269" t="s">
        <v>2896</v>
      </c>
      <c r="G96" s="267"/>
      <c r="H96" s="268" t="s">
        <v>19</v>
      </c>
      <c r="I96" s="270"/>
      <c r="J96" s="267"/>
      <c r="K96" s="267"/>
      <c r="L96" s="271"/>
      <c r="M96" s="272"/>
      <c r="N96" s="273"/>
      <c r="O96" s="273"/>
      <c r="P96" s="273"/>
      <c r="Q96" s="273"/>
      <c r="R96" s="273"/>
      <c r="S96" s="273"/>
      <c r="T96" s="273"/>
      <c r="U96" s="274"/>
      <c r="V96" s="15"/>
      <c r="W96" s="15"/>
      <c r="X96" s="15"/>
      <c r="Y96" s="15"/>
      <c r="Z96" s="15"/>
      <c r="AA96" s="15"/>
      <c r="AB96" s="15"/>
      <c r="AC96" s="15"/>
      <c r="AD96" s="15"/>
      <c r="AE96" s="15"/>
      <c r="AT96" s="275" t="s">
        <v>238</v>
      </c>
      <c r="AU96" s="275" t="s">
        <v>82</v>
      </c>
      <c r="AV96" s="15" t="s">
        <v>82</v>
      </c>
      <c r="AW96" s="15" t="s">
        <v>37</v>
      </c>
      <c r="AX96" s="15" t="s">
        <v>75</v>
      </c>
      <c r="AY96" s="275" t="s">
        <v>227</v>
      </c>
    </row>
    <row r="97" s="13" customFormat="1">
      <c r="A97" s="13"/>
      <c r="B97" s="233"/>
      <c r="C97" s="234"/>
      <c r="D97" s="235" t="s">
        <v>238</v>
      </c>
      <c r="E97" s="236" t="s">
        <v>19</v>
      </c>
      <c r="F97" s="237" t="s">
        <v>4233</v>
      </c>
      <c r="G97" s="234"/>
      <c r="H97" s="238">
        <v>4</v>
      </c>
      <c r="I97" s="239"/>
      <c r="J97" s="234"/>
      <c r="K97" s="234"/>
      <c r="L97" s="240"/>
      <c r="M97" s="241"/>
      <c r="N97" s="242"/>
      <c r="O97" s="242"/>
      <c r="P97" s="242"/>
      <c r="Q97" s="242"/>
      <c r="R97" s="242"/>
      <c r="S97" s="242"/>
      <c r="T97" s="242"/>
      <c r="U97" s="243"/>
      <c r="V97" s="13"/>
      <c r="W97" s="13"/>
      <c r="X97" s="13"/>
      <c r="Y97" s="13"/>
      <c r="Z97" s="13"/>
      <c r="AA97" s="13"/>
      <c r="AB97" s="13"/>
      <c r="AC97" s="13"/>
      <c r="AD97" s="13"/>
      <c r="AE97" s="13"/>
      <c r="AT97" s="244" t="s">
        <v>238</v>
      </c>
      <c r="AU97" s="244" t="s">
        <v>82</v>
      </c>
      <c r="AV97" s="13" t="s">
        <v>84</v>
      </c>
      <c r="AW97" s="13" t="s">
        <v>37</v>
      </c>
      <c r="AX97" s="13" t="s">
        <v>75</v>
      </c>
      <c r="AY97" s="244" t="s">
        <v>227</v>
      </c>
    </row>
    <row r="98" s="14" customFormat="1">
      <c r="A98" s="14"/>
      <c r="B98" s="245"/>
      <c r="C98" s="246"/>
      <c r="D98" s="235" t="s">
        <v>238</v>
      </c>
      <c r="E98" s="247" t="s">
        <v>19</v>
      </c>
      <c r="F98" s="248" t="s">
        <v>240</v>
      </c>
      <c r="G98" s="246"/>
      <c r="H98" s="249">
        <v>4</v>
      </c>
      <c r="I98" s="250"/>
      <c r="J98" s="246"/>
      <c r="K98" s="246"/>
      <c r="L98" s="251"/>
      <c r="M98" s="252"/>
      <c r="N98" s="253"/>
      <c r="O98" s="253"/>
      <c r="P98" s="253"/>
      <c r="Q98" s="253"/>
      <c r="R98" s="253"/>
      <c r="S98" s="253"/>
      <c r="T98" s="253"/>
      <c r="U98" s="254"/>
      <c r="V98" s="14"/>
      <c r="W98" s="14"/>
      <c r="X98" s="14"/>
      <c r="Y98" s="14"/>
      <c r="Z98" s="14"/>
      <c r="AA98" s="14"/>
      <c r="AB98" s="14"/>
      <c r="AC98" s="14"/>
      <c r="AD98" s="14"/>
      <c r="AE98" s="14"/>
      <c r="AT98" s="255" t="s">
        <v>238</v>
      </c>
      <c r="AU98" s="255" t="s">
        <v>82</v>
      </c>
      <c r="AV98" s="14" t="s">
        <v>234</v>
      </c>
      <c r="AW98" s="14" t="s">
        <v>37</v>
      </c>
      <c r="AX98" s="14" t="s">
        <v>82</v>
      </c>
      <c r="AY98" s="255" t="s">
        <v>227</v>
      </c>
    </row>
    <row r="99" s="2" customFormat="1" ht="16.5" customHeight="1">
      <c r="A99" s="40"/>
      <c r="B99" s="41"/>
      <c r="C99" s="215" t="s">
        <v>91</v>
      </c>
      <c r="D99" s="215" t="s">
        <v>229</v>
      </c>
      <c r="E99" s="216" t="s">
        <v>2655</v>
      </c>
      <c r="F99" s="217" t="s">
        <v>2967</v>
      </c>
      <c r="G99" s="218" t="s">
        <v>2657</v>
      </c>
      <c r="H99" s="219">
        <v>4</v>
      </c>
      <c r="I99" s="220"/>
      <c r="J99" s="221">
        <f>ROUND(I99*H99,2)</f>
        <v>0</v>
      </c>
      <c r="K99" s="217" t="s">
        <v>19</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234</v>
      </c>
      <c r="AT99" s="226" t="s">
        <v>229</v>
      </c>
      <c r="AU99" s="226" t="s">
        <v>82</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4234</v>
      </c>
    </row>
    <row r="100" s="2" customFormat="1" ht="16.5" customHeight="1">
      <c r="A100" s="40"/>
      <c r="B100" s="41"/>
      <c r="C100" s="256" t="s">
        <v>234</v>
      </c>
      <c r="D100" s="256" t="s">
        <v>241</v>
      </c>
      <c r="E100" s="257" t="s">
        <v>2659</v>
      </c>
      <c r="F100" s="258" t="s">
        <v>2970</v>
      </c>
      <c r="G100" s="259" t="s">
        <v>2657</v>
      </c>
      <c r="H100" s="260">
        <v>4</v>
      </c>
      <c r="I100" s="261"/>
      <c r="J100" s="262">
        <f>ROUND(I100*H100,2)</f>
        <v>0</v>
      </c>
      <c r="K100" s="258" t="s">
        <v>19</v>
      </c>
      <c r="L100" s="263"/>
      <c r="M100" s="264" t="s">
        <v>19</v>
      </c>
      <c r="N100" s="265"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245</v>
      </c>
      <c r="AT100" s="226" t="s">
        <v>241</v>
      </c>
      <c r="AU100" s="226" t="s">
        <v>82</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4235</v>
      </c>
    </row>
    <row r="101" s="15" customFormat="1">
      <c r="A101" s="15"/>
      <c r="B101" s="266"/>
      <c r="C101" s="267"/>
      <c r="D101" s="235" t="s">
        <v>238</v>
      </c>
      <c r="E101" s="268" t="s">
        <v>19</v>
      </c>
      <c r="F101" s="269" t="s">
        <v>2896</v>
      </c>
      <c r="G101" s="267"/>
      <c r="H101" s="268" t="s">
        <v>19</v>
      </c>
      <c r="I101" s="270"/>
      <c r="J101" s="267"/>
      <c r="K101" s="267"/>
      <c r="L101" s="271"/>
      <c r="M101" s="272"/>
      <c r="N101" s="273"/>
      <c r="O101" s="273"/>
      <c r="P101" s="273"/>
      <c r="Q101" s="273"/>
      <c r="R101" s="273"/>
      <c r="S101" s="273"/>
      <c r="T101" s="273"/>
      <c r="U101" s="274"/>
      <c r="V101" s="15"/>
      <c r="W101" s="15"/>
      <c r="X101" s="15"/>
      <c r="Y101" s="15"/>
      <c r="Z101" s="15"/>
      <c r="AA101" s="15"/>
      <c r="AB101" s="15"/>
      <c r="AC101" s="15"/>
      <c r="AD101" s="15"/>
      <c r="AE101" s="15"/>
      <c r="AT101" s="275" t="s">
        <v>238</v>
      </c>
      <c r="AU101" s="275" t="s">
        <v>82</v>
      </c>
      <c r="AV101" s="15" t="s">
        <v>82</v>
      </c>
      <c r="AW101" s="15" t="s">
        <v>37</v>
      </c>
      <c r="AX101" s="15" t="s">
        <v>75</v>
      </c>
      <c r="AY101" s="275" t="s">
        <v>227</v>
      </c>
    </row>
    <row r="102" s="13" customFormat="1">
      <c r="A102" s="13"/>
      <c r="B102" s="233"/>
      <c r="C102" s="234"/>
      <c r="D102" s="235" t="s">
        <v>238</v>
      </c>
      <c r="E102" s="236" t="s">
        <v>19</v>
      </c>
      <c r="F102" s="237" t="s">
        <v>4233</v>
      </c>
      <c r="G102" s="234"/>
      <c r="H102" s="238">
        <v>4</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82</v>
      </c>
      <c r="AV102" s="13" t="s">
        <v>84</v>
      </c>
      <c r="AW102" s="13" t="s">
        <v>37</v>
      </c>
      <c r="AX102" s="13" t="s">
        <v>75</v>
      </c>
      <c r="AY102" s="244" t="s">
        <v>227</v>
      </c>
    </row>
    <row r="103" s="14" customFormat="1">
      <c r="A103" s="14"/>
      <c r="B103" s="245"/>
      <c r="C103" s="246"/>
      <c r="D103" s="235" t="s">
        <v>238</v>
      </c>
      <c r="E103" s="247" t="s">
        <v>19</v>
      </c>
      <c r="F103" s="248" t="s">
        <v>240</v>
      </c>
      <c r="G103" s="246"/>
      <c r="H103" s="249">
        <v>4</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82</v>
      </c>
      <c r="AV103" s="14" t="s">
        <v>234</v>
      </c>
      <c r="AW103" s="14" t="s">
        <v>37</v>
      </c>
      <c r="AX103" s="14" t="s">
        <v>82</v>
      </c>
      <c r="AY103" s="255" t="s">
        <v>227</v>
      </c>
    </row>
    <row r="104" s="2" customFormat="1" ht="21.75" customHeight="1">
      <c r="A104" s="40"/>
      <c r="B104" s="41"/>
      <c r="C104" s="215" t="s">
        <v>267</v>
      </c>
      <c r="D104" s="215" t="s">
        <v>229</v>
      </c>
      <c r="E104" s="216" t="s">
        <v>2662</v>
      </c>
      <c r="F104" s="217" t="s">
        <v>2995</v>
      </c>
      <c r="G104" s="218" t="s">
        <v>2657</v>
      </c>
      <c r="H104" s="219">
        <v>1</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4236</v>
      </c>
    </row>
    <row r="105" s="2" customFormat="1" ht="21.75" customHeight="1">
      <c r="A105" s="40"/>
      <c r="B105" s="41"/>
      <c r="C105" s="256" t="s">
        <v>248</v>
      </c>
      <c r="D105" s="256" t="s">
        <v>241</v>
      </c>
      <c r="E105" s="257" t="s">
        <v>2665</v>
      </c>
      <c r="F105" s="258" t="s">
        <v>2998</v>
      </c>
      <c r="G105" s="259" t="s">
        <v>2657</v>
      </c>
      <c r="H105" s="260">
        <v>1</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82</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4237</v>
      </c>
    </row>
    <row r="106" s="2" customFormat="1">
      <c r="A106" s="40"/>
      <c r="B106" s="41"/>
      <c r="C106" s="42"/>
      <c r="D106" s="235" t="s">
        <v>519</v>
      </c>
      <c r="E106" s="42"/>
      <c r="F106" s="279" t="s">
        <v>3000</v>
      </c>
      <c r="G106" s="42"/>
      <c r="H106" s="42"/>
      <c r="I106" s="230"/>
      <c r="J106" s="42"/>
      <c r="K106" s="42"/>
      <c r="L106" s="46"/>
      <c r="M106" s="231"/>
      <c r="N106" s="232"/>
      <c r="O106" s="86"/>
      <c r="P106" s="86"/>
      <c r="Q106" s="86"/>
      <c r="R106" s="86"/>
      <c r="S106" s="86"/>
      <c r="T106" s="86"/>
      <c r="U106" s="87"/>
      <c r="V106" s="40"/>
      <c r="W106" s="40"/>
      <c r="X106" s="40"/>
      <c r="Y106" s="40"/>
      <c r="Z106" s="40"/>
      <c r="AA106" s="40"/>
      <c r="AB106" s="40"/>
      <c r="AC106" s="40"/>
      <c r="AD106" s="40"/>
      <c r="AE106" s="40"/>
      <c r="AT106" s="19" t="s">
        <v>519</v>
      </c>
      <c r="AU106" s="19" t="s">
        <v>82</v>
      </c>
    </row>
    <row r="107" s="15" customFormat="1">
      <c r="A107" s="15"/>
      <c r="B107" s="266"/>
      <c r="C107" s="267"/>
      <c r="D107" s="235" t="s">
        <v>238</v>
      </c>
      <c r="E107" s="268" t="s">
        <v>19</v>
      </c>
      <c r="F107" s="269" t="s">
        <v>2896</v>
      </c>
      <c r="G107" s="267"/>
      <c r="H107" s="268" t="s">
        <v>19</v>
      </c>
      <c r="I107" s="270"/>
      <c r="J107" s="267"/>
      <c r="K107" s="267"/>
      <c r="L107" s="271"/>
      <c r="M107" s="272"/>
      <c r="N107" s="273"/>
      <c r="O107" s="273"/>
      <c r="P107" s="273"/>
      <c r="Q107" s="273"/>
      <c r="R107" s="273"/>
      <c r="S107" s="273"/>
      <c r="T107" s="273"/>
      <c r="U107" s="274"/>
      <c r="V107" s="15"/>
      <c r="W107" s="15"/>
      <c r="X107" s="15"/>
      <c r="Y107" s="15"/>
      <c r="Z107" s="15"/>
      <c r="AA107" s="15"/>
      <c r="AB107" s="15"/>
      <c r="AC107" s="15"/>
      <c r="AD107" s="15"/>
      <c r="AE107" s="15"/>
      <c r="AT107" s="275" t="s">
        <v>238</v>
      </c>
      <c r="AU107" s="275" t="s">
        <v>82</v>
      </c>
      <c r="AV107" s="15" t="s">
        <v>82</v>
      </c>
      <c r="AW107" s="15" t="s">
        <v>37</v>
      </c>
      <c r="AX107" s="15" t="s">
        <v>75</v>
      </c>
      <c r="AY107" s="275" t="s">
        <v>227</v>
      </c>
    </row>
    <row r="108" s="13" customFormat="1">
      <c r="A108" s="13"/>
      <c r="B108" s="233"/>
      <c r="C108" s="234"/>
      <c r="D108" s="235" t="s">
        <v>238</v>
      </c>
      <c r="E108" s="236" t="s">
        <v>19</v>
      </c>
      <c r="F108" s="237" t="s">
        <v>3217</v>
      </c>
      <c r="G108" s="234"/>
      <c r="H108" s="238">
        <v>1</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82</v>
      </c>
      <c r="AV108" s="13" t="s">
        <v>84</v>
      </c>
      <c r="AW108" s="13" t="s">
        <v>37</v>
      </c>
      <c r="AX108" s="13" t="s">
        <v>75</v>
      </c>
      <c r="AY108" s="244" t="s">
        <v>227</v>
      </c>
    </row>
    <row r="109" s="14" customFormat="1">
      <c r="A109" s="14"/>
      <c r="B109" s="245"/>
      <c r="C109" s="246"/>
      <c r="D109" s="235" t="s">
        <v>238</v>
      </c>
      <c r="E109" s="247" t="s">
        <v>19</v>
      </c>
      <c r="F109" s="248" t="s">
        <v>240</v>
      </c>
      <c r="G109" s="246"/>
      <c r="H109" s="249">
        <v>1</v>
      </c>
      <c r="I109" s="250"/>
      <c r="J109" s="246"/>
      <c r="K109" s="246"/>
      <c r="L109" s="251"/>
      <c r="M109" s="252"/>
      <c r="N109" s="253"/>
      <c r="O109" s="253"/>
      <c r="P109" s="253"/>
      <c r="Q109" s="253"/>
      <c r="R109" s="253"/>
      <c r="S109" s="253"/>
      <c r="T109" s="253"/>
      <c r="U109" s="254"/>
      <c r="V109" s="14"/>
      <c r="W109" s="14"/>
      <c r="X109" s="14"/>
      <c r="Y109" s="14"/>
      <c r="Z109" s="14"/>
      <c r="AA109" s="14"/>
      <c r="AB109" s="14"/>
      <c r="AC109" s="14"/>
      <c r="AD109" s="14"/>
      <c r="AE109" s="14"/>
      <c r="AT109" s="255" t="s">
        <v>238</v>
      </c>
      <c r="AU109" s="255" t="s">
        <v>82</v>
      </c>
      <c r="AV109" s="14" t="s">
        <v>234</v>
      </c>
      <c r="AW109" s="14" t="s">
        <v>37</v>
      </c>
      <c r="AX109" s="14" t="s">
        <v>82</v>
      </c>
      <c r="AY109" s="255" t="s">
        <v>227</v>
      </c>
    </row>
    <row r="110" s="2" customFormat="1" ht="16.5" customHeight="1">
      <c r="A110" s="40"/>
      <c r="B110" s="41"/>
      <c r="C110" s="215" t="s">
        <v>285</v>
      </c>
      <c r="D110" s="215" t="s">
        <v>229</v>
      </c>
      <c r="E110" s="216" t="s">
        <v>2668</v>
      </c>
      <c r="F110" s="217" t="s">
        <v>3016</v>
      </c>
      <c r="G110" s="218" t="s">
        <v>2657</v>
      </c>
      <c r="H110" s="219">
        <v>2</v>
      </c>
      <c r="I110" s="220"/>
      <c r="J110" s="221">
        <f>ROUND(I110*H110,2)</f>
        <v>0</v>
      </c>
      <c r="K110" s="217" t="s">
        <v>19</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234</v>
      </c>
      <c r="AT110" s="226" t="s">
        <v>229</v>
      </c>
      <c r="AU110" s="226" t="s">
        <v>82</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4238</v>
      </c>
    </row>
    <row r="111" s="2" customFormat="1" ht="16.5" customHeight="1">
      <c r="A111" s="40"/>
      <c r="B111" s="41"/>
      <c r="C111" s="256" t="s">
        <v>245</v>
      </c>
      <c r="D111" s="256" t="s">
        <v>241</v>
      </c>
      <c r="E111" s="257" t="s">
        <v>2671</v>
      </c>
      <c r="F111" s="258" t="s">
        <v>3019</v>
      </c>
      <c r="G111" s="259" t="s">
        <v>2657</v>
      </c>
      <c r="H111" s="260">
        <v>2</v>
      </c>
      <c r="I111" s="261"/>
      <c r="J111" s="262">
        <f>ROUND(I111*H111,2)</f>
        <v>0</v>
      </c>
      <c r="K111" s="258" t="s">
        <v>19</v>
      </c>
      <c r="L111" s="263"/>
      <c r="M111" s="264" t="s">
        <v>19</v>
      </c>
      <c r="N111" s="265"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245</v>
      </c>
      <c r="AT111" s="226" t="s">
        <v>241</v>
      </c>
      <c r="AU111" s="226" t="s">
        <v>82</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4239</v>
      </c>
    </row>
    <row r="112" s="15" customFormat="1">
      <c r="A112" s="15"/>
      <c r="B112" s="266"/>
      <c r="C112" s="267"/>
      <c r="D112" s="235" t="s">
        <v>238</v>
      </c>
      <c r="E112" s="268" t="s">
        <v>19</v>
      </c>
      <c r="F112" s="269" t="s">
        <v>2896</v>
      </c>
      <c r="G112" s="267"/>
      <c r="H112" s="268" t="s">
        <v>19</v>
      </c>
      <c r="I112" s="270"/>
      <c r="J112" s="267"/>
      <c r="K112" s="267"/>
      <c r="L112" s="271"/>
      <c r="M112" s="272"/>
      <c r="N112" s="273"/>
      <c r="O112" s="273"/>
      <c r="P112" s="273"/>
      <c r="Q112" s="273"/>
      <c r="R112" s="273"/>
      <c r="S112" s="273"/>
      <c r="T112" s="273"/>
      <c r="U112" s="274"/>
      <c r="V112" s="15"/>
      <c r="W112" s="15"/>
      <c r="X112" s="15"/>
      <c r="Y112" s="15"/>
      <c r="Z112" s="15"/>
      <c r="AA112" s="15"/>
      <c r="AB112" s="15"/>
      <c r="AC112" s="15"/>
      <c r="AD112" s="15"/>
      <c r="AE112" s="15"/>
      <c r="AT112" s="275" t="s">
        <v>238</v>
      </c>
      <c r="AU112" s="275" t="s">
        <v>82</v>
      </c>
      <c r="AV112" s="15" t="s">
        <v>82</v>
      </c>
      <c r="AW112" s="15" t="s">
        <v>37</v>
      </c>
      <c r="AX112" s="15" t="s">
        <v>75</v>
      </c>
      <c r="AY112" s="275" t="s">
        <v>227</v>
      </c>
    </row>
    <row r="113" s="13" customFormat="1">
      <c r="A113" s="13"/>
      <c r="B113" s="233"/>
      <c r="C113" s="234"/>
      <c r="D113" s="235" t="s">
        <v>238</v>
      </c>
      <c r="E113" s="236" t="s">
        <v>19</v>
      </c>
      <c r="F113" s="237" t="s">
        <v>3237</v>
      </c>
      <c r="G113" s="234"/>
      <c r="H113" s="238">
        <v>2</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82</v>
      </c>
      <c r="AV113" s="13" t="s">
        <v>84</v>
      </c>
      <c r="AW113" s="13" t="s">
        <v>37</v>
      </c>
      <c r="AX113" s="13" t="s">
        <v>75</v>
      </c>
      <c r="AY113" s="244" t="s">
        <v>227</v>
      </c>
    </row>
    <row r="114" s="14" customFormat="1">
      <c r="A114" s="14"/>
      <c r="B114" s="245"/>
      <c r="C114" s="246"/>
      <c r="D114" s="235" t="s">
        <v>238</v>
      </c>
      <c r="E114" s="247" t="s">
        <v>19</v>
      </c>
      <c r="F114" s="248" t="s">
        <v>240</v>
      </c>
      <c r="G114" s="246"/>
      <c r="H114" s="249">
        <v>2</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82</v>
      </c>
      <c r="AV114" s="14" t="s">
        <v>234</v>
      </c>
      <c r="AW114" s="14" t="s">
        <v>37</v>
      </c>
      <c r="AX114" s="14" t="s">
        <v>82</v>
      </c>
      <c r="AY114" s="255" t="s">
        <v>227</v>
      </c>
    </row>
    <row r="115" s="2" customFormat="1" ht="16.5" customHeight="1">
      <c r="A115" s="40"/>
      <c r="B115" s="41"/>
      <c r="C115" s="215" t="s">
        <v>255</v>
      </c>
      <c r="D115" s="215" t="s">
        <v>229</v>
      </c>
      <c r="E115" s="216" t="s">
        <v>2674</v>
      </c>
      <c r="F115" s="217" t="s">
        <v>3023</v>
      </c>
      <c r="G115" s="218" t="s">
        <v>2657</v>
      </c>
      <c r="H115" s="219">
        <v>3</v>
      </c>
      <c r="I115" s="220"/>
      <c r="J115" s="221">
        <f>ROUND(I115*H115,2)</f>
        <v>0</v>
      </c>
      <c r="K115" s="217" t="s">
        <v>19</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82</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4240</v>
      </c>
    </row>
    <row r="116" s="2" customFormat="1" ht="16.5" customHeight="1">
      <c r="A116" s="40"/>
      <c r="B116" s="41"/>
      <c r="C116" s="256" t="s">
        <v>117</v>
      </c>
      <c r="D116" s="256" t="s">
        <v>241</v>
      </c>
      <c r="E116" s="257" t="s">
        <v>2677</v>
      </c>
      <c r="F116" s="258" t="s">
        <v>3026</v>
      </c>
      <c r="G116" s="259" t="s">
        <v>2657</v>
      </c>
      <c r="H116" s="260">
        <v>3</v>
      </c>
      <c r="I116" s="261"/>
      <c r="J116" s="262">
        <f>ROUND(I116*H116,2)</f>
        <v>0</v>
      </c>
      <c r="K116" s="258" t="s">
        <v>19</v>
      </c>
      <c r="L116" s="263"/>
      <c r="M116" s="264" t="s">
        <v>19</v>
      </c>
      <c r="N116" s="265" t="s">
        <v>46</v>
      </c>
      <c r="O116" s="86"/>
      <c r="P116" s="224">
        <f>O116*H116</f>
        <v>0</v>
      </c>
      <c r="Q116" s="224">
        <v>0</v>
      </c>
      <c r="R116" s="224">
        <f>Q116*H116</f>
        <v>0</v>
      </c>
      <c r="S116" s="224">
        <v>0</v>
      </c>
      <c r="T116" s="224">
        <f>S116*H116</f>
        <v>0</v>
      </c>
      <c r="U116" s="225" t="s">
        <v>19</v>
      </c>
      <c r="V116" s="40"/>
      <c r="W116" s="40"/>
      <c r="X116" s="40"/>
      <c r="Y116" s="40"/>
      <c r="Z116" s="40"/>
      <c r="AA116" s="40"/>
      <c r="AB116" s="40"/>
      <c r="AC116" s="40"/>
      <c r="AD116" s="40"/>
      <c r="AE116" s="40"/>
      <c r="AR116" s="226" t="s">
        <v>245</v>
      </c>
      <c r="AT116" s="226" t="s">
        <v>241</v>
      </c>
      <c r="AU116" s="226" t="s">
        <v>82</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234</v>
      </c>
      <c r="BM116" s="226" t="s">
        <v>4241</v>
      </c>
    </row>
    <row r="117" s="15" customFormat="1">
      <c r="A117" s="15"/>
      <c r="B117" s="266"/>
      <c r="C117" s="267"/>
      <c r="D117" s="235" t="s">
        <v>238</v>
      </c>
      <c r="E117" s="268" t="s">
        <v>19</v>
      </c>
      <c r="F117" s="269" t="s">
        <v>2896</v>
      </c>
      <c r="G117" s="267"/>
      <c r="H117" s="268" t="s">
        <v>19</v>
      </c>
      <c r="I117" s="270"/>
      <c r="J117" s="267"/>
      <c r="K117" s="267"/>
      <c r="L117" s="271"/>
      <c r="M117" s="272"/>
      <c r="N117" s="273"/>
      <c r="O117" s="273"/>
      <c r="P117" s="273"/>
      <c r="Q117" s="273"/>
      <c r="R117" s="273"/>
      <c r="S117" s="273"/>
      <c r="T117" s="273"/>
      <c r="U117" s="274"/>
      <c r="V117" s="15"/>
      <c r="W117" s="15"/>
      <c r="X117" s="15"/>
      <c r="Y117" s="15"/>
      <c r="Z117" s="15"/>
      <c r="AA117" s="15"/>
      <c r="AB117" s="15"/>
      <c r="AC117" s="15"/>
      <c r="AD117" s="15"/>
      <c r="AE117" s="15"/>
      <c r="AT117" s="275" t="s">
        <v>238</v>
      </c>
      <c r="AU117" s="275" t="s">
        <v>82</v>
      </c>
      <c r="AV117" s="15" t="s">
        <v>82</v>
      </c>
      <c r="AW117" s="15" t="s">
        <v>37</v>
      </c>
      <c r="AX117" s="15" t="s">
        <v>75</v>
      </c>
      <c r="AY117" s="275" t="s">
        <v>227</v>
      </c>
    </row>
    <row r="118" s="13" customFormat="1">
      <c r="A118" s="13"/>
      <c r="B118" s="233"/>
      <c r="C118" s="234"/>
      <c r="D118" s="235" t="s">
        <v>238</v>
      </c>
      <c r="E118" s="236" t="s">
        <v>19</v>
      </c>
      <c r="F118" s="237" t="s">
        <v>3392</v>
      </c>
      <c r="G118" s="234"/>
      <c r="H118" s="238">
        <v>3</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82</v>
      </c>
      <c r="AV118" s="13" t="s">
        <v>84</v>
      </c>
      <c r="AW118" s="13" t="s">
        <v>37</v>
      </c>
      <c r="AX118" s="13" t="s">
        <v>75</v>
      </c>
      <c r="AY118" s="244" t="s">
        <v>227</v>
      </c>
    </row>
    <row r="119" s="14" customFormat="1">
      <c r="A119" s="14"/>
      <c r="B119" s="245"/>
      <c r="C119" s="246"/>
      <c r="D119" s="235" t="s">
        <v>238</v>
      </c>
      <c r="E119" s="247" t="s">
        <v>19</v>
      </c>
      <c r="F119" s="248" t="s">
        <v>240</v>
      </c>
      <c r="G119" s="246"/>
      <c r="H119" s="249">
        <v>3</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82</v>
      </c>
      <c r="AV119" s="14" t="s">
        <v>234</v>
      </c>
      <c r="AW119" s="14" t="s">
        <v>37</v>
      </c>
      <c r="AX119" s="14" t="s">
        <v>82</v>
      </c>
      <c r="AY119" s="255" t="s">
        <v>227</v>
      </c>
    </row>
    <row r="120" s="2" customFormat="1" ht="16.5" customHeight="1">
      <c r="A120" s="40"/>
      <c r="B120" s="41"/>
      <c r="C120" s="215" t="s">
        <v>120</v>
      </c>
      <c r="D120" s="215" t="s">
        <v>229</v>
      </c>
      <c r="E120" s="216" t="s">
        <v>2680</v>
      </c>
      <c r="F120" s="217" t="s">
        <v>3037</v>
      </c>
      <c r="G120" s="218" t="s">
        <v>309</v>
      </c>
      <c r="H120" s="219">
        <v>480</v>
      </c>
      <c r="I120" s="220"/>
      <c r="J120" s="221">
        <f>ROUND(I120*H120,2)</f>
        <v>0</v>
      </c>
      <c r="K120" s="217" t="s">
        <v>19</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234</v>
      </c>
      <c r="AT120" s="226" t="s">
        <v>229</v>
      </c>
      <c r="AU120" s="226" t="s">
        <v>82</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4242</v>
      </c>
    </row>
    <row r="121" s="2" customFormat="1" ht="16.5" customHeight="1">
      <c r="A121" s="40"/>
      <c r="B121" s="41"/>
      <c r="C121" s="256" t="s">
        <v>8</v>
      </c>
      <c r="D121" s="256" t="s">
        <v>241</v>
      </c>
      <c r="E121" s="257" t="s">
        <v>2683</v>
      </c>
      <c r="F121" s="258" t="s">
        <v>3040</v>
      </c>
      <c r="G121" s="259" t="s">
        <v>309</v>
      </c>
      <c r="H121" s="260">
        <v>480</v>
      </c>
      <c r="I121" s="261"/>
      <c r="J121" s="262">
        <f>ROUND(I121*H121,2)</f>
        <v>0</v>
      </c>
      <c r="K121" s="258" t="s">
        <v>19</v>
      </c>
      <c r="L121" s="263"/>
      <c r="M121" s="264" t="s">
        <v>19</v>
      </c>
      <c r="N121" s="265"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245</v>
      </c>
      <c r="AT121" s="226" t="s">
        <v>241</v>
      </c>
      <c r="AU121" s="226" t="s">
        <v>82</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4243</v>
      </c>
    </row>
    <row r="122" s="15" customFormat="1">
      <c r="A122" s="15"/>
      <c r="B122" s="266"/>
      <c r="C122" s="267"/>
      <c r="D122" s="235" t="s">
        <v>238</v>
      </c>
      <c r="E122" s="268" t="s">
        <v>19</v>
      </c>
      <c r="F122" s="269" t="s">
        <v>2896</v>
      </c>
      <c r="G122" s="267"/>
      <c r="H122" s="268" t="s">
        <v>19</v>
      </c>
      <c r="I122" s="270"/>
      <c r="J122" s="267"/>
      <c r="K122" s="267"/>
      <c r="L122" s="271"/>
      <c r="M122" s="272"/>
      <c r="N122" s="273"/>
      <c r="O122" s="273"/>
      <c r="P122" s="273"/>
      <c r="Q122" s="273"/>
      <c r="R122" s="273"/>
      <c r="S122" s="273"/>
      <c r="T122" s="273"/>
      <c r="U122" s="274"/>
      <c r="V122" s="15"/>
      <c r="W122" s="15"/>
      <c r="X122" s="15"/>
      <c r="Y122" s="15"/>
      <c r="Z122" s="15"/>
      <c r="AA122" s="15"/>
      <c r="AB122" s="15"/>
      <c r="AC122" s="15"/>
      <c r="AD122" s="15"/>
      <c r="AE122" s="15"/>
      <c r="AT122" s="275" t="s">
        <v>238</v>
      </c>
      <c r="AU122" s="275" t="s">
        <v>82</v>
      </c>
      <c r="AV122" s="15" t="s">
        <v>82</v>
      </c>
      <c r="AW122" s="15" t="s">
        <v>37</v>
      </c>
      <c r="AX122" s="15" t="s">
        <v>75</v>
      </c>
      <c r="AY122" s="275" t="s">
        <v>227</v>
      </c>
    </row>
    <row r="123" s="13" customFormat="1">
      <c r="A123" s="13"/>
      <c r="B123" s="233"/>
      <c r="C123" s="234"/>
      <c r="D123" s="235" t="s">
        <v>238</v>
      </c>
      <c r="E123" s="236" t="s">
        <v>19</v>
      </c>
      <c r="F123" s="237" t="s">
        <v>4244</v>
      </c>
      <c r="G123" s="234"/>
      <c r="H123" s="238">
        <v>480</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82</v>
      </c>
      <c r="AV123" s="13" t="s">
        <v>84</v>
      </c>
      <c r="AW123" s="13" t="s">
        <v>37</v>
      </c>
      <c r="AX123" s="13" t="s">
        <v>75</v>
      </c>
      <c r="AY123" s="244" t="s">
        <v>227</v>
      </c>
    </row>
    <row r="124" s="14" customFormat="1">
      <c r="A124" s="14"/>
      <c r="B124" s="245"/>
      <c r="C124" s="246"/>
      <c r="D124" s="235" t="s">
        <v>238</v>
      </c>
      <c r="E124" s="247" t="s">
        <v>19</v>
      </c>
      <c r="F124" s="248" t="s">
        <v>240</v>
      </c>
      <c r="G124" s="246"/>
      <c r="H124" s="249">
        <v>480</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82</v>
      </c>
      <c r="AV124" s="14" t="s">
        <v>234</v>
      </c>
      <c r="AW124" s="14" t="s">
        <v>37</v>
      </c>
      <c r="AX124" s="14" t="s">
        <v>82</v>
      </c>
      <c r="AY124" s="255" t="s">
        <v>227</v>
      </c>
    </row>
    <row r="125" s="2" customFormat="1" ht="16.5" customHeight="1">
      <c r="A125" s="40"/>
      <c r="B125" s="41"/>
      <c r="C125" s="215" t="s">
        <v>125</v>
      </c>
      <c r="D125" s="215" t="s">
        <v>229</v>
      </c>
      <c r="E125" s="216" t="s">
        <v>2686</v>
      </c>
      <c r="F125" s="217" t="s">
        <v>2790</v>
      </c>
      <c r="G125" s="218" t="s">
        <v>2657</v>
      </c>
      <c r="H125" s="219">
        <v>30</v>
      </c>
      <c r="I125" s="220"/>
      <c r="J125" s="221">
        <f>ROUND(I125*H125,2)</f>
        <v>0</v>
      </c>
      <c r="K125" s="217" t="s">
        <v>19</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82</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4245</v>
      </c>
    </row>
    <row r="126" s="2" customFormat="1" ht="16.5" customHeight="1">
      <c r="A126" s="40"/>
      <c r="B126" s="41"/>
      <c r="C126" s="256" t="s">
        <v>323</v>
      </c>
      <c r="D126" s="256" t="s">
        <v>241</v>
      </c>
      <c r="E126" s="257" t="s">
        <v>2689</v>
      </c>
      <c r="F126" s="258" t="s">
        <v>2793</v>
      </c>
      <c r="G126" s="259" t="s">
        <v>2657</v>
      </c>
      <c r="H126" s="260">
        <v>30</v>
      </c>
      <c r="I126" s="261"/>
      <c r="J126" s="262">
        <f>ROUND(I126*H126,2)</f>
        <v>0</v>
      </c>
      <c r="K126" s="258" t="s">
        <v>19</v>
      </c>
      <c r="L126" s="263"/>
      <c r="M126" s="264" t="s">
        <v>19</v>
      </c>
      <c r="N126" s="265" t="s">
        <v>46</v>
      </c>
      <c r="O126" s="86"/>
      <c r="P126" s="224">
        <f>O126*H126</f>
        <v>0</v>
      </c>
      <c r="Q126" s="224">
        <v>0</v>
      </c>
      <c r="R126" s="224">
        <f>Q126*H126</f>
        <v>0</v>
      </c>
      <c r="S126" s="224">
        <v>0</v>
      </c>
      <c r="T126" s="224">
        <f>S126*H126</f>
        <v>0</v>
      </c>
      <c r="U126" s="225" t="s">
        <v>19</v>
      </c>
      <c r="V126" s="40"/>
      <c r="W126" s="40"/>
      <c r="X126" s="40"/>
      <c r="Y126" s="40"/>
      <c r="Z126" s="40"/>
      <c r="AA126" s="40"/>
      <c r="AB126" s="40"/>
      <c r="AC126" s="40"/>
      <c r="AD126" s="40"/>
      <c r="AE126" s="40"/>
      <c r="AR126" s="226" t="s">
        <v>245</v>
      </c>
      <c r="AT126" s="226" t="s">
        <v>241</v>
      </c>
      <c r="AU126" s="226" t="s">
        <v>82</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234</v>
      </c>
      <c r="BM126" s="226" t="s">
        <v>4246</v>
      </c>
    </row>
    <row r="127" s="15" customFormat="1">
      <c r="A127" s="15"/>
      <c r="B127" s="266"/>
      <c r="C127" s="267"/>
      <c r="D127" s="235" t="s">
        <v>238</v>
      </c>
      <c r="E127" s="268" t="s">
        <v>19</v>
      </c>
      <c r="F127" s="269" t="s">
        <v>2896</v>
      </c>
      <c r="G127" s="267"/>
      <c r="H127" s="268" t="s">
        <v>19</v>
      </c>
      <c r="I127" s="270"/>
      <c r="J127" s="267"/>
      <c r="K127" s="267"/>
      <c r="L127" s="271"/>
      <c r="M127" s="272"/>
      <c r="N127" s="273"/>
      <c r="O127" s="273"/>
      <c r="P127" s="273"/>
      <c r="Q127" s="273"/>
      <c r="R127" s="273"/>
      <c r="S127" s="273"/>
      <c r="T127" s="273"/>
      <c r="U127" s="274"/>
      <c r="V127" s="15"/>
      <c r="W127" s="15"/>
      <c r="X127" s="15"/>
      <c r="Y127" s="15"/>
      <c r="Z127" s="15"/>
      <c r="AA127" s="15"/>
      <c r="AB127" s="15"/>
      <c r="AC127" s="15"/>
      <c r="AD127" s="15"/>
      <c r="AE127" s="15"/>
      <c r="AT127" s="275" t="s">
        <v>238</v>
      </c>
      <c r="AU127" s="275" t="s">
        <v>82</v>
      </c>
      <c r="AV127" s="15" t="s">
        <v>82</v>
      </c>
      <c r="AW127" s="15" t="s">
        <v>37</v>
      </c>
      <c r="AX127" s="15" t="s">
        <v>75</v>
      </c>
      <c r="AY127" s="275" t="s">
        <v>227</v>
      </c>
    </row>
    <row r="128" s="13" customFormat="1">
      <c r="A128" s="13"/>
      <c r="B128" s="233"/>
      <c r="C128" s="234"/>
      <c r="D128" s="235" t="s">
        <v>238</v>
      </c>
      <c r="E128" s="236" t="s">
        <v>19</v>
      </c>
      <c r="F128" s="237" t="s">
        <v>3148</v>
      </c>
      <c r="G128" s="234"/>
      <c r="H128" s="238">
        <v>30</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82</v>
      </c>
      <c r="AV128" s="13" t="s">
        <v>84</v>
      </c>
      <c r="AW128" s="13" t="s">
        <v>37</v>
      </c>
      <c r="AX128" s="13" t="s">
        <v>75</v>
      </c>
      <c r="AY128" s="244" t="s">
        <v>227</v>
      </c>
    </row>
    <row r="129" s="14" customFormat="1">
      <c r="A129" s="14"/>
      <c r="B129" s="245"/>
      <c r="C129" s="246"/>
      <c r="D129" s="235" t="s">
        <v>238</v>
      </c>
      <c r="E129" s="247" t="s">
        <v>19</v>
      </c>
      <c r="F129" s="248" t="s">
        <v>240</v>
      </c>
      <c r="G129" s="246"/>
      <c r="H129" s="249">
        <v>30</v>
      </c>
      <c r="I129" s="250"/>
      <c r="J129" s="246"/>
      <c r="K129" s="246"/>
      <c r="L129" s="251"/>
      <c r="M129" s="252"/>
      <c r="N129" s="253"/>
      <c r="O129" s="253"/>
      <c r="P129" s="253"/>
      <c r="Q129" s="253"/>
      <c r="R129" s="253"/>
      <c r="S129" s="253"/>
      <c r="T129" s="253"/>
      <c r="U129" s="254"/>
      <c r="V129" s="14"/>
      <c r="W129" s="14"/>
      <c r="X129" s="14"/>
      <c r="Y129" s="14"/>
      <c r="Z129" s="14"/>
      <c r="AA129" s="14"/>
      <c r="AB129" s="14"/>
      <c r="AC129" s="14"/>
      <c r="AD129" s="14"/>
      <c r="AE129" s="14"/>
      <c r="AT129" s="255" t="s">
        <v>238</v>
      </c>
      <c r="AU129" s="255" t="s">
        <v>82</v>
      </c>
      <c r="AV129" s="14" t="s">
        <v>234</v>
      </c>
      <c r="AW129" s="14" t="s">
        <v>37</v>
      </c>
      <c r="AX129" s="14" t="s">
        <v>82</v>
      </c>
      <c r="AY129" s="255" t="s">
        <v>227</v>
      </c>
    </row>
    <row r="130" s="2" customFormat="1" ht="16.5" customHeight="1">
      <c r="A130" s="40"/>
      <c r="B130" s="41"/>
      <c r="C130" s="215" t="s">
        <v>329</v>
      </c>
      <c r="D130" s="215" t="s">
        <v>229</v>
      </c>
      <c r="E130" s="216" t="s">
        <v>2692</v>
      </c>
      <c r="F130" s="217" t="s">
        <v>2817</v>
      </c>
      <c r="G130" s="218" t="s">
        <v>309</v>
      </c>
      <c r="H130" s="219">
        <v>48</v>
      </c>
      <c r="I130" s="220"/>
      <c r="J130" s="221">
        <f>ROUND(I130*H130,2)</f>
        <v>0</v>
      </c>
      <c r="K130" s="217" t="s">
        <v>19</v>
      </c>
      <c r="L130" s="46"/>
      <c r="M130" s="222" t="s">
        <v>19</v>
      </c>
      <c r="N130" s="223"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234</v>
      </c>
      <c r="AT130" s="226" t="s">
        <v>229</v>
      </c>
      <c r="AU130" s="226" t="s">
        <v>82</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4247</v>
      </c>
    </row>
    <row r="131" s="2" customFormat="1" ht="16.5" customHeight="1">
      <c r="A131" s="40"/>
      <c r="B131" s="41"/>
      <c r="C131" s="256" t="s">
        <v>336</v>
      </c>
      <c r="D131" s="256" t="s">
        <v>241</v>
      </c>
      <c r="E131" s="257" t="s">
        <v>2695</v>
      </c>
      <c r="F131" s="258" t="s">
        <v>2820</v>
      </c>
      <c r="G131" s="259" t="s">
        <v>309</v>
      </c>
      <c r="H131" s="260">
        <v>48</v>
      </c>
      <c r="I131" s="261"/>
      <c r="J131" s="262">
        <f>ROUND(I131*H131,2)</f>
        <v>0</v>
      </c>
      <c r="K131" s="258" t="s">
        <v>19</v>
      </c>
      <c r="L131" s="263"/>
      <c r="M131" s="264" t="s">
        <v>19</v>
      </c>
      <c r="N131" s="265"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245</v>
      </c>
      <c r="AT131" s="226" t="s">
        <v>241</v>
      </c>
      <c r="AU131" s="226" t="s">
        <v>82</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4248</v>
      </c>
    </row>
    <row r="132" s="15" customFormat="1">
      <c r="A132" s="15"/>
      <c r="B132" s="266"/>
      <c r="C132" s="267"/>
      <c r="D132" s="235" t="s">
        <v>238</v>
      </c>
      <c r="E132" s="268" t="s">
        <v>19</v>
      </c>
      <c r="F132" s="269" t="s">
        <v>2896</v>
      </c>
      <c r="G132" s="267"/>
      <c r="H132" s="268" t="s">
        <v>19</v>
      </c>
      <c r="I132" s="270"/>
      <c r="J132" s="267"/>
      <c r="K132" s="267"/>
      <c r="L132" s="271"/>
      <c r="M132" s="272"/>
      <c r="N132" s="273"/>
      <c r="O132" s="273"/>
      <c r="P132" s="273"/>
      <c r="Q132" s="273"/>
      <c r="R132" s="273"/>
      <c r="S132" s="273"/>
      <c r="T132" s="273"/>
      <c r="U132" s="274"/>
      <c r="V132" s="15"/>
      <c r="W132" s="15"/>
      <c r="X132" s="15"/>
      <c r="Y132" s="15"/>
      <c r="Z132" s="15"/>
      <c r="AA132" s="15"/>
      <c r="AB132" s="15"/>
      <c r="AC132" s="15"/>
      <c r="AD132" s="15"/>
      <c r="AE132" s="15"/>
      <c r="AT132" s="275" t="s">
        <v>238</v>
      </c>
      <c r="AU132" s="275" t="s">
        <v>82</v>
      </c>
      <c r="AV132" s="15" t="s">
        <v>82</v>
      </c>
      <c r="AW132" s="15" t="s">
        <v>37</v>
      </c>
      <c r="AX132" s="15" t="s">
        <v>75</v>
      </c>
      <c r="AY132" s="275" t="s">
        <v>227</v>
      </c>
    </row>
    <row r="133" s="13" customFormat="1">
      <c r="A133" s="13"/>
      <c r="B133" s="233"/>
      <c r="C133" s="234"/>
      <c r="D133" s="235" t="s">
        <v>238</v>
      </c>
      <c r="E133" s="236" t="s">
        <v>19</v>
      </c>
      <c r="F133" s="237" t="s">
        <v>4249</v>
      </c>
      <c r="G133" s="234"/>
      <c r="H133" s="238">
        <v>48</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82</v>
      </c>
      <c r="AV133" s="13" t="s">
        <v>84</v>
      </c>
      <c r="AW133" s="13" t="s">
        <v>37</v>
      </c>
      <c r="AX133" s="13" t="s">
        <v>75</v>
      </c>
      <c r="AY133" s="244" t="s">
        <v>227</v>
      </c>
    </row>
    <row r="134" s="14" customFormat="1">
      <c r="A134" s="14"/>
      <c r="B134" s="245"/>
      <c r="C134" s="246"/>
      <c r="D134" s="235" t="s">
        <v>238</v>
      </c>
      <c r="E134" s="247" t="s">
        <v>19</v>
      </c>
      <c r="F134" s="248" t="s">
        <v>240</v>
      </c>
      <c r="G134" s="246"/>
      <c r="H134" s="249">
        <v>48</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82</v>
      </c>
      <c r="AV134" s="14" t="s">
        <v>234</v>
      </c>
      <c r="AW134" s="14" t="s">
        <v>37</v>
      </c>
      <c r="AX134" s="14" t="s">
        <v>82</v>
      </c>
      <c r="AY134" s="255" t="s">
        <v>227</v>
      </c>
    </row>
    <row r="135" s="2" customFormat="1" ht="16.5" customHeight="1">
      <c r="A135" s="40"/>
      <c r="B135" s="41"/>
      <c r="C135" s="215" t="s">
        <v>345</v>
      </c>
      <c r="D135" s="215" t="s">
        <v>229</v>
      </c>
      <c r="E135" s="216" t="s">
        <v>2698</v>
      </c>
      <c r="F135" s="217" t="s">
        <v>3128</v>
      </c>
      <c r="G135" s="218" t="s">
        <v>309</v>
      </c>
      <c r="H135" s="219">
        <v>32</v>
      </c>
      <c r="I135" s="220"/>
      <c r="J135" s="221">
        <f>ROUND(I135*H135,2)</f>
        <v>0</v>
      </c>
      <c r="K135" s="217" t="s">
        <v>19</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82</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4250</v>
      </c>
    </row>
    <row r="136" s="2" customFormat="1" ht="16.5" customHeight="1">
      <c r="A136" s="40"/>
      <c r="B136" s="41"/>
      <c r="C136" s="256" t="s">
        <v>352</v>
      </c>
      <c r="D136" s="256" t="s">
        <v>241</v>
      </c>
      <c r="E136" s="257" t="s">
        <v>2701</v>
      </c>
      <c r="F136" s="258" t="s">
        <v>3131</v>
      </c>
      <c r="G136" s="259" t="s">
        <v>309</v>
      </c>
      <c r="H136" s="260">
        <v>32</v>
      </c>
      <c r="I136" s="261"/>
      <c r="J136" s="262">
        <f>ROUND(I136*H136,2)</f>
        <v>0</v>
      </c>
      <c r="K136" s="258" t="s">
        <v>19</v>
      </c>
      <c r="L136" s="263"/>
      <c r="M136" s="264" t="s">
        <v>19</v>
      </c>
      <c r="N136" s="265"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245</v>
      </c>
      <c r="AT136" s="226" t="s">
        <v>241</v>
      </c>
      <c r="AU136" s="226" t="s">
        <v>82</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4251</v>
      </c>
    </row>
    <row r="137" s="15" customFormat="1">
      <c r="A137" s="15"/>
      <c r="B137" s="266"/>
      <c r="C137" s="267"/>
      <c r="D137" s="235" t="s">
        <v>238</v>
      </c>
      <c r="E137" s="268" t="s">
        <v>19</v>
      </c>
      <c r="F137" s="269" t="s">
        <v>2896</v>
      </c>
      <c r="G137" s="267"/>
      <c r="H137" s="268" t="s">
        <v>19</v>
      </c>
      <c r="I137" s="270"/>
      <c r="J137" s="267"/>
      <c r="K137" s="267"/>
      <c r="L137" s="271"/>
      <c r="M137" s="272"/>
      <c r="N137" s="273"/>
      <c r="O137" s="273"/>
      <c r="P137" s="273"/>
      <c r="Q137" s="273"/>
      <c r="R137" s="273"/>
      <c r="S137" s="273"/>
      <c r="T137" s="273"/>
      <c r="U137" s="274"/>
      <c r="V137" s="15"/>
      <c r="W137" s="15"/>
      <c r="X137" s="15"/>
      <c r="Y137" s="15"/>
      <c r="Z137" s="15"/>
      <c r="AA137" s="15"/>
      <c r="AB137" s="15"/>
      <c r="AC137" s="15"/>
      <c r="AD137" s="15"/>
      <c r="AE137" s="15"/>
      <c r="AT137" s="275" t="s">
        <v>238</v>
      </c>
      <c r="AU137" s="275" t="s">
        <v>82</v>
      </c>
      <c r="AV137" s="15" t="s">
        <v>82</v>
      </c>
      <c r="AW137" s="15" t="s">
        <v>37</v>
      </c>
      <c r="AX137" s="15" t="s">
        <v>75</v>
      </c>
      <c r="AY137" s="275" t="s">
        <v>227</v>
      </c>
    </row>
    <row r="138" s="13" customFormat="1">
      <c r="A138" s="13"/>
      <c r="B138" s="233"/>
      <c r="C138" s="234"/>
      <c r="D138" s="235" t="s">
        <v>238</v>
      </c>
      <c r="E138" s="236" t="s">
        <v>19</v>
      </c>
      <c r="F138" s="237" t="s">
        <v>3055</v>
      </c>
      <c r="G138" s="234"/>
      <c r="H138" s="238">
        <v>32</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82</v>
      </c>
      <c r="AV138" s="13" t="s">
        <v>84</v>
      </c>
      <c r="AW138" s="13" t="s">
        <v>37</v>
      </c>
      <c r="AX138" s="13" t="s">
        <v>75</v>
      </c>
      <c r="AY138" s="244" t="s">
        <v>227</v>
      </c>
    </row>
    <row r="139" s="14" customFormat="1">
      <c r="A139" s="14"/>
      <c r="B139" s="245"/>
      <c r="C139" s="246"/>
      <c r="D139" s="235" t="s">
        <v>238</v>
      </c>
      <c r="E139" s="247" t="s">
        <v>19</v>
      </c>
      <c r="F139" s="248" t="s">
        <v>240</v>
      </c>
      <c r="G139" s="246"/>
      <c r="H139" s="249">
        <v>32</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82</v>
      </c>
      <c r="AV139" s="14" t="s">
        <v>234</v>
      </c>
      <c r="AW139" s="14" t="s">
        <v>37</v>
      </c>
      <c r="AX139" s="14" t="s">
        <v>82</v>
      </c>
      <c r="AY139" s="255" t="s">
        <v>227</v>
      </c>
    </row>
    <row r="140" s="2" customFormat="1" ht="16.5" customHeight="1">
      <c r="A140" s="40"/>
      <c r="B140" s="41"/>
      <c r="C140" s="215" t="s">
        <v>359</v>
      </c>
      <c r="D140" s="215" t="s">
        <v>229</v>
      </c>
      <c r="E140" s="216" t="s">
        <v>2704</v>
      </c>
      <c r="F140" s="217" t="s">
        <v>3139</v>
      </c>
      <c r="G140" s="218" t="s">
        <v>309</v>
      </c>
      <c r="H140" s="219">
        <v>20</v>
      </c>
      <c r="I140" s="220"/>
      <c r="J140" s="221">
        <f>ROUND(I140*H140,2)</f>
        <v>0</v>
      </c>
      <c r="K140" s="217" t="s">
        <v>19</v>
      </c>
      <c r="L140" s="46"/>
      <c r="M140" s="222" t="s">
        <v>19</v>
      </c>
      <c r="N140" s="223" t="s">
        <v>46</v>
      </c>
      <c r="O140" s="86"/>
      <c r="P140" s="224">
        <f>O140*H140</f>
        <v>0</v>
      </c>
      <c r="Q140" s="224">
        <v>0</v>
      </c>
      <c r="R140" s="224">
        <f>Q140*H140</f>
        <v>0</v>
      </c>
      <c r="S140" s="224">
        <v>0</v>
      </c>
      <c r="T140" s="224">
        <f>S140*H140</f>
        <v>0</v>
      </c>
      <c r="U140" s="225" t="s">
        <v>19</v>
      </c>
      <c r="V140" s="40"/>
      <c r="W140" s="40"/>
      <c r="X140" s="40"/>
      <c r="Y140" s="40"/>
      <c r="Z140" s="40"/>
      <c r="AA140" s="40"/>
      <c r="AB140" s="40"/>
      <c r="AC140" s="40"/>
      <c r="AD140" s="40"/>
      <c r="AE140" s="40"/>
      <c r="AR140" s="226" t="s">
        <v>234</v>
      </c>
      <c r="AT140" s="226" t="s">
        <v>229</v>
      </c>
      <c r="AU140" s="226" t="s">
        <v>82</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4252</v>
      </c>
    </row>
    <row r="141" s="2" customFormat="1" ht="16.5" customHeight="1">
      <c r="A141" s="40"/>
      <c r="B141" s="41"/>
      <c r="C141" s="256" t="s">
        <v>367</v>
      </c>
      <c r="D141" s="256" t="s">
        <v>241</v>
      </c>
      <c r="E141" s="257" t="s">
        <v>2707</v>
      </c>
      <c r="F141" s="258" t="s">
        <v>3274</v>
      </c>
      <c r="G141" s="259" t="s">
        <v>309</v>
      </c>
      <c r="H141" s="260">
        <v>20</v>
      </c>
      <c r="I141" s="261"/>
      <c r="J141" s="262">
        <f>ROUND(I141*H141,2)</f>
        <v>0</v>
      </c>
      <c r="K141" s="258" t="s">
        <v>19</v>
      </c>
      <c r="L141" s="263"/>
      <c r="M141" s="264" t="s">
        <v>19</v>
      </c>
      <c r="N141" s="265"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245</v>
      </c>
      <c r="AT141" s="226" t="s">
        <v>241</v>
      </c>
      <c r="AU141" s="226" t="s">
        <v>82</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4253</v>
      </c>
    </row>
    <row r="142" s="15" customFormat="1">
      <c r="A142" s="15"/>
      <c r="B142" s="266"/>
      <c r="C142" s="267"/>
      <c r="D142" s="235" t="s">
        <v>238</v>
      </c>
      <c r="E142" s="268" t="s">
        <v>19</v>
      </c>
      <c r="F142" s="269" t="s">
        <v>2896</v>
      </c>
      <c r="G142" s="267"/>
      <c r="H142" s="268" t="s">
        <v>19</v>
      </c>
      <c r="I142" s="270"/>
      <c r="J142" s="267"/>
      <c r="K142" s="267"/>
      <c r="L142" s="271"/>
      <c r="M142" s="272"/>
      <c r="N142" s="273"/>
      <c r="O142" s="273"/>
      <c r="P142" s="273"/>
      <c r="Q142" s="273"/>
      <c r="R142" s="273"/>
      <c r="S142" s="273"/>
      <c r="T142" s="273"/>
      <c r="U142" s="274"/>
      <c r="V142" s="15"/>
      <c r="W142" s="15"/>
      <c r="X142" s="15"/>
      <c r="Y142" s="15"/>
      <c r="Z142" s="15"/>
      <c r="AA142" s="15"/>
      <c r="AB142" s="15"/>
      <c r="AC142" s="15"/>
      <c r="AD142" s="15"/>
      <c r="AE142" s="15"/>
      <c r="AT142" s="275" t="s">
        <v>238</v>
      </c>
      <c r="AU142" s="275" t="s">
        <v>82</v>
      </c>
      <c r="AV142" s="15" t="s">
        <v>82</v>
      </c>
      <c r="AW142" s="15" t="s">
        <v>37</v>
      </c>
      <c r="AX142" s="15" t="s">
        <v>75</v>
      </c>
      <c r="AY142" s="275" t="s">
        <v>227</v>
      </c>
    </row>
    <row r="143" s="13" customFormat="1">
      <c r="A143" s="13"/>
      <c r="B143" s="233"/>
      <c r="C143" s="234"/>
      <c r="D143" s="235" t="s">
        <v>238</v>
      </c>
      <c r="E143" s="236" t="s">
        <v>19</v>
      </c>
      <c r="F143" s="237" t="s">
        <v>4254</v>
      </c>
      <c r="G143" s="234"/>
      <c r="H143" s="238">
        <v>20</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82</v>
      </c>
      <c r="AV143" s="13" t="s">
        <v>84</v>
      </c>
      <c r="AW143" s="13" t="s">
        <v>37</v>
      </c>
      <c r="AX143" s="13" t="s">
        <v>75</v>
      </c>
      <c r="AY143" s="244" t="s">
        <v>227</v>
      </c>
    </row>
    <row r="144" s="14" customFormat="1">
      <c r="A144" s="14"/>
      <c r="B144" s="245"/>
      <c r="C144" s="246"/>
      <c r="D144" s="235" t="s">
        <v>238</v>
      </c>
      <c r="E144" s="247" t="s">
        <v>19</v>
      </c>
      <c r="F144" s="248" t="s">
        <v>240</v>
      </c>
      <c r="G144" s="246"/>
      <c r="H144" s="249">
        <v>20</v>
      </c>
      <c r="I144" s="250"/>
      <c r="J144" s="246"/>
      <c r="K144" s="246"/>
      <c r="L144" s="251"/>
      <c r="M144" s="252"/>
      <c r="N144" s="253"/>
      <c r="O144" s="253"/>
      <c r="P144" s="253"/>
      <c r="Q144" s="253"/>
      <c r="R144" s="253"/>
      <c r="S144" s="253"/>
      <c r="T144" s="253"/>
      <c r="U144" s="254"/>
      <c r="V144" s="14"/>
      <c r="W144" s="14"/>
      <c r="X144" s="14"/>
      <c r="Y144" s="14"/>
      <c r="Z144" s="14"/>
      <c r="AA144" s="14"/>
      <c r="AB144" s="14"/>
      <c r="AC144" s="14"/>
      <c r="AD144" s="14"/>
      <c r="AE144" s="14"/>
      <c r="AT144" s="255" t="s">
        <v>238</v>
      </c>
      <c r="AU144" s="255" t="s">
        <v>82</v>
      </c>
      <c r="AV144" s="14" t="s">
        <v>234</v>
      </c>
      <c r="AW144" s="14" t="s">
        <v>37</v>
      </c>
      <c r="AX144" s="14" t="s">
        <v>82</v>
      </c>
      <c r="AY144" s="255" t="s">
        <v>227</v>
      </c>
    </row>
    <row r="145" s="2" customFormat="1" ht="16.5" customHeight="1">
      <c r="A145" s="40"/>
      <c r="B145" s="41"/>
      <c r="C145" s="215" t="s">
        <v>7</v>
      </c>
      <c r="D145" s="215" t="s">
        <v>229</v>
      </c>
      <c r="E145" s="216" t="s">
        <v>2710</v>
      </c>
      <c r="F145" s="217" t="s">
        <v>3164</v>
      </c>
      <c r="G145" s="218" t="s">
        <v>309</v>
      </c>
      <c r="H145" s="219">
        <v>36</v>
      </c>
      <c r="I145" s="220"/>
      <c r="J145" s="221">
        <f>ROUND(I145*H145,2)</f>
        <v>0</v>
      </c>
      <c r="K145" s="217" t="s">
        <v>19</v>
      </c>
      <c r="L145" s="46"/>
      <c r="M145" s="222" t="s">
        <v>19</v>
      </c>
      <c r="N145" s="223"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234</v>
      </c>
      <c r="AT145" s="226" t="s">
        <v>229</v>
      </c>
      <c r="AU145" s="226" t="s">
        <v>82</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4255</v>
      </c>
    </row>
    <row r="146" s="15" customFormat="1">
      <c r="A146" s="15"/>
      <c r="B146" s="266"/>
      <c r="C146" s="267"/>
      <c r="D146" s="235" t="s">
        <v>238</v>
      </c>
      <c r="E146" s="268" t="s">
        <v>19</v>
      </c>
      <c r="F146" s="269" t="s">
        <v>2896</v>
      </c>
      <c r="G146" s="267"/>
      <c r="H146" s="268" t="s">
        <v>19</v>
      </c>
      <c r="I146" s="270"/>
      <c r="J146" s="267"/>
      <c r="K146" s="267"/>
      <c r="L146" s="271"/>
      <c r="M146" s="272"/>
      <c r="N146" s="273"/>
      <c r="O146" s="273"/>
      <c r="P146" s="273"/>
      <c r="Q146" s="273"/>
      <c r="R146" s="273"/>
      <c r="S146" s="273"/>
      <c r="T146" s="273"/>
      <c r="U146" s="274"/>
      <c r="V146" s="15"/>
      <c r="W146" s="15"/>
      <c r="X146" s="15"/>
      <c r="Y146" s="15"/>
      <c r="Z146" s="15"/>
      <c r="AA146" s="15"/>
      <c r="AB146" s="15"/>
      <c r="AC146" s="15"/>
      <c r="AD146" s="15"/>
      <c r="AE146" s="15"/>
      <c r="AT146" s="275" t="s">
        <v>238</v>
      </c>
      <c r="AU146" s="275" t="s">
        <v>82</v>
      </c>
      <c r="AV146" s="15" t="s">
        <v>82</v>
      </c>
      <c r="AW146" s="15" t="s">
        <v>37</v>
      </c>
      <c r="AX146" s="15" t="s">
        <v>75</v>
      </c>
      <c r="AY146" s="275" t="s">
        <v>227</v>
      </c>
    </row>
    <row r="147" s="13" customFormat="1">
      <c r="A147" s="13"/>
      <c r="B147" s="233"/>
      <c r="C147" s="234"/>
      <c r="D147" s="235" t="s">
        <v>238</v>
      </c>
      <c r="E147" s="236" t="s">
        <v>19</v>
      </c>
      <c r="F147" s="237" t="s">
        <v>4256</v>
      </c>
      <c r="G147" s="234"/>
      <c r="H147" s="238">
        <v>36</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82</v>
      </c>
      <c r="AV147" s="13" t="s">
        <v>84</v>
      </c>
      <c r="AW147" s="13" t="s">
        <v>37</v>
      </c>
      <c r="AX147" s="13" t="s">
        <v>75</v>
      </c>
      <c r="AY147" s="244" t="s">
        <v>227</v>
      </c>
    </row>
    <row r="148" s="14" customFormat="1">
      <c r="A148" s="14"/>
      <c r="B148" s="245"/>
      <c r="C148" s="246"/>
      <c r="D148" s="235" t="s">
        <v>238</v>
      </c>
      <c r="E148" s="247" t="s">
        <v>19</v>
      </c>
      <c r="F148" s="248" t="s">
        <v>240</v>
      </c>
      <c r="G148" s="246"/>
      <c r="H148" s="249">
        <v>36</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82</v>
      </c>
      <c r="AV148" s="14" t="s">
        <v>234</v>
      </c>
      <c r="AW148" s="14" t="s">
        <v>37</v>
      </c>
      <c r="AX148" s="14" t="s">
        <v>82</v>
      </c>
      <c r="AY148" s="255" t="s">
        <v>227</v>
      </c>
    </row>
    <row r="149" s="2" customFormat="1" ht="16.5" customHeight="1">
      <c r="A149" s="40"/>
      <c r="B149" s="41"/>
      <c r="C149" s="215" t="s">
        <v>494</v>
      </c>
      <c r="D149" s="215" t="s">
        <v>229</v>
      </c>
      <c r="E149" s="216" t="s">
        <v>2714</v>
      </c>
      <c r="F149" s="217" t="s">
        <v>3168</v>
      </c>
      <c r="G149" s="218" t="s">
        <v>309</v>
      </c>
      <c r="H149" s="219">
        <v>36</v>
      </c>
      <c r="I149" s="220"/>
      <c r="J149" s="221">
        <f>ROUND(I149*H149,2)</f>
        <v>0</v>
      </c>
      <c r="K149" s="217" t="s">
        <v>19</v>
      </c>
      <c r="L149" s="46"/>
      <c r="M149" s="222" t="s">
        <v>19</v>
      </c>
      <c r="N149" s="223" t="s">
        <v>46</v>
      </c>
      <c r="O149" s="86"/>
      <c r="P149" s="224">
        <f>O149*H149</f>
        <v>0</v>
      </c>
      <c r="Q149" s="224">
        <v>0</v>
      </c>
      <c r="R149" s="224">
        <f>Q149*H149</f>
        <v>0</v>
      </c>
      <c r="S149" s="224">
        <v>0</v>
      </c>
      <c r="T149" s="224">
        <f>S149*H149</f>
        <v>0</v>
      </c>
      <c r="U149" s="225" t="s">
        <v>19</v>
      </c>
      <c r="V149" s="40"/>
      <c r="W149" s="40"/>
      <c r="X149" s="40"/>
      <c r="Y149" s="40"/>
      <c r="Z149" s="40"/>
      <c r="AA149" s="40"/>
      <c r="AB149" s="40"/>
      <c r="AC149" s="40"/>
      <c r="AD149" s="40"/>
      <c r="AE149" s="40"/>
      <c r="AR149" s="226" t="s">
        <v>234</v>
      </c>
      <c r="AT149" s="226" t="s">
        <v>229</v>
      </c>
      <c r="AU149" s="226" t="s">
        <v>82</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4257</v>
      </c>
    </row>
    <row r="150" s="15" customFormat="1">
      <c r="A150" s="15"/>
      <c r="B150" s="266"/>
      <c r="C150" s="267"/>
      <c r="D150" s="235" t="s">
        <v>238</v>
      </c>
      <c r="E150" s="268" t="s">
        <v>19</v>
      </c>
      <c r="F150" s="269" t="s">
        <v>2896</v>
      </c>
      <c r="G150" s="267"/>
      <c r="H150" s="268" t="s">
        <v>19</v>
      </c>
      <c r="I150" s="270"/>
      <c r="J150" s="267"/>
      <c r="K150" s="267"/>
      <c r="L150" s="271"/>
      <c r="M150" s="272"/>
      <c r="N150" s="273"/>
      <c r="O150" s="273"/>
      <c r="P150" s="273"/>
      <c r="Q150" s="273"/>
      <c r="R150" s="273"/>
      <c r="S150" s="273"/>
      <c r="T150" s="273"/>
      <c r="U150" s="274"/>
      <c r="V150" s="15"/>
      <c r="W150" s="15"/>
      <c r="X150" s="15"/>
      <c r="Y150" s="15"/>
      <c r="Z150" s="15"/>
      <c r="AA150" s="15"/>
      <c r="AB150" s="15"/>
      <c r="AC150" s="15"/>
      <c r="AD150" s="15"/>
      <c r="AE150" s="15"/>
      <c r="AT150" s="275" t="s">
        <v>238</v>
      </c>
      <c r="AU150" s="275" t="s">
        <v>82</v>
      </c>
      <c r="AV150" s="15" t="s">
        <v>82</v>
      </c>
      <c r="AW150" s="15" t="s">
        <v>37</v>
      </c>
      <c r="AX150" s="15" t="s">
        <v>75</v>
      </c>
      <c r="AY150" s="275" t="s">
        <v>227</v>
      </c>
    </row>
    <row r="151" s="13" customFormat="1">
      <c r="A151" s="13"/>
      <c r="B151" s="233"/>
      <c r="C151" s="234"/>
      <c r="D151" s="235" t="s">
        <v>238</v>
      </c>
      <c r="E151" s="236" t="s">
        <v>19</v>
      </c>
      <c r="F151" s="237" t="s">
        <v>4256</v>
      </c>
      <c r="G151" s="234"/>
      <c r="H151" s="238">
        <v>36</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82</v>
      </c>
      <c r="AV151" s="13" t="s">
        <v>84</v>
      </c>
      <c r="AW151" s="13" t="s">
        <v>37</v>
      </c>
      <c r="AX151" s="13" t="s">
        <v>75</v>
      </c>
      <c r="AY151" s="244" t="s">
        <v>227</v>
      </c>
    </row>
    <row r="152" s="14" customFormat="1">
      <c r="A152" s="14"/>
      <c r="B152" s="245"/>
      <c r="C152" s="246"/>
      <c r="D152" s="235" t="s">
        <v>238</v>
      </c>
      <c r="E152" s="247" t="s">
        <v>19</v>
      </c>
      <c r="F152" s="248" t="s">
        <v>240</v>
      </c>
      <c r="G152" s="246"/>
      <c r="H152" s="249">
        <v>36</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82</v>
      </c>
      <c r="AV152" s="14" t="s">
        <v>234</v>
      </c>
      <c r="AW152" s="14" t="s">
        <v>37</v>
      </c>
      <c r="AX152" s="14" t="s">
        <v>82</v>
      </c>
      <c r="AY152" s="255" t="s">
        <v>227</v>
      </c>
    </row>
    <row r="153" s="2" customFormat="1" ht="16.5" customHeight="1">
      <c r="A153" s="40"/>
      <c r="B153" s="41"/>
      <c r="C153" s="215" t="s">
        <v>499</v>
      </c>
      <c r="D153" s="215" t="s">
        <v>229</v>
      </c>
      <c r="E153" s="216" t="s">
        <v>2717</v>
      </c>
      <c r="F153" s="217" t="s">
        <v>2838</v>
      </c>
      <c r="G153" s="218" t="s">
        <v>2657</v>
      </c>
      <c r="H153" s="219">
        <v>4</v>
      </c>
      <c r="I153" s="220"/>
      <c r="J153" s="221">
        <f>ROUND(I153*H153,2)</f>
        <v>0</v>
      </c>
      <c r="K153" s="217" t="s">
        <v>19</v>
      </c>
      <c r="L153" s="46"/>
      <c r="M153" s="222" t="s">
        <v>19</v>
      </c>
      <c r="N153" s="223" t="s">
        <v>46</v>
      </c>
      <c r="O153" s="86"/>
      <c r="P153" s="224">
        <f>O153*H153</f>
        <v>0</v>
      </c>
      <c r="Q153" s="224">
        <v>0</v>
      </c>
      <c r="R153" s="224">
        <f>Q153*H153</f>
        <v>0</v>
      </c>
      <c r="S153" s="224">
        <v>0</v>
      </c>
      <c r="T153" s="224">
        <f>S153*H153</f>
        <v>0</v>
      </c>
      <c r="U153" s="225" t="s">
        <v>19</v>
      </c>
      <c r="V153" s="40"/>
      <c r="W153" s="40"/>
      <c r="X153" s="40"/>
      <c r="Y153" s="40"/>
      <c r="Z153" s="40"/>
      <c r="AA153" s="40"/>
      <c r="AB153" s="40"/>
      <c r="AC153" s="40"/>
      <c r="AD153" s="40"/>
      <c r="AE153" s="40"/>
      <c r="AR153" s="226" t="s">
        <v>234</v>
      </c>
      <c r="AT153" s="226" t="s">
        <v>229</v>
      </c>
      <c r="AU153" s="226" t="s">
        <v>82</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234</v>
      </c>
      <c r="BM153" s="226" t="s">
        <v>4258</v>
      </c>
    </row>
    <row r="154" s="15" customFormat="1">
      <c r="A154" s="15"/>
      <c r="B154" s="266"/>
      <c r="C154" s="267"/>
      <c r="D154" s="235" t="s">
        <v>238</v>
      </c>
      <c r="E154" s="268" t="s">
        <v>19</v>
      </c>
      <c r="F154" s="269" t="s">
        <v>2896</v>
      </c>
      <c r="G154" s="267"/>
      <c r="H154" s="268" t="s">
        <v>19</v>
      </c>
      <c r="I154" s="270"/>
      <c r="J154" s="267"/>
      <c r="K154" s="267"/>
      <c r="L154" s="271"/>
      <c r="M154" s="272"/>
      <c r="N154" s="273"/>
      <c r="O154" s="273"/>
      <c r="P154" s="273"/>
      <c r="Q154" s="273"/>
      <c r="R154" s="273"/>
      <c r="S154" s="273"/>
      <c r="T154" s="273"/>
      <c r="U154" s="274"/>
      <c r="V154" s="15"/>
      <c r="W154" s="15"/>
      <c r="X154" s="15"/>
      <c r="Y154" s="15"/>
      <c r="Z154" s="15"/>
      <c r="AA154" s="15"/>
      <c r="AB154" s="15"/>
      <c r="AC154" s="15"/>
      <c r="AD154" s="15"/>
      <c r="AE154" s="15"/>
      <c r="AT154" s="275" t="s">
        <v>238</v>
      </c>
      <c r="AU154" s="275" t="s">
        <v>82</v>
      </c>
      <c r="AV154" s="15" t="s">
        <v>82</v>
      </c>
      <c r="AW154" s="15" t="s">
        <v>37</v>
      </c>
      <c r="AX154" s="15" t="s">
        <v>75</v>
      </c>
      <c r="AY154" s="275" t="s">
        <v>227</v>
      </c>
    </row>
    <row r="155" s="13" customFormat="1">
      <c r="A155" s="13"/>
      <c r="B155" s="233"/>
      <c r="C155" s="234"/>
      <c r="D155" s="235" t="s">
        <v>238</v>
      </c>
      <c r="E155" s="236" t="s">
        <v>19</v>
      </c>
      <c r="F155" s="237" t="s">
        <v>3021</v>
      </c>
      <c r="G155" s="234"/>
      <c r="H155" s="238">
        <v>4</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82</v>
      </c>
      <c r="AV155" s="13" t="s">
        <v>84</v>
      </c>
      <c r="AW155" s="13" t="s">
        <v>37</v>
      </c>
      <c r="AX155" s="13" t="s">
        <v>75</v>
      </c>
      <c r="AY155" s="244" t="s">
        <v>227</v>
      </c>
    </row>
    <row r="156" s="14" customFormat="1">
      <c r="A156" s="14"/>
      <c r="B156" s="245"/>
      <c r="C156" s="246"/>
      <c r="D156" s="235" t="s">
        <v>238</v>
      </c>
      <c r="E156" s="247" t="s">
        <v>19</v>
      </c>
      <c r="F156" s="248" t="s">
        <v>240</v>
      </c>
      <c r="G156" s="246"/>
      <c r="H156" s="249">
        <v>4</v>
      </c>
      <c r="I156" s="250"/>
      <c r="J156" s="246"/>
      <c r="K156" s="246"/>
      <c r="L156" s="251"/>
      <c r="M156" s="252"/>
      <c r="N156" s="253"/>
      <c r="O156" s="253"/>
      <c r="P156" s="253"/>
      <c r="Q156" s="253"/>
      <c r="R156" s="253"/>
      <c r="S156" s="253"/>
      <c r="T156" s="253"/>
      <c r="U156" s="254"/>
      <c r="V156" s="14"/>
      <c r="W156" s="14"/>
      <c r="X156" s="14"/>
      <c r="Y156" s="14"/>
      <c r="Z156" s="14"/>
      <c r="AA156" s="14"/>
      <c r="AB156" s="14"/>
      <c r="AC156" s="14"/>
      <c r="AD156" s="14"/>
      <c r="AE156" s="14"/>
      <c r="AT156" s="255" t="s">
        <v>238</v>
      </c>
      <c r="AU156" s="255" t="s">
        <v>82</v>
      </c>
      <c r="AV156" s="14" t="s">
        <v>234</v>
      </c>
      <c r="AW156" s="14" t="s">
        <v>37</v>
      </c>
      <c r="AX156" s="14" t="s">
        <v>82</v>
      </c>
      <c r="AY156" s="255" t="s">
        <v>227</v>
      </c>
    </row>
    <row r="157" s="2" customFormat="1" ht="16.5" customHeight="1">
      <c r="A157" s="40"/>
      <c r="B157" s="41"/>
      <c r="C157" s="215" t="s">
        <v>312</v>
      </c>
      <c r="D157" s="215" t="s">
        <v>229</v>
      </c>
      <c r="E157" s="216" t="s">
        <v>2721</v>
      </c>
      <c r="F157" s="217" t="s">
        <v>2850</v>
      </c>
      <c r="G157" s="218" t="s">
        <v>2051</v>
      </c>
      <c r="H157" s="219">
        <v>1</v>
      </c>
      <c r="I157" s="220"/>
      <c r="J157" s="221">
        <f>ROUND(I157*H157,2)</f>
        <v>0</v>
      </c>
      <c r="K157" s="217" t="s">
        <v>19</v>
      </c>
      <c r="L157" s="46"/>
      <c r="M157" s="222" t="s">
        <v>19</v>
      </c>
      <c r="N157" s="223" t="s">
        <v>46</v>
      </c>
      <c r="O157" s="86"/>
      <c r="P157" s="224">
        <f>O157*H157</f>
        <v>0</v>
      </c>
      <c r="Q157" s="224">
        <v>0</v>
      </c>
      <c r="R157" s="224">
        <f>Q157*H157</f>
        <v>0</v>
      </c>
      <c r="S157" s="224">
        <v>0</v>
      </c>
      <c r="T157" s="224">
        <f>S157*H157</f>
        <v>0</v>
      </c>
      <c r="U157" s="225" t="s">
        <v>19</v>
      </c>
      <c r="V157" s="40"/>
      <c r="W157" s="40"/>
      <c r="X157" s="40"/>
      <c r="Y157" s="40"/>
      <c r="Z157" s="40"/>
      <c r="AA157" s="40"/>
      <c r="AB157" s="40"/>
      <c r="AC157" s="40"/>
      <c r="AD157" s="40"/>
      <c r="AE157" s="40"/>
      <c r="AR157" s="226" t="s">
        <v>234</v>
      </c>
      <c r="AT157" s="226" t="s">
        <v>229</v>
      </c>
      <c r="AU157" s="226" t="s">
        <v>82</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234</v>
      </c>
      <c r="BM157" s="226" t="s">
        <v>4259</v>
      </c>
    </row>
    <row r="158" s="2" customFormat="1" ht="16.5" customHeight="1">
      <c r="A158" s="40"/>
      <c r="B158" s="41"/>
      <c r="C158" s="256" t="s">
        <v>508</v>
      </c>
      <c r="D158" s="256" t="s">
        <v>241</v>
      </c>
      <c r="E158" s="257" t="s">
        <v>2724</v>
      </c>
      <c r="F158" s="258" t="s">
        <v>2853</v>
      </c>
      <c r="G158" s="259" t="s">
        <v>2051</v>
      </c>
      <c r="H158" s="260">
        <v>1</v>
      </c>
      <c r="I158" s="261"/>
      <c r="J158" s="262">
        <f>ROUND(I158*H158,2)</f>
        <v>0</v>
      </c>
      <c r="K158" s="258" t="s">
        <v>19</v>
      </c>
      <c r="L158" s="263"/>
      <c r="M158" s="264" t="s">
        <v>19</v>
      </c>
      <c r="N158" s="265"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245</v>
      </c>
      <c r="AT158" s="226" t="s">
        <v>241</v>
      </c>
      <c r="AU158" s="226" t="s">
        <v>82</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4260</v>
      </c>
    </row>
    <row r="159" s="15" customFormat="1">
      <c r="A159" s="15"/>
      <c r="B159" s="266"/>
      <c r="C159" s="267"/>
      <c r="D159" s="235" t="s">
        <v>238</v>
      </c>
      <c r="E159" s="268" t="s">
        <v>19</v>
      </c>
      <c r="F159" s="269" t="s">
        <v>2896</v>
      </c>
      <c r="G159" s="267"/>
      <c r="H159" s="268" t="s">
        <v>19</v>
      </c>
      <c r="I159" s="270"/>
      <c r="J159" s="267"/>
      <c r="K159" s="267"/>
      <c r="L159" s="271"/>
      <c r="M159" s="272"/>
      <c r="N159" s="273"/>
      <c r="O159" s="273"/>
      <c r="P159" s="273"/>
      <c r="Q159" s="273"/>
      <c r="R159" s="273"/>
      <c r="S159" s="273"/>
      <c r="T159" s="273"/>
      <c r="U159" s="274"/>
      <c r="V159" s="15"/>
      <c r="W159" s="15"/>
      <c r="X159" s="15"/>
      <c r="Y159" s="15"/>
      <c r="Z159" s="15"/>
      <c r="AA159" s="15"/>
      <c r="AB159" s="15"/>
      <c r="AC159" s="15"/>
      <c r="AD159" s="15"/>
      <c r="AE159" s="15"/>
      <c r="AT159" s="275" t="s">
        <v>238</v>
      </c>
      <c r="AU159" s="275" t="s">
        <v>82</v>
      </c>
      <c r="AV159" s="15" t="s">
        <v>82</v>
      </c>
      <c r="AW159" s="15" t="s">
        <v>37</v>
      </c>
      <c r="AX159" s="15" t="s">
        <v>75</v>
      </c>
      <c r="AY159" s="275" t="s">
        <v>227</v>
      </c>
    </row>
    <row r="160" s="13" customFormat="1">
      <c r="A160" s="13"/>
      <c r="B160" s="233"/>
      <c r="C160" s="234"/>
      <c r="D160" s="235" t="s">
        <v>238</v>
      </c>
      <c r="E160" s="236" t="s">
        <v>19</v>
      </c>
      <c r="F160" s="237" t="s">
        <v>82</v>
      </c>
      <c r="G160" s="234"/>
      <c r="H160" s="238">
        <v>1</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82</v>
      </c>
      <c r="AV160" s="13" t="s">
        <v>84</v>
      </c>
      <c r="AW160" s="13" t="s">
        <v>37</v>
      </c>
      <c r="AX160" s="13" t="s">
        <v>75</v>
      </c>
      <c r="AY160" s="244" t="s">
        <v>227</v>
      </c>
    </row>
    <row r="161" s="14" customFormat="1">
      <c r="A161" s="14"/>
      <c r="B161" s="245"/>
      <c r="C161" s="246"/>
      <c r="D161" s="235" t="s">
        <v>238</v>
      </c>
      <c r="E161" s="247" t="s">
        <v>19</v>
      </c>
      <c r="F161" s="248" t="s">
        <v>240</v>
      </c>
      <c r="G161" s="246"/>
      <c r="H161" s="249">
        <v>1</v>
      </c>
      <c r="I161" s="250"/>
      <c r="J161" s="246"/>
      <c r="K161" s="246"/>
      <c r="L161" s="251"/>
      <c r="M161" s="252"/>
      <c r="N161" s="253"/>
      <c r="O161" s="253"/>
      <c r="P161" s="253"/>
      <c r="Q161" s="253"/>
      <c r="R161" s="253"/>
      <c r="S161" s="253"/>
      <c r="T161" s="253"/>
      <c r="U161" s="254"/>
      <c r="V161" s="14"/>
      <c r="W161" s="14"/>
      <c r="X161" s="14"/>
      <c r="Y161" s="14"/>
      <c r="Z161" s="14"/>
      <c r="AA161" s="14"/>
      <c r="AB161" s="14"/>
      <c r="AC161" s="14"/>
      <c r="AD161" s="14"/>
      <c r="AE161" s="14"/>
      <c r="AT161" s="255" t="s">
        <v>238</v>
      </c>
      <c r="AU161" s="255" t="s">
        <v>82</v>
      </c>
      <c r="AV161" s="14" t="s">
        <v>234</v>
      </c>
      <c r="AW161" s="14" t="s">
        <v>37</v>
      </c>
      <c r="AX161" s="14" t="s">
        <v>82</v>
      </c>
      <c r="AY161" s="255" t="s">
        <v>227</v>
      </c>
    </row>
    <row r="162" s="2" customFormat="1" ht="16.5" customHeight="1">
      <c r="A162" s="40"/>
      <c r="B162" s="41"/>
      <c r="C162" s="215" t="s">
        <v>514</v>
      </c>
      <c r="D162" s="215" t="s">
        <v>229</v>
      </c>
      <c r="E162" s="216" t="s">
        <v>2727</v>
      </c>
      <c r="F162" s="217" t="s">
        <v>3181</v>
      </c>
      <c r="G162" s="218" t="s">
        <v>2051</v>
      </c>
      <c r="H162" s="219">
        <v>1</v>
      </c>
      <c r="I162" s="220"/>
      <c r="J162" s="221">
        <f>ROUND(I162*H162,2)</f>
        <v>0</v>
      </c>
      <c r="K162" s="217" t="s">
        <v>19</v>
      </c>
      <c r="L162" s="46"/>
      <c r="M162" s="222" t="s">
        <v>19</v>
      </c>
      <c r="N162" s="223" t="s">
        <v>46</v>
      </c>
      <c r="O162" s="86"/>
      <c r="P162" s="224">
        <f>O162*H162</f>
        <v>0</v>
      </c>
      <c r="Q162" s="224">
        <v>0</v>
      </c>
      <c r="R162" s="224">
        <f>Q162*H162</f>
        <v>0</v>
      </c>
      <c r="S162" s="224">
        <v>0</v>
      </c>
      <c r="T162" s="224">
        <f>S162*H162</f>
        <v>0</v>
      </c>
      <c r="U162" s="225" t="s">
        <v>19</v>
      </c>
      <c r="V162" s="40"/>
      <c r="W162" s="40"/>
      <c r="X162" s="40"/>
      <c r="Y162" s="40"/>
      <c r="Z162" s="40"/>
      <c r="AA162" s="40"/>
      <c r="AB162" s="40"/>
      <c r="AC162" s="40"/>
      <c r="AD162" s="40"/>
      <c r="AE162" s="40"/>
      <c r="AR162" s="226" t="s">
        <v>234</v>
      </c>
      <c r="AT162" s="226" t="s">
        <v>229</v>
      </c>
      <c r="AU162" s="226" t="s">
        <v>82</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234</v>
      </c>
      <c r="BM162" s="226" t="s">
        <v>4261</v>
      </c>
    </row>
    <row r="163" s="2" customFormat="1" ht="16.5" customHeight="1">
      <c r="A163" s="40"/>
      <c r="B163" s="41"/>
      <c r="C163" s="256" t="s">
        <v>521</v>
      </c>
      <c r="D163" s="256" t="s">
        <v>241</v>
      </c>
      <c r="E163" s="257" t="s">
        <v>2730</v>
      </c>
      <c r="F163" s="258" t="s">
        <v>3184</v>
      </c>
      <c r="G163" s="259" t="s">
        <v>2051</v>
      </c>
      <c r="H163" s="260">
        <v>1</v>
      </c>
      <c r="I163" s="261"/>
      <c r="J163" s="262">
        <f>ROUND(I163*H163,2)</f>
        <v>0</v>
      </c>
      <c r="K163" s="258" t="s">
        <v>19</v>
      </c>
      <c r="L163" s="263"/>
      <c r="M163" s="264" t="s">
        <v>19</v>
      </c>
      <c r="N163" s="265" t="s">
        <v>46</v>
      </c>
      <c r="O163" s="86"/>
      <c r="P163" s="224">
        <f>O163*H163</f>
        <v>0</v>
      </c>
      <c r="Q163" s="224">
        <v>0</v>
      </c>
      <c r="R163" s="224">
        <f>Q163*H163</f>
        <v>0</v>
      </c>
      <c r="S163" s="224">
        <v>0</v>
      </c>
      <c r="T163" s="224">
        <f>S163*H163</f>
        <v>0</v>
      </c>
      <c r="U163" s="225" t="s">
        <v>19</v>
      </c>
      <c r="V163" s="40"/>
      <c r="W163" s="40"/>
      <c r="X163" s="40"/>
      <c r="Y163" s="40"/>
      <c r="Z163" s="40"/>
      <c r="AA163" s="40"/>
      <c r="AB163" s="40"/>
      <c r="AC163" s="40"/>
      <c r="AD163" s="40"/>
      <c r="AE163" s="40"/>
      <c r="AR163" s="226" t="s">
        <v>245</v>
      </c>
      <c r="AT163" s="226" t="s">
        <v>241</v>
      </c>
      <c r="AU163" s="226" t="s">
        <v>82</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234</v>
      </c>
      <c r="BM163" s="226" t="s">
        <v>4262</v>
      </c>
    </row>
    <row r="164" s="15" customFormat="1">
      <c r="A164" s="15"/>
      <c r="B164" s="266"/>
      <c r="C164" s="267"/>
      <c r="D164" s="235" t="s">
        <v>238</v>
      </c>
      <c r="E164" s="268" t="s">
        <v>19</v>
      </c>
      <c r="F164" s="269" t="s">
        <v>2896</v>
      </c>
      <c r="G164" s="267"/>
      <c r="H164" s="268" t="s">
        <v>19</v>
      </c>
      <c r="I164" s="270"/>
      <c r="J164" s="267"/>
      <c r="K164" s="267"/>
      <c r="L164" s="271"/>
      <c r="M164" s="272"/>
      <c r="N164" s="273"/>
      <c r="O164" s="273"/>
      <c r="P164" s="273"/>
      <c r="Q164" s="273"/>
      <c r="R164" s="273"/>
      <c r="S164" s="273"/>
      <c r="T164" s="273"/>
      <c r="U164" s="274"/>
      <c r="V164" s="15"/>
      <c r="W164" s="15"/>
      <c r="X164" s="15"/>
      <c r="Y164" s="15"/>
      <c r="Z164" s="15"/>
      <c r="AA164" s="15"/>
      <c r="AB164" s="15"/>
      <c r="AC164" s="15"/>
      <c r="AD164" s="15"/>
      <c r="AE164" s="15"/>
      <c r="AT164" s="275" t="s">
        <v>238</v>
      </c>
      <c r="AU164" s="275" t="s">
        <v>82</v>
      </c>
      <c r="AV164" s="15" t="s">
        <v>82</v>
      </c>
      <c r="AW164" s="15" t="s">
        <v>37</v>
      </c>
      <c r="AX164" s="15" t="s">
        <v>75</v>
      </c>
      <c r="AY164" s="275" t="s">
        <v>227</v>
      </c>
    </row>
    <row r="165" s="13" customFormat="1">
      <c r="A165" s="13"/>
      <c r="B165" s="233"/>
      <c r="C165" s="234"/>
      <c r="D165" s="235" t="s">
        <v>238</v>
      </c>
      <c r="E165" s="236" t="s">
        <v>19</v>
      </c>
      <c r="F165" s="237" t="s">
        <v>82</v>
      </c>
      <c r="G165" s="234"/>
      <c r="H165" s="238">
        <v>1</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82</v>
      </c>
      <c r="AV165" s="13" t="s">
        <v>84</v>
      </c>
      <c r="AW165" s="13" t="s">
        <v>37</v>
      </c>
      <c r="AX165" s="13" t="s">
        <v>75</v>
      </c>
      <c r="AY165" s="244" t="s">
        <v>227</v>
      </c>
    </row>
    <row r="166" s="14" customFormat="1">
      <c r="A166" s="14"/>
      <c r="B166" s="245"/>
      <c r="C166" s="246"/>
      <c r="D166" s="235" t="s">
        <v>238</v>
      </c>
      <c r="E166" s="247" t="s">
        <v>19</v>
      </c>
      <c r="F166" s="248" t="s">
        <v>240</v>
      </c>
      <c r="G166" s="246"/>
      <c r="H166" s="249">
        <v>1</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82</v>
      </c>
      <c r="AV166" s="14" t="s">
        <v>234</v>
      </c>
      <c r="AW166" s="14" t="s">
        <v>37</v>
      </c>
      <c r="AX166" s="14" t="s">
        <v>82</v>
      </c>
      <c r="AY166" s="255" t="s">
        <v>227</v>
      </c>
    </row>
    <row r="167" s="2" customFormat="1" ht="21.75" customHeight="1">
      <c r="A167" s="40"/>
      <c r="B167" s="41"/>
      <c r="C167" s="256" t="s">
        <v>526</v>
      </c>
      <c r="D167" s="256" t="s">
        <v>241</v>
      </c>
      <c r="E167" s="257" t="s">
        <v>2734</v>
      </c>
      <c r="F167" s="258" t="s">
        <v>3187</v>
      </c>
      <c r="G167" s="259" t="s">
        <v>2051</v>
      </c>
      <c r="H167" s="260">
        <v>1</v>
      </c>
      <c r="I167" s="261"/>
      <c r="J167" s="262">
        <f>ROUND(I167*H167,2)</f>
        <v>0</v>
      </c>
      <c r="K167" s="258" t="s">
        <v>19</v>
      </c>
      <c r="L167" s="263"/>
      <c r="M167" s="264" t="s">
        <v>19</v>
      </c>
      <c r="N167" s="265"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245</v>
      </c>
      <c r="AT167" s="226" t="s">
        <v>241</v>
      </c>
      <c r="AU167" s="226" t="s">
        <v>82</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4263</v>
      </c>
    </row>
    <row r="168" s="15" customFormat="1">
      <c r="A168" s="15"/>
      <c r="B168" s="266"/>
      <c r="C168" s="267"/>
      <c r="D168" s="235" t="s">
        <v>238</v>
      </c>
      <c r="E168" s="268" t="s">
        <v>19</v>
      </c>
      <c r="F168" s="269" t="s">
        <v>2896</v>
      </c>
      <c r="G168" s="267"/>
      <c r="H168" s="268" t="s">
        <v>19</v>
      </c>
      <c r="I168" s="270"/>
      <c r="J168" s="267"/>
      <c r="K168" s="267"/>
      <c r="L168" s="271"/>
      <c r="M168" s="272"/>
      <c r="N168" s="273"/>
      <c r="O168" s="273"/>
      <c r="P168" s="273"/>
      <c r="Q168" s="273"/>
      <c r="R168" s="273"/>
      <c r="S168" s="273"/>
      <c r="T168" s="273"/>
      <c r="U168" s="274"/>
      <c r="V168" s="15"/>
      <c r="W168" s="15"/>
      <c r="X168" s="15"/>
      <c r="Y168" s="15"/>
      <c r="Z168" s="15"/>
      <c r="AA168" s="15"/>
      <c r="AB168" s="15"/>
      <c r="AC168" s="15"/>
      <c r="AD168" s="15"/>
      <c r="AE168" s="15"/>
      <c r="AT168" s="275" t="s">
        <v>238</v>
      </c>
      <c r="AU168" s="275" t="s">
        <v>82</v>
      </c>
      <c r="AV168" s="15" t="s">
        <v>82</v>
      </c>
      <c r="AW168" s="15" t="s">
        <v>37</v>
      </c>
      <c r="AX168" s="15" t="s">
        <v>75</v>
      </c>
      <c r="AY168" s="275" t="s">
        <v>227</v>
      </c>
    </row>
    <row r="169" s="13" customFormat="1">
      <c r="A169" s="13"/>
      <c r="B169" s="233"/>
      <c r="C169" s="234"/>
      <c r="D169" s="235" t="s">
        <v>238</v>
      </c>
      <c r="E169" s="236" t="s">
        <v>19</v>
      </c>
      <c r="F169" s="237" t="s">
        <v>82</v>
      </c>
      <c r="G169" s="234"/>
      <c r="H169" s="238">
        <v>1</v>
      </c>
      <c r="I169" s="239"/>
      <c r="J169" s="234"/>
      <c r="K169" s="234"/>
      <c r="L169" s="240"/>
      <c r="M169" s="241"/>
      <c r="N169" s="242"/>
      <c r="O169" s="242"/>
      <c r="P169" s="242"/>
      <c r="Q169" s="242"/>
      <c r="R169" s="242"/>
      <c r="S169" s="242"/>
      <c r="T169" s="242"/>
      <c r="U169" s="243"/>
      <c r="V169" s="13"/>
      <c r="W169" s="13"/>
      <c r="X169" s="13"/>
      <c r="Y169" s="13"/>
      <c r="Z169" s="13"/>
      <c r="AA169" s="13"/>
      <c r="AB169" s="13"/>
      <c r="AC169" s="13"/>
      <c r="AD169" s="13"/>
      <c r="AE169" s="13"/>
      <c r="AT169" s="244" t="s">
        <v>238</v>
      </c>
      <c r="AU169" s="244" t="s">
        <v>82</v>
      </c>
      <c r="AV169" s="13" t="s">
        <v>84</v>
      </c>
      <c r="AW169" s="13" t="s">
        <v>37</v>
      </c>
      <c r="AX169" s="13" t="s">
        <v>75</v>
      </c>
      <c r="AY169" s="244" t="s">
        <v>227</v>
      </c>
    </row>
    <row r="170" s="14" customFormat="1">
      <c r="A170" s="14"/>
      <c r="B170" s="245"/>
      <c r="C170" s="246"/>
      <c r="D170" s="235" t="s">
        <v>238</v>
      </c>
      <c r="E170" s="247" t="s">
        <v>19</v>
      </c>
      <c r="F170" s="248" t="s">
        <v>240</v>
      </c>
      <c r="G170" s="246"/>
      <c r="H170" s="249">
        <v>1</v>
      </c>
      <c r="I170" s="250"/>
      <c r="J170" s="246"/>
      <c r="K170" s="246"/>
      <c r="L170" s="251"/>
      <c r="M170" s="252"/>
      <c r="N170" s="253"/>
      <c r="O170" s="253"/>
      <c r="P170" s="253"/>
      <c r="Q170" s="253"/>
      <c r="R170" s="253"/>
      <c r="S170" s="253"/>
      <c r="T170" s="253"/>
      <c r="U170" s="254"/>
      <c r="V170" s="14"/>
      <c r="W170" s="14"/>
      <c r="X170" s="14"/>
      <c r="Y170" s="14"/>
      <c r="Z170" s="14"/>
      <c r="AA170" s="14"/>
      <c r="AB170" s="14"/>
      <c r="AC170" s="14"/>
      <c r="AD170" s="14"/>
      <c r="AE170" s="14"/>
      <c r="AT170" s="255" t="s">
        <v>238</v>
      </c>
      <c r="AU170" s="255" t="s">
        <v>82</v>
      </c>
      <c r="AV170" s="14" t="s">
        <v>234</v>
      </c>
      <c r="AW170" s="14" t="s">
        <v>37</v>
      </c>
      <c r="AX170" s="14" t="s">
        <v>82</v>
      </c>
      <c r="AY170" s="255" t="s">
        <v>227</v>
      </c>
    </row>
    <row r="171" s="2" customFormat="1" ht="16.5" customHeight="1">
      <c r="A171" s="40"/>
      <c r="B171" s="41"/>
      <c r="C171" s="215" t="s">
        <v>531</v>
      </c>
      <c r="D171" s="215" t="s">
        <v>229</v>
      </c>
      <c r="E171" s="216" t="s">
        <v>2737</v>
      </c>
      <c r="F171" s="217" t="s">
        <v>3190</v>
      </c>
      <c r="G171" s="218" t="s">
        <v>370</v>
      </c>
      <c r="H171" s="219">
        <v>4</v>
      </c>
      <c r="I171" s="220"/>
      <c r="J171" s="221">
        <f>ROUND(I171*H171,2)</f>
        <v>0</v>
      </c>
      <c r="K171" s="217" t="s">
        <v>19</v>
      </c>
      <c r="L171" s="46"/>
      <c r="M171" s="222" t="s">
        <v>19</v>
      </c>
      <c r="N171" s="223" t="s">
        <v>46</v>
      </c>
      <c r="O171" s="86"/>
      <c r="P171" s="224">
        <f>O171*H171</f>
        <v>0</v>
      </c>
      <c r="Q171" s="224">
        <v>0</v>
      </c>
      <c r="R171" s="224">
        <f>Q171*H171</f>
        <v>0</v>
      </c>
      <c r="S171" s="224">
        <v>0</v>
      </c>
      <c r="T171" s="224">
        <f>S171*H171</f>
        <v>0</v>
      </c>
      <c r="U171" s="225" t="s">
        <v>19</v>
      </c>
      <c r="V171" s="40"/>
      <c r="W171" s="40"/>
      <c r="X171" s="40"/>
      <c r="Y171" s="40"/>
      <c r="Z171" s="40"/>
      <c r="AA171" s="40"/>
      <c r="AB171" s="40"/>
      <c r="AC171" s="40"/>
      <c r="AD171" s="40"/>
      <c r="AE171" s="40"/>
      <c r="AR171" s="226" t="s">
        <v>234</v>
      </c>
      <c r="AT171" s="226" t="s">
        <v>229</v>
      </c>
      <c r="AU171" s="226" t="s">
        <v>82</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234</v>
      </c>
      <c r="BM171" s="226" t="s">
        <v>4264</v>
      </c>
    </row>
    <row r="172" s="15" customFormat="1">
      <c r="A172" s="15"/>
      <c r="B172" s="266"/>
      <c r="C172" s="267"/>
      <c r="D172" s="235" t="s">
        <v>238</v>
      </c>
      <c r="E172" s="268" t="s">
        <v>19</v>
      </c>
      <c r="F172" s="269" t="s">
        <v>2896</v>
      </c>
      <c r="G172" s="267"/>
      <c r="H172" s="268" t="s">
        <v>19</v>
      </c>
      <c r="I172" s="270"/>
      <c r="J172" s="267"/>
      <c r="K172" s="267"/>
      <c r="L172" s="271"/>
      <c r="M172" s="272"/>
      <c r="N172" s="273"/>
      <c r="O172" s="273"/>
      <c r="P172" s="273"/>
      <c r="Q172" s="273"/>
      <c r="R172" s="273"/>
      <c r="S172" s="273"/>
      <c r="T172" s="273"/>
      <c r="U172" s="274"/>
      <c r="V172" s="15"/>
      <c r="W172" s="15"/>
      <c r="X172" s="15"/>
      <c r="Y172" s="15"/>
      <c r="Z172" s="15"/>
      <c r="AA172" s="15"/>
      <c r="AB172" s="15"/>
      <c r="AC172" s="15"/>
      <c r="AD172" s="15"/>
      <c r="AE172" s="15"/>
      <c r="AT172" s="275" t="s">
        <v>238</v>
      </c>
      <c r="AU172" s="275" t="s">
        <v>82</v>
      </c>
      <c r="AV172" s="15" t="s">
        <v>82</v>
      </c>
      <c r="AW172" s="15" t="s">
        <v>37</v>
      </c>
      <c r="AX172" s="15" t="s">
        <v>75</v>
      </c>
      <c r="AY172" s="275" t="s">
        <v>227</v>
      </c>
    </row>
    <row r="173" s="13" customFormat="1">
      <c r="A173" s="13"/>
      <c r="B173" s="233"/>
      <c r="C173" s="234"/>
      <c r="D173" s="235" t="s">
        <v>238</v>
      </c>
      <c r="E173" s="236" t="s">
        <v>19</v>
      </c>
      <c r="F173" s="237" t="s">
        <v>234</v>
      </c>
      <c r="G173" s="234"/>
      <c r="H173" s="238">
        <v>4</v>
      </c>
      <c r="I173" s="239"/>
      <c r="J173" s="234"/>
      <c r="K173" s="234"/>
      <c r="L173" s="240"/>
      <c r="M173" s="241"/>
      <c r="N173" s="242"/>
      <c r="O173" s="242"/>
      <c r="P173" s="242"/>
      <c r="Q173" s="242"/>
      <c r="R173" s="242"/>
      <c r="S173" s="242"/>
      <c r="T173" s="242"/>
      <c r="U173" s="243"/>
      <c r="V173" s="13"/>
      <c r="W173" s="13"/>
      <c r="X173" s="13"/>
      <c r="Y173" s="13"/>
      <c r="Z173" s="13"/>
      <c r="AA173" s="13"/>
      <c r="AB173" s="13"/>
      <c r="AC173" s="13"/>
      <c r="AD173" s="13"/>
      <c r="AE173" s="13"/>
      <c r="AT173" s="244" t="s">
        <v>238</v>
      </c>
      <c r="AU173" s="244" t="s">
        <v>82</v>
      </c>
      <c r="AV173" s="13" t="s">
        <v>84</v>
      </c>
      <c r="AW173" s="13" t="s">
        <v>37</v>
      </c>
      <c r="AX173" s="13" t="s">
        <v>75</v>
      </c>
      <c r="AY173" s="244" t="s">
        <v>227</v>
      </c>
    </row>
    <row r="174" s="14" customFormat="1">
      <c r="A174" s="14"/>
      <c r="B174" s="245"/>
      <c r="C174" s="246"/>
      <c r="D174" s="235" t="s">
        <v>238</v>
      </c>
      <c r="E174" s="247" t="s">
        <v>19</v>
      </c>
      <c r="F174" s="248" t="s">
        <v>240</v>
      </c>
      <c r="G174" s="246"/>
      <c r="H174" s="249">
        <v>4</v>
      </c>
      <c r="I174" s="250"/>
      <c r="J174" s="246"/>
      <c r="K174" s="246"/>
      <c r="L174" s="251"/>
      <c r="M174" s="252"/>
      <c r="N174" s="253"/>
      <c r="O174" s="253"/>
      <c r="P174" s="253"/>
      <c r="Q174" s="253"/>
      <c r="R174" s="253"/>
      <c r="S174" s="253"/>
      <c r="T174" s="253"/>
      <c r="U174" s="254"/>
      <c r="V174" s="14"/>
      <c r="W174" s="14"/>
      <c r="X174" s="14"/>
      <c r="Y174" s="14"/>
      <c r="Z174" s="14"/>
      <c r="AA174" s="14"/>
      <c r="AB174" s="14"/>
      <c r="AC174" s="14"/>
      <c r="AD174" s="14"/>
      <c r="AE174" s="14"/>
      <c r="AT174" s="255" t="s">
        <v>238</v>
      </c>
      <c r="AU174" s="255" t="s">
        <v>82</v>
      </c>
      <c r="AV174" s="14" t="s">
        <v>234</v>
      </c>
      <c r="AW174" s="14" t="s">
        <v>37</v>
      </c>
      <c r="AX174" s="14" t="s">
        <v>82</v>
      </c>
      <c r="AY174" s="255" t="s">
        <v>227</v>
      </c>
    </row>
    <row r="175" s="2" customFormat="1" ht="16.5" customHeight="1">
      <c r="A175" s="40"/>
      <c r="B175" s="41"/>
      <c r="C175" s="215" t="s">
        <v>538</v>
      </c>
      <c r="D175" s="215" t="s">
        <v>229</v>
      </c>
      <c r="E175" s="216" t="s">
        <v>2740</v>
      </c>
      <c r="F175" s="217" t="s">
        <v>3196</v>
      </c>
      <c r="G175" s="218" t="s">
        <v>2657</v>
      </c>
      <c r="H175" s="219">
        <v>8</v>
      </c>
      <c r="I175" s="220"/>
      <c r="J175" s="221">
        <f>ROUND(I175*H175,2)</f>
        <v>0</v>
      </c>
      <c r="K175" s="217" t="s">
        <v>19</v>
      </c>
      <c r="L175" s="46"/>
      <c r="M175" s="222" t="s">
        <v>19</v>
      </c>
      <c r="N175" s="223" t="s">
        <v>46</v>
      </c>
      <c r="O175" s="86"/>
      <c r="P175" s="224">
        <f>O175*H175</f>
        <v>0</v>
      </c>
      <c r="Q175" s="224">
        <v>0</v>
      </c>
      <c r="R175" s="224">
        <f>Q175*H175</f>
        <v>0</v>
      </c>
      <c r="S175" s="224">
        <v>0</v>
      </c>
      <c r="T175" s="224">
        <f>S175*H175</f>
        <v>0</v>
      </c>
      <c r="U175" s="225" t="s">
        <v>19</v>
      </c>
      <c r="V175" s="40"/>
      <c r="W175" s="40"/>
      <c r="X175" s="40"/>
      <c r="Y175" s="40"/>
      <c r="Z175" s="40"/>
      <c r="AA175" s="40"/>
      <c r="AB175" s="40"/>
      <c r="AC175" s="40"/>
      <c r="AD175" s="40"/>
      <c r="AE175" s="40"/>
      <c r="AR175" s="226" t="s">
        <v>234</v>
      </c>
      <c r="AT175" s="226" t="s">
        <v>229</v>
      </c>
      <c r="AU175" s="226" t="s">
        <v>82</v>
      </c>
      <c r="AY175" s="19" t="s">
        <v>227</v>
      </c>
      <c r="BE175" s="227">
        <f>IF(N175="základní",J175,0)</f>
        <v>0</v>
      </c>
      <c r="BF175" s="227">
        <f>IF(N175="snížená",J175,0)</f>
        <v>0</v>
      </c>
      <c r="BG175" s="227">
        <f>IF(N175="zákl. přenesená",J175,0)</f>
        <v>0</v>
      </c>
      <c r="BH175" s="227">
        <f>IF(N175="sníž. přenesená",J175,0)</f>
        <v>0</v>
      </c>
      <c r="BI175" s="227">
        <f>IF(N175="nulová",J175,0)</f>
        <v>0</v>
      </c>
      <c r="BJ175" s="19" t="s">
        <v>82</v>
      </c>
      <c r="BK175" s="227">
        <f>ROUND(I175*H175,2)</f>
        <v>0</v>
      </c>
      <c r="BL175" s="19" t="s">
        <v>234</v>
      </c>
      <c r="BM175" s="226" t="s">
        <v>4265</v>
      </c>
    </row>
    <row r="176" s="15" customFormat="1">
      <c r="A176" s="15"/>
      <c r="B176" s="266"/>
      <c r="C176" s="267"/>
      <c r="D176" s="235" t="s">
        <v>238</v>
      </c>
      <c r="E176" s="268" t="s">
        <v>19</v>
      </c>
      <c r="F176" s="269" t="s">
        <v>2896</v>
      </c>
      <c r="G176" s="267"/>
      <c r="H176" s="268" t="s">
        <v>19</v>
      </c>
      <c r="I176" s="270"/>
      <c r="J176" s="267"/>
      <c r="K176" s="267"/>
      <c r="L176" s="271"/>
      <c r="M176" s="272"/>
      <c r="N176" s="273"/>
      <c r="O176" s="273"/>
      <c r="P176" s="273"/>
      <c r="Q176" s="273"/>
      <c r="R176" s="273"/>
      <c r="S176" s="273"/>
      <c r="T176" s="273"/>
      <c r="U176" s="274"/>
      <c r="V176" s="15"/>
      <c r="W176" s="15"/>
      <c r="X176" s="15"/>
      <c r="Y176" s="15"/>
      <c r="Z176" s="15"/>
      <c r="AA176" s="15"/>
      <c r="AB176" s="15"/>
      <c r="AC176" s="15"/>
      <c r="AD176" s="15"/>
      <c r="AE176" s="15"/>
      <c r="AT176" s="275" t="s">
        <v>238</v>
      </c>
      <c r="AU176" s="275" t="s">
        <v>82</v>
      </c>
      <c r="AV176" s="15" t="s">
        <v>82</v>
      </c>
      <c r="AW176" s="15" t="s">
        <v>37</v>
      </c>
      <c r="AX176" s="15" t="s">
        <v>75</v>
      </c>
      <c r="AY176" s="275" t="s">
        <v>227</v>
      </c>
    </row>
    <row r="177" s="13" customFormat="1">
      <c r="A177" s="13"/>
      <c r="B177" s="233"/>
      <c r="C177" s="234"/>
      <c r="D177" s="235" t="s">
        <v>238</v>
      </c>
      <c r="E177" s="236" t="s">
        <v>19</v>
      </c>
      <c r="F177" s="237" t="s">
        <v>245</v>
      </c>
      <c r="G177" s="234"/>
      <c r="H177" s="238">
        <v>8</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82</v>
      </c>
      <c r="AV177" s="13" t="s">
        <v>84</v>
      </c>
      <c r="AW177" s="13" t="s">
        <v>37</v>
      </c>
      <c r="AX177" s="13" t="s">
        <v>75</v>
      </c>
      <c r="AY177" s="244" t="s">
        <v>227</v>
      </c>
    </row>
    <row r="178" s="14" customFormat="1">
      <c r="A178" s="14"/>
      <c r="B178" s="245"/>
      <c r="C178" s="246"/>
      <c r="D178" s="235" t="s">
        <v>238</v>
      </c>
      <c r="E178" s="247" t="s">
        <v>19</v>
      </c>
      <c r="F178" s="248" t="s">
        <v>240</v>
      </c>
      <c r="G178" s="246"/>
      <c r="H178" s="249">
        <v>8</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82</v>
      </c>
      <c r="AV178" s="14" t="s">
        <v>234</v>
      </c>
      <c r="AW178" s="14" t="s">
        <v>37</v>
      </c>
      <c r="AX178" s="14" t="s">
        <v>82</v>
      </c>
      <c r="AY178" s="255" t="s">
        <v>227</v>
      </c>
    </row>
    <row r="179" s="2" customFormat="1" ht="16.5" customHeight="1">
      <c r="A179" s="40"/>
      <c r="B179" s="41"/>
      <c r="C179" s="215" t="s">
        <v>545</v>
      </c>
      <c r="D179" s="215" t="s">
        <v>229</v>
      </c>
      <c r="E179" s="216" t="s">
        <v>2743</v>
      </c>
      <c r="F179" s="217" t="s">
        <v>2875</v>
      </c>
      <c r="G179" s="218" t="s">
        <v>2051</v>
      </c>
      <c r="H179" s="219">
        <v>1</v>
      </c>
      <c r="I179" s="220"/>
      <c r="J179" s="221">
        <f>ROUND(I179*H179,2)</f>
        <v>0</v>
      </c>
      <c r="K179" s="217" t="s">
        <v>19</v>
      </c>
      <c r="L179" s="46"/>
      <c r="M179" s="222" t="s">
        <v>19</v>
      </c>
      <c r="N179" s="223" t="s">
        <v>46</v>
      </c>
      <c r="O179" s="86"/>
      <c r="P179" s="224">
        <f>O179*H179</f>
        <v>0</v>
      </c>
      <c r="Q179" s="224">
        <v>0</v>
      </c>
      <c r="R179" s="224">
        <f>Q179*H179</f>
        <v>0</v>
      </c>
      <c r="S179" s="224">
        <v>0</v>
      </c>
      <c r="T179" s="224">
        <f>S179*H179</f>
        <v>0</v>
      </c>
      <c r="U179" s="225" t="s">
        <v>19</v>
      </c>
      <c r="V179" s="40"/>
      <c r="W179" s="40"/>
      <c r="X179" s="40"/>
      <c r="Y179" s="40"/>
      <c r="Z179" s="40"/>
      <c r="AA179" s="40"/>
      <c r="AB179" s="40"/>
      <c r="AC179" s="40"/>
      <c r="AD179" s="40"/>
      <c r="AE179" s="40"/>
      <c r="AR179" s="226" t="s">
        <v>234</v>
      </c>
      <c r="AT179" s="226" t="s">
        <v>229</v>
      </c>
      <c r="AU179" s="226" t="s">
        <v>82</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234</v>
      </c>
      <c r="BM179" s="226" t="s">
        <v>4266</v>
      </c>
    </row>
    <row r="180" s="15" customFormat="1">
      <c r="A180" s="15"/>
      <c r="B180" s="266"/>
      <c r="C180" s="267"/>
      <c r="D180" s="235" t="s">
        <v>238</v>
      </c>
      <c r="E180" s="268" t="s">
        <v>19</v>
      </c>
      <c r="F180" s="269" t="s">
        <v>2896</v>
      </c>
      <c r="G180" s="267"/>
      <c r="H180" s="268" t="s">
        <v>19</v>
      </c>
      <c r="I180" s="270"/>
      <c r="J180" s="267"/>
      <c r="K180" s="267"/>
      <c r="L180" s="271"/>
      <c r="M180" s="272"/>
      <c r="N180" s="273"/>
      <c r="O180" s="273"/>
      <c r="P180" s="273"/>
      <c r="Q180" s="273"/>
      <c r="R180" s="273"/>
      <c r="S180" s="273"/>
      <c r="T180" s="273"/>
      <c r="U180" s="274"/>
      <c r="V180" s="15"/>
      <c r="W180" s="15"/>
      <c r="X180" s="15"/>
      <c r="Y180" s="15"/>
      <c r="Z180" s="15"/>
      <c r="AA180" s="15"/>
      <c r="AB180" s="15"/>
      <c r="AC180" s="15"/>
      <c r="AD180" s="15"/>
      <c r="AE180" s="15"/>
      <c r="AT180" s="275" t="s">
        <v>238</v>
      </c>
      <c r="AU180" s="275" t="s">
        <v>82</v>
      </c>
      <c r="AV180" s="15" t="s">
        <v>82</v>
      </c>
      <c r="AW180" s="15" t="s">
        <v>37</v>
      </c>
      <c r="AX180" s="15" t="s">
        <v>75</v>
      </c>
      <c r="AY180" s="275" t="s">
        <v>227</v>
      </c>
    </row>
    <row r="181" s="13" customFormat="1">
      <c r="A181" s="13"/>
      <c r="B181" s="233"/>
      <c r="C181" s="234"/>
      <c r="D181" s="235" t="s">
        <v>238</v>
      </c>
      <c r="E181" s="236" t="s">
        <v>19</v>
      </c>
      <c r="F181" s="237" t="s">
        <v>82</v>
      </c>
      <c r="G181" s="234"/>
      <c r="H181" s="238">
        <v>1</v>
      </c>
      <c r="I181" s="239"/>
      <c r="J181" s="234"/>
      <c r="K181" s="234"/>
      <c r="L181" s="240"/>
      <c r="M181" s="241"/>
      <c r="N181" s="242"/>
      <c r="O181" s="242"/>
      <c r="P181" s="242"/>
      <c r="Q181" s="242"/>
      <c r="R181" s="242"/>
      <c r="S181" s="242"/>
      <c r="T181" s="242"/>
      <c r="U181" s="243"/>
      <c r="V181" s="13"/>
      <c r="W181" s="13"/>
      <c r="X181" s="13"/>
      <c r="Y181" s="13"/>
      <c r="Z181" s="13"/>
      <c r="AA181" s="13"/>
      <c r="AB181" s="13"/>
      <c r="AC181" s="13"/>
      <c r="AD181" s="13"/>
      <c r="AE181" s="13"/>
      <c r="AT181" s="244" t="s">
        <v>238</v>
      </c>
      <c r="AU181" s="244" t="s">
        <v>82</v>
      </c>
      <c r="AV181" s="13" t="s">
        <v>84</v>
      </c>
      <c r="AW181" s="13" t="s">
        <v>37</v>
      </c>
      <c r="AX181" s="13" t="s">
        <v>75</v>
      </c>
      <c r="AY181" s="244" t="s">
        <v>227</v>
      </c>
    </row>
    <row r="182" s="14" customFormat="1">
      <c r="A182" s="14"/>
      <c r="B182" s="245"/>
      <c r="C182" s="246"/>
      <c r="D182" s="235" t="s">
        <v>238</v>
      </c>
      <c r="E182" s="247" t="s">
        <v>19</v>
      </c>
      <c r="F182" s="248" t="s">
        <v>240</v>
      </c>
      <c r="G182" s="246"/>
      <c r="H182" s="249">
        <v>1</v>
      </c>
      <c r="I182" s="250"/>
      <c r="J182" s="246"/>
      <c r="K182" s="246"/>
      <c r="L182" s="251"/>
      <c r="M182" s="252"/>
      <c r="N182" s="253"/>
      <c r="O182" s="253"/>
      <c r="P182" s="253"/>
      <c r="Q182" s="253"/>
      <c r="R182" s="253"/>
      <c r="S182" s="253"/>
      <c r="T182" s="253"/>
      <c r="U182" s="254"/>
      <c r="V182" s="14"/>
      <c r="W182" s="14"/>
      <c r="X182" s="14"/>
      <c r="Y182" s="14"/>
      <c r="Z182" s="14"/>
      <c r="AA182" s="14"/>
      <c r="AB182" s="14"/>
      <c r="AC182" s="14"/>
      <c r="AD182" s="14"/>
      <c r="AE182" s="14"/>
      <c r="AT182" s="255" t="s">
        <v>238</v>
      </c>
      <c r="AU182" s="255" t="s">
        <v>82</v>
      </c>
      <c r="AV182" s="14" t="s">
        <v>234</v>
      </c>
      <c r="AW182" s="14" t="s">
        <v>37</v>
      </c>
      <c r="AX182" s="14" t="s">
        <v>82</v>
      </c>
      <c r="AY182" s="255" t="s">
        <v>227</v>
      </c>
    </row>
    <row r="183" s="2" customFormat="1" ht="16.5" customHeight="1">
      <c r="A183" s="40"/>
      <c r="B183" s="41"/>
      <c r="C183" s="215" t="s">
        <v>491</v>
      </c>
      <c r="D183" s="215" t="s">
        <v>229</v>
      </c>
      <c r="E183" s="216" t="s">
        <v>2746</v>
      </c>
      <c r="F183" s="217" t="s">
        <v>2878</v>
      </c>
      <c r="G183" s="218" t="s">
        <v>370</v>
      </c>
      <c r="H183" s="219">
        <v>2</v>
      </c>
      <c r="I183" s="220"/>
      <c r="J183" s="221">
        <f>ROUND(I183*H183,2)</f>
        <v>0</v>
      </c>
      <c r="K183" s="217" t="s">
        <v>19</v>
      </c>
      <c r="L183" s="46"/>
      <c r="M183" s="222" t="s">
        <v>19</v>
      </c>
      <c r="N183" s="223" t="s">
        <v>46</v>
      </c>
      <c r="O183" s="86"/>
      <c r="P183" s="224">
        <f>O183*H183</f>
        <v>0</v>
      </c>
      <c r="Q183" s="224">
        <v>0</v>
      </c>
      <c r="R183" s="224">
        <f>Q183*H183</f>
        <v>0</v>
      </c>
      <c r="S183" s="224">
        <v>0</v>
      </c>
      <c r="T183" s="224">
        <f>S183*H183</f>
        <v>0</v>
      </c>
      <c r="U183" s="225" t="s">
        <v>19</v>
      </c>
      <c r="V183" s="40"/>
      <c r="W183" s="40"/>
      <c r="X183" s="40"/>
      <c r="Y183" s="40"/>
      <c r="Z183" s="40"/>
      <c r="AA183" s="40"/>
      <c r="AB183" s="40"/>
      <c r="AC183" s="40"/>
      <c r="AD183" s="40"/>
      <c r="AE183" s="40"/>
      <c r="AR183" s="226" t="s">
        <v>234</v>
      </c>
      <c r="AT183" s="226" t="s">
        <v>229</v>
      </c>
      <c r="AU183" s="226" t="s">
        <v>82</v>
      </c>
      <c r="AY183" s="19" t="s">
        <v>227</v>
      </c>
      <c r="BE183" s="227">
        <f>IF(N183="základní",J183,0)</f>
        <v>0</v>
      </c>
      <c r="BF183" s="227">
        <f>IF(N183="snížená",J183,0)</f>
        <v>0</v>
      </c>
      <c r="BG183" s="227">
        <f>IF(N183="zákl. přenesená",J183,0)</f>
        <v>0</v>
      </c>
      <c r="BH183" s="227">
        <f>IF(N183="sníž. přenesená",J183,0)</f>
        <v>0</v>
      </c>
      <c r="BI183" s="227">
        <f>IF(N183="nulová",J183,0)</f>
        <v>0</v>
      </c>
      <c r="BJ183" s="19" t="s">
        <v>82</v>
      </c>
      <c r="BK183" s="227">
        <f>ROUND(I183*H183,2)</f>
        <v>0</v>
      </c>
      <c r="BL183" s="19" t="s">
        <v>234</v>
      </c>
      <c r="BM183" s="226" t="s">
        <v>4267</v>
      </c>
    </row>
    <row r="184" s="15" customFormat="1">
      <c r="A184" s="15"/>
      <c r="B184" s="266"/>
      <c r="C184" s="267"/>
      <c r="D184" s="235" t="s">
        <v>238</v>
      </c>
      <c r="E184" s="268" t="s">
        <v>19</v>
      </c>
      <c r="F184" s="269" t="s">
        <v>2896</v>
      </c>
      <c r="G184" s="267"/>
      <c r="H184" s="268" t="s">
        <v>19</v>
      </c>
      <c r="I184" s="270"/>
      <c r="J184" s="267"/>
      <c r="K184" s="267"/>
      <c r="L184" s="271"/>
      <c r="M184" s="272"/>
      <c r="N184" s="273"/>
      <c r="O184" s="273"/>
      <c r="P184" s="273"/>
      <c r="Q184" s="273"/>
      <c r="R184" s="273"/>
      <c r="S184" s="273"/>
      <c r="T184" s="273"/>
      <c r="U184" s="274"/>
      <c r="V184" s="15"/>
      <c r="W184" s="15"/>
      <c r="X184" s="15"/>
      <c r="Y184" s="15"/>
      <c r="Z184" s="15"/>
      <c r="AA184" s="15"/>
      <c r="AB184" s="15"/>
      <c r="AC184" s="15"/>
      <c r="AD184" s="15"/>
      <c r="AE184" s="15"/>
      <c r="AT184" s="275" t="s">
        <v>238</v>
      </c>
      <c r="AU184" s="275" t="s">
        <v>82</v>
      </c>
      <c r="AV184" s="15" t="s">
        <v>82</v>
      </c>
      <c r="AW184" s="15" t="s">
        <v>37</v>
      </c>
      <c r="AX184" s="15" t="s">
        <v>75</v>
      </c>
      <c r="AY184" s="275" t="s">
        <v>227</v>
      </c>
    </row>
    <row r="185" s="13" customFormat="1">
      <c r="A185" s="13"/>
      <c r="B185" s="233"/>
      <c r="C185" s="234"/>
      <c r="D185" s="235" t="s">
        <v>238</v>
      </c>
      <c r="E185" s="236" t="s">
        <v>19</v>
      </c>
      <c r="F185" s="237" t="s">
        <v>84</v>
      </c>
      <c r="G185" s="234"/>
      <c r="H185" s="238">
        <v>2</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82</v>
      </c>
      <c r="AV185" s="13" t="s">
        <v>84</v>
      </c>
      <c r="AW185" s="13" t="s">
        <v>37</v>
      </c>
      <c r="AX185" s="13" t="s">
        <v>75</v>
      </c>
      <c r="AY185" s="244" t="s">
        <v>227</v>
      </c>
    </row>
    <row r="186" s="14" customFormat="1">
      <c r="A186" s="14"/>
      <c r="B186" s="245"/>
      <c r="C186" s="246"/>
      <c r="D186" s="235" t="s">
        <v>238</v>
      </c>
      <c r="E186" s="247" t="s">
        <v>19</v>
      </c>
      <c r="F186" s="248" t="s">
        <v>240</v>
      </c>
      <c r="G186" s="246"/>
      <c r="H186" s="249">
        <v>2</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82</v>
      </c>
      <c r="AV186" s="14" t="s">
        <v>234</v>
      </c>
      <c r="AW186" s="14" t="s">
        <v>37</v>
      </c>
      <c r="AX186" s="14" t="s">
        <v>82</v>
      </c>
      <c r="AY186" s="255" t="s">
        <v>227</v>
      </c>
    </row>
    <row r="187" s="2" customFormat="1" ht="16.5" customHeight="1">
      <c r="A187" s="40"/>
      <c r="B187" s="41"/>
      <c r="C187" s="215" t="s">
        <v>556</v>
      </c>
      <c r="D187" s="215" t="s">
        <v>229</v>
      </c>
      <c r="E187" s="216" t="s">
        <v>2749</v>
      </c>
      <c r="F187" s="217" t="s">
        <v>2881</v>
      </c>
      <c r="G187" s="218" t="s">
        <v>2051</v>
      </c>
      <c r="H187" s="219">
        <v>1</v>
      </c>
      <c r="I187" s="220"/>
      <c r="J187" s="221">
        <f>ROUND(I187*H187,2)</f>
        <v>0</v>
      </c>
      <c r="K187" s="217" t="s">
        <v>19</v>
      </c>
      <c r="L187" s="46"/>
      <c r="M187" s="222" t="s">
        <v>19</v>
      </c>
      <c r="N187" s="223" t="s">
        <v>46</v>
      </c>
      <c r="O187" s="86"/>
      <c r="P187" s="224">
        <f>O187*H187</f>
        <v>0</v>
      </c>
      <c r="Q187" s="224">
        <v>0</v>
      </c>
      <c r="R187" s="224">
        <f>Q187*H187</f>
        <v>0</v>
      </c>
      <c r="S187" s="224">
        <v>0</v>
      </c>
      <c r="T187" s="224">
        <f>S187*H187</f>
        <v>0</v>
      </c>
      <c r="U187" s="225" t="s">
        <v>19</v>
      </c>
      <c r="V187" s="40"/>
      <c r="W187" s="40"/>
      <c r="X187" s="40"/>
      <c r="Y187" s="40"/>
      <c r="Z187" s="40"/>
      <c r="AA187" s="40"/>
      <c r="AB187" s="40"/>
      <c r="AC187" s="40"/>
      <c r="AD187" s="40"/>
      <c r="AE187" s="40"/>
      <c r="AR187" s="226" t="s">
        <v>234</v>
      </c>
      <c r="AT187" s="226" t="s">
        <v>229</v>
      </c>
      <c r="AU187" s="226" t="s">
        <v>82</v>
      </c>
      <c r="AY187" s="19" t="s">
        <v>227</v>
      </c>
      <c r="BE187" s="227">
        <f>IF(N187="základní",J187,0)</f>
        <v>0</v>
      </c>
      <c r="BF187" s="227">
        <f>IF(N187="snížená",J187,0)</f>
        <v>0</v>
      </c>
      <c r="BG187" s="227">
        <f>IF(N187="zákl. přenesená",J187,0)</f>
        <v>0</v>
      </c>
      <c r="BH187" s="227">
        <f>IF(N187="sníž. přenesená",J187,0)</f>
        <v>0</v>
      </c>
      <c r="BI187" s="227">
        <f>IF(N187="nulová",J187,0)</f>
        <v>0</v>
      </c>
      <c r="BJ187" s="19" t="s">
        <v>82</v>
      </c>
      <c r="BK187" s="227">
        <f>ROUND(I187*H187,2)</f>
        <v>0</v>
      </c>
      <c r="BL187" s="19" t="s">
        <v>234</v>
      </c>
      <c r="BM187" s="226" t="s">
        <v>4268</v>
      </c>
    </row>
    <row r="188" s="15" customFormat="1">
      <c r="A188" s="15"/>
      <c r="B188" s="266"/>
      <c r="C188" s="267"/>
      <c r="D188" s="235" t="s">
        <v>238</v>
      </c>
      <c r="E188" s="268" t="s">
        <v>19</v>
      </c>
      <c r="F188" s="269" t="s">
        <v>2896</v>
      </c>
      <c r="G188" s="267"/>
      <c r="H188" s="268" t="s">
        <v>19</v>
      </c>
      <c r="I188" s="270"/>
      <c r="J188" s="267"/>
      <c r="K188" s="267"/>
      <c r="L188" s="271"/>
      <c r="M188" s="272"/>
      <c r="N188" s="273"/>
      <c r="O188" s="273"/>
      <c r="P188" s="273"/>
      <c r="Q188" s="273"/>
      <c r="R188" s="273"/>
      <c r="S188" s="273"/>
      <c r="T188" s="273"/>
      <c r="U188" s="274"/>
      <c r="V188" s="15"/>
      <c r="W188" s="15"/>
      <c r="X188" s="15"/>
      <c r="Y188" s="15"/>
      <c r="Z188" s="15"/>
      <c r="AA188" s="15"/>
      <c r="AB188" s="15"/>
      <c r="AC188" s="15"/>
      <c r="AD188" s="15"/>
      <c r="AE188" s="15"/>
      <c r="AT188" s="275" t="s">
        <v>238</v>
      </c>
      <c r="AU188" s="275" t="s">
        <v>82</v>
      </c>
      <c r="AV188" s="15" t="s">
        <v>82</v>
      </c>
      <c r="AW188" s="15" t="s">
        <v>37</v>
      </c>
      <c r="AX188" s="15" t="s">
        <v>75</v>
      </c>
      <c r="AY188" s="275" t="s">
        <v>227</v>
      </c>
    </row>
    <row r="189" s="13" customFormat="1">
      <c r="A189" s="13"/>
      <c r="B189" s="233"/>
      <c r="C189" s="234"/>
      <c r="D189" s="235" t="s">
        <v>238</v>
      </c>
      <c r="E189" s="236" t="s">
        <v>19</v>
      </c>
      <c r="F189" s="237" t="s">
        <v>82</v>
      </c>
      <c r="G189" s="234"/>
      <c r="H189" s="238">
        <v>1</v>
      </c>
      <c r="I189" s="239"/>
      <c r="J189" s="234"/>
      <c r="K189" s="234"/>
      <c r="L189" s="240"/>
      <c r="M189" s="241"/>
      <c r="N189" s="242"/>
      <c r="O189" s="242"/>
      <c r="P189" s="242"/>
      <c r="Q189" s="242"/>
      <c r="R189" s="242"/>
      <c r="S189" s="242"/>
      <c r="T189" s="242"/>
      <c r="U189" s="243"/>
      <c r="V189" s="13"/>
      <c r="W189" s="13"/>
      <c r="X189" s="13"/>
      <c r="Y189" s="13"/>
      <c r="Z189" s="13"/>
      <c r="AA189" s="13"/>
      <c r="AB189" s="13"/>
      <c r="AC189" s="13"/>
      <c r="AD189" s="13"/>
      <c r="AE189" s="13"/>
      <c r="AT189" s="244" t="s">
        <v>238</v>
      </c>
      <c r="AU189" s="244" t="s">
        <v>82</v>
      </c>
      <c r="AV189" s="13" t="s">
        <v>84</v>
      </c>
      <c r="AW189" s="13" t="s">
        <v>37</v>
      </c>
      <c r="AX189" s="13" t="s">
        <v>75</v>
      </c>
      <c r="AY189" s="244" t="s">
        <v>227</v>
      </c>
    </row>
    <row r="190" s="14" customFormat="1">
      <c r="A190" s="14"/>
      <c r="B190" s="245"/>
      <c r="C190" s="246"/>
      <c r="D190" s="235" t="s">
        <v>238</v>
      </c>
      <c r="E190" s="247" t="s">
        <v>19</v>
      </c>
      <c r="F190" s="248" t="s">
        <v>240</v>
      </c>
      <c r="G190" s="246"/>
      <c r="H190" s="249">
        <v>1</v>
      </c>
      <c r="I190" s="250"/>
      <c r="J190" s="246"/>
      <c r="K190" s="246"/>
      <c r="L190" s="251"/>
      <c r="M190" s="276"/>
      <c r="N190" s="277"/>
      <c r="O190" s="277"/>
      <c r="P190" s="277"/>
      <c r="Q190" s="277"/>
      <c r="R190" s="277"/>
      <c r="S190" s="277"/>
      <c r="T190" s="277"/>
      <c r="U190" s="278"/>
      <c r="V190" s="14"/>
      <c r="W190" s="14"/>
      <c r="X190" s="14"/>
      <c r="Y190" s="14"/>
      <c r="Z190" s="14"/>
      <c r="AA190" s="14"/>
      <c r="AB190" s="14"/>
      <c r="AC190" s="14"/>
      <c r="AD190" s="14"/>
      <c r="AE190" s="14"/>
      <c r="AT190" s="255" t="s">
        <v>238</v>
      </c>
      <c r="AU190" s="255" t="s">
        <v>82</v>
      </c>
      <c r="AV190" s="14" t="s">
        <v>234</v>
      </c>
      <c r="AW190" s="14" t="s">
        <v>37</v>
      </c>
      <c r="AX190" s="14" t="s">
        <v>82</v>
      </c>
      <c r="AY190" s="255" t="s">
        <v>227</v>
      </c>
    </row>
    <row r="191" s="2" customFormat="1" ht="6.96" customHeight="1">
      <c r="A191" s="40"/>
      <c r="B191" s="61"/>
      <c r="C191" s="62"/>
      <c r="D191" s="62"/>
      <c r="E191" s="62"/>
      <c r="F191" s="62"/>
      <c r="G191" s="62"/>
      <c r="H191" s="62"/>
      <c r="I191" s="62"/>
      <c r="J191" s="62"/>
      <c r="K191" s="62"/>
      <c r="L191" s="46"/>
      <c r="M191" s="40"/>
      <c r="O191" s="40"/>
      <c r="P191" s="40"/>
      <c r="Q191" s="40"/>
      <c r="R191" s="40"/>
      <c r="S191" s="40"/>
      <c r="T191" s="40"/>
      <c r="U191" s="40"/>
      <c r="V191" s="40"/>
      <c r="W191" s="40"/>
      <c r="X191" s="40"/>
      <c r="Y191" s="40"/>
      <c r="Z191" s="40"/>
      <c r="AA191" s="40"/>
      <c r="AB191" s="40"/>
      <c r="AC191" s="40"/>
      <c r="AD191" s="40"/>
      <c r="AE191" s="40"/>
    </row>
  </sheetData>
  <sheetProtection sheet="1" autoFilter="0" formatColumns="0" formatRows="0" objects="1" scenarios="1" spinCount="100000" saltValue="QrrAUAUflMePZQGy+9dyHLw5R5ZQcEecSYIC6V+iITz+nxgusPN4F6bbyXDjPyeHfEvg8M9R1Iyw6thTtpoLCQ==" hashValue="VMOHP7/5nl4aeDl/0ND/kwsBWZANqACkjetBEpiNkzu7PP0KH8TEqPxPXE8A6GgwX+uv6Wqd74+OJiA+NKxw9g==" algorithmName="SHA-512" password="CC35"/>
  <autoFilter ref="C91:K190"/>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172</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3833</v>
      </c>
      <c r="F9" s="1"/>
      <c r="G9" s="1"/>
      <c r="H9" s="1"/>
      <c r="L9" s="22"/>
    </row>
    <row r="10" s="1" customFormat="1" ht="12" customHeight="1">
      <c r="B10" s="22"/>
      <c r="D10" s="145" t="s">
        <v>193</v>
      </c>
      <c r="L10" s="22"/>
    </row>
    <row r="11" s="2" customFormat="1" ht="16.5" customHeight="1">
      <c r="A11" s="40"/>
      <c r="B11" s="46"/>
      <c r="C11" s="40"/>
      <c r="D11" s="40"/>
      <c r="E11" s="147" t="s">
        <v>2643</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4269</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ROUND(J92,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ROUND((SUM(BE92:BE142)),  2)</f>
        <v>0</v>
      </c>
      <c r="G37" s="40"/>
      <c r="H37" s="40"/>
      <c r="I37" s="160">
        <v>0.20999999999999999</v>
      </c>
      <c r="J37" s="159">
        <f>ROUND(((SUM(BE92:BE142))*I37),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ROUND((SUM(BF92:BF142)),  2)</f>
        <v>0</v>
      </c>
      <c r="G38" s="40"/>
      <c r="H38" s="40"/>
      <c r="I38" s="160">
        <v>0.12</v>
      </c>
      <c r="J38" s="159">
        <f>ROUND(((SUM(BF92:BF142))*I38),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ROUND((SUM(BG92:BG142)),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ROUND((SUM(BH92:BH142)),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ROUND((SUM(BI92:BI142)),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3833</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2643</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02 - AVT - Audio-Video technika</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J92</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4270</v>
      </c>
      <c r="E68" s="181"/>
      <c r="F68" s="181"/>
      <c r="G68" s="181"/>
      <c r="H68" s="181"/>
      <c r="I68" s="181"/>
      <c r="J68" s="182">
        <f>J93</f>
        <v>0</v>
      </c>
      <c r="K68" s="179"/>
      <c r="L68" s="183"/>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8"/>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8"/>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8"/>
      <c r="S74" s="40"/>
      <c r="T74" s="40"/>
      <c r="U74" s="40"/>
      <c r="V74" s="40"/>
      <c r="W74" s="40"/>
      <c r="X74" s="40"/>
      <c r="Y74" s="40"/>
      <c r="Z74" s="40"/>
      <c r="AA74" s="40"/>
      <c r="AB74" s="40"/>
      <c r="AC74" s="40"/>
      <c r="AD74" s="40"/>
      <c r="AE74" s="40"/>
    </row>
    <row r="75" s="2" customFormat="1" ht="24.96" customHeight="1">
      <c r="A75" s="40"/>
      <c r="B75" s="41"/>
      <c r="C75" s="25" t="s">
        <v>211</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16.5" customHeight="1">
      <c r="A78" s="40"/>
      <c r="B78" s="41"/>
      <c r="C78" s="42"/>
      <c r="D78" s="42"/>
      <c r="E78" s="172" t="str">
        <f>E7</f>
        <v>PF UPOL, Změna užívání vnitřních prostor budovy B</v>
      </c>
      <c r="F78" s="34"/>
      <c r="G78" s="34"/>
      <c r="H78" s="34"/>
      <c r="I78" s="42"/>
      <c r="J78" s="42"/>
      <c r="K78" s="42"/>
      <c r="L78" s="148"/>
      <c r="S78" s="40"/>
      <c r="T78" s="40"/>
      <c r="U78" s="40"/>
      <c r="V78" s="40"/>
      <c r="W78" s="40"/>
      <c r="X78" s="40"/>
      <c r="Y78" s="40"/>
      <c r="Z78" s="40"/>
      <c r="AA78" s="40"/>
      <c r="AB78" s="40"/>
      <c r="AC78" s="40"/>
      <c r="AD78" s="40"/>
      <c r="AE78" s="40"/>
    </row>
    <row r="79" s="1" customFormat="1" ht="12" customHeight="1">
      <c r="B79" s="23"/>
      <c r="C79" s="34" t="s">
        <v>191</v>
      </c>
      <c r="D79" s="24"/>
      <c r="E79" s="24"/>
      <c r="F79" s="24"/>
      <c r="G79" s="24"/>
      <c r="H79" s="24"/>
      <c r="I79" s="24"/>
      <c r="J79" s="24"/>
      <c r="K79" s="24"/>
      <c r="L79" s="22"/>
    </row>
    <row r="80" s="1" customFormat="1" ht="16.5" customHeight="1">
      <c r="B80" s="23"/>
      <c r="C80" s="24"/>
      <c r="D80" s="24"/>
      <c r="E80" s="172" t="s">
        <v>3833</v>
      </c>
      <c r="F80" s="24"/>
      <c r="G80" s="24"/>
      <c r="H80" s="24"/>
      <c r="I80" s="24"/>
      <c r="J80" s="24"/>
      <c r="K80" s="24"/>
      <c r="L80" s="22"/>
    </row>
    <row r="81" s="1" customFormat="1" ht="12" customHeight="1">
      <c r="B81" s="23"/>
      <c r="C81" s="34" t="s">
        <v>193</v>
      </c>
      <c r="D81" s="24"/>
      <c r="E81" s="24"/>
      <c r="F81" s="24"/>
      <c r="G81" s="24"/>
      <c r="H81" s="24"/>
      <c r="I81" s="24"/>
      <c r="J81" s="24"/>
      <c r="K81" s="24"/>
      <c r="L81" s="22"/>
    </row>
    <row r="82" s="2" customFormat="1" ht="16.5" customHeight="1">
      <c r="A82" s="40"/>
      <c r="B82" s="41"/>
      <c r="C82" s="42"/>
      <c r="D82" s="42"/>
      <c r="E82" s="173" t="s">
        <v>2643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195</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E13</f>
        <v>02 - AVT - Audio-Video technika</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F16</f>
        <v xml:space="preserve"> </v>
      </c>
      <c r="G86" s="42"/>
      <c r="H86" s="42"/>
      <c r="I86" s="34" t="s">
        <v>23</v>
      </c>
      <c r="J86" s="74" t="str">
        <f>IF(J16="","",J16)</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E19</f>
        <v>UP v Olomouci, Křížkovského 511/8, Olomouc 779 00</v>
      </c>
      <c r="G88" s="42"/>
      <c r="H88" s="42"/>
      <c r="I88" s="34" t="s">
        <v>33</v>
      </c>
      <c r="J88" s="38" t="str">
        <f>E25</f>
        <v xml:space="preserve">RV Projekt s.r.o., Poláškova 1535, Val. Meziříčí </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IF(E22="","",E22)</f>
        <v>Vyplň údaj</v>
      </c>
      <c r="G89" s="42"/>
      <c r="H89" s="42"/>
      <c r="I89" s="34" t="s">
        <v>38</v>
      </c>
      <c r="J89" s="38" t="str">
        <f>E28</f>
        <v xml:space="preserve">RV Projekt s.r.o., Poláškova 1535, Val. Meziříčí </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f>
        <v>0</v>
      </c>
      <c r="Q92" s="98"/>
      <c r="R92" s="197">
        <f>R93</f>
        <v>0</v>
      </c>
      <c r="S92" s="98"/>
      <c r="T92" s="197">
        <f>T93</f>
        <v>0</v>
      </c>
      <c r="U92" s="99"/>
      <c r="V92" s="40"/>
      <c r="W92" s="40"/>
      <c r="X92" s="40"/>
      <c r="Y92" s="40"/>
      <c r="Z92" s="40"/>
      <c r="AA92" s="40"/>
      <c r="AB92" s="40"/>
      <c r="AC92" s="40"/>
      <c r="AD92" s="40"/>
      <c r="AE92" s="40"/>
      <c r="AT92" s="19" t="s">
        <v>74</v>
      </c>
      <c r="AU92" s="19" t="s">
        <v>200</v>
      </c>
      <c r="BK92" s="198">
        <f>BK93</f>
        <v>0</v>
      </c>
    </row>
    <row r="93" s="12" customFormat="1" ht="25.92" customHeight="1">
      <c r="A93" s="12"/>
      <c r="B93" s="199"/>
      <c r="C93" s="200"/>
      <c r="D93" s="201" t="s">
        <v>74</v>
      </c>
      <c r="E93" s="202" t="s">
        <v>4271</v>
      </c>
      <c r="F93" s="202" t="s">
        <v>171</v>
      </c>
      <c r="G93" s="200"/>
      <c r="H93" s="200"/>
      <c r="I93" s="203"/>
      <c r="J93" s="204">
        <f>BK93</f>
        <v>0</v>
      </c>
      <c r="K93" s="200"/>
      <c r="L93" s="205"/>
      <c r="M93" s="206"/>
      <c r="N93" s="207"/>
      <c r="O93" s="207"/>
      <c r="P93" s="208">
        <f>SUM(P94:P142)</f>
        <v>0</v>
      </c>
      <c r="Q93" s="207"/>
      <c r="R93" s="208">
        <f>SUM(R94:R142)</f>
        <v>0</v>
      </c>
      <c r="S93" s="207"/>
      <c r="T93" s="208">
        <f>SUM(T94:T142)</f>
        <v>0</v>
      </c>
      <c r="U93" s="209"/>
      <c r="V93" s="12"/>
      <c r="W93" s="12"/>
      <c r="X93" s="12"/>
      <c r="Y93" s="12"/>
      <c r="Z93" s="12"/>
      <c r="AA93" s="12"/>
      <c r="AB93" s="12"/>
      <c r="AC93" s="12"/>
      <c r="AD93" s="12"/>
      <c r="AE93" s="12"/>
      <c r="AR93" s="210" t="s">
        <v>82</v>
      </c>
      <c r="AT93" s="211" t="s">
        <v>74</v>
      </c>
      <c r="AU93" s="211" t="s">
        <v>75</v>
      </c>
      <c r="AY93" s="210" t="s">
        <v>227</v>
      </c>
      <c r="BK93" s="212">
        <f>SUM(BK94:BK142)</f>
        <v>0</v>
      </c>
    </row>
    <row r="94" s="2" customFormat="1" ht="16.5" customHeight="1">
      <c r="A94" s="40"/>
      <c r="B94" s="41"/>
      <c r="C94" s="215" t="s">
        <v>82</v>
      </c>
      <c r="D94" s="215" t="s">
        <v>229</v>
      </c>
      <c r="E94" s="216" t="s">
        <v>2756</v>
      </c>
      <c r="F94" s="217" t="s">
        <v>3551</v>
      </c>
      <c r="G94" s="218" t="s">
        <v>309</v>
      </c>
      <c r="H94" s="219">
        <v>78</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82</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4272</v>
      </c>
    </row>
    <row r="95" s="2" customFormat="1" ht="16.5" customHeight="1">
      <c r="A95" s="40"/>
      <c r="B95" s="41"/>
      <c r="C95" s="256" t="s">
        <v>84</v>
      </c>
      <c r="D95" s="256" t="s">
        <v>241</v>
      </c>
      <c r="E95" s="257" t="s">
        <v>2759</v>
      </c>
      <c r="F95" s="258" t="s">
        <v>3554</v>
      </c>
      <c r="G95" s="259" t="s">
        <v>309</v>
      </c>
      <c r="H95" s="260">
        <v>78</v>
      </c>
      <c r="I95" s="261"/>
      <c r="J95" s="262">
        <f>ROUND(I95*H95,2)</f>
        <v>0</v>
      </c>
      <c r="K95" s="258" t="s">
        <v>19</v>
      </c>
      <c r="L95" s="263"/>
      <c r="M95" s="264" t="s">
        <v>19</v>
      </c>
      <c r="N95" s="265"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245</v>
      </c>
      <c r="AT95" s="226" t="s">
        <v>241</v>
      </c>
      <c r="AU95" s="226" t="s">
        <v>82</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234</v>
      </c>
      <c r="BM95" s="226" t="s">
        <v>4273</v>
      </c>
    </row>
    <row r="96" s="2" customFormat="1" ht="16.5" customHeight="1">
      <c r="A96" s="40"/>
      <c r="B96" s="41"/>
      <c r="C96" s="215" t="s">
        <v>91</v>
      </c>
      <c r="D96" s="215" t="s">
        <v>229</v>
      </c>
      <c r="E96" s="216" t="s">
        <v>2762</v>
      </c>
      <c r="F96" s="217" t="s">
        <v>4274</v>
      </c>
      <c r="G96" s="218" t="s">
        <v>2657</v>
      </c>
      <c r="H96" s="219">
        <v>1</v>
      </c>
      <c r="I96" s="220"/>
      <c r="J96" s="221">
        <f>ROUND(I96*H96,2)</f>
        <v>0</v>
      </c>
      <c r="K96" s="217" t="s">
        <v>19</v>
      </c>
      <c r="L96" s="46"/>
      <c r="M96" s="222" t="s">
        <v>19</v>
      </c>
      <c r="N96" s="223" t="s">
        <v>46</v>
      </c>
      <c r="O96" s="86"/>
      <c r="P96" s="224">
        <f>O96*H96</f>
        <v>0</v>
      </c>
      <c r="Q96" s="224">
        <v>0</v>
      </c>
      <c r="R96" s="224">
        <f>Q96*H96</f>
        <v>0</v>
      </c>
      <c r="S96" s="224">
        <v>0</v>
      </c>
      <c r="T96" s="224">
        <f>S96*H96</f>
        <v>0</v>
      </c>
      <c r="U96" s="225" t="s">
        <v>19</v>
      </c>
      <c r="V96" s="40"/>
      <c r="W96" s="40"/>
      <c r="X96" s="40"/>
      <c r="Y96" s="40"/>
      <c r="Z96" s="40"/>
      <c r="AA96" s="40"/>
      <c r="AB96" s="40"/>
      <c r="AC96" s="40"/>
      <c r="AD96" s="40"/>
      <c r="AE96" s="40"/>
      <c r="AR96" s="226" t="s">
        <v>234</v>
      </c>
      <c r="AT96" s="226" t="s">
        <v>229</v>
      </c>
      <c r="AU96" s="226" t="s">
        <v>82</v>
      </c>
      <c r="AY96" s="19" t="s">
        <v>227</v>
      </c>
      <c r="BE96" s="227">
        <f>IF(N96="základní",J96,0)</f>
        <v>0</v>
      </c>
      <c r="BF96" s="227">
        <f>IF(N96="snížená",J96,0)</f>
        <v>0</v>
      </c>
      <c r="BG96" s="227">
        <f>IF(N96="zákl. přenesená",J96,0)</f>
        <v>0</v>
      </c>
      <c r="BH96" s="227">
        <f>IF(N96="sníž. přenesená",J96,0)</f>
        <v>0</v>
      </c>
      <c r="BI96" s="227">
        <f>IF(N96="nulová",J96,0)</f>
        <v>0</v>
      </c>
      <c r="BJ96" s="19" t="s">
        <v>82</v>
      </c>
      <c r="BK96" s="227">
        <f>ROUND(I96*H96,2)</f>
        <v>0</v>
      </c>
      <c r="BL96" s="19" t="s">
        <v>234</v>
      </c>
      <c r="BM96" s="226" t="s">
        <v>4275</v>
      </c>
    </row>
    <row r="97" s="2" customFormat="1" ht="16.5" customHeight="1">
      <c r="A97" s="40"/>
      <c r="B97" s="41"/>
      <c r="C97" s="256" t="s">
        <v>234</v>
      </c>
      <c r="D97" s="256" t="s">
        <v>241</v>
      </c>
      <c r="E97" s="257" t="s">
        <v>2766</v>
      </c>
      <c r="F97" s="258" t="s">
        <v>4276</v>
      </c>
      <c r="G97" s="259" t="s">
        <v>2657</v>
      </c>
      <c r="H97" s="260">
        <v>1</v>
      </c>
      <c r="I97" s="261"/>
      <c r="J97" s="262">
        <f>ROUND(I97*H97,2)</f>
        <v>0</v>
      </c>
      <c r="K97" s="258" t="s">
        <v>19</v>
      </c>
      <c r="L97" s="263"/>
      <c r="M97" s="264" t="s">
        <v>19</v>
      </c>
      <c r="N97" s="265" t="s">
        <v>46</v>
      </c>
      <c r="O97" s="86"/>
      <c r="P97" s="224">
        <f>O97*H97</f>
        <v>0</v>
      </c>
      <c r="Q97" s="224">
        <v>0</v>
      </c>
      <c r="R97" s="224">
        <f>Q97*H97</f>
        <v>0</v>
      </c>
      <c r="S97" s="224">
        <v>0</v>
      </c>
      <c r="T97" s="224">
        <f>S97*H97</f>
        <v>0</v>
      </c>
      <c r="U97" s="225" t="s">
        <v>19</v>
      </c>
      <c r="V97" s="40"/>
      <c r="W97" s="40"/>
      <c r="X97" s="40"/>
      <c r="Y97" s="40"/>
      <c r="Z97" s="40"/>
      <c r="AA97" s="40"/>
      <c r="AB97" s="40"/>
      <c r="AC97" s="40"/>
      <c r="AD97" s="40"/>
      <c r="AE97" s="40"/>
      <c r="AR97" s="226" t="s">
        <v>245</v>
      </c>
      <c r="AT97" s="226" t="s">
        <v>241</v>
      </c>
      <c r="AU97" s="226" t="s">
        <v>82</v>
      </c>
      <c r="AY97" s="19" t="s">
        <v>227</v>
      </c>
      <c r="BE97" s="227">
        <f>IF(N97="základní",J97,0)</f>
        <v>0</v>
      </c>
      <c r="BF97" s="227">
        <f>IF(N97="snížená",J97,0)</f>
        <v>0</v>
      </c>
      <c r="BG97" s="227">
        <f>IF(N97="zákl. přenesená",J97,0)</f>
        <v>0</v>
      </c>
      <c r="BH97" s="227">
        <f>IF(N97="sníž. přenesená",J97,0)</f>
        <v>0</v>
      </c>
      <c r="BI97" s="227">
        <f>IF(N97="nulová",J97,0)</f>
        <v>0</v>
      </c>
      <c r="BJ97" s="19" t="s">
        <v>82</v>
      </c>
      <c r="BK97" s="227">
        <f>ROUND(I97*H97,2)</f>
        <v>0</v>
      </c>
      <c r="BL97" s="19" t="s">
        <v>234</v>
      </c>
      <c r="BM97" s="226" t="s">
        <v>4277</v>
      </c>
    </row>
    <row r="98" s="15" customFormat="1">
      <c r="A98" s="15"/>
      <c r="B98" s="266"/>
      <c r="C98" s="267"/>
      <c r="D98" s="235" t="s">
        <v>238</v>
      </c>
      <c r="E98" s="268" t="s">
        <v>19</v>
      </c>
      <c r="F98" s="269" t="s">
        <v>3216</v>
      </c>
      <c r="G98" s="267"/>
      <c r="H98" s="268" t="s">
        <v>19</v>
      </c>
      <c r="I98" s="270"/>
      <c r="J98" s="267"/>
      <c r="K98" s="267"/>
      <c r="L98" s="271"/>
      <c r="M98" s="272"/>
      <c r="N98" s="273"/>
      <c r="O98" s="273"/>
      <c r="P98" s="273"/>
      <c r="Q98" s="273"/>
      <c r="R98" s="273"/>
      <c r="S98" s="273"/>
      <c r="T98" s="273"/>
      <c r="U98" s="274"/>
      <c r="V98" s="15"/>
      <c r="W98" s="15"/>
      <c r="X98" s="15"/>
      <c r="Y98" s="15"/>
      <c r="Z98" s="15"/>
      <c r="AA98" s="15"/>
      <c r="AB98" s="15"/>
      <c r="AC98" s="15"/>
      <c r="AD98" s="15"/>
      <c r="AE98" s="15"/>
      <c r="AT98" s="275" t="s">
        <v>238</v>
      </c>
      <c r="AU98" s="275" t="s">
        <v>82</v>
      </c>
      <c r="AV98" s="15" t="s">
        <v>82</v>
      </c>
      <c r="AW98" s="15" t="s">
        <v>37</v>
      </c>
      <c r="AX98" s="15" t="s">
        <v>75</v>
      </c>
      <c r="AY98" s="275" t="s">
        <v>227</v>
      </c>
    </row>
    <row r="99" s="13" customFormat="1">
      <c r="A99" s="13"/>
      <c r="B99" s="233"/>
      <c r="C99" s="234"/>
      <c r="D99" s="235" t="s">
        <v>238</v>
      </c>
      <c r="E99" s="236" t="s">
        <v>19</v>
      </c>
      <c r="F99" s="237" t="s">
        <v>3217</v>
      </c>
      <c r="G99" s="234"/>
      <c r="H99" s="238">
        <v>1</v>
      </c>
      <c r="I99" s="239"/>
      <c r="J99" s="234"/>
      <c r="K99" s="234"/>
      <c r="L99" s="240"/>
      <c r="M99" s="241"/>
      <c r="N99" s="242"/>
      <c r="O99" s="242"/>
      <c r="P99" s="242"/>
      <c r="Q99" s="242"/>
      <c r="R99" s="242"/>
      <c r="S99" s="242"/>
      <c r="T99" s="242"/>
      <c r="U99" s="243"/>
      <c r="V99" s="13"/>
      <c r="W99" s="13"/>
      <c r="X99" s="13"/>
      <c r="Y99" s="13"/>
      <c r="Z99" s="13"/>
      <c r="AA99" s="13"/>
      <c r="AB99" s="13"/>
      <c r="AC99" s="13"/>
      <c r="AD99" s="13"/>
      <c r="AE99" s="13"/>
      <c r="AT99" s="244" t="s">
        <v>238</v>
      </c>
      <c r="AU99" s="244" t="s">
        <v>82</v>
      </c>
      <c r="AV99" s="13" t="s">
        <v>84</v>
      </c>
      <c r="AW99" s="13" t="s">
        <v>37</v>
      </c>
      <c r="AX99" s="13" t="s">
        <v>75</v>
      </c>
      <c r="AY99" s="244" t="s">
        <v>227</v>
      </c>
    </row>
    <row r="100" s="14" customFormat="1">
      <c r="A100" s="14"/>
      <c r="B100" s="245"/>
      <c r="C100" s="246"/>
      <c r="D100" s="235" t="s">
        <v>238</v>
      </c>
      <c r="E100" s="247" t="s">
        <v>19</v>
      </c>
      <c r="F100" s="248" t="s">
        <v>240</v>
      </c>
      <c r="G100" s="246"/>
      <c r="H100" s="249">
        <v>1</v>
      </c>
      <c r="I100" s="250"/>
      <c r="J100" s="246"/>
      <c r="K100" s="246"/>
      <c r="L100" s="251"/>
      <c r="M100" s="252"/>
      <c r="N100" s="253"/>
      <c r="O100" s="253"/>
      <c r="P100" s="253"/>
      <c r="Q100" s="253"/>
      <c r="R100" s="253"/>
      <c r="S100" s="253"/>
      <c r="T100" s="253"/>
      <c r="U100" s="254"/>
      <c r="V100" s="14"/>
      <c r="W100" s="14"/>
      <c r="X100" s="14"/>
      <c r="Y100" s="14"/>
      <c r="Z100" s="14"/>
      <c r="AA100" s="14"/>
      <c r="AB100" s="14"/>
      <c r="AC100" s="14"/>
      <c r="AD100" s="14"/>
      <c r="AE100" s="14"/>
      <c r="AT100" s="255" t="s">
        <v>238</v>
      </c>
      <c r="AU100" s="255" t="s">
        <v>82</v>
      </c>
      <c r="AV100" s="14" t="s">
        <v>234</v>
      </c>
      <c r="AW100" s="14" t="s">
        <v>37</v>
      </c>
      <c r="AX100" s="14" t="s">
        <v>82</v>
      </c>
      <c r="AY100" s="255" t="s">
        <v>227</v>
      </c>
    </row>
    <row r="101" s="2" customFormat="1" ht="16.5" customHeight="1">
      <c r="A101" s="40"/>
      <c r="B101" s="41"/>
      <c r="C101" s="215" t="s">
        <v>267</v>
      </c>
      <c r="D101" s="215" t="s">
        <v>229</v>
      </c>
      <c r="E101" s="216" t="s">
        <v>2769</v>
      </c>
      <c r="F101" s="217" t="s">
        <v>4278</v>
      </c>
      <c r="G101" s="218" t="s">
        <v>2657</v>
      </c>
      <c r="H101" s="219">
        <v>2</v>
      </c>
      <c r="I101" s="220"/>
      <c r="J101" s="221">
        <f>ROUND(I101*H101,2)</f>
        <v>0</v>
      </c>
      <c r="K101" s="217" t="s">
        <v>19</v>
      </c>
      <c r="L101" s="46"/>
      <c r="M101" s="222" t="s">
        <v>19</v>
      </c>
      <c r="N101" s="223" t="s">
        <v>46</v>
      </c>
      <c r="O101" s="86"/>
      <c r="P101" s="224">
        <f>O101*H101</f>
        <v>0</v>
      </c>
      <c r="Q101" s="224">
        <v>0</v>
      </c>
      <c r="R101" s="224">
        <f>Q101*H101</f>
        <v>0</v>
      </c>
      <c r="S101" s="224">
        <v>0</v>
      </c>
      <c r="T101" s="224">
        <f>S101*H101</f>
        <v>0</v>
      </c>
      <c r="U101" s="225" t="s">
        <v>19</v>
      </c>
      <c r="V101" s="40"/>
      <c r="W101" s="40"/>
      <c r="X101" s="40"/>
      <c r="Y101" s="40"/>
      <c r="Z101" s="40"/>
      <c r="AA101" s="40"/>
      <c r="AB101" s="40"/>
      <c r="AC101" s="40"/>
      <c r="AD101" s="40"/>
      <c r="AE101" s="40"/>
      <c r="AR101" s="226" t="s">
        <v>234</v>
      </c>
      <c r="AT101" s="226" t="s">
        <v>229</v>
      </c>
      <c r="AU101" s="226" t="s">
        <v>82</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4279</v>
      </c>
    </row>
    <row r="102" s="2" customFormat="1" ht="16.5" customHeight="1">
      <c r="A102" s="40"/>
      <c r="B102" s="41"/>
      <c r="C102" s="256" t="s">
        <v>248</v>
      </c>
      <c r="D102" s="256" t="s">
        <v>241</v>
      </c>
      <c r="E102" s="257" t="s">
        <v>2772</v>
      </c>
      <c r="F102" s="258" t="s">
        <v>4280</v>
      </c>
      <c r="G102" s="259" t="s">
        <v>2657</v>
      </c>
      <c r="H102" s="260">
        <v>2</v>
      </c>
      <c r="I102" s="261"/>
      <c r="J102" s="262">
        <f>ROUND(I102*H102,2)</f>
        <v>0</v>
      </c>
      <c r="K102" s="258" t="s">
        <v>19</v>
      </c>
      <c r="L102" s="263"/>
      <c r="M102" s="264" t="s">
        <v>19</v>
      </c>
      <c r="N102" s="265" t="s">
        <v>46</v>
      </c>
      <c r="O102" s="86"/>
      <c r="P102" s="224">
        <f>O102*H102</f>
        <v>0</v>
      </c>
      <c r="Q102" s="224">
        <v>0</v>
      </c>
      <c r="R102" s="224">
        <f>Q102*H102</f>
        <v>0</v>
      </c>
      <c r="S102" s="224">
        <v>0</v>
      </c>
      <c r="T102" s="224">
        <f>S102*H102</f>
        <v>0</v>
      </c>
      <c r="U102" s="225" t="s">
        <v>19</v>
      </c>
      <c r="V102" s="40"/>
      <c r="W102" s="40"/>
      <c r="X102" s="40"/>
      <c r="Y102" s="40"/>
      <c r="Z102" s="40"/>
      <c r="AA102" s="40"/>
      <c r="AB102" s="40"/>
      <c r="AC102" s="40"/>
      <c r="AD102" s="40"/>
      <c r="AE102" s="40"/>
      <c r="AR102" s="226" t="s">
        <v>245</v>
      </c>
      <c r="AT102" s="226" t="s">
        <v>241</v>
      </c>
      <c r="AU102" s="226" t="s">
        <v>82</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234</v>
      </c>
      <c r="BM102" s="226" t="s">
        <v>4281</v>
      </c>
    </row>
    <row r="103" s="2" customFormat="1" ht="16.5" customHeight="1">
      <c r="A103" s="40"/>
      <c r="B103" s="41"/>
      <c r="C103" s="215" t="s">
        <v>285</v>
      </c>
      <c r="D103" s="215" t="s">
        <v>229</v>
      </c>
      <c r="E103" s="216" t="s">
        <v>2775</v>
      </c>
      <c r="F103" s="217" t="s">
        <v>3109</v>
      </c>
      <c r="G103" s="218" t="s">
        <v>2657</v>
      </c>
      <c r="H103" s="219">
        <v>1</v>
      </c>
      <c r="I103" s="220"/>
      <c r="J103" s="221">
        <f>ROUND(I103*H103,2)</f>
        <v>0</v>
      </c>
      <c r="K103" s="217" t="s">
        <v>19</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82</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4282</v>
      </c>
    </row>
    <row r="104" s="2" customFormat="1" ht="16.5" customHeight="1">
      <c r="A104" s="40"/>
      <c r="B104" s="41"/>
      <c r="C104" s="256" t="s">
        <v>245</v>
      </c>
      <c r="D104" s="256" t="s">
        <v>241</v>
      </c>
      <c r="E104" s="257" t="s">
        <v>2778</v>
      </c>
      <c r="F104" s="258" t="s">
        <v>3112</v>
      </c>
      <c r="G104" s="259" t="s">
        <v>2657</v>
      </c>
      <c r="H104" s="260">
        <v>1</v>
      </c>
      <c r="I104" s="261"/>
      <c r="J104" s="262">
        <f>ROUND(I104*H104,2)</f>
        <v>0</v>
      </c>
      <c r="K104" s="258" t="s">
        <v>19</v>
      </c>
      <c r="L104" s="263"/>
      <c r="M104" s="264" t="s">
        <v>19</v>
      </c>
      <c r="N104" s="265"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245</v>
      </c>
      <c r="AT104" s="226" t="s">
        <v>241</v>
      </c>
      <c r="AU104" s="226" t="s">
        <v>82</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4283</v>
      </c>
    </row>
    <row r="105" s="15" customFormat="1">
      <c r="A105" s="15"/>
      <c r="B105" s="266"/>
      <c r="C105" s="267"/>
      <c r="D105" s="235" t="s">
        <v>238</v>
      </c>
      <c r="E105" s="268" t="s">
        <v>19</v>
      </c>
      <c r="F105" s="269" t="s">
        <v>3216</v>
      </c>
      <c r="G105" s="267"/>
      <c r="H105" s="268" t="s">
        <v>19</v>
      </c>
      <c r="I105" s="270"/>
      <c r="J105" s="267"/>
      <c r="K105" s="267"/>
      <c r="L105" s="271"/>
      <c r="M105" s="272"/>
      <c r="N105" s="273"/>
      <c r="O105" s="273"/>
      <c r="P105" s="273"/>
      <c r="Q105" s="273"/>
      <c r="R105" s="273"/>
      <c r="S105" s="273"/>
      <c r="T105" s="273"/>
      <c r="U105" s="274"/>
      <c r="V105" s="15"/>
      <c r="W105" s="15"/>
      <c r="X105" s="15"/>
      <c r="Y105" s="15"/>
      <c r="Z105" s="15"/>
      <c r="AA105" s="15"/>
      <c r="AB105" s="15"/>
      <c r="AC105" s="15"/>
      <c r="AD105" s="15"/>
      <c r="AE105" s="15"/>
      <c r="AT105" s="275" t="s">
        <v>238</v>
      </c>
      <c r="AU105" s="275" t="s">
        <v>82</v>
      </c>
      <c r="AV105" s="15" t="s">
        <v>82</v>
      </c>
      <c r="AW105" s="15" t="s">
        <v>37</v>
      </c>
      <c r="AX105" s="15" t="s">
        <v>75</v>
      </c>
      <c r="AY105" s="275" t="s">
        <v>227</v>
      </c>
    </row>
    <row r="106" s="13" customFormat="1">
      <c r="A106" s="13"/>
      <c r="B106" s="233"/>
      <c r="C106" s="234"/>
      <c r="D106" s="235" t="s">
        <v>238</v>
      </c>
      <c r="E106" s="236" t="s">
        <v>19</v>
      </c>
      <c r="F106" s="237" t="s">
        <v>3217</v>
      </c>
      <c r="G106" s="234"/>
      <c r="H106" s="238">
        <v>1</v>
      </c>
      <c r="I106" s="239"/>
      <c r="J106" s="234"/>
      <c r="K106" s="234"/>
      <c r="L106" s="240"/>
      <c r="M106" s="241"/>
      <c r="N106" s="242"/>
      <c r="O106" s="242"/>
      <c r="P106" s="242"/>
      <c r="Q106" s="242"/>
      <c r="R106" s="242"/>
      <c r="S106" s="242"/>
      <c r="T106" s="242"/>
      <c r="U106" s="243"/>
      <c r="V106" s="13"/>
      <c r="W106" s="13"/>
      <c r="X106" s="13"/>
      <c r="Y106" s="13"/>
      <c r="Z106" s="13"/>
      <c r="AA106" s="13"/>
      <c r="AB106" s="13"/>
      <c r="AC106" s="13"/>
      <c r="AD106" s="13"/>
      <c r="AE106" s="13"/>
      <c r="AT106" s="244" t="s">
        <v>238</v>
      </c>
      <c r="AU106" s="244" t="s">
        <v>82</v>
      </c>
      <c r="AV106" s="13" t="s">
        <v>84</v>
      </c>
      <c r="AW106" s="13" t="s">
        <v>37</v>
      </c>
      <c r="AX106" s="13" t="s">
        <v>75</v>
      </c>
      <c r="AY106" s="244" t="s">
        <v>227</v>
      </c>
    </row>
    <row r="107" s="14" customFormat="1">
      <c r="A107" s="14"/>
      <c r="B107" s="245"/>
      <c r="C107" s="246"/>
      <c r="D107" s="235" t="s">
        <v>238</v>
      </c>
      <c r="E107" s="247" t="s">
        <v>19</v>
      </c>
      <c r="F107" s="248" t="s">
        <v>240</v>
      </c>
      <c r="G107" s="246"/>
      <c r="H107" s="249">
        <v>1</v>
      </c>
      <c r="I107" s="250"/>
      <c r="J107" s="246"/>
      <c r="K107" s="246"/>
      <c r="L107" s="251"/>
      <c r="M107" s="252"/>
      <c r="N107" s="253"/>
      <c r="O107" s="253"/>
      <c r="P107" s="253"/>
      <c r="Q107" s="253"/>
      <c r="R107" s="253"/>
      <c r="S107" s="253"/>
      <c r="T107" s="253"/>
      <c r="U107" s="254"/>
      <c r="V107" s="14"/>
      <c r="W107" s="14"/>
      <c r="X107" s="14"/>
      <c r="Y107" s="14"/>
      <c r="Z107" s="14"/>
      <c r="AA107" s="14"/>
      <c r="AB107" s="14"/>
      <c r="AC107" s="14"/>
      <c r="AD107" s="14"/>
      <c r="AE107" s="14"/>
      <c r="AT107" s="255" t="s">
        <v>238</v>
      </c>
      <c r="AU107" s="255" t="s">
        <v>82</v>
      </c>
      <c r="AV107" s="14" t="s">
        <v>234</v>
      </c>
      <c r="AW107" s="14" t="s">
        <v>37</v>
      </c>
      <c r="AX107" s="14" t="s">
        <v>82</v>
      </c>
      <c r="AY107" s="255" t="s">
        <v>227</v>
      </c>
    </row>
    <row r="108" s="2" customFormat="1" ht="16.5" customHeight="1">
      <c r="A108" s="40"/>
      <c r="B108" s="41"/>
      <c r="C108" s="215" t="s">
        <v>255</v>
      </c>
      <c r="D108" s="215" t="s">
        <v>229</v>
      </c>
      <c r="E108" s="216" t="s">
        <v>2704</v>
      </c>
      <c r="F108" s="217" t="s">
        <v>3139</v>
      </c>
      <c r="G108" s="218" t="s">
        <v>309</v>
      </c>
      <c r="H108" s="219">
        <v>14</v>
      </c>
      <c r="I108" s="220"/>
      <c r="J108" s="221">
        <f>ROUND(I108*H108,2)</f>
        <v>0</v>
      </c>
      <c r="K108" s="217" t="s">
        <v>19</v>
      </c>
      <c r="L108" s="46"/>
      <c r="M108" s="222" t="s">
        <v>19</v>
      </c>
      <c r="N108" s="223" t="s">
        <v>46</v>
      </c>
      <c r="O108" s="86"/>
      <c r="P108" s="224">
        <f>O108*H108</f>
        <v>0</v>
      </c>
      <c r="Q108" s="224">
        <v>0</v>
      </c>
      <c r="R108" s="224">
        <f>Q108*H108</f>
        <v>0</v>
      </c>
      <c r="S108" s="224">
        <v>0</v>
      </c>
      <c r="T108" s="224">
        <f>S108*H108</f>
        <v>0</v>
      </c>
      <c r="U108" s="225" t="s">
        <v>19</v>
      </c>
      <c r="V108" s="40"/>
      <c r="W108" s="40"/>
      <c r="X108" s="40"/>
      <c r="Y108" s="40"/>
      <c r="Z108" s="40"/>
      <c r="AA108" s="40"/>
      <c r="AB108" s="40"/>
      <c r="AC108" s="40"/>
      <c r="AD108" s="40"/>
      <c r="AE108" s="40"/>
      <c r="AR108" s="226" t="s">
        <v>234</v>
      </c>
      <c r="AT108" s="226" t="s">
        <v>229</v>
      </c>
      <c r="AU108" s="226" t="s">
        <v>82</v>
      </c>
      <c r="AY108" s="19" t="s">
        <v>227</v>
      </c>
      <c r="BE108" s="227">
        <f>IF(N108="základní",J108,0)</f>
        <v>0</v>
      </c>
      <c r="BF108" s="227">
        <f>IF(N108="snížená",J108,0)</f>
        <v>0</v>
      </c>
      <c r="BG108" s="227">
        <f>IF(N108="zákl. přenesená",J108,0)</f>
        <v>0</v>
      </c>
      <c r="BH108" s="227">
        <f>IF(N108="sníž. přenesená",J108,0)</f>
        <v>0</v>
      </c>
      <c r="BI108" s="227">
        <f>IF(N108="nulová",J108,0)</f>
        <v>0</v>
      </c>
      <c r="BJ108" s="19" t="s">
        <v>82</v>
      </c>
      <c r="BK108" s="227">
        <f>ROUND(I108*H108,2)</f>
        <v>0</v>
      </c>
      <c r="BL108" s="19" t="s">
        <v>234</v>
      </c>
      <c r="BM108" s="226" t="s">
        <v>4284</v>
      </c>
    </row>
    <row r="109" s="2" customFormat="1" ht="16.5" customHeight="1">
      <c r="A109" s="40"/>
      <c r="B109" s="41"/>
      <c r="C109" s="256" t="s">
        <v>117</v>
      </c>
      <c r="D109" s="256" t="s">
        <v>241</v>
      </c>
      <c r="E109" s="257" t="s">
        <v>2782</v>
      </c>
      <c r="F109" s="258" t="s">
        <v>2834</v>
      </c>
      <c r="G109" s="259" t="s">
        <v>309</v>
      </c>
      <c r="H109" s="260">
        <v>14</v>
      </c>
      <c r="I109" s="261"/>
      <c r="J109" s="262">
        <f>ROUND(I109*H109,2)</f>
        <v>0</v>
      </c>
      <c r="K109" s="258" t="s">
        <v>19</v>
      </c>
      <c r="L109" s="263"/>
      <c r="M109" s="264" t="s">
        <v>19</v>
      </c>
      <c r="N109" s="265"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245</v>
      </c>
      <c r="AT109" s="226" t="s">
        <v>241</v>
      </c>
      <c r="AU109" s="226" t="s">
        <v>82</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4285</v>
      </c>
    </row>
    <row r="110" s="15" customFormat="1">
      <c r="A110" s="15"/>
      <c r="B110" s="266"/>
      <c r="C110" s="267"/>
      <c r="D110" s="235" t="s">
        <v>238</v>
      </c>
      <c r="E110" s="268" t="s">
        <v>19</v>
      </c>
      <c r="F110" s="269" t="s">
        <v>3216</v>
      </c>
      <c r="G110" s="267"/>
      <c r="H110" s="268" t="s">
        <v>19</v>
      </c>
      <c r="I110" s="270"/>
      <c r="J110" s="267"/>
      <c r="K110" s="267"/>
      <c r="L110" s="271"/>
      <c r="M110" s="272"/>
      <c r="N110" s="273"/>
      <c r="O110" s="273"/>
      <c r="P110" s="273"/>
      <c r="Q110" s="273"/>
      <c r="R110" s="273"/>
      <c r="S110" s="273"/>
      <c r="T110" s="273"/>
      <c r="U110" s="274"/>
      <c r="V110" s="15"/>
      <c r="W110" s="15"/>
      <c r="X110" s="15"/>
      <c r="Y110" s="15"/>
      <c r="Z110" s="15"/>
      <c r="AA110" s="15"/>
      <c r="AB110" s="15"/>
      <c r="AC110" s="15"/>
      <c r="AD110" s="15"/>
      <c r="AE110" s="15"/>
      <c r="AT110" s="275" t="s">
        <v>238</v>
      </c>
      <c r="AU110" s="275" t="s">
        <v>82</v>
      </c>
      <c r="AV110" s="15" t="s">
        <v>82</v>
      </c>
      <c r="AW110" s="15" t="s">
        <v>37</v>
      </c>
      <c r="AX110" s="15" t="s">
        <v>75</v>
      </c>
      <c r="AY110" s="275" t="s">
        <v>227</v>
      </c>
    </row>
    <row r="111" s="13" customFormat="1">
      <c r="A111" s="13"/>
      <c r="B111" s="233"/>
      <c r="C111" s="234"/>
      <c r="D111" s="235" t="s">
        <v>238</v>
      </c>
      <c r="E111" s="236" t="s">
        <v>19</v>
      </c>
      <c r="F111" s="237" t="s">
        <v>4286</v>
      </c>
      <c r="G111" s="234"/>
      <c r="H111" s="238">
        <v>14</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82</v>
      </c>
      <c r="AV111" s="13" t="s">
        <v>84</v>
      </c>
      <c r="AW111" s="13" t="s">
        <v>37</v>
      </c>
      <c r="AX111" s="13" t="s">
        <v>75</v>
      </c>
      <c r="AY111" s="244" t="s">
        <v>227</v>
      </c>
    </row>
    <row r="112" s="14" customFormat="1">
      <c r="A112" s="14"/>
      <c r="B112" s="245"/>
      <c r="C112" s="246"/>
      <c r="D112" s="235" t="s">
        <v>238</v>
      </c>
      <c r="E112" s="247" t="s">
        <v>19</v>
      </c>
      <c r="F112" s="248" t="s">
        <v>240</v>
      </c>
      <c r="G112" s="246"/>
      <c r="H112" s="249">
        <v>14</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82</v>
      </c>
      <c r="AV112" s="14" t="s">
        <v>234</v>
      </c>
      <c r="AW112" s="14" t="s">
        <v>37</v>
      </c>
      <c r="AX112" s="14" t="s">
        <v>82</v>
      </c>
      <c r="AY112" s="255" t="s">
        <v>227</v>
      </c>
    </row>
    <row r="113" s="2" customFormat="1" ht="16.5" customHeight="1">
      <c r="A113" s="40"/>
      <c r="B113" s="41"/>
      <c r="C113" s="215" t="s">
        <v>120</v>
      </c>
      <c r="D113" s="215" t="s">
        <v>229</v>
      </c>
      <c r="E113" s="216" t="s">
        <v>2785</v>
      </c>
      <c r="F113" s="217" t="s">
        <v>4287</v>
      </c>
      <c r="G113" s="218" t="s">
        <v>309</v>
      </c>
      <c r="H113" s="219">
        <v>8</v>
      </c>
      <c r="I113" s="220"/>
      <c r="J113" s="221">
        <f>ROUND(I113*H113,2)</f>
        <v>0</v>
      </c>
      <c r="K113" s="217" t="s">
        <v>19</v>
      </c>
      <c r="L113" s="46"/>
      <c r="M113" s="222" t="s">
        <v>19</v>
      </c>
      <c r="N113" s="223" t="s">
        <v>46</v>
      </c>
      <c r="O113" s="86"/>
      <c r="P113" s="224">
        <f>O113*H113</f>
        <v>0</v>
      </c>
      <c r="Q113" s="224">
        <v>0</v>
      </c>
      <c r="R113" s="224">
        <f>Q113*H113</f>
        <v>0</v>
      </c>
      <c r="S113" s="224">
        <v>0</v>
      </c>
      <c r="T113" s="224">
        <f>S113*H113</f>
        <v>0</v>
      </c>
      <c r="U113" s="225" t="s">
        <v>19</v>
      </c>
      <c r="V113" s="40"/>
      <c r="W113" s="40"/>
      <c r="X113" s="40"/>
      <c r="Y113" s="40"/>
      <c r="Z113" s="40"/>
      <c r="AA113" s="40"/>
      <c r="AB113" s="40"/>
      <c r="AC113" s="40"/>
      <c r="AD113" s="40"/>
      <c r="AE113" s="40"/>
      <c r="AR113" s="226" t="s">
        <v>234</v>
      </c>
      <c r="AT113" s="226" t="s">
        <v>229</v>
      </c>
      <c r="AU113" s="226" t="s">
        <v>82</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234</v>
      </c>
      <c r="BM113" s="226" t="s">
        <v>4288</v>
      </c>
    </row>
    <row r="114" s="2" customFormat="1" ht="16.5" customHeight="1">
      <c r="A114" s="40"/>
      <c r="B114" s="41"/>
      <c r="C114" s="256" t="s">
        <v>8</v>
      </c>
      <c r="D114" s="256" t="s">
        <v>241</v>
      </c>
      <c r="E114" s="257" t="s">
        <v>2789</v>
      </c>
      <c r="F114" s="258" t="s">
        <v>4289</v>
      </c>
      <c r="G114" s="259" t="s">
        <v>309</v>
      </c>
      <c r="H114" s="260">
        <v>8</v>
      </c>
      <c r="I114" s="261"/>
      <c r="J114" s="262">
        <f>ROUND(I114*H114,2)</f>
        <v>0</v>
      </c>
      <c r="K114" s="258" t="s">
        <v>19</v>
      </c>
      <c r="L114" s="263"/>
      <c r="M114" s="264" t="s">
        <v>19</v>
      </c>
      <c r="N114" s="265"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245</v>
      </c>
      <c r="AT114" s="226" t="s">
        <v>241</v>
      </c>
      <c r="AU114" s="226" t="s">
        <v>82</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4290</v>
      </c>
    </row>
    <row r="115" s="15" customFormat="1">
      <c r="A115" s="15"/>
      <c r="B115" s="266"/>
      <c r="C115" s="267"/>
      <c r="D115" s="235" t="s">
        <v>238</v>
      </c>
      <c r="E115" s="268" t="s">
        <v>19</v>
      </c>
      <c r="F115" s="269" t="s">
        <v>3216</v>
      </c>
      <c r="G115" s="267"/>
      <c r="H115" s="268" t="s">
        <v>19</v>
      </c>
      <c r="I115" s="270"/>
      <c r="J115" s="267"/>
      <c r="K115" s="267"/>
      <c r="L115" s="271"/>
      <c r="M115" s="272"/>
      <c r="N115" s="273"/>
      <c r="O115" s="273"/>
      <c r="P115" s="273"/>
      <c r="Q115" s="273"/>
      <c r="R115" s="273"/>
      <c r="S115" s="273"/>
      <c r="T115" s="273"/>
      <c r="U115" s="274"/>
      <c r="V115" s="15"/>
      <c r="W115" s="15"/>
      <c r="X115" s="15"/>
      <c r="Y115" s="15"/>
      <c r="Z115" s="15"/>
      <c r="AA115" s="15"/>
      <c r="AB115" s="15"/>
      <c r="AC115" s="15"/>
      <c r="AD115" s="15"/>
      <c r="AE115" s="15"/>
      <c r="AT115" s="275" t="s">
        <v>238</v>
      </c>
      <c r="AU115" s="275" t="s">
        <v>82</v>
      </c>
      <c r="AV115" s="15" t="s">
        <v>82</v>
      </c>
      <c r="AW115" s="15" t="s">
        <v>37</v>
      </c>
      <c r="AX115" s="15" t="s">
        <v>75</v>
      </c>
      <c r="AY115" s="275" t="s">
        <v>227</v>
      </c>
    </row>
    <row r="116" s="13" customFormat="1">
      <c r="A116" s="13"/>
      <c r="B116" s="233"/>
      <c r="C116" s="234"/>
      <c r="D116" s="235" t="s">
        <v>238</v>
      </c>
      <c r="E116" s="236" t="s">
        <v>19</v>
      </c>
      <c r="F116" s="237" t="s">
        <v>4291</v>
      </c>
      <c r="G116" s="234"/>
      <c r="H116" s="238">
        <v>8</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82</v>
      </c>
      <c r="AV116" s="13" t="s">
        <v>84</v>
      </c>
      <c r="AW116" s="13" t="s">
        <v>37</v>
      </c>
      <c r="AX116" s="13" t="s">
        <v>75</v>
      </c>
      <c r="AY116" s="244" t="s">
        <v>227</v>
      </c>
    </row>
    <row r="117" s="14" customFormat="1">
      <c r="A117" s="14"/>
      <c r="B117" s="245"/>
      <c r="C117" s="246"/>
      <c r="D117" s="235" t="s">
        <v>238</v>
      </c>
      <c r="E117" s="247" t="s">
        <v>19</v>
      </c>
      <c r="F117" s="248" t="s">
        <v>240</v>
      </c>
      <c r="G117" s="246"/>
      <c r="H117" s="249">
        <v>8</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82</v>
      </c>
      <c r="AV117" s="14" t="s">
        <v>234</v>
      </c>
      <c r="AW117" s="14" t="s">
        <v>37</v>
      </c>
      <c r="AX117" s="14" t="s">
        <v>82</v>
      </c>
      <c r="AY117" s="255" t="s">
        <v>227</v>
      </c>
    </row>
    <row r="118" s="2" customFormat="1" ht="16.5" customHeight="1">
      <c r="A118" s="40"/>
      <c r="B118" s="41"/>
      <c r="C118" s="215" t="s">
        <v>125</v>
      </c>
      <c r="D118" s="215" t="s">
        <v>229</v>
      </c>
      <c r="E118" s="216" t="s">
        <v>2792</v>
      </c>
      <c r="F118" s="217" t="s">
        <v>4292</v>
      </c>
      <c r="G118" s="218" t="s">
        <v>309</v>
      </c>
      <c r="H118" s="219">
        <v>18</v>
      </c>
      <c r="I118" s="220"/>
      <c r="J118" s="221">
        <f>ROUND(I118*H118,2)</f>
        <v>0</v>
      </c>
      <c r="K118" s="217" t="s">
        <v>19</v>
      </c>
      <c r="L118" s="46"/>
      <c r="M118" s="222" t="s">
        <v>19</v>
      </c>
      <c r="N118" s="223" t="s">
        <v>46</v>
      </c>
      <c r="O118" s="86"/>
      <c r="P118" s="224">
        <f>O118*H118</f>
        <v>0</v>
      </c>
      <c r="Q118" s="224">
        <v>0</v>
      </c>
      <c r="R118" s="224">
        <f>Q118*H118</f>
        <v>0</v>
      </c>
      <c r="S118" s="224">
        <v>0</v>
      </c>
      <c r="T118" s="224">
        <f>S118*H118</f>
        <v>0</v>
      </c>
      <c r="U118" s="225" t="s">
        <v>19</v>
      </c>
      <c r="V118" s="40"/>
      <c r="W118" s="40"/>
      <c r="X118" s="40"/>
      <c r="Y118" s="40"/>
      <c r="Z118" s="40"/>
      <c r="AA118" s="40"/>
      <c r="AB118" s="40"/>
      <c r="AC118" s="40"/>
      <c r="AD118" s="40"/>
      <c r="AE118" s="40"/>
      <c r="AR118" s="226" t="s">
        <v>234</v>
      </c>
      <c r="AT118" s="226" t="s">
        <v>229</v>
      </c>
      <c r="AU118" s="226" t="s">
        <v>82</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4293</v>
      </c>
    </row>
    <row r="119" s="2" customFormat="1" ht="16.5" customHeight="1">
      <c r="A119" s="40"/>
      <c r="B119" s="41"/>
      <c r="C119" s="256" t="s">
        <v>323</v>
      </c>
      <c r="D119" s="256" t="s">
        <v>241</v>
      </c>
      <c r="E119" s="257" t="s">
        <v>2796</v>
      </c>
      <c r="F119" s="258" t="s">
        <v>4294</v>
      </c>
      <c r="G119" s="259" t="s">
        <v>309</v>
      </c>
      <c r="H119" s="260">
        <v>18</v>
      </c>
      <c r="I119" s="261"/>
      <c r="J119" s="262">
        <f>ROUND(I119*H119,2)</f>
        <v>0</v>
      </c>
      <c r="K119" s="258" t="s">
        <v>19</v>
      </c>
      <c r="L119" s="263"/>
      <c r="M119" s="264" t="s">
        <v>19</v>
      </c>
      <c r="N119" s="265"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245</v>
      </c>
      <c r="AT119" s="226" t="s">
        <v>241</v>
      </c>
      <c r="AU119" s="226" t="s">
        <v>82</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4295</v>
      </c>
    </row>
    <row r="120" s="15" customFormat="1">
      <c r="A120" s="15"/>
      <c r="B120" s="266"/>
      <c r="C120" s="267"/>
      <c r="D120" s="235" t="s">
        <v>238</v>
      </c>
      <c r="E120" s="268" t="s">
        <v>19</v>
      </c>
      <c r="F120" s="269" t="s">
        <v>3216</v>
      </c>
      <c r="G120" s="267"/>
      <c r="H120" s="268" t="s">
        <v>19</v>
      </c>
      <c r="I120" s="270"/>
      <c r="J120" s="267"/>
      <c r="K120" s="267"/>
      <c r="L120" s="271"/>
      <c r="M120" s="272"/>
      <c r="N120" s="273"/>
      <c r="O120" s="273"/>
      <c r="P120" s="273"/>
      <c r="Q120" s="273"/>
      <c r="R120" s="273"/>
      <c r="S120" s="273"/>
      <c r="T120" s="273"/>
      <c r="U120" s="274"/>
      <c r="V120" s="15"/>
      <c r="W120" s="15"/>
      <c r="X120" s="15"/>
      <c r="Y120" s="15"/>
      <c r="Z120" s="15"/>
      <c r="AA120" s="15"/>
      <c r="AB120" s="15"/>
      <c r="AC120" s="15"/>
      <c r="AD120" s="15"/>
      <c r="AE120" s="15"/>
      <c r="AT120" s="275" t="s">
        <v>238</v>
      </c>
      <c r="AU120" s="275" t="s">
        <v>82</v>
      </c>
      <c r="AV120" s="15" t="s">
        <v>82</v>
      </c>
      <c r="AW120" s="15" t="s">
        <v>37</v>
      </c>
      <c r="AX120" s="15" t="s">
        <v>75</v>
      </c>
      <c r="AY120" s="275" t="s">
        <v>227</v>
      </c>
    </row>
    <row r="121" s="13" customFormat="1">
      <c r="A121" s="13"/>
      <c r="B121" s="233"/>
      <c r="C121" s="234"/>
      <c r="D121" s="235" t="s">
        <v>238</v>
      </c>
      <c r="E121" s="236" t="s">
        <v>19</v>
      </c>
      <c r="F121" s="237" t="s">
        <v>3121</v>
      </c>
      <c r="G121" s="234"/>
      <c r="H121" s="238">
        <v>18</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82</v>
      </c>
      <c r="AV121" s="13" t="s">
        <v>84</v>
      </c>
      <c r="AW121" s="13" t="s">
        <v>37</v>
      </c>
      <c r="AX121" s="13" t="s">
        <v>75</v>
      </c>
      <c r="AY121" s="244" t="s">
        <v>227</v>
      </c>
    </row>
    <row r="122" s="14" customFormat="1">
      <c r="A122" s="14"/>
      <c r="B122" s="245"/>
      <c r="C122" s="246"/>
      <c r="D122" s="235" t="s">
        <v>238</v>
      </c>
      <c r="E122" s="247" t="s">
        <v>19</v>
      </c>
      <c r="F122" s="248" t="s">
        <v>240</v>
      </c>
      <c r="G122" s="246"/>
      <c r="H122" s="249">
        <v>18</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82</v>
      </c>
      <c r="AV122" s="14" t="s">
        <v>234</v>
      </c>
      <c r="AW122" s="14" t="s">
        <v>37</v>
      </c>
      <c r="AX122" s="14" t="s">
        <v>82</v>
      </c>
      <c r="AY122" s="255" t="s">
        <v>227</v>
      </c>
    </row>
    <row r="123" s="2" customFormat="1" ht="16.5" customHeight="1">
      <c r="A123" s="40"/>
      <c r="B123" s="41"/>
      <c r="C123" s="215" t="s">
        <v>329</v>
      </c>
      <c r="D123" s="215" t="s">
        <v>229</v>
      </c>
      <c r="E123" s="216" t="s">
        <v>2717</v>
      </c>
      <c r="F123" s="217" t="s">
        <v>2838</v>
      </c>
      <c r="G123" s="218" t="s">
        <v>2657</v>
      </c>
      <c r="H123" s="219">
        <v>1</v>
      </c>
      <c r="I123" s="220"/>
      <c r="J123" s="221">
        <f>ROUND(I123*H123,2)</f>
        <v>0</v>
      </c>
      <c r="K123" s="217" t="s">
        <v>19</v>
      </c>
      <c r="L123" s="46"/>
      <c r="M123" s="222" t="s">
        <v>19</v>
      </c>
      <c r="N123" s="223" t="s">
        <v>46</v>
      </c>
      <c r="O123" s="86"/>
      <c r="P123" s="224">
        <f>O123*H123</f>
        <v>0</v>
      </c>
      <c r="Q123" s="224">
        <v>0</v>
      </c>
      <c r="R123" s="224">
        <f>Q123*H123</f>
        <v>0</v>
      </c>
      <c r="S123" s="224">
        <v>0</v>
      </c>
      <c r="T123" s="224">
        <f>S123*H123</f>
        <v>0</v>
      </c>
      <c r="U123" s="225" t="s">
        <v>19</v>
      </c>
      <c r="V123" s="40"/>
      <c r="W123" s="40"/>
      <c r="X123" s="40"/>
      <c r="Y123" s="40"/>
      <c r="Z123" s="40"/>
      <c r="AA123" s="40"/>
      <c r="AB123" s="40"/>
      <c r="AC123" s="40"/>
      <c r="AD123" s="40"/>
      <c r="AE123" s="40"/>
      <c r="AR123" s="226" t="s">
        <v>234</v>
      </c>
      <c r="AT123" s="226" t="s">
        <v>229</v>
      </c>
      <c r="AU123" s="226" t="s">
        <v>82</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4296</v>
      </c>
    </row>
    <row r="124" s="15" customFormat="1">
      <c r="A124" s="15"/>
      <c r="B124" s="266"/>
      <c r="C124" s="267"/>
      <c r="D124" s="235" t="s">
        <v>238</v>
      </c>
      <c r="E124" s="268" t="s">
        <v>19</v>
      </c>
      <c r="F124" s="269" t="s">
        <v>3216</v>
      </c>
      <c r="G124" s="267"/>
      <c r="H124" s="268" t="s">
        <v>19</v>
      </c>
      <c r="I124" s="270"/>
      <c r="J124" s="267"/>
      <c r="K124" s="267"/>
      <c r="L124" s="271"/>
      <c r="M124" s="272"/>
      <c r="N124" s="273"/>
      <c r="O124" s="273"/>
      <c r="P124" s="273"/>
      <c r="Q124" s="273"/>
      <c r="R124" s="273"/>
      <c r="S124" s="273"/>
      <c r="T124" s="273"/>
      <c r="U124" s="274"/>
      <c r="V124" s="15"/>
      <c r="W124" s="15"/>
      <c r="X124" s="15"/>
      <c r="Y124" s="15"/>
      <c r="Z124" s="15"/>
      <c r="AA124" s="15"/>
      <c r="AB124" s="15"/>
      <c r="AC124" s="15"/>
      <c r="AD124" s="15"/>
      <c r="AE124" s="15"/>
      <c r="AT124" s="275" t="s">
        <v>238</v>
      </c>
      <c r="AU124" s="275" t="s">
        <v>82</v>
      </c>
      <c r="AV124" s="15" t="s">
        <v>82</v>
      </c>
      <c r="AW124" s="15" t="s">
        <v>37</v>
      </c>
      <c r="AX124" s="15" t="s">
        <v>75</v>
      </c>
      <c r="AY124" s="275" t="s">
        <v>227</v>
      </c>
    </row>
    <row r="125" s="13" customFormat="1">
      <c r="A125" s="13"/>
      <c r="B125" s="233"/>
      <c r="C125" s="234"/>
      <c r="D125" s="235" t="s">
        <v>238</v>
      </c>
      <c r="E125" s="236" t="s">
        <v>19</v>
      </c>
      <c r="F125" s="237" t="s">
        <v>3217</v>
      </c>
      <c r="G125" s="234"/>
      <c r="H125" s="238">
        <v>1</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82</v>
      </c>
      <c r="AV125" s="13" t="s">
        <v>84</v>
      </c>
      <c r="AW125" s="13" t="s">
        <v>37</v>
      </c>
      <c r="AX125" s="13" t="s">
        <v>75</v>
      </c>
      <c r="AY125" s="244" t="s">
        <v>227</v>
      </c>
    </row>
    <row r="126" s="14" customFormat="1">
      <c r="A126" s="14"/>
      <c r="B126" s="245"/>
      <c r="C126" s="246"/>
      <c r="D126" s="235" t="s">
        <v>238</v>
      </c>
      <c r="E126" s="247" t="s">
        <v>19</v>
      </c>
      <c r="F126" s="248" t="s">
        <v>240</v>
      </c>
      <c r="G126" s="246"/>
      <c r="H126" s="249">
        <v>1</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82</v>
      </c>
      <c r="AV126" s="14" t="s">
        <v>234</v>
      </c>
      <c r="AW126" s="14" t="s">
        <v>37</v>
      </c>
      <c r="AX126" s="14" t="s">
        <v>82</v>
      </c>
      <c r="AY126" s="255" t="s">
        <v>227</v>
      </c>
    </row>
    <row r="127" s="2" customFormat="1" ht="16.5" customHeight="1">
      <c r="A127" s="40"/>
      <c r="B127" s="41"/>
      <c r="C127" s="215" t="s">
        <v>336</v>
      </c>
      <c r="D127" s="215" t="s">
        <v>229</v>
      </c>
      <c r="E127" s="216" t="s">
        <v>2799</v>
      </c>
      <c r="F127" s="217" t="s">
        <v>4297</v>
      </c>
      <c r="G127" s="218" t="s">
        <v>309</v>
      </c>
      <c r="H127" s="219">
        <v>16</v>
      </c>
      <c r="I127" s="220"/>
      <c r="J127" s="221">
        <f>ROUND(I127*H127,2)</f>
        <v>0</v>
      </c>
      <c r="K127" s="217" t="s">
        <v>19</v>
      </c>
      <c r="L127" s="46"/>
      <c r="M127" s="222" t="s">
        <v>19</v>
      </c>
      <c r="N127" s="223" t="s">
        <v>46</v>
      </c>
      <c r="O127" s="86"/>
      <c r="P127" s="224">
        <f>O127*H127</f>
        <v>0</v>
      </c>
      <c r="Q127" s="224">
        <v>0</v>
      </c>
      <c r="R127" s="224">
        <f>Q127*H127</f>
        <v>0</v>
      </c>
      <c r="S127" s="224">
        <v>0</v>
      </c>
      <c r="T127" s="224">
        <f>S127*H127</f>
        <v>0</v>
      </c>
      <c r="U127" s="225" t="s">
        <v>19</v>
      </c>
      <c r="V127" s="40"/>
      <c r="W127" s="40"/>
      <c r="X127" s="40"/>
      <c r="Y127" s="40"/>
      <c r="Z127" s="40"/>
      <c r="AA127" s="40"/>
      <c r="AB127" s="40"/>
      <c r="AC127" s="40"/>
      <c r="AD127" s="40"/>
      <c r="AE127" s="40"/>
      <c r="AR127" s="226" t="s">
        <v>234</v>
      </c>
      <c r="AT127" s="226" t="s">
        <v>229</v>
      </c>
      <c r="AU127" s="226" t="s">
        <v>82</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4298</v>
      </c>
    </row>
    <row r="128" s="15" customFormat="1">
      <c r="A128" s="15"/>
      <c r="B128" s="266"/>
      <c r="C128" s="267"/>
      <c r="D128" s="235" t="s">
        <v>238</v>
      </c>
      <c r="E128" s="268" t="s">
        <v>19</v>
      </c>
      <c r="F128" s="269" t="s">
        <v>3216</v>
      </c>
      <c r="G128" s="267"/>
      <c r="H128" s="268" t="s">
        <v>19</v>
      </c>
      <c r="I128" s="270"/>
      <c r="J128" s="267"/>
      <c r="K128" s="267"/>
      <c r="L128" s="271"/>
      <c r="M128" s="272"/>
      <c r="N128" s="273"/>
      <c r="O128" s="273"/>
      <c r="P128" s="273"/>
      <c r="Q128" s="273"/>
      <c r="R128" s="273"/>
      <c r="S128" s="273"/>
      <c r="T128" s="273"/>
      <c r="U128" s="274"/>
      <c r="V128" s="15"/>
      <c r="W128" s="15"/>
      <c r="X128" s="15"/>
      <c r="Y128" s="15"/>
      <c r="Z128" s="15"/>
      <c r="AA128" s="15"/>
      <c r="AB128" s="15"/>
      <c r="AC128" s="15"/>
      <c r="AD128" s="15"/>
      <c r="AE128" s="15"/>
      <c r="AT128" s="275" t="s">
        <v>238</v>
      </c>
      <c r="AU128" s="275" t="s">
        <v>82</v>
      </c>
      <c r="AV128" s="15" t="s">
        <v>82</v>
      </c>
      <c r="AW128" s="15" t="s">
        <v>37</v>
      </c>
      <c r="AX128" s="15" t="s">
        <v>75</v>
      </c>
      <c r="AY128" s="275" t="s">
        <v>227</v>
      </c>
    </row>
    <row r="129" s="13" customFormat="1">
      <c r="A129" s="13"/>
      <c r="B129" s="233"/>
      <c r="C129" s="234"/>
      <c r="D129" s="235" t="s">
        <v>238</v>
      </c>
      <c r="E129" s="236" t="s">
        <v>19</v>
      </c>
      <c r="F129" s="237" t="s">
        <v>336</v>
      </c>
      <c r="G129" s="234"/>
      <c r="H129" s="238">
        <v>16</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82</v>
      </c>
      <c r="AV129" s="13" t="s">
        <v>84</v>
      </c>
      <c r="AW129" s="13" t="s">
        <v>37</v>
      </c>
      <c r="AX129" s="13" t="s">
        <v>75</v>
      </c>
      <c r="AY129" s="244" t="s">
        <v>227</v>
      </c>
    </row>
    <row r="130" s="14" customFormat="1">
      <c r="A130" s="14"/>
      <c r="B130" s="245"/>
      <c r="C130" s="246"/>
      <c r="D130" s="235" t="s">
        <v>238</v>
      </c>
      <c r="E130" s="247" t="s">
        <v>19</v>
      </c>
      <c r="F130" s="248" t="s">
        <v>240</v>
      </c>
      <c r="G130" s="246"/>
      <c r="H130" s="249">
        <v>16</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82</v>
      </c>
      <c r="AV130" s="14" t="s">
        <v>234</v>
      </c>
      <c r="AW130" s="14" t="s">
        <v>37</v>
      </c>
      <c r="AX130" s="14" t="s">
        <v>82</v>
      </c>
      <c r="AY130" s="255" t="s">
        <v>227</v>
      </c>
    </row>
    <row r="131" s="2" customFormat="1" ht="16.5" customHeight="1">
      <c r="A131" s="40"/>
      <c r="B131" s="41"/>
      <c r="C131" s="215" t="s">
        <v>345</v>
      </c>
      <c r="D131" s="215" t="s">
        <v>229</v>
      </c>
      <c r="E131" s="216" t="s">
        <v>2802</v>
      </c>
      <c r="F131" s="217" t="s">
        <v>4299</v>
      </c>
      <c r="G131" s="218" t="s">
        <v>309</v>
      </c>
      <c r="H131" s="219">
        <v>16</v>
      </c>
      <c r="I131" s="220"/>
      <c r="J131" s="221">
        <f>ROUND(I131*H131,2)</f>
        <v>0</v>
      </c>
      <c r="K131" s="217" t="s">
        <v>19</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234</v>
      </c>
      <c r="AT131" s="226" t="s">
        <v>229</v>
      </c>
      <c r="AU131" s="226" t="s">
        <v>82</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4300</v>
      </c>
    </row>
    <row r="132" s="15" customFormat="1">
      <c r="A132" s="15"/>
      <c r="B132" s="266"/>
      <c r="C132" s="267"/>
      <c r="D132" s="235" t="s">
        <v>238</v>
      </c>
      <c r="E132" s="268" t="s">
        <v>19</v>
      </c>
      <c r="F132" s="269" t="s">
        <v>3216</v>
      </c>
      <c r="G132" s="267"/>
      <c r="H132" s="268" t="s">
        <v>19</v>
      </c>
      <c r="I132" s="270"/>
      <c r="J132" s="267"/>
      <c r="K132" s="267"/>
      <c r="L132" s="271"/>
      <c r="M132" s="272"/>
      <c r="N132" s="273"/>
      <c r="O132" s="273"/>
      <c r="P132" s="273"/>
      <c r="Q132" s="273"/>
      <c r="R132" s="273"/>
      <c r="S132" s="273"/>
      <c r="T132" s="273"/>
      <c r="U132" s="274"/>
      <c r="V132" s="15"/>
      <c r="W132" s="15"/>
      <c r="X132" s="15"/>
      <c r="Y132" s="15"/>
      <c r="Z132" s="15"/>
      <c r="AA132" s="15"/>
      <c r="AB132" s="15"/>
      <c r="AC132" s="15"/>
      <c r="AD132" s="15"/>
      <c r="AE132" s="15"/>
      <c r="AT132" s="275" t="s">
        <v>238</v>
      </c>
      <c r="AU132" s="275" t="s">
        <v>82</v>
      </c>
      <c r="AV132" s="15" t="s">
        <v>82</v>
      </c>
      <c r="AW132" s="15" t="s">
        <v>37</v>
      </c>
      <c r="AX132" s="15" t="s">
        <v>75</v>
      </c>
      <c r="AY132" s="275" t="s">
        <v>227</v>
      </c>
    </row>
    <row r="133" s="13" customFormat="1">
      <c r="A133" s="13"/>
      <c r="B133" s="233"/>
      <c r="C133" s="234"/>
      <c r="D133" s="235" t="s">
        <v>238</v>
      </c>
      <c r="E133" s="236" t="s">
        <v>19</v>
      </c>
      <c r="F133" s="237" t="s">
        <v>336</v>
      </c>
      <c r="G133" s="234"/>
      <c r="H133" s="238">
        <v>16</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82</v>
      </c>
      <c r="AV133" s="13" t="s">
        <v>84</v>
      </c>
      <c r="AW133" s="13" t="s">
        <v>37</v>
      </c>
      <c r="AX133" s="13" t="s">
        <v>75</v>
      </c>
      <c r="AY133" s="244" t="s">
        <v>227</v>
      </c>
    </row>
    <row r="134" s="14" customFormat="1">
      <c r="A134" s="14"/>
      <c r="B134" s="245"/>
      <c r="C134" s="246"/>
      <c r="D134" s="235" t="s">
        <v>238</v>
      </c>
      <c r="E134" s="247" t="s">
        <v>19</v>
      </c>
      <c r="F134" s="248" t="s">
        <v>240</v>
      </c>
      <c r="G134" s="246"/>
      <c r="H134" s="249">
        <v>16</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82</v>
      </c>
      <c r="AV134" s="14" t="s">
        <v>234</v>
      </c>
      <c r="AW134" s="14" t="s">
        <v>37</v>
      </c>
      <c r="AX134" s="14" t="s">
        <v>82</v>
      </c>
      <c r="AY134" s="255" t="s">
        <v>227</v>
      </c>
    </row>
    <row r="135" s="2" customFormat="1" ht="21.75" customHeight="1">
      <c r="A135" s="40"/>
      <c r="B135" s="41"/>
      <c r="C135" s="256" t="s">
        <v>352</v>
      </c>
      <c r="D135" s="256" t="s">
        <v>241</v>
      </c>
      <c r="E135" s="257" t="s">
        <v>2805</v>
      </c>
      <c r="F135" s="258" t="s">
        <v>2856</v>
      </c>
      <c r="G135" s="259" t="s">
        <v>2051</v>
      </c>
      <c r="H135" s="260">
        <v>1</v>
      </c>
      <c r="I135" s="261"/>
      <c r="J135" s="262">
        <f>ROUND(I135*H135,2)</f>
        <v>0</v>
      </c>
      <c r="K135" s="258" t="s">
        <v>19</v>
      </c>
      <c r="L135" s="263"/>
      <c r="M135" s="264" t="s">
        <v>19</v>
      </c>
      <c r="N135" s="265"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245</v>
      </c>
      <c r="AT135" s="226" t="s">
        <v>241</v>
      </c>
      <c r="AU135" s="226" t="s">
        <v>82</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4301</v>
      </c>
    </row>
    <row r="136" s="15" customFormat="1">
      <c r="A136" s="15"/>
      <c r="B136" s="266"/>
      <c r="C136" s="267"/>
      <c r="D136" s="235" t="s">
        <v>238</v>
      </c>
      <c r="E136" s="268" t="s">
        <v>19</v>
      </c>
      <c r="F136" s="269" t="s">
        <v>3216</v>
      </c>
      <c r="G136" s="267"/>
      <c r="H136" s="268" t="s">
        <v>19</v>
      </c>
      <c r="I136" s="270"/>
      <c r="J136" s="267"/>
      <c r="K136" s="267"/>
      <c r="L136" s="271"/>
      <c r="M136" s="272"/>
      <c r="N136" s="273"/>
      <c r="O136" s="273"/>
      <c r="P136" s="273"/>
      <c r="Q136" s="273"/>
      <c r="R136" s="273"/>
      <c r="S136" s="273"/>
      <c r="T136" s="273"/>
      <c r="U136" s="274"/>
      <c r="V136" s="15"/>
      <c r="W136" s="15"/>
      <c r="X136" s="15"/>
      <c r="Y136" s="15"/>
      <c r="Z136" s="15"/>
      <c r="AA136" s="15"/>
      <c r="AB136" s="15"/>
      <c r="AC136" s="15"/>
      <c r="AD136" s="15"/>
      <c r="AE136" s="15"/>
      <c r="AT136" s="275" t="s">
        <v>238</v>
      </c>
      <c r="AU136" s="275" t="s">
        <v>82</v>
      </c>
      <c r="AV136" s="15" t="s">
        <v>82</v>
      </c>
      <c r="AW136" s="15" t="s">
        <v>37</v>
      </c>
      <c r="AX136" s="15" t="s">
        <v>75</v>
      </c>
      <c r="AY136" s="275" t="s">
        <v>227</v>
      </c>
    </row>
    <row r="137" s="13" customFormat="1">
      <c r="A137" s="13"/>
      <c r="B137" s="233"/>
      <c r="C137" s="234"/>
      <c r="D137" s="235" t="s">
        <v>238</v>
      </c>
      <c r="E137" s="236" t="s">
        <v>19</v>
      </c>
      <c r="F137" s="237" t="s">
        <v>82</v>
      </c>
      <c r="G137" s="234"/>
      <c r="H137" s="238">
        <v>1</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82</v>
      </c>
      <c r="AV137" s="13" t="s">
        <v>84</v>
      </c>
      <c r="AW137" s="13" t="s">
        <v>37</v>
      </c>
      <c r="AX137" s="13" t="s">
        <v>75</v>
      </c>
      <c r="AY137" s="244" t="s">
        <v>227</v>
      </c>
    </row>
    <row r="138" s="14" customFormat="1">
      <c r="A138" s="14"/>
      <c r="B138" s="245"/>
      <c r="C138" s="246"/>
      <c r="D138" s="235" t="s">
        <v>238</v>
      </c>
      <c r="E138" s="247" t="s">
        <v>19</v>
      </c>
      <c r="F138" s="248" t="s">
        <v>240</v>
      </c>
      <c r="G138" s="246"/>
      <c r="H138" s="249">
        <v>1</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82</v>
      </c>
      <c r="AV138" s="14" t="s">
        <v>234</v>
      </c>
      <c r="AW138" s="14" t="s">
        <v>37</v>
      </c>
      <c r="AX138" s="14" t="s">
        <v>82</v>
      </c>
      <c r="AY138" s="255" t="s">
        <v>227</v>
      </c>
    </row>
    <row r="139" s="2" customFormat="1" ht="16.5" customHeight="1">
      <c r="A139" s="40"/>
      <c r="B139" s="41"/>
      <c r="C139" s="215" t="s">
        <v>359</v>
      </c>
      <c r="D139" s="215" t="s">
        <v>229</v>
      </c>
      <c r="E139" s="216" t="s">
        <v>2749</v>
      </c>
      <c r="F139" s="217" t="s">
        <v>2881</v>
      </c>
      <c r="G139" s="218" t="s">
        <v>2051</v>
      </c>
      <c r="H139" s="219">
        <v>1</v>
      </c>
      <c r="I139" s="220"/>
      <c r="J139" s="221">
        <f>ROUND(I139*H139,2)</f>
        <v>0</v>
      </c>
      <c r="K139" s="217" t="s">
        <v>19</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234</v>
      </c>
      <c r="AT139" s="226" t="s">
        <v>229</v>
      </c>
      <c r="AU139" s="226" t="s">
        <v>82</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4302</v>
      </c>
    </row>
    <row r="140" s="15" customFormat="1">
      <c r="A140" s="15"/>
      <c r="B140" s="266"/>
      <c r="C140" s="267"/>
      <c r="D140" s="235" t="s">
        <v>238</v>
      </c>
      <c r="E140" s="268" t="s">
        <v>19</v>
      </c>
      <c r="F140" s="269" t="s">
        <v>3216</v>
      </c>
      <c r="G140" s="267"/>
      <c r="H140" s="268" t="s">
        <v>19</v>
      </c>
      <c r="I140" s="270"/>
      <c r="J140" s="267"/>
      <c r="K140" s="267"/>
      <c r="L140" s="271"/>
      <c r="M140" s="272"/>
      <c r="N140" s="273"/>
      <c r="O140" s="273"/>
      <c r="P140" s="273"/>
      <c r="Q140" s="273"/>
      <c r="R140" s="273"/>
      <c r="S140" s="273"/>
      <c r="T140" s="273"/>
      <c r="U140" s="274"/>
      <c r="V140" s="15"/>
      <c r="W140" s="15"/>
      <c r="X140" s="15"/>
      <c r="Y140" s="15"/>
      <c r="Z140" s="15"/>
      <c r="AA140" s="15"/>
      <c r="AB140" s="15"/>
      <c r="AC140" s="15"/>
      <c r="AD140" s="15"/>
      <c r="AE140" s="15"/>
      <c r="AT140" s="275" t="s">
        <v>238</v>
      </c>
      <c r="AU140" s="275" t="s">
        <v>82</v>
      </c>
      <c r="AV140" s="15" t="s">
        <v>82</v>
      </c>
      <c r="AW140" s="15" t="s">
        <v>37</v>
      </c>
      <c r="AX140" s="15" t="s">
        <v>75</v>
      </c>
      <c r="AY140" s="275" t="s">
        <v>227</v>
      </c>
    </row>
    <row r="141" s="13" customFormat="1">
      <c r="A141" s="13"/>
      <c r="B141" s="233"/>
      <c r="C141" s="234"/>
      <c r="D141" s="235" t="s">
        <v>238</v>
      </c>
      <c r="E141" s="236" t="s">
        <v>19</v>
      </c>
      <c r="F141" s="237" t="s">
        <v>82</v>
      </c>
      <c r="G141" s="234"/>
      <c r="H141" s="238">
        <v>1</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82</v>
      </c>
      <c r="AV141" s="13" t="s">
        <v>84</v>
      </c>
      <c r="AW141" s="13" t="s">
        <v>37</v>
      </c>
      <c r="AX141" s="13" t="s">
        <v>75</v>
      </c>
      <c r="AY141" s="244" t="s">
        <v>227</v>
      </c>
    </row>
    <row r="142" s="14" customFormat="1">
      <c r="A142" s="14"/>
      <c r="B142" s="245"/>
      <c r="C142" s="246"/>
      <c r="D142" s="235" t="s">
        <v>238</v>
      </c>
      <c r="E142" s="247" t="s">
        <v>19</v>
      </c>
      <c r="F142" s="248" t="s">
        <v>240</v>
      </c>
      <c r="G142" s="246"/>
      <c r="H142" s="249">
        <v>1</v>
      </c>
      <c r="I142" s="250"/>
      <c r="J142" s="246"/>
      <c r="K142" s="246"/>
      <c r="L142" s="251"/>
      <c r="M142" s="276"/>
      <c r="N142" s="277"/>
      <c r="O142" s="277"/>
      <c r="P142" s="277"/>
      <c r="Q142" s="277"/>
      <c r="R142" s="277"/>
      <c r="S142" s="277"/>
      <c r="T142" s="277"/>
      <c r="U142" s="278"/>
      <c r="V142" s="14"/>
      <c r="W142" s="14"/>
      <c r="X142" s="14"/>
      <c r="Y142" s="14"/>
      <c r="Z142" s="14"/>
      <c r="AA142" s="14"/>
      <c r="AB142" s="14"/>
      <c r="AC142" s="14"/>
      <c r="AD142" s="14"/>
      <c r="AE142" s="14"/>
      <c r="AT142" s="255" t="s">
        <v>238</v>
      </c>
      <c r="AU142" s="255" t="s">
        <v>82</v>
      </c>
      <c r="AV142" s="14" t="s">
        <v>234</v>
      </c>
      <c r="AW142" s="14" t="s">
        <v>37</v>
      </c>
      <c r="AX142" s="14" t="s">
        <v>82</v>
      </c>
      <c r="AY142" s="255" t="s">
        <v>227</v>
      </c>
    </row>
    <row r="143" s="2" customFormat="1" ht="6.96" customHeight="1">
      <c r="A143" s="40"/>
      <c r="B143" s="61"/>
      <c r="C143" s="62"/>
      <c r="D143" s="62"/>
      <c r="E143" s="62"/>
      <c r="F143" s="62"/>
      <c r="G143" s="62"/>
      <c r="H143" s="62"/>
      <c r="I143" s="62"/>
      <c r="J143" s="62"/>
      <c r="K143" s="62"/>
      <c r="L143" s="46"/>
      <c r="M143" s="40"/>
      <c r="O143" s="40"/>
      <c r="P143" s="40"/>
      <c r="Q143" s="40"/>
      <c r="R143" s="40"/>
      <c r="S143" s="40"/>
      <c r="T143" s="40"/>
      <c r="U143" s="40"/>
      <c r="V143" s="40"/>
      <c r="W143" s="40"/>
      <c r="X143" s="40"/>
      <c r="Y143" s="40"/>
      <c r="Z143" s="40"/>
      <c r="AA143" s="40"/>
      <c r="AB143" s="40"/>
      <c r="AC143" s="40"/>
      <c r="AD143" s="40"/>
      <c r="AE143" s="40"/>
    </row>
  </sheetData>
  <sheetProtection sheet="1" autoFilter="0" formatColumns="0" formatRows="0" objects="1" scenarios="1" spinCount="100000" saltValue="QWyIiTNE/v/v3sDJr+WzBD52sf7oL/8UE+lVpr8Z/82D4dnL+4ZLsUYRUjdVTo/e9nDrm9CRiBzBus0qL5zXtw==" hashValue="adMtMLYczQYRxI5aRTkzCJ8laDLol8jY7Ai+HHreY8s+yfWDzKzTu3itMDMaLbxG+KJRohk7PFTf+mQc95nyPA==" algorithmName="SHA-512" password="CC35"/>
  <autoFilter ref="C91:K142"/>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173</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3833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3601</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34</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35</v>
      </c>
      <c r="F23" s="40"/>
      <c r="G23" s="40"/>
      <c r="H23" s="40"/>
      <c r="I23" s="145" t="s">
        <v>29</v>
      </c>
      <c r="J23" s="135" t="s">
        <v>36</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34</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35</v>
      </c>
      <c r="F26" s="40"/>
      <c r="G26" s="40"/>
      <c r="H26" s="40"/>
      <c r="I26" s="145" t="s">
        <v>29</v>
      </c>
      <c r="J26" s="135" t="s">
        <v>36</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ROUND(J88,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ROUND((SUM(BE88:BE136)),  2)</f>
        <v>0</v>
      </c>
      <c r="G35" s="40"/>
      <c r="H35" s="40"/>
      <c r="I35" s="160">
        <v>0.20999999999999999</v>
      </c>
      <c r="J35" s="159">
        <f>ROUND(((SUM(BE88:BE136))*I35),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ROUND((SUM(BF88:BF136)),  2)</f>
        <v>0</v>
      </c>
      <c r="G36" s="40"/>
      <c r="H36" s="40"/>
      <c r="I36" s="160">
        <v>0.12</v>
      </c>
      <c r="J36" s="159">
        <f>ROUND(((SUM(BF88:BF136))*I36),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ROUND((SUM(BG88:BG136)),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ROUND((SUM(BH88:BH136)),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ROUND((SUM(BI88:BI136)),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3833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D.1.4.5 - Silnoproudá elektrotechnika</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Křížkovského 511/8, Olomouc 779 00</v>
      </c>
      <c r="G58" s="42"/>
      <c r="H58" s="42"/>
      <c r="I58" s="34" t="s">
        <v>33</v>
      </c>
      <c r="J58" s="38" t="str">
        <f>E23</f>
        <v xml:space="preserve">RV Projekt s.r.o., Poláškova 1535, Val. Meziříčí </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 xml:space="preserve">RV Projekt s.r.o., Poláškova 1535, Val. Meziříčí </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J88</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J89</f>
        <v>0</v>
      </c>
      <c r="K64" s="179"/>
      <c r="L64" s="183"/>
      <c r="S64" s="9"/>
      <c r="T64" s="9"/>
      <c r="U64" s="9"/>
      <c r="V64" s="9"/>
      <c r="W64" s="9"/>
      <c r="X64" s="9"/>
      <c r="Y64" s="9"/>
      <c r="Z64" s="9"/>
      <c r="AA64" s="9"/>
      <c r="AB64" s="9"/>
      <c r="AC64" s="9"/>
      <c r="AD64" s="9"/>
      <c r="AE64" s="9"/>
    </row>
    <row r="65" s="10" customFormat="1" ht="19.92" customHeight="1">
      <c r="A65" s="10"/>
      <c r="B65" s="184"/>
      <c r="C65" s="126"/>
      <c r="D65" s="185" t="s">
        <v>3602</v>
      </c>
      <c r="E65" s="186"/>
      <c r="F65" s="186"/>
      <c r="G65" s="186"/>
      <c r="H65" s="186"/>
      <c r="I65" s="186"/>
      <c r="J65" s="187">
        <f>J90</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3603</v>
      </c>
      <c r="E66" s="186"/>
      <c r="F66" s="186"/>
      <c r="G66" s="186"/>
      <c r="H66" s="186"/>
      <c r="I66" s="186"/>
      <c r="J66" s="187">
        <f>J130</f>
        <v>0</v>
      </c>
      <c r="K66" s="126"/>
      <c r="L66" s="188"/>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8"/>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8"/>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8"/>
      <c r="S72" s="40"/>
      <c r="T72" s="40"/>
      <c r="U72" s="40"/>
      <c r="V72" s="40"/>
      <c r="W72" s="40"/>
      <c r="X72" s="40"/>
      <c r="Y72" s="40"/>
      <c r="Z72" s="40"/>
      <c r="AA72" s="40"/>
      <c r="AB72" s="40"/>
      <c r="AC72" s="40"/>
      <c r="AD72" s="40"/>
      <c r="AE72" s="40"/>
    </row>
    <row r="73" s="2" customFormat="1" ht="24.96" customHeight="1">
      <c r="A73" s="40"/>
      <c r="B73" s="41"/>
      <c r="C73" s="25" t="s">
        <v>211</v>
      </c>
      <c r="D73" s="42"/>
      <c r="E73" s="42"/>
      <c r="F73" s="42"/>
      <c r="G73" s="42"/>
      <c r="H73" s="42"/>
      <c r="I73" s="42"/>
      <c r="J73" s="42"/>
      <c r="K73" s="42"/>
      <c r="L73" s="148"/>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8"/>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16.5" customHeight="1">
      <c r="A76" s="40"/>
      <c r="B76" s="41"/>
      <c r="C76" s="42"/>
      <c r="D76" s="42"/>
      <c r="E76" s="172" t="str">
        <f>E7</f>
        <v>PF UPOL, Změna užívání vnitřních prostor budovy B</v>
      </c>
      <c r="F76" s="34"/>
      <c r="G76" s="34"/>
      <c r="H76" s="34"/>
      <c r="I76" s="42"/>
      <c r="J76" s="42"/>
      <c r="K76" s="42"/>
      <c r="L76" s="148"/>
      <c r="S76" s="40"/>
      <c r="T76" s="40"/>
      <c r="U76" s="40"/>
      <c r="V76" s="40"/>
      <c r="W76" s="40"/>
      <c r="X76" s="40"/>
      <c r="Y76" s="40"/>
      <c r="Z76" s="40"/>
      <c r="AA76" s="40"/>
      <c r="AB76" s="40"/>
      <c r="AC76" s="40"/>
      <c r="AD76" s="40"/>
      <c r="AE76" s="40"/>
    </row>
    <row r="77" s="1" customFormat="1" ht="12" customHeight="1">
      <c r="B77" s="23"/>
      <c r="C77" s="34" t="s">
        <v>191</v>
      </c>
      <c r="D77" s="24"/>
      <c r="E77" s="24"/>
      <c r="F77" s="24"/>
      <c r="G77" s="24"/>
      <c r="H77" s="24"/>
      <c r="I77" s="24"/>
      <c r="J77" s="24"/>
      <c r="K77" s="24"/>
      <c r="L77" s="22"/>
    </row>
    <row r="78" s="2" customFormat="1" ht="16.5" customHeight="1">
      <c r="A78" s="40"/>
      <c r="B78" s="41"/>
      <c r="C78" s="42"/>
      <c r="D78" s="42"/>
      <c r="E78" s="172" t="s">
        <v>3833</v>
      </c>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193</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6.5" customHeight="1">
      <c r="A80" s="40"/>
      <c r="B80" s="41"/>
      <c r="C80" s="42"/>
      <c r="D80" s="42"/>
      <c r="E80" s="71" t="str">
        <f>E11</f>
        <v>D.1.4.5 - Silnoproudá elektrotechnika</v>
      </c>
      <c r="F80" s="42"/>
      <c r="G80" s="42"/>
      <c r="H80" s="42"/>
      <c r="I80" s="42"/>
      <c r="J80" s="42"/>
      <c r="K80" s="42"/>
      <c r="L80" s="148"/>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 xml:space="preserve"> </v>
      </c>
      <c r="G82" s="42"/>
      <c r="H82" s="42"/>
      <c r="I82" s="34" t="s">
        <v>23</v>
      </c>
      <c r="J82" s="74" t="str">
        <f>IF(J14="","",J14)</f>
        <v>3. 4. 2025</v>
      </c>
      <c r="K82" s="42"/>
      <c r="L82" s="148"/>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40.05" customHeight="1">
      <c r="A84" s="40"/>
      <c r="B84" s="41"/>
      <c r="C84" s="34" t="s">
        <v>25</v>
      </c>
      <c r="D84" s="42"/>
      <c r="E84" s="42"/>
      <c r="F84" s="29" t="str">
        <f>E17</f>
        <v>UP v Olomouci, Křížkovského 511/8, Olomouc 779 00</v>
      </c>
      <c r="G84" s="42"/>
      <c r="H84" s="42"/>
      <c r="I84" s="34" t="s">
        <v>33</v>
      </c>
      <c r="J84" s="38" t="str">
        <f>E23</f>
        <v xml:space="preserve">RV Projekt s.r.o., Poláškova 1535, Val. Meziříčí </v>
      </c>
      <c r="K84" s="42"/>
      <c r="L84" s="148"/>
      <c r="S84" s="40"/>
      <c r="T84" s="40"/>
      <c r="U84" s="40"/>
      <c r="V84" s="40"/>
      <c r="W84" s="40"/>
      <c r="X84" s="40"/>
      <c r="Y84" s="40"/>
      <c r="Z84" s="40"/>
      <c r="AA84" s="40"/>
      <c r="AB84" s="40"/>
      <c r="AC84" s="40"/>
      <c r="AD84" s="40"/>
      <c r="AE84" s="40"/>
    </row>
    <row r="85" s="2" customFormat="1" ht="40.05" customHeight="1">
      <c r="A85" s="40"/>
      <c r="B85" s="41"/>
      <c r="C85" s="34" t="s">
        <v>31</v>
      </c>
      <c r="D85" s="42"/>
      <c r="E85" s="42"/>
      <c r="F85" s="29" t="str">
        <f>IF(E20="","",E20)</f>
        <v>Vyplň údaj</v>
      </c>
      <c r="G85" s="42"/>
      <c r="H85" s="42"/>
      <c r="I85" s="34" t="s">
        <v>38</v>
      </c>
      <c r="J85" s="38" t="str">
        <f>E26</f>
        <v xml:space="preserve">RV Projekt s.r.o., Poláškova 1535, Val. Meziříčí </v>
      </c>
      <c r="K85" s="42"/>
      <c r="L85" s="148"/>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8"/>
      <c r="S86" s="40"/>
      <c r="T86" s="40"/>
      <c r="U86" s="40"/>
      <c r="V86" s="40"/>
      <c r="W86" s="40"/>
      <c r="X86" s="40"/>
      <c r="Y86" s="40"/>
      <c r="Z86" s="40"/>
      <c r="AA86" s="40"/>
      <c r="AB86" s="40"/>
      <c r="AC86" s="40"/>
      <c r="AD86" s="40"/>
      <c r="AE86" s="40"/>
    </row>
    <row r="87" s="11" customFormat="1" ht="29.28" customHeight="1">
      <c r="A87" s="189"/>
      <c r="B87" s="190"/>
      <c r="C87" s="191" t="s">
        <v>212</v>
      </c>
      <c r="D87" s="192" t="s">
        <v>60</v>
      </c>
      <c r="E87" s="192" t="s">
        <v>56</v>
      </c>
      <c r="F87" s="192" t="s">
        <v>57</v>
      </c>
      <c r="G87" s="192" t="s">
        <v>213</v>
      </c>
      <c r="H87" s="192" t="s">
        <v>214</v>
      </c>
      <c r="I87" s="192" t="s">
        <v>215</v>
      </c>
      <c r="J87" s="192" t="s">
        <v>199</v>
      </c>
      <c r="K87" s="193" t="s">
        <v>216</v>
      </c>
      <c r="L87" s="194"/>
      <c r="M87" s="94" t="s">
        <v>19</v>
      </c>
      <c r="N87" s="95" t="s">
        <v>45</v>
      </c>
      <c r="O87" s="95" t="s">
        <v>217</v>
      </c>
      <c r="P87" s="95" t="s">
        <v>218</v>
      </c>
      <c r="Q87" s="95" t="s">
        <v>219</v>
      </c>
      <c r="R87" s="95" t="s">
        <v>220</v>
      </c>
      <c r="S87" s="95" t="s">
        <v>221</v>
      </c>
      <c r="T87" s="95" t="s">
        <v>222</v>
      </c>
      <c r="U87" s="96" t="s">
        <v>223</v>
      </c>
      <c r="V87" s="189"/>
      <c r="W87" s="189"/>
      <c r="X87" s="189"/>
      <c r="Y87" s="189"/>
      <c r="Z87" s="189"/>
      <c r="AA87" s="189"/>
      <c r="AB87" s="189"/>
      <c r="AC87" s="189"/>
      <c r="AD87" s="189"/>
      <c r="AE87" s="189"/>
    </row>
    <row r="88" s="2" customFormat="1" ht="22.8" customHeight="1">
      <c r="A88" s="40"/>
      <c r="B88" s="41"/>
      <c r="C88" s="101" t="s">
        <v>224</v>
      </c>
      <c r="D88" s="42"/>
      <c r="E88" s="42"/>
      <c r="F88" s="42"/>
      <c r="G88" s="42"/>
      <c r="H88" s="42"/>
      <c r="I88" s="42"/>
      <c r="J88" s="195">
        <f>BK88</f>
        <v>0</v>
      </c>
      <c r="K88" s="42"/>
      <c r="L88" s="46"/>
      <c r="M88" s="97"/>
      <c r="N88" s="196"/>
      <c r="O88" s="98"/>
      <c r="P88" s="197">
        <f>P89</f>
        <v>0</v>
      </c>
      <c r="Q88" s="98"/>
      <c r="R88" s="197">
        <f>R89</f>
        <v>0</v>
      </c>
      <c r="S88" s="98"/>
      <c r="T88" s="197">
        <f>T89</f>
        <v>0</v>
      </c>
      <c r="U88" s="99"/>
      <c r="V88" s="40"/>
      <c r="W88" s="40"/>
      <c r="X88" s="40"/>
      <c r="Y88" s="40"/>
      <c r="Z88" s="40"/>
      <c r="AA88" s="40"/>
      <c r="AB88" s="40"/>
      <c r="AC88" s="40"/>
      <c r="AD88" s="40"/>
      <c r="AE88" s="40"/>
      <c r="AT88" s="19" t="s">
        <v>74</v>
      </c>
      <c r="AU88" s="19" t="s">
        <v>200</v>
      </c>
      <c r="BK88" s="198">
        <f>BK89</f>
        <v>0</v>
      </c>
    </row>
    <row r="89" s="12" customFormat="1" ht="25.92" customHeight="1">
      <c r="A89" s="12"/>
      <c r="B89" s="199"/>
      <c r="C89" s="200"/>
      <c r="D89" s="201" t="s">
        <v>74</v>
      </c>
      <c r="E89" s="202" t="s">
        <v>225</v>
      </c>
      <c r="F89" s="202" t="s">
        <v>226</v>
      </c>
      <c r="G89" s="200"/>
      <c r="H89" s="200"/>
      <c r="I89" s="203"/>
      <c r="J89" s="204">
        <f>BK89</f>
        <v>0</v>
      </c>
      <c r="K89" s="200"/>
      <c r="L89" s="205"/>
      <c r="M89" s="206"/>
      <c r="N89" s="207"/>
      <c r="O89" s="207"/>
      <c r="P89" s="208">
        <f>P90+P130</f>
        <v>0</v>
      </c>
      <c r="Q89" s="207"/>
      <c r="R89" s="208">
        <f>R90+R130</f>
        <v>0</v>
      </c>
      <c r="S89" s="207"/>
      <c r="T89" s="208">
        <f>T90+T130</f>
        <v>0</v>
      </c>
      <c r="U89" s="209"/>
      <c r="V89" s="12"/>
      <c r="W89" s="12"/>
      <c r="X89" s="12"/>
      <c r="Y89" s="12"/>
      <c r="Z89" s="12"/>
      <c r="AA89" s="12"/>
      <c r="AB89" s="12"/>
      <c r="AC89" s="12"/>
      <c r="AD89" s="12"/>
      <c r="AE89" s="12"/>
      <c r="AR89" s="210" t="s">
        <v>82</v>
      </c>
      <c r="AT89" s="211" t="s">
        <v>74</v>
      </c>
      <c r="AU89" s="211" t="s">
        <v>75</v>
      </c>
      <c r="AY89" s="210" t="s">
        <v>227</v>
      </c>
      <c r="BK89" s="212">
        <f>BK90+BK130</f>
        <v>0</v>
      </c>
    </row>
    <row r="90" s="12" customFormat="1" ht="22.8" customHeight="1">
      <c r="A90" s="12"/>
      <c r="B90" s="199"/>
      <c r="C90" s="200"/>
      <c r="D90" s="201" t="s">
        <v>74</v>
      </c>
      <c r="E90" s="213" t="s">
        <v>82</v>
      </c>
      <c r="F90" s="213" t="s">
        <v>3604</v>
      </c>
      <c r="G90" s="200"/>
      <c r="H90" s="200"/>
      <c r="I90" s="203"/>
      <c r="J90" s="214">
        <f>BK90</f>
        <v>0</v>
      </c>
      <c r="K90" s="200"/>
      <c r="L90" s="205"/>
      <c r="M90" s="206"/>
      <c r="N90" s="207"/>
      <c r="O90" s="207"/>
      <c r="P90" s="208">
        <f>SUM(P91:P129)</f>
        <v>0</v>
      </c>
      <c r="Q90" s="207"/>
      <c r="R90" s="208">
        <f>SUM(R91:R129)</f>
        <v>0</v>
      </c>
      <c r="S90" s="207"/>
      <c r="T90" s="208">
        <f>SUM(T91:T129)</f>
        <v>0</v>
      </c>
      <c r="U90" s="209"/>
      <c r="V90" s="12"/>
      <c r="W90" s="12"/>
      <c r="X90" s="12"/>
      <c r="Y90" s="12"/>
      <c r="Z90" s="12"/>
      <c r="AA90" s="12"/>
      <c r="AB90" s="12"/>
      <c r="AC90" s="12"/>
      <c r="AD90" s="12"/>
      <c r="AE90" s="12"/>
      <c r="AR90" s="210" t="s">
        <v>82</v>
      </c>
      <c r="AT90" s="211" t="s">
        <v>74</v>
      </c>
      <c r="AU90" s="211" t="s">
        <v>82</v>
      </c>
      <c r="AY90" s="210" t="s">
        <v>227</v>
      </c>
      <c r="BK90" s="212">
        <f>SUM(BK91:BK129)</f>
        <v>0</v>
      </c>
    </row>
    <row r="91" s="2" customFormat="1" ht="16.5" customHeight="1">
      <c r="A91" s="40"/>
      <c r="B91" s="41"/>
      <c r="C91" s="215" t="s">
        <v>82</v>
      </c>
      <c r="D91" s="215" t="s">
        <v>229</v>
      </c>
      <c r="E91" s="216" t="s">
        <v>3605</v>
      </c>
      <c r="F91" s="217" t="s">
        <v>3606</v>
      </c>
      <c r="G91" s="218" t="s">
        <v>370</v>
      </c>
      <c r="H91" s="219">
        <v>8</v>
      </c>
      <c r="I91" s="220"/>
      <c r="J91" s="221">
        <f>ROUND(I91*H91,2)</f>
        <v>0</v>
      </c>
      <c r="K91" s="217" t="s">
        <v>19</v>
      </c>
      <c r="L91" s="46"/>
      <c r="M91" s="222" t="s">
        <v>19</v>
      </c>
      <c r="N91" s="223" t="s">
        <v>46</v>
      </c>
      <c r="O91" s="86"/>
      <c r="P91" s="224">
        <f>O91*H91</f>
        <v>0</v>
      </c>
      <c r="Q91" s="224">
        <v>0</v>
      </c>
      <c r="R91" s="224">
        <f>Q91*H91</f>
        <v>0</v>
      </c>
      <c r="S91" s="224">
        <v>0</v>
      </c>
      <c r="T91" s="224">
        <f>S91*H91</f>
        <v>0</v>
      </c>
      <c r="U91" s="225" t="s">
        <v>19</v>
      </c>
      <c r="V91" s="40"/>
      <c r="W91" s="40"/>
      <c r="X91" s="40"/>
      <c r="Y91" s="40"/>
      <c r="Z91" s="40"/>
      <c r="AA91" s="40"/>
      <c r="AB91" s="40"/>
      <c r="AC91" s="40"/>
      <c r="AD91" s="40"/>
      <c r="AE91" s="40"/>
      <c r="AR91" s="226" t="s">
        <v>234</v>
      </c>
      <c r="AT91" s="226" t="s">
        <v>229</v>
      </c>
      <c r="AU91" s="226" t="s">
        <v>84</v>
      </c>
      <c r="AY91" s="19" t="s">
        <v>227</v>
      </c>
      <c r="BE91" s="227">
        <f>IF(N91="základní",J91,0)</f>
        <v>0</v>
      </c>
      <c r="BF91" s="227">
        <f>IF(N91="snížená",J91,0)</f>
        <v>0</v>
      </c>
      <c r="BG91" s="227">
        <f>IF(N91="zákl. přenesená",J91,0)</f>
        <v>0</v>
      </c>
      <c r="BH91" s="227">
        <f>IF(N91="sníž. přenesená",J91,0)</f>
        <v>0</v>
      </c>
      <c r="BI91" s="227">
        <f>IF(N91="nulová",J91,0)</f>
        <v>0</v>
      </c>
      <c r="BJ91" s="19" t="s">
        <v>82</v>
      </c>
      <c r="BK91" s="227">
        <f>ROUND(I91*H91,2)</f>
        <v>0</v>
      </c>
      <c r="BL91" s="19" t="s">
        <v>234</v>
      </c>
      <c r="BM91" s="226" t="s">
        <v>4303</v>
      </c>
    </row>
    <row r="92" s="2" customFormat="1" ht="16.5" customHeight="1">
      <c r="A92" s="40"/>
      <c r="B92" s="41"/>
      <c r="C92" s="215" t="s">
        <v>84</v>
      </c>
      <c r="D92" s="215" t="s">
        <v>229</v>
      </c>
      <c r="E92" s="216" t="s">
        <v>3608</v>
      </c>
      <c r="F92" s="217" t="s">
        <v>4304</v>
      </c>
      <c r="G92" s="218" t="s">
        <v>2657</v>
      </c>
      <c r="H92" s="219">
        <v>1</v>
      </c>
      <c r="I92" s="220"/>
      <c r="J92" s="221">
        <f>ROUND(I92*H92,2)</f>
        <v>0</v>
      </c>
      <c r="K92" s="217" t="s">
        <v>19</v>
      </c>
      <c r="L92" s="46"/>
      <c r="M92" s="222" t="s">
        <v>19</v>
      </c>
      <c r="N92" s="223" t="s">
        <v>46</v>
      </c>
      <c r="O92" s="86"/>
      <c r="P92" s="224">
        <f>O92*H92</f>
        <v>0</v>
      </c>
      <c r="Q92" s="224">
        <v>0</v>
      </c>
      <c r="R92" s="224">
        <f>Q92*H92</f>
        <v>0</v>
      </c>
      <c r="S92" s="224">
        <v>0</v>
      </c>
      <c r="T92" s="224">
        <f>S92*H92</f>
        <v>0</v>
      </c>
      <c r="U92" s="225" t="s">
        <v>19</v>
      </c>
      <c r="V92" s="40"/>
      <c r="W92" s="40"/>
      <c r="X92" s="40"/>
      <c r="Y92" s="40"/>
      <c r="Z92" s="40"/>
      <c r="AA92" s="40"/>
      <c r="AB92" s="40"/>
      <c r="AC92" s="40"/>
      <c r="AD92" s="40"/>
      <c r="AE92" s="40"/>
      <c r="AR92" s="226" t="s">
        <v>234</v>
      </c>
      <c r="AT92" s="226" t="s">
        <v>229</v>
      </c>
      <c r="AU92" s="226" t="s">
        <v>84</v>
      </c>
      <c r="AY92" s="19" t="s">
        <v>227</v>
      </c>
      <c r="BE92" s="227">
        <f>IF(N92="základní",J92,0)</f>
        <v>0</v>
      </c>
      <c r="BF92" s="227">
        <f>IF(N92="snížená",J92,0)</f>
        <v>0</v>
      </c>
      <c r="BG92" s="227">
        <f>IF(N92="zákl. přenesená",J92,0)</f>
        <v>0</v>
      </c>
      <c r="BH92" s="227">
        <f>IF(N92="sníž. přenesená",J92,0)</f>
        <v>0</v>
      </c>
      <c r="BI92" s="227">
        <f>IF(N92="nulová",J92,0)</f>
        <v>0</v>
      </c>
      <c r="BJ92" s="19" t="s">
        <v>82</v>
      </c>
      <c r="BK92" s="227">
        <f>ROUND(I92*H92,2)</f>
        <v>0</v>
      </c>
      <c r="BL92" s="19" t="s">
        <v>234</v>
      </c>
      <c r="BM92" s="226" t="s">
        <v>4305</v>
      </c>
    </row>
    <row r="93" s="2" customFormat="1">
      <c r="A93" s="40"/>
      <c r="B93" s="41"/>
      <c r="C93" s="42"/>
      <c r="D93" s="235" t="s">
        <v>519</v>
      </c>
      <c r="E93" s="42"/>
      <c r="F93" s="279" t="s">
        <v>4306</v>
      </c>
      <c r="G93" s="42"/>
      <c r="H93" s="42"/>
      <c r="I93" s="230"/>
      <c r="J93" s="42"/>
      <c r="K93" s="42"/>
      <c r="L93" s="46"/>
      <c r="M93" s="231"/>
      <c r="N93" s="232"/>
      <c r="O93" s="86"/>
      <c r="P93" s="86"/>
      <c r="Q93" s="86"/>
      <c r="R93" s="86"/>
      <c r="S93" s="86"/>
      <c r="T93" s="86"/>
      <c r="U93" s="87"/>
      <c r="V93" s="40"/>
      <c r="W93" s="40"/>
      <c r="X93" s="40"/>
      <c r="Y93" s="40"/>
      <c r="Z93" s="40"/>
      <c r="AA93" s="40"/>
      <c r="AB93" s="40"/>
      <c r="AC93" s="40"/>
      <c r="AD93" s="40"/>
      <c r="AE93" s="40"/>
      <c r="AT93" s="19" t="s">
        <v>519</v>
      </c>
      <c r="AU93" s="19" t="s">
        <v>84</v>
      </c>
    </row>
    <row r="94" s="2" customFormat="1" ht="16.5" customHeight="1">
      <c r="A94" s="40"/>
      <c r="B94" s="41"/>
      <c r="C94" s="215" t="s">
        <v>91</v>
      </c>
      <c r="D94" s="215" t="s">
        <v>229</v>
      </c>
      <c r="E94" s="216" t="s">
        <v>3612</v>
      </c>
      <c r="F94" s="217" t="s">
        <v>4307</v>
      </c>
      <c r="G94" s="218" t="s">
        <v>2657</v>
      </c>
      <c r="H94" s="219">
        <v>1</v>
      </c>
      <c r="I94" s="220"/>
      <c r="J94" s="221">
        <f>ROUND(I94*H94,2)</f>
        <v>0</v>
      </c>
      <c r="K94" s="217" t="s">
        <v>19</v>
      </c>
      <c r="L94" s="46"/>
      <c r="M94" s="222" t="s">
        <v>19</v>
      </c>
      <c r="N94" s="223" t="s">
        <v>46</v>
      </c>
      <c r="O94" s="86"/>
      <c r="P94" s="224">
        <f>O94*H94</f>
        <v>0</v>
      </c>
      <c r="Q94" s="224">
        <v>0</v>
      </c>
      <c r="R94" s="224">
        <f>Q94*H94</f>
        <v>0</v>
      </c>
      <c r="S94" s="224">
        <v>0</v>
      </c>
      <c r="T94" s="224">
        <f>S94*H94</f>
        <v>0</v>
      </c>
      <c r="U94" s="225" t="s">
        <v>19</v>
      </c>
      <c r="V94" s="40"/>
      <c r="W94" s="40"/>
      <c r="X94" s="40"/>
      <c r="Y94" s="40"/>
      <c r="Z94" s="40"/>
      <c r="AA94" s="40"/>
      <c r="AB94" s="40"/>
      <c r="AC94" s="40"/>
      <c r="AD94" s="40"/>
      <c r="AE94" s="40"/>
      <c r="AR94" s="226" t="s">
        <v>234</v>
      </c>
      <c r="AT94" s="226" t="s">
        <v>229</v>
      </c>
      <c r="AU94" s="226" t="s">
        <v>84</v>
      </c>
      <c r="AY94" s="19" t="s">
        <v>227</v>
      </c>
      <c r="BE94" s="227">
        <f>IF(N94="základní",J94,0)</f>
        <v>0</v>
      </c>
      <c r="BF94" s="227">
        <f>IF(N94="snížená",J94,0)</f>
        <v>0</v>
      </c>
      <c r="BG94" s="227">
        <f>IF(N94="zákl. přenesená",J94,0)</f>
        <v>0</v>
      </c>
      <c r="BH94" s="227">
        <f>IF(N94="sníž. přenesená",J94,0)</f>
        <v>0</v>
      </c>
      <c r="BI94" s="227">
        <f>IF(N94="nulová",J94,0)</f>
        <v>0</v>
      </c>
      <c r="BJ94" s="19" t="s">
        <v>82</v>
      </c>
      <c r="BK94" s="227">
        <f>ROUND(I94*H94,2)</f>
        <v>0</v>
      </c>
      <c r="BL94" s="19" t="s">
        <v>234</v>
      </c>
      <c r="BM94" s="226" t="s">
        <v>4308</v>
      </c>
    </row>
    <row r="95" s="2" customFormat="1">
      <c r="A95" s="40"/>
      <c r="B95" s="41"/>
      <c r="C95" s="42"/>
      <c r="D95" s="235" t="s">
        <v>519</v>
      </c>
      <c r="E95" s="42"/>
      <c r="F95" s="279" t="s">
        <v>4309</v>
      </c>
      <c r="G95" s="42"/>
      <c r="H95" s="42"/>
      <c r="I95" s="230"/>
      <c r="J95" s="42"/>
      <c r="K95" s="42"/>
      <c r="L95" s="46"/>
      <c r="M95" s="231"/>
      <c r="N95" s="232"/>
      <c r="O95" s="86"/>
      <c r="P95" s="86"/>
      <c r="Q95" s="86"/>
      <c r="R95" s="86"/>
      <c r="S95" s="86"/>
      <c r="T95" s="86"/>
      <c r="U95" s="87"/>
      <c r="V95" s="40"/>
      <c r="W95" s="40"/>
      <c r="X95" s="40"/>
      <c r="Y95" s="40"/>
      <c r="Z95" s="40"/>
      <c r="AA95" s="40"/>
      <c r="AB95" s="40"/>
      <c r="AC95" s="40"/>
      <c r="AD95" s="40"/>
      <c r="AE95" s="40"/>
      <c r="AT95" s="19" t="s">
        <v>519</v>
      </c>
      <c r="AU95" s="19" t="s">
        <v>84</v>
      </c>
    </row>
    <row r="96" s="2" customFormat="1" ht="21.75" customHeight="1">
      <c r="A96" s="40"/>
      <c r="B96" s="41"/>
      <c r="C96" s="215" t="s">
        <v>234</v>
      </c>
      <c r="D96" s="215" t="s">
        <v>229</v>
      </c>
      <c r="E96" s="216" t="s">
        <v>3639</v>
      </c>
      <c r="F96" s="217" t="s">
        <v>3652</v>
      </c>
      <c r="G96" s="218" t="s">
        <v>309</v>
      </c>
      <c r="H96" s="219">
        <v>10</v>
      </c>
      <c r="I96" s="220"/>
      <c r="J96" s="221">
        <f>ROUND(I96*H96,2)</f>
        <v>0</v>
      </c>
      <c r="K96" s="217" t="s">
        <v>19</v>
      </c>
      <c r="L96" s="46"/>
      <c r="M96" s="222" t="s">
        <v>19</v>
      </c>
      <c r="N96" s="223" t="s">
        <v>46</v>
      </c>
      <c r="O96" s="86"/>
      <c r="P96" s="224">
        <f>O96*H96</f>
        <v>0</v>
      </c>
      <c r="Q96" s="224">
        <v>0</v>
      </c>
      <c r="R96" s="224">
        <f>Q96*H96</f>
        <v>0</v>
      </c>
      <c r="S96" s="224">
        <v>0</v>
      </c>
      <c r="T96" s="224">
        <f>S96*H96</f>
        <v>0</v>
      </c>
      <c r="U96" s="225" t="s">
        <v>19</v>
      </c>
      <c r="V96" s="40"/>
      <c r="W96" s="40"/>
      <c r="X96" s="40"/>
      <c r="Y96" s="40"/>
      <c r="Z96" s="40"/>
      <c r="AA96" s="40"/>
      <c r="AB96" s="40"/>
      <c r="AC96" s="40"/>
      <c r="AD96" s="40"/>
      <c r="AE96" s="40"/>
      <c r="AR96" s="226" t="s">
        <v>234</v>
      </c>
      <c r="AT96" s="226" t="s">
        <v>229</v>
      </c>
      <c r="AU96" s="226" t="s">
        <v>84</v>
      </c>
      <c r="AY96" s="19" t="s">
        <v>227</v>
      </c>
      <c r="BE96" s="227">
        <f>IF(N96="základní",J96,0)</f>
        <v>0</v>
      </c>
      <c r="BF96" s="227">
        <f>IF(N96="snížená",J96,0)</f>
        <v>0</v>
      </c>
      <c r="BG96" s="227">
        <f>IF(N96="zákl. přenesená",J96,0)</f>
        <v>0</v>
      </c>
      <c r="BH96" s="227">
        <f>IF(N96="sníž. přenesená",J96,0)</f>
        <v>0</v>
      </c>
      <c r="BI96" s="227">
        <f>IF(N96="nulová",J96,0)</f>
        <v>0</v>
      </c>
      <c r="BJ96" s="19" t="s">
        <v>82</v>
      </c>
      <c r="BK96" s="227">
        <f>ROUND(I96*H96,2)</f>
        <v>0</v>
      </c>
      <c r="BL96" s="19" t="s">
        <v>234</v>
      </c>
      <c r="BM96" s="226" t="s">
        <v>4310</v>
      </c>
    </row>
    <row r="97" s="2" customFormat="1" ht="16.5" customHeight="1">
      <c r="A97" s="40"/>
      <c r="B97" s="41"/>
      <c r="C97" s="256" t="s">
        <v>267</v>
      </c>
      <c r="D97" s="256" t="s">
        <v>241</v>
      </c>
      <c r="E97" s="257" t="s">
        <v>3643</v>
      </c>
      <c r="F97" s="258" t="s">
        <v>3655</v>
      </c>
      <c r="G97" s="259" t="s">
        <v>309</v>
      </c>
      <c r="H97" s="260">
        <v>10</v>
      </c>
      <c r="I97" s="261"/>
      <c r="J97" s="262">
        <f>ROUND(I97*H97,2)</f>
        <v>0</v>
      </c>
      <c r="K97" s="258" t="s">
        <v>19</v>
      </c>
      <c r="L97" s="263"/>
      <c r="M97" s="264" t="s">
        <v>19</v>
      </c>
      <c r="N97" s="265" t="s">
        <v>46</v>
      </c>
      <c r="O97" s="86"/>
      <c r="P97" s="224">
        <f>O97*H97</f>
        <v>0</v>
      </c>
      <c r="Q97" s="224">
        <v>0</v>
      </c>
      <c r="R97" s="224">
        <f>Q97*H97</f>
        <v>0</v>
      </c>
      <c r="S97" s="224">
        <v>0</v>
      </c>
      <c r="T97" s="224">
        <f>S97*H97</f>
        <v>0</v>
      </c>
      <c r="U97" s="225" t="s">
        <v>19</v>
      </c>
      <c r="V97" s="40"/>
      <c r="W97" s="40"/>
      <c r="X97" s="40"/>
      <c r="Y97" s="40"/>
      <c r="Z97" s="40"/>
      <c r="AA97" s="40"/>
      <c r="AB97" s="40"/>
      <c r="AC97" s="40"/>
      <c r="AD97" s="40"/>
      <c r="AE97" s="40"/>
      <c r="AR97" s="226" t="s">
        <v>245</v>
      </c>
      <c r="AT97" s="226" t="s">
        <v>241</v>
      </c>
      <c r="AU97" s="226" t="s">
        <v>84</v>
      </c>
      <c r="AY97" s="19" t="s">
        <v>227</v>
      </c>
      <c r="BE97" s="227">
        <f>IF(N97="základní",J97,0)</f>
        <v>0</v>
      </c>
      <c r="BF97" s="227">
        <f>IF(N97="snížená",J97,0)</f>
        <v>0</v>
      </c>
      <c r="BG97" s="227">
        <f>IF(N97="zákl. přenesená",J97,0)</f>
        <v>0</v>
      </c>
      <c r="BH97" s="227">
        <f>IF(N97="sníž. přenesená",J97,0)</f>
        <v>0</v>
      </c>
      <c r="BI97" s="227">
        <f>IF(N97="nulová",J97,0)</f>
        <v>0</v>
      </c>
      <c r="BJ97" s="19" t="s">
        <v>82</v>
      </c>
      <c r="BK97" s="227">
        <f>ROUND(I97*H97,2)</f>
        <v>0</v>
      </c>
      <c r="BL97" s="19" t="s">
        <v>234</v>
      </c>
      <c r="BM97" s="226" t="s">
        <v>4311</v>
      </c>
    </row>
    <row r="98" s="2" customFormat="1" ht="16.5" customHeight="1">
      <c r="A98" s="40"/>
      <c r="B98" s="41"/>
      <c r="C98" s="215" t="s">
        <v>248</v>
      </c>
      <c r="D98" s="215" t="s">
        <v>229</v>
      </c>
      <c r="E98" s="216" t="s">
        <v>3647</v>
      </c>
      <c r="F98" s="217" t="s">
        <v>4312</v>
      </c>
      <c r="G98" s="218" t="s">
        <v>2657</v>
      </c>
      <c r="H98" s="219">
        <v>4</v>
      </c>
      <c r="I98" s="220"/>
      <c r="J98" s="221">
        <f>ROUND(I98*H98,2)</f>
        <v>0</v>
      </c>
      <c r="K98" s="217" t="s">
        <v>19</v>
      </c>
      <c r="L98" s="46"/>
      <c r="M98" s="222" t="s">
        <v>19</v>
      </c>
      <c r="N98" s="223" t="s">
        <v>46</v>
      </c>
      <c r="O98" s="86"/>
      <c r="P98" s="224">
        <f>O98*H98</f>
        <v>0</v>
      </c>
      <c r="Q98" s="224">
        <v>0</v>
      </c>
      <c r="R98" s="224">
        <f>Q98*H98</f>
        <v>0</v>
      </c>
      <c r="S98" s="224">
        <v>0</v>
      </c>
      <c r="T98" s="224">
        <f>S98*H98</f>
        <v>0</v>
      </c>
      <c r="U98" s="225" t="s">
        <v>19</v>
      </c>
      <c r="V98" s="40"/>
      <c r="W98" s="40"/>
      <c r="X98" s="40"/>
      <c r="Y98" s="40"/>
      <c r="Z98" s="40"/>
      <c r="AA98" s="40"/>
      <c r="AB98" s="40"/>
      <c r="AC98" s="40"/>
      <c r="AD98" s="40"/>
      <c r="AE98" s="40"/>
      <c r="AR98" s="226" t="s">
        <v>234</v>
      </c>
      <c r="AT98" s="226" t="s">
        <v>229</v>
      </c>
      <c r="AU98" s="226" t="s">
        <v>84</v>
      </c>
      <c r="AY98" s="19" t="s">
        <v>227</v>
      </c>
      <c r="BE98" s="227">
        <f>IF(N98="základní",J98,0)</f>
        <v>0</v>
      </c>
      <c r="BF98" s="227">
        <f>IF(N98="snížená",J98,0)</f>
        <v>0</v>
      </c>
      <c r="BG98" s="227">
        <f>IF(N98="zákl. přenesená",J98,0)</f>
        <v>0</v>
      </c>
      <c r="BH98" s="227">
        <f>IF(N98="sníž. přenesená",J98,0)</f>
        <v>0</v>
      </c>
      <c r="BI98" s="227">
        <f>IF(N98="nulová",J98,0)</f>
        <v>0</v>
      </c>
      <c r="BJ98" s="19" t="s">
        <v>82</v>
      </c>
      <c r="BK98" s="227">
        <f>ROUND(I98*H98,2)</f>
        <v>0</v>
      </c>
      <c r="BL98" s="19" t="s">
        <v>234</v>
      </c>
      <c r="BM98" s="226" t="s">
        <v>4313</v>
      </c>
    </row>
    <row r="99" s="2" customFormat="1" ht="16.5" customHeight="1">
      <c r="A99" s="40"/>
      <c r="B99" s="41"/>
      <c r="C99" s="256" t="s">
        <v>285</v>
      </c>
      <c r="D99" s="256" t="s">
        <v>241</v>
      </c>
      <c r="E99" s="257" t="s">
        <v>3654</v>
      </c>
      <c r="F99" s="258" t="s">
        <v>4314</v>
      </c>
      <c r="G99" s="259" t="s">
        <v>2657</v>
      </c>
      <c r="H99" s="260">
        <v>4</v>
      </c>
      <c r="I99" s="261"/>
      <c r="J99" s="262">
        <f>ROUND(I99*H99,2)</f>
        <v>0</v>
      </c>
      <c r="K99" s="258" t="s">
        <v>19</v>
      </c>
      <c r="L99" s="263"/>
      <c r="M99" s="264" t="s">
        <v>19</v>
      </c>
      <c r="N99" s="265"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245</v>
      </c>
      <c r="AT99" s="226" t="s">
        <v>241</v>
      </c>
      <c r="AU99" s="226" t="s">
        <v>84</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234</v>
      </c>
      <c r="BM99" s="226" t="s">
        <v>4315</v>
      </c>
    </row>
    <row r="100" s="2" customFormat="1" ht="21.75" customHeight="1">
      <c r="A100" s="40"/>
      <c r="B100" s="41"/>
      <c r="C100" s="215" t="s">
        <v>245</v>
      </c>
      <c r="D100" s="215" t="s">
        <v>229</v>
      </c>
      <c r="E100" s="216" t="s">
        <v>3657</v>
      </c>
      <c r="F100" s="217" t="s">
        <v>3664</v>
      </c>
      <c r="G100" s="218" t="s">
        <v>2657</v>
      </c>
      <c r="H100" s="219">
        <v>18</v>
      </c>
      <c r="I100" s="220"/>
      <c r="J100" s="221">
        <f>ROUND(I100*H100,2)</f>
        <v>0</v>
      </c>
      <c r="K100" s="217" t="s">
        <v>19</v>
      </c>
      <c r="L100" s="46"/>
      <c r="M100" s="222" t="s">
        <v>19</v>
      </c>
      <c r="N100" s="223"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234</v>
      </c>
      <c r="AT100" s="226" t="s">
        <v>229</v>
      </c>
      <c r="AU100" s="226" t="s">
        <v>84</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4316</v>
      </c>
    </row>
    <row r="101" s="2" customFormat="1" ht="21.75" customHeight="1">
      <c r="A101" s="40"/>
      <c r="B101" s="41"/>
      <c r="C101" s="256" t="s">
        <v>255</v>
      </c>
      <c r="D101" s="256" t="s">
        <v>241</v>
      </c>
      <c r="E101" s="257" t="s">
        <v>3660</v>
      </c>
      <c r="F101" s="258" t="s">
        <v>4317</v>
      </c>
      <c r="G101" s="259" t="s">
        <v>2657</v>
      </c>
      <c r="H101" s="260">
        <v>18</v>
      </c>
      <c r="I101" s="261"/>
      <c r="J101" s="262">
        <f>ROUND(I101*H101,2)</f>
        <v>0</v>
      </c>
      <c r="K101" s="258" t="s">
        <v>19</v>
      </c>
      <c r="L101" s="263"/>
      <c r="M101" s="264" t="s">
        <v>19</v>
      </c>
      <c r="N101" s="265" t="s">
        <v>46</v>
      </c>
      <c r="O101" s="86"/>
      <c r="P101" s="224">
        <f>O101*H101</f>
        <v>0</v>
      </c>
      <c r="Q101" s="224">
        <v>0</v>
      </c>
      <c r="R101" s="224">
        <f>Q101*H101</f>
        <v>0</v>
      </c>
      <c r="S101" s="224">
        <v>0</v>
      </c>
      <c r="T101" s="224">
        <f>S101*H101</f>
        <v>0</v>
      </c>
      <c r="U101" s="225" t="s">
        <v>19</v>
      </c>
      <c r="V101" s="40"/>
      <c r="W101" s="40"/>
      <c r="X101" s="40"/>
      <c r="Y101" s="40"/>
      <c r="Z101" s="40"/>
      <c r="AA101" s="40"/>
      <c r="AB101" s="40"/>
      <c r="AC101" s="40"/>
      <c r="AD101" s="40"/>
      <c r="AE101" s="40"/>
      <c r="AR101" s="226" t="s">
        <v>245</v>
      </c>
      <c r="AT101" s="226" t="s">
        <v>241</v>
      </c>
      <c r="AU101" s="226" t="s">
        <v>84</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4318</v>
      </c>
    </row>
    <row r="102" s="2" customFormat="1" ht="16.5" customHeight="1">
      <c r="A102" s="40"/>
      <c r="B102" s="41"/>
      <c r="C102" s="215" t="s">
        <v>117</v>
      </c>
      <c r="D102" s="215" t="s">
        <v>229</v>
      </c>
      <c r="E102" s="216" t="s">
        <v>3663</v>
      </c>
      <c r="F102" s="217" t="s">
        <v>4319</v>
      </c>
      <c r="G102" s="218" t="s">
        <v>2657</v>
      </c>
      <c r="H102" s="219">
        <v>1</v>
      </c>
      <c r="I102" s="220"/>
      <c r="J102" s="221">
        <f>ROUND(I102*H102,2)</f>
        <v>0</v>
      </c>
      <c r="K102" s="217" t="s">
        <v>19</v>
      </c>
      <c r="L102" s="46"/>
      <c r="M102" s="222" t="s">
        <v>19</v>
      </c>
      <c r="N102" s="223" t="s">
        <v>46</v>
      </c>
      <c r="O102" s="86"/>
      <c r="P102" s="224">
        <f>O102*H102</f>
        <v>0</v>
      </c>
      <c r="Q102" s="224">
        <v>0</v>
      </c>
      <c r="R102" s="224">
        <f>Q102*H102</f>
        <v>0</v>
      </c>
      <c r="S102" s="224">
        <v>0</v>
      </c>
      <c r="T102" s="224">
        <f>S102*H102</f>
        <v>0</v>
      </c>
      <c r="U102" s="225" t="s">
        <v>19</v>
      </c>
      <c r="V102" s="40"/>
      <c r="W102" s="40"/>
      <c r="X102" s="40"/>
      <c r="Y102" s="40"/>
      <c r="Z102" s="40"/>
      <c r="AA102" s="40"/>
      <c r="AB102" s="40"/>
      <c r="AC102" s="40"/>
      <c r="AD102" s="40"/>
      <c r="AE102" s="40"/>
      <c r="AR102" s="226" t="s">
        <v>234</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234</v>
      </c>
      <c r="BM102" s="226" t="s">
        <v>4320</v>
      </c>
    </row>
    <row r="103" s="2" customFormat="1" ht="16.5" customHeight="1">
      <c r="A103" s="40"/>
      <c r="B103" s="41"/>
      <c r="C103" s="256" t="s">
        <v>120</v>
      </c>
      <c r="D103" s="256" t="s">
        <v>241</v>
      </c>
      <c r="E103" s="257" t="s">
        <v>3666</v>
      </c>
      <c r="F103" s="258" t="s">
        <v>4321</v>
      </c>
      <c r="G103" s="259" t="s">
        <v>2657</v>
      </c>
      <c r="H103" s="260">
        <v>1</v>
      </c>
      <c r="I103" s="261"/>
      <c r="J103" s="262">
        <f>ROUND(I103*H103,2)</f>
        <v>0</v>
      </c>
      <c r="K103" s="258" t="s">
        <v>19</v>
      </c>
      <c r="L103" s="263"/>
      <c r="M103" s="264" t="s">
        <v>19</v>
      </c>
      <c r="N103" s="265"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245</v>
      </c>
      <c r="AT103" s="226" t="s">
        <v>241</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4322</v>
      </c>
    </row>
    <row r="104" s="2" customFormat="1" ht="24.15" customHeight="1">
      <c r="A104" s="40"/>
      <c r="B104" s="41"/>
      <c r="C104" s="215" t="s">
        <v>8</v>
      </c>
      <c r="D104" s="215" t="s">
        <v>229</v>
      </c>
      <c r="E104" s="216" t="s">
        <v>3669</v>
      </c>
      <c r="F104" s="217" t="s">
        <v>3676</v>
      </c>
      <c r="G104" s="218" t="s">
        <v>2657</v>
      </c>
      <c r="H104" s="219">
        <v>6</v>
      </c>
      <c r="I104" s="220"/>
      <c r="J104" s="221">
        <f>ROUND(I104*H104,2)</f>
        <v>0</v>
      </c>
      <c r="K104" s="217" t="s">
        <v>19</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84</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4323</v>
      </c>
    </row>
    <row r="105" s="2" customFormat="1" ht="16.5" customHeight="1">
      <c r="A105" s="40"/>
      <c r="B105" s="41"/>
      <c r="C105" s="256" t="s">
        <v>125</v>
      </c>
      <c r="D105" s="256" t="s">
        <v>241</v>
      </c>
      <c r="E105" s="257" t="s">
        <v>3672</v>
      </c>
      <c r="F105" s="258" t="s">
        <v>3679</v>
      </c>
      <c r="G105" s="259" t="s">
        <v>2657</v>
      </c>
      <c r="H105" s="260">
        <v>2</v>
      </c>
      <c r="I105" s="261"/>
      <c r="J105" s="262">
        <f>ROUND(I105*H105,2)</f>
        <v>0</v>
      </c>
      <c r="K105" s="258" t="s">
        <v>19</v>
      </c>
      <c r="L105" s="263"/>
      <c r="M105" s="264" t="s">
        <v>19</v>
      </c>
      <c r="N105" s="265" t="s">
        <v>46</v>
      </c>
      <c r="O105" s="86"/>
      <c r="P105" s="224">
        <f>O105*H105</f>
        <v>0</v>
      </c>
      <c r="Q105" s="224">
        <v>0</v>
      </c>
      <c r="R105" s="224">
        <f>Q105*H105</f>
        <v>0</v>
      </c>
      <c r="S105" s="224">
        <v>0</v>
      </c>
      <c r="T105" s="224">
        <f>S105*H105</f>
        <v>0</v>
      </c>
      <c r="U105" s="225" t="s">
        <v>19</v>
      </c>
      <c r="V105" s="40"/>
      <c r="W105" s="40"/>
      <c r="X105" s="40"/>
      <c r="Y105" s="40"/>
      <c r="Z105" s="40"/>
      <c r="AA105" s="40"/>
      <c r="AB105" s="40"/>
      <c r="AC105" s="40"/>
      <c r="AD105" s="40"/>
      <c r="AE105" s="40"/>
      <c r="AR105" s="226" t="s">
        <v>245</v>
      </c>
      <c r="AT105" s="226" t="s">
        <v>241</v>
      </c>
      <c r="AU105" s="226" t="s">
        <v>84</v>
      </c>
      <c r="AY105" s="19" t="s">
        <v>227</v>
      </c>
      <c r="BE105" s="227">
        <f>IF(N105="základní",J105,0)</f>
        <v>0</v>
      </c>
      <c r="BF105" s="227">
        <f>IF(N105="snížená",J105,0)</f>
        <v>0</v>
      </c>
      <c r="BG105" s="227">
        <f>IF(N105="zákl. přenesená",J105,0)</f>
        <v>0</v>
      </c>
      <c r="BH105" s="227">
        <f>IF(N105="sníž. přenesená",J105,0)</f>
        <v>0</v>
      </c>
      <c r="BI105" s="227">
        <f>IF(N105="nulová",J105,0)</f>
        <v>0</v>
      </c>
      <c r="BJ105" s="19" t="s">
        <v>82</v>
      </c>
      <c r="BK105" s="227">
        <f>ROUND(I105*H105,2)</f>
        <v>0</v>
      </c>
      <c r="BL105" s="19" t="s">
        <v>234</v>
      </c>
      <c r="BM105" s="226" t="s">
        <v>4324</v>
      </c>
    </row>
    <row r="106" s="2" customFormat="1" ht="16.5" customHeight="1">
      <c r="A106" s="40"/>
      <c r="B106" s="41"/>
      <c r="C106" s="256" t="s">
        <v>323</v>
      </c>
      <c r="D106" s="256" t="s">
        <v>241</v>
      </c>
      <c r="E106" s="257" t="s">
        <v>3675</v>
      </c>
      <c r="F106" s="258" t="s">
        <v>4325</v>
      </c>
      <c r="G106" s="259" t="s">
        <v>2657</v>
      </c>
      <c r="H106" s="260">
        <v>1</v>
      </c>
      <c r="I106" s="261"/>
      <c r="J106" s="262">
        <f>ROUND(I106*H106,2)</f>
        <v>0</v>
      </c>
      <c r="K106" s="258" t="s">
        <v>19</v>
      </c>
      <c r="L106" s="263"/>
      <c r="M106" s="264" t="s">
        <v>19</v>
      </c>
      <c r="N106" s="265" t="s">
        <v>46</v>
      </c>
      <c r="O106" s="86"/>
      <c r="P106" s="224">
        <f>O106*H106</f>
        <v>0</v>
      </c>
      <c r="Q106" s="224">
        <v>0</v>
      </c>
      <c r="R106" s="224">
        <f>Q106*H106</f>
        <v>0</v>
      </c>
      <c r="S106" s="224">
        <v>0</v>
      </c>
      <c r="T106" s="224">
        <f>S106*H106</f>
        <v>0</v>
      </c>
      <c r="U106" s="225" t="s">
        <v>19</v>
      </c>
      <c r="V106" s="40"/>
      <c r="W106" s="40"/>
      <c r="X106" s="40"/>
      <c r="Y106" s="40"/>
      <c r="Z106" s="40"/>
      <c r="AA106" s="40"/>
      <c r="AB106" s="40"/>
      <c r="AC106" s="40"/>
      <c r="AD106" s="40"/>
      <c r="AE106" s="40"/>
      <c r="AR106" s="226" t="s">
        <v>245</v>
      </c>
      <c r="AT106" s="226" t="s">
        <v>241</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4326</v>
      </c>
    </row>
    <row r="107" s="2" customFormat="1" ht="16.5" customHeight="1">
      <c r="A107" s="40"/>
      <c r="B107" s="41"/>
      <c r="C107" s="256" t="s">
        <v>329</v>
      </c>
      <c r="D107" s="256" t="s">
        <v>241</v>
      </c>
      <c r="E107" s="257" t="s">
        <v>3678</v>
      </c>
      <c r="F107" s="258" t="s">
        <v>3688</v>
      </c>
      <c r="G107" s="259" t="s">
        <v>2657</v>
      </c>
      <c r="H107" s="260">
        <v>2</v>
      </c>
      <c r="I107" s="261"/>
      <c r="J107" s="262">
        <f>ROUND(I107*H107,2)</f>
        <v>0</v>
      </c>
      <c r="K107" s="258" t="s">
        <v>19</v>
      </c>
      <c r="L107" s="263"/>
      <c r="M107" s="264" t="s">
        <v>19</v>
      </c>
      <c r="N107" s="265"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245</v>
      </c>
      <c r="AT107" s="226" t="s">
        <v>241</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4327</v>
      </c>
    </row>
    <row r="108" s="2" customFormat="1" ht="16.5" customHeight="1">
      <c r="A108" s="40"/>
      <c r="B108" s="41"/>
      <c r="C108" s="256" t="s">
        <v>336</v>
      </c>
      <c r="D108" s="256" t="s">
        <v>241</v>
      </c>
      <c r="E108" s="257" t="s">
        <v>3681</v>
      </c>
      <c r="F108" s="258" t="s">
        <v>4328</v>
      </c>
      <c r="G108" s="259" t="s">
        <v>2657</v>
      </c>
      <c r="H108" s="260">
        <v>1</v>
      </c>
      <c r="I108" s="261"/>
      <c r="J108" s="262">
        <f>ROUND(I108*H108,2)</f>
        <v>0</v>
      </c>
      <c r="K108" s="258" t="s">
        <v>19</v>
      </c>
      <c r="L108" s="263"/>
      <c r="M108" s="264" t="s">
        <v>19</v>
      </c>
      <c r="N108" s="265" t="s">
        <v>46</v>
      </c>
      <c r="O108" s="86"/>
      <c r="P108" s="224">
        <f>O108*H108</f>
        <v>0</v>
      </c>
      <c r="Q108" s="224">
        <v>0</v>
      </c>
      <c r="R108" s="224">
        <f>Q108*H108</f>
        <v>0</v>
      </c>
      <c r="S108" s="224">
        <v>0</v>
      </c>
      <c r="T108" s="224">
        <f>S108*H108</f>
        <v>0</v>
      </c>
      <c r="U108" s="225" t="s">
        <v>19</v>
      </c>
      <c r="V108" s="40"/>
      <c r="W108" s="40"/>
      <c r="X108" s="40"/>
      <c r="Y108" s="40"/>
      <c r="Z108" s="40"/>
      <c r="AA108" s="40"/>
      <c r="AB108" s="40"/>
      <c r="AC108" s="40"/>
      <c r="AD108" s="40"/>
      <c r="AE108" s="40"/>
      <c r="AR108" s="226" t="s">
        <v>245</v>
      </c>
      <c r="AT108" s="226" t="s">
        <v>241</v>
      </c>
      <c r="AU108" s="226" t="s">
        <v>84</v>
      </c>
      <c r="AY108" s="19" t="s">
        <v>227</v>
      </c>
      <c r="BE108" s="227">
        <f>IF(N108="základní",J108,0)</f>
        <v>0</v>
      </c>
      <c r="BF108" s="227">
        <f>IF(N108="snížená",J108,0)</f>
        <v>0</v>
      </c>
      <c r="BG108" s="227">
        <f>IF(N108="zákl. přenesená",J108,0)</f>
        <v>0</v>
      </c>
      <c r="BH108" s="227">
        <f>IF(N108="sníž. přenesená",J108,0)</f>
        <v>0</v>
      </c>
      <c r="BI108" s="227">
        <f>IF(N108="nulová",J108,0)</f>
        <v>0</v>
      </c>
      <c r="BJ108" s="19" t="s">
        <v>82</v>
      </c>
      <c r="BK108" s="227">
        <f>ROUND(I108*H108,2)</f>
        <v>0</v>
      </c>
      <c r="BL108" s="19" t="s">
        <v>234</v>
      </c>
      <c r="BM108" s="226" t="s">
        <v>4329</v>
      </c>
    </row>
    <row r="109" s="2" customFormat="1" ht="16.5" customHeight="1">
      <c r="A109" s="40"/>
      <c r="B109" s="41"/>
      <c r="C109" s="256" t="s">
        <v>345</v>
      </c>
      <c r="D109" s="256" t="s">
        <v>241</v>
      </c>
      <c r="E109" s="257" t="s">
        <v>4330</v>
      </c>
      <c r="F109" s="258" t="s">
        <v>4331</v>
      </c>
      <c r="G109" s="259" t="s">
        <v>2657</v>
      </c>
      <c r="H109" s="260">
        <v>1</v>
      </c>
      <c r="I109" s="261"/>
      <c r="J109" s="262">
        <f>ROUND(I109*H109,2)</f>
        <v>0</v>
      </c>
      <c r="K109" s="258" t="s">
        <v>19</v>
      </c>
      <c r="L109" s="263"/>
      <c r="M109" s="264" t="s">
        <v>19</v>
      </c>
      <c r="N109" s="265"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245</v>
      </c>
      <c r="AT109" s="226" t="s">
        <v>241</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4332</v>
      </c>
    </row>
    <row r="110" s="2" customFormat="1" ht="24.15" customHeight="1">
      <c r="A110" s="40"/>
      <c r="B110" s="41"/>
      <c r="C110" s="215" t="s">
        <v>352</v>
      </c>
      <c r="D110" s="215" t="s">
        <v>229</v>
      </c>
      <c r="E110" s="216" t="s">
        <v>3684</v>
      </c>
      <c r="F110" s="217" t="s">
        <v>4333</v>
      </c>
      <c r="G110" s="218" t="s">
        <v>309</v>
      </c>
      <c r="H110" s="219">
        <v>585</v>
      </c>
      <c r="I110" s="220"/>
      <c r="J110" s="221">
        <f>ROUND(I110*H110,2)</f>
        <v>0</v>
      </c>
      <c r="K110" s="217" t="s">
        <v>19</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234</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4334</v>
      </c>
    </row>
    <row r="111" s="2" customFormat="1" ht="16.5" customHeight="1">
      <c r="A111" s="40"/>
      <c r="B111" s="41"/>
      <c r="C111" s="256" t="s">
        <v>359</v>
      </c>
      <c r="D111" s="256" t="s">
        <v>241</v>
      </c>
      <c r="E111" s="257" t="s">
        <v>3687</v>
      </c>
      <c r="F111" s="258" t="s">
        <v>3697</v>
      </c>
      <c r="G111" s="259" t="s">
        <v>309</v>
      </c>
      <c r="H111" s="260">
        <v>200</v>
      </c>
      <c r="I111" s="261"/>
      <c r="J111" s="262">
        <f>ROUND(I111*H111,2)</f>
        <v>0</v>
      </c>
      <c r="K111" s="258" t="s">
        <v>19</v>
      </c>
      <c r="L111" s="263"/>
      <c r="M111" s="264" t="s">
        <v>19</v>
      </c>
      <c r="N111" s="265"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245</v>
      </c>
      <c r="AT111" s="226" t="s">
        <v>241</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4335</v>
      </c>
    </row>
    <row r="112" s="2" customFormat="1" ht="16.5" customHeight="1">
      <c r="A112" s="40"/>
      <c r="B112" s="41"/>
      <c r="C112" s="256" t="s">
        <v>367</v>
      </c>
      <c r="D112" s="256" t="s">
        <v>241</v>
      </c>
      <c r="E112" s="257" t="s">
        <v>3690</v>
      </c>
      <c r="F112" s="258" t="s">
        <v>3700</v>
      </c>
      <c r="G112" s="259" t="s">
        <v>309</v>
      </c>
      <c r="H112" s="260">
        <v>35</v>
      </c>
      <c r="I112" s="261"/>
      <c r="J112" s="262">
        <f>ROUND(I112*H112,2)</f>
        <v>0</v>
      </c>
      <c r="K112" s="258" t="s">
        <v>19</v>
      </c>
      <c r="L112" s="263"/>
      <c r="M112" s="264" t="s">
        <v>19</v>
      </c>
      <c r="N112" s="265" t="s">
        <v>46</v>
      </c>
      <c r="O112" s="86"/>
      <c r="P112" s="224">
        <f>O112*H112</f>
        <v>0</v>
      </c>
      <c r="Q112" s="224">
        <v>0</v>
      </c>
      <c r="R112" s="224">
        <f>Q112*H112</f>
        <v>0</v>
      </c>
      <c r="S112" s="224">
        <v>0</v>
      </c>
      <c r="T112" s="224">
        <f>S112*H112</f>
        <v>0</v>
      </c>
      <c r="U112" s="225" t="s">
        <v>19</v>
      </c>
      <c r="V112" s="40"/>
      <c r="W112" s="40"/>
      <c r="X112" s="40"/>
      <c r="Y112" s="40"/>
      <c r="Z112" s="40"/>
      <c r="AA112" s="40"/>
      <c r="AB112" s="40"/>
      <c r="AC112" s="40"/>
      <c r="AD112" s="40"/>
      <c r="AE112" s="40"/>
      <c r="AR112" s="226" t="s">
        <v>245</v>
      </c>
      <c r="AT112" s="226" t="s">
        <v>241</v>
      </c>
      <c r="AU112" s="226" t="s">
        <v>84</v>
      </c>
      <c r="AY112" s="19" t="s">
        <v>227</v>
      </c>
      <c r="BE112" s="227">
        <f>IF(N112="základní",J112,0)</f>
        <v>0</v>
      </c>
      <c r="BF112" s="227">
        <f>IF(N112="snížená",J112,0)</f>
        <v>0</v>
      </c>
      <c r="BG112" s="227">
        <f>IF(N112="zákl. přenesená",J112,0)</f>
        <v>0</v>
      </c>
      <c r="BH112" s="227">
        <f>IF(N112="sníž. přenesená",J112,0)</f>
        <v>0</v>
      </c>
      <c r="BI112" s="227">
        <f>IF(N112="nulová",J112,0)</f>
        <v>0</v>
      </c>
      <c r="BJ112" s="19" t="s">
        <v>82</v>
      </c>
      <c r="BK112" s="227">
        <f>ROUND(I112*H112,2)</f>
        <v>0</v>
      </c>
      <c r="BL112" s="19" t="s">
        <v>234</v>
      </c>
      <c r="BM112" s="226" t="s">
        <v>4336</v>
      </c>
    </row>
    <row r="113" s="2" customFormat="1" ht="16.5" customHeight="1">
      <c r="A113" s="40"/>
      <c r="B113" s="41"/>
      <c r="C113" s="256" t="s">
        <v>7</v>
      </c>
      <c r="D113" s="256" t="s">
        <v>241</v>
      </c>
      <c r="E113" s="257" t="s">
        <v>3693</v>
      </c>
      <c r="F113" s="258" t="s">
        <v>3706</v>
      </c>
      <c r="G113" s="259" t="s">
        <v>309</v>
      </c>
      <c r="H113" s="260">
        <v>350</v>
      </c>
      <c r="I113" s="261"/>
      <c r="J113" s="262">
        <f>ROUND(I113*H113,2)</f>
        <v>0</v>
      </c>
      <c r="K113" s="258" t="s">
        <v>19</v>
      </c>
      <c r="L113" s="263"/>
      <c r="M113" s="264" t="s">
        <v>19</v>
      </c>
      <c r="N113" s="265" t="s">
        <v>46</v>
      </c>
      <c r="O113" s="86"/>
      <c r="P113" s="224">
        <f>O113*H113</f>
        <v>0</v>
      </c>
      <c r="Q113" s="224">
        <v>0</v>
      </c>
      <c r="R113" s="224">
        <f>Q113*H113</f>
        <v>0</v>
      </c>
      <c r="S113" s="224">
        <v>0</v>
      </c>
      <c r="T113" s="224">
        <f>S113*H113</f>
        <v>0</v>
      </c>
      <c r="U113" s="225" t="s">
        <v>19</v>
      </c>
      <c r="V113" s="40"/>
      <c r="W113" s="40"/>
      <c r="X113" s="40"/>
      <c r="Y113" s="40"/>
      <c r="Z113" s="40"/>
      <c r="AA113" s="40"/>
      <c r="AB113" s="40"/>
      <c r="AC113" s="40"/>
      <c r="AD113" s="40"/>
      <c r="AE113" s="40"/>
      <c r="AR113" s="226" t="s">
        <v>245</v>
      </c>
      <c r="AT113" s="226" t="s">
        <v>241</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234</v>
      </c>
      <c r="BM113" s="226" t="s">
        <v>4337</v>
      </c>
    </row>
    <row r="114" s="2" customFormat="1" ht="16.5" customHeight="1">
      <c r="A114" s="40"/>
      <c r="B114" s="41"/>
      <c r="C114" s="256" t="s">
        <v>494</v>
      </c>
      <c r="D114" s="256" t="s">
        <v>241</v>
      </c>
      <c r="E114" s="257" t="s">
        <v>3699</v>
      </c>
      <c r="F114" s="258" t="s">
        <v>3715</v>
      </c>
      <c r="G114" s="259" t="s">
        <v>309</v>
      </c>
      <c r="H114" s="260">
        <v>55</v>
      </c>
      <c r="I114" s="261"/>
      <c r="J114" s="262">
        <f>ROUND(I114*H114,2)</f>
        <v>0</v>
      </c>
      <c r="K114" s="258" t="s">
        <v>19</v>
      </c>
      <c r="L114" s="263"/>
      <c r="M114" s="264" t="s">
        <v>19</v>
      </c>
      <c r="N114" s="265" t="s">
        <v>46</v>
      </c>
      <c r="O114" s="86"/>
      <c r="P114" s="224">
        <f>O114*H114</f>
        <v>0</v>
      </c>
      <c r="Q114" s="224">
        <v>0</v>
      </c>
      <c r="R114" s="224">
        <f>Q114*H114</f>
        <v>0</v>
      </c>
      <c r="S114" s="224">
        <v>0</v>
      </c>
      <c r="T114" s="224">
        <f>S114*H114</f>
        <v>0</v>
      </c>
      <c r="U114" s="225" t="s">
        <v>19</v>
      </c>
      <c r="V114" s="40"/>
      <c r="W114" s="40"/>
      <c r="X114" s="40"/>
      <c r="Y114" s="40"/>
      <c r="Z114" s="40"/>
      <c r="AA114" s="40"/>
      <c r="AB114" s="40"/>
      <c r="AC114" s="40"/>
      <c r="AD114" s="40"/>
      <c r="AE114" s="40"/>
      <c r="AR114" s="226" t="s">
        <v>245</v>
      </c>
      <c r="AT114" s="226" t="s">
        <v>241</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4338</v>
      </c>
    </row>
    <row r="115" s="2" customFormat="1" ht="21.75" customHeight="1">
      <c r="A115" s="40"/>
      <c r="B115" s="41"/>
      <c r="C115" s="215" t="s">
        <v>499</v>
      </c>
      <c r="D115" s="215" t="s">
        <v>229</v>
      </c>
      <c r="E115" s="216" t="s">
        <v>3702</v>
      </c>
      <c r="F115" s="217" t="s">
        <v>4339</v>
      </c>
      <c r="G115" s="218" t="s">
        <v>2657</v>
      </c>
      <c r="H115" s="219">
        <v>80</v>
      </c>
      <c r="I115" s="220"/>
      <c r="J115" s="221">
        <f>ROUND(I115*H115,2)</f>
        <v>0</v>
      </c>
      <c r="K115" s="217" t="s">
        <v>19</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4340</v>
      </c>
    </row>
    <row r="116" s="2" customFormat="1" ht="16.5" customHeight="1">
      <c r="A116" s="40"/>
      <c r="B116" s="41"/>
      <c r="C116" s="256" t="s">
        <v>312</v>
      </c>
      <c r="D116" s="256" t="s">
        <v>241</v>
      </c>
      <c r="E116" s="257" t="s">
        <v>3705</v>
      </c>
      <c r="F116" s="258" t="s">
        <v>3718</v>
      </c>
      <c r="G116" s="259" t="s">
        <v>2657</v>
      </c>
      <c r="H116" s="260">
        <v>50</v>
      </c>
      <c r="I116" s="261"/>
      <c r="J116" s="262">
        <f>ROUND(I116*H116,2)</f>
        <v>0</v>
      </c>
      <c r="K116" s="258" t="s">
        <v>19</v>
      </c>
      <c r="L116" s="263"/>
      <c r="M116" s="264" t="s">
        <v>19</v>
      </c>
      <c r="N116" s="265" t="s">
        <v>46</v>
      </c>
      <c r="O116" s="86"/>
      <c r="P116" s="224">
        <f>O116*H116</f>
        <v>0</v>
      </c>
      <c r="Q116" s="224">
        <v>0</v>
      </c>
      <c r="R116" s="224">
        <f>Q116*H116</f>
        <v>0</v>
      </c>
      <c r="S116" s="224">
        <v>0</v>
      </c>
      <c r="T116" s="224">
        <f>S116*H116</f>
        <v>0</v>
      </c>
      <c r="U116" s="225" t="s">
        <v>19</v>
      </c>
      <c r="V116" s="40"/>
      <c r="W116" s="40"/>
      <c r="X116" s="40"/>
      <c r="Y116" s="40"/>
      <c r="Z116" s="40"/>
      <c r="AA116" s="40"/>
      <c r="AB116" s="40"/>
      <c r="AC116" s="40"/>
      <c r="AD116" s="40"/>
      <c r="AE116" s="40"/>
      <c r="AR116" s="226" t="s">
        <v>245</v>
      </c>
      <c r="AT116" s="226" t="s">
        <v>241</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234</v>
      </c>
      <c r="BM116" s="226" t="s">
        <v>4341</v>
      </c>
    </row>
    <row r="117" s="2" customFormat="1" ht="16.5" customHeight="1">
      <c r="A117" s="40"/>
      <c r="B117" s="41"/>
      <c r="C117" s="256" t="s">
        <v>508</v>
      </c>
      <c r="D117" s="256" t="s">
        <v>241</v>
      </c>
      <c r="E117" s="257" t="s">
        <v>3708</v>
      </c>
      <c r="F117" s="258" t="s">
        <v>3721</v>
      </c>
      <c r="G117" s="259" t="s">
        <v>2657</v>
      </c>
      <c r="H117" s="260">
        <v>30</v>
      </c>
      <c r="I117" s="261"/>
      <c r="J117" s="262">
        <f>ROUND(I117*H117,2)</f>
        <v>0</v>
      </c>
      <c r="K117" s="258" t="s">
        <v>19</v>
      </c>
      <c r="L117" s="263"/>
      <c r="M117" s="264" t="s">
        <v>19</v>
      </c>
      <c r="N117" s="265"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245</v>
      </c>
      <c r="AT117" s="226" t="s">
        <v>241</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234</v>
      </c>
      <c r="BM117" s="226" t="s">
        <v>4342</v>
      </c>
    </row>
    <row r="118" s="2" customFormat="1" ht="24.15" customHeight="1">
      <c r="A118" s="40"/>
      <c r="B118" s="41"/>
      <c r="C118" s="215" t="s">
        <v>514</v>
      </c>
      <c r="D118" s="215" t="s">
        <v>229</v>
      </c>
      <c r="E118" s="216" t="s">
        <v>3711</v>
      </c>
      <c r="F118" s="217" t="s">
        <v>3724</v>
      </c>
      <c r="G118" s="218" t="s">
        <v>2657</v>
      </c>
      <c r="H118" s="219">
        <v>29</v>
      </c>
      <c r="I118" s="220"/>
      <c r="J118" s="221">
        <f>ROUND(I118*H118,2)</f>
        <v>0</v>
      </c>
      <c r="K118" s="217" t="s">
        <v>19</v>
      </c>
      <c r="L118" s="46"/>
      <c r="M118" s="222" t="s">
        <v>19</v>
      </c>
      <c r="N118" s="223" t="s">
        <v>46</v>
      </c>
      <c r="O118" s="86"/>
      <c r="P118" s="224">
        <f>O118*H118</f>
        <v>0</v>
      </c>
      <c r="Q118" s="224">
        <v>0</v>
      </c>
      <c r="R118" s="224">
        <f>Q118*H118</f>
        <v>0</v>
      </c>
      <c r="S118" s="224">
        <v>0</v>
      </c>
      <c r="T118" s="224">
        <f>S118*H118</f>
        <v>0</v>
      </c>
      <c r="U118" s="225" t="s">
        <v>19</v>
      </c>
      <c r="V118" s="40"/>
      <c r="W118" s="40"/>
      <c r="X118" s="40"/>
      <c r="Y118" s="40"/>
      <c r="Z118" s="40"/>
      <c r="AA118" s="40"/>
      <c r="AB118" s="40"/>
      <c r="AC118" s="40"/>
      <c r="AD118" s="40"/>
      <c r="AE118" s="40"/>
      <c r="AR118" s="226" t="s">
        <v>234</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4343</v>
      </c>
    </row>
    <row r="119" s="2" customFormat="1" ht="16.5" customHeight="1">
      <c r="A119" s="40"/>
      <c r="B119" s="41"/>
      <c r="C119" s="256" t="s">
        <v>521</v>
      </c>
      <c r="D119" s="256" t="s">
        <v>241</v>
      </c>
      <c r="E119" s="257" t="s">
        <v>3714</v>
      </c>
      <c r="F119" s="258" t="s">
        <v>4344</v>
      </c>
      <c r="G119" s="259" t="s">
        <v>2657</v>
      </c>
      <c r="H119" s="260">
        <v>29</v>
      </c>
      <c r="I119" s="261"/>
      <c r="J119" s="262">
        <f>ROUND(I119*H119,2)</f>
        <v>0</v>
      </c>
      <c r="K119" s="258" t="s">
        <v>19</v>
      </c>
      <c r="L119" s="263"/>
      <c r="M119" s="264" t="s">
        <v>19</v>
      </c>
      <c r="N119" s="265"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245</v>
      </c>
      <c r="AT119" s="226" t="s">
        <v>241</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4345</v>
      </c>
    </row>
    <row r="120" s="2" customFormat="1" ht="16.5" customHeight="1">
      <c r="A120" s="40"/>
      <c r="B120" s="41"/>
      <c r="C120" s="215" t="s">
        <v>526</v>
      </c>
      <c r="D120" s="215" t="s">
        <v>229</v>
      </c>
      <c r="E120" s="216" t="s">
        <v>3717</v>
      </c>
      <c r="F120" s="217" t="s">
        <v>3730</v>
      </c>
      <c r="G120" s="218" t="s">
        <v>2657</v>
      </c>
      <c r="H120" s="219">
        <v>9</v>
      </c>
      <c r="I120" s="220"/>
      <c r="J120" s="221">
        <f>ROUND(I120*H120,2)</f>
        <v>0</v>
      </c>
      <c r="K120" s="217" t="s">
        <v>19</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234</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4346</v>
      </c>
    </row>
    <row r="121" s="2" customFormat="1" ht="21.75" customHeight="1">
      <c r="A121" s="40"/>
      <c r="B121" s="41"/>
      <c r="C121" s="256" t="s">
        <v>531</v>
      </c>
      <c r="D121" s="256" t="s">
        <v>241</v>
      </c>
      <c r="E121" s="257" t="s">
        <v>3720</v>
      </c>
      <c r="F121" s="258" t="s">
        <v>3745</v>
      </c>
      <c r="G121" s="259" t="s">
        <v>2657</v>
      </c>
      <c r="H121" s="260">
        <v>2</v>
      </c>
      <c r="I121" s="261"/>
      <c r="J121" s="262">
        <f>ROUND(I121*H121,2)</f>
        <v>0</v>
      </c>
      <c r="K121" s="258" t="s">
        <v>19</v>
      </c>
      <c r="L121" s="263"/>
      <c r="M121" s="264" t="s">
        <v>19</v>
      </c>
      <c r="N121" s="265"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245</v>
      </c>
      <c r="AT121" s="226" t="s">
        <v>241</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4347</v>
      </c>
    </row>
    <row r="122" s="2" customFormat="1" ht="21.75" customHeight="1">
      <c r="A122" s="40"/>
      <c r="B122" s="41"/>
      <c r="C122" s="256" t="s">
        <v>538</v>
      </c>
      <c r="D122" s="256" t="s">
        <v>241</v>
      </c>
      <c r="E122" s="257" t="s">
        <v>3723</v>
      </c>
      <c r="F122" s="258" t="s">
        <v>3751</v>
      </c>
      <c r="G122" s="259" t="s">
        <v>2657</v>
      </c>
      <c r="H122" s="260">
        <v>4</v>
      </c>
      <c r="I122" s="261"/>
      <c r="J122" s="262">
        <f>ROUND(I122*H122,2)</f>
        <v>0</v>
      </c>
      <c r="K122" s="258" t="s">
        <v>19</v>
      </c>
      <c r="L122" s="263"/>
      <c r="M122" s="264" t="s">
        <v>19</v>
      </c>
      <c r="N122" s="265" t="s">
        <v>46</v>
      </c>
      <c r="O122" s="86"/>
      <c r="P122" s="224">
        <f>O122*H122</f>
        <v>0</v>
      </c>
      <c r="Q122" s="224">
        <v>0</v>
      </c>
      <c r="R122" s="224">
        <f>Q122*H122</f>
        <v>0</v>
      </c>
      <c r="S122" s="224">
        <v>0</v>
      </c>
      <c r="T122" s="224">
        <f>S122*H122</f>
        <v>0</v>
      </c>
      <c r="U122" s="225" t="s">
        <v>19</v>
      </c>
      <c r="V122" s="40"/>
      <c r="W122" s="40"/>
      <c r="X122" s="40"/>
      <c r="Y122" s="40"/>
      <c r="Z122" s="40"/>
      <c r="AA122" s="40"/>
      <c r="AB122" s="40"/>
      <c r="AC122" s="40"/>
      <c r="AD122" s="40"/>
      <c r="AE122" s="40"/>
      <c r="AR122" s="226" t="s">
        <v>245</v>
      </c>
      <c r="AT122" s="226" t="s">
        <v>241</v>
      </c>
      <c r="AU122" s="226" t="s">
        <v>84</v>
      </c>
      <c r="AY122" s="19" t="s">
        <v>227</v>
      </c>
      <c r="BE122" s="227">
        <f>IF(N122="základní",J122,0)</f>
        <v>0</v>
      </c>
      <c r="BF122" s="227">
        <f>IF(N122="snížená",J122,0)</f>
        <v>0</v>
      </c>
      <c r="BG122" s="227">
        <f>IF(N122="zákl. přenesená",J122,0)</f>
        <v>0</v>
      </c>
      <c r="BH122" s="227">
        <f>IF(N122="sníž. přenesená",J122,0)</f>
        <v>0</v>
      </c>
      <c r="BI122" s="227">
        <f>IF(N122="nulová",J122,0)</f>
        <v>0</v>
      </c>
      <c r="BJ122" s="19" t="s">
        <v>82</v>
      </c>
      <c r="BK122" s="227">
        <f>ROUND(I122*H122,2)</f>
        <v>0</v>
      </c>
      <c r="BL122" s="19" t="s">
        <v>234</v>
      </c>
      <c r="BM122" s="226" t="s">
        <v>4348</v>
      </c>
    </row>
    <row r="123" s="2" customFormat="1" ht="24.15" customHeight="1">
      <c r="A123" s="40"/>
      <c r="B123" s="41"/>
      <c r="C123" s="256" t="s">
        <v>545</v>
      </c>
      <c r="D123" s="256" t="s">
        <v>241</v>
      </c>
      <c r="E123" s="257" t="s">
        <v>4349</v>
      </c>
      <c r="F123" s="258" t="s">
        <v>3763</v>
      </c>
      <c r="G123" s="259" t="s">
        <v>2657</v>
      </c>
      <c r="H123" s="260">
        <v>1</v>
      </c>
      <c r="I123" s="261"/>
      <c r="J123" s="262">
        <f>ROUND(I123*H123,2)</f>
        <v>0</v>
      </c>
      <c r="K123" s="258" t="s">
        <v>19</v>
      </c>
      <c r="L123" s="263"/>
      <c r="M123" s="264" t="s">
        <v>19</v>
      </c>
      <c r="N123" s="265" t="s">
        <v>46</v>
      </c>
      <c r="O123" s="86"/>
      <c r="P123" s="224">
        <f>O123*H123</f>
        <v>0</v>
      </c>
      <c r="Q123" s="224">
        <v>0</v>
      </c>
      <c r="R123" s="224">
        <f>Q123*H123</f>
        <v>0</v>
      </c>
      <c r="S123" s="224">
        <v>0</v>
      </c>
      <c r="T123" s="224">
        <f>S123*H123</f>
        <v>0</v>
      </c>
      <c r="U123" s="225" t="s">
        <v>19</v>
      </c>
      <c r="V123" s="40"/>
      <c r="W123" s="40"/>
      <c r="X123" s="40"/>
      <c r="Y123" s="40"/>
      <c r="Z123" s="40"/>
      <c r="AA123" s="40"/>
      <c r="AB123" s="40"/>
      <c r="AC123" s="40"/>
      <c r="AD123" s="40"/>
      <c r="AE123" s="40"/>
      <c r="AR123" s="226" t="s">
        <v>245</v>
      </c>
      <c r="AT123" s="226" t="s">
        <v>241</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4350</v>
      </c>
    </row>
    <row r="124" s="2" customFormat="1" ht="24.15" customHeight="1">
      <c r="A124" s="40"/>
      <c r="B124" s="41"/>
      <c r="C124" s="256" t="s">
        <v>491</v>
      </c>
      <c r="D124" s="256" t="s">
        <v>241</v>
      </c>
      <c r="E124" s="257" t="s">
        <v>4351</v>
      </c>
      <c r="F124" s="258" t="s">
        <v>3769</v>
      </c>
      <c r="G124" s="259" t="s">
        <v>2657</v>
      </c>
      <c r="H124" s="260">
        <v>2</v>
      </c>
      <c r="I124" s="261"/>
      <c r="J124" s="262">
        <f>ROUND(I124*H124,2)</f>
        <v>0</v>
      </c>
      <c r="K124" s="258" t="s">
        <v>19</v>
      </c>
      <c r="L124" s="263"/>
      <c r="M124" s="264" t="s">
        <v>19</v>
      </c>
      <c r="N124" s="265"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245</v>
      </c>
      <c r="AT124" s="226" t="s">
        <v>241</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4352</v>
      </c>
    </row>
    <row r="125" s="2" customFormat="1" ht="16.5" customHeight="1">
      <c r="A125" s="40"/>
      <c r="B125" s="41"/>
      <c r="C125" s="215" t="s">
        <v>556</v>
      </c>
      <c r="D125" s="215" t="s">
        <v>229</v>
      </c>
      <c r="E125" s="216" t="s">
        <v>3726</v>
      </c>
      <c r="F125" s="217" t="s">
        <v>4353</v>
      </c>
      <c r="G125" s="218" t="s">
        <v>309</v>
      </c>
      <c r="H125" s="219">
        <v>10</v>
      </c>
      <c r="I125" s="220"/>
      <c r="J125" s="221">
        <f>ROUND(I125*H125,2)</f>
        <v>0</v>
      </c>
      <c r="K125" s="217" t="s">
        <v>19</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4354</v>
      </c>
    </row>
    <row r="126" s="2" customFormat="1" ht="16.5" customHeight="1">
      <c r="A126" s="40"/>
      <c r="B126" s="41"/>
      <c r="C126" s="256" t="s">
        <v>561</v>
      </c>
      <c r="D126" s="256" t="s">
        <v>241</v>
      </c>
      <c r="E126" s="257" t="s">
        <v>3729</v>
      </c>
      <c r="F126" s="258" t="s">
        <v>4355</v>
      </c>
      <c r="G126" s="259" t="s">
        <v>309</v>
      </c>
      <c r="H126" s="260">
        <v>10</v>
      </c>
      <c r="I126" s="261"/>
      <c r="J126" s="262">
        <f>ROUND(I126*H126,2)</f>
        <v>0</v>
      </c>
      <c r="K126" s="258" t="s">
        <v>19</v>
      </c>
      <c r="L126" s="263"/>
      <c r="M126" s="264" t="s">
        <v>19</v>
      </c>
      <c r="N126" s="265" t="s">
        <v>46</v>
      </c>
      <c r="O126" s="86"/>
      <c r="P126" s="224">
        <f>O126*H126</f>
        <v>0</v>
      </c>
      <c r="Q126" s="224">
        <v>0</v>
      </c>
      <c r="R126" s="224">
        <f>Q126*H126</f>
        <v>0</v>
      </c>
      <c r="S126" s="224">
        <v>0</v>
      </c>
      <c r="T126" s="224">
        <f>S126*H126</f>
        <v>0</v>
      </c>
      <c r="U126" s="225" t="s">
        <v>19</v>
      </c>
      <c r="V126" s="40"/>
      <c r="W126" s="40"/>
      <c r="X126" s="40"/>
      <c r="Y126" s="40"/>
      <c r="Z126" s="40"/>
      <c r="AA126" s="40"/>
      <c r="AB126" s="40"/>
      <c r="AC126" s="40"/>
      <c r="AD126" s="40"/>
      <c r="AE126" s="40"/>
      <c r="AR126" s="226" t="s">
        <v>245</v>
      </c>
      <c r="AT126" s="226" t="s">
        <v>241</v>
      </c>
      <c r="AU126" s="226" t="s">
        <v>84</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234</v>
      </c>
      <c r="BM126" s="226" t="s">
        <v>4356</v>
      </c>
    </row>
    <row r="127" s="2" customFormat="1" ht="16.5" customHeight="1">
      <c r="A127" s="40"/>
      <c r="B127" s="41"/>
      <c r="C127" s="215" t="s">
        <v>566</v>
      </c>
      <c r="D127" s="215" t="s">
        <v>229</v>
      </c>
      <c r="E127" s="216" t="s">
        <v>3732</v>
      </c>
      <c r="F127" s="217" t="s">
        <v>3787</v>
      </c>
      <c r="G127" s="218" t="s">
        <v>3788</v>
      </c>
      <c r="H127" s="219">
        <v>1</v>
      </c>
      <c r="I127" s="220"/>
      <c r="J127" s="221">
        <f>ROUND(I127*H127,2)</f>
        <v>0</v>
      </c>
      <c r="K127" s="217" t="s">
        <v>19</v>
      </c>
      <c r="L127" s="46"/>
      <c r="M127" s="222" t="s">
        <v>19</v>
      </c>
      <c r="N127" s="223" t="s">
        <v>46</v>
      </c>
      <c r="O127" s="86"/>
      <c r="P127" s="224">
        <f>O127*H127</f>
        <v>0</v>
      </c>
      <c r="Q127" s="224">
        <v>0</v>
      </c>
      <c r="R127" s="224">
        <f>Q127*H127</f>
        <v>0</v>
      </c>
      <c r="S127" s="224">
        <v>0</v>
      </c>
      <c r="T127" s="224">
        <f>S127*H127</f>
        <v>0</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4357</v>
      </c>
    </row>
    <row r="128" s="2" customFormat="1" ht="16.5" customHeight="1">
      <c r="A128" s="40"/>
      <c r="B128" s="41"/>
      <c r="C128" s="215" t="s">
        <v>571</v>
      </c>
      <c r="D128" s="215" t="s">
        <v>229</v>
      </c>
      <c r="E128" s="216" t="s">
        <v>3735</v>
      </c>
      <c r="F128" s="217" t="s">
        <v>3791</v>
      </c>
      <c r="G128" s="218" t="s">
        <v>244</v>
      </c>
      <c r="H128" s="219">
        <v>1</v>
      </c>
      <c r="I128" s="220"/>
      <c r="J128" s="221">
        <f>ROUND(I128*H128,2)</f>
        <v>0</v>
      </c>
      <c r="K128" s="217" t="s">
        <v>19</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234</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234</v>
      </c>
      <c r="BM128" s="226" t="s">
        <v>4358</v>
      </c>
    </row>
    <row r="129" s="2" customFormat="1" ht="16.5" customHeight="1">
      <c r="A129" s="40"/>
      <c r="B129" s="41"/>
      <c r="C129" s="215" t="s">
        <v>576</v>
      </c>
      <c r="D129" s="215" t="s">
        <v>229</v>
      </c>
      <c r="E129" s="216" t="s">
        <v>3741</v>
      </c>
      <c r="F129" s="217" t="s">
        <v>4359</v>
      </c>
      <c r="G129" s="218" t="s">
        <v>259</v>
      </c>
      <c r="H129" s="219">
        <v>106.83199999999999</v>
      </c>
      <c r="I129" s="220"/>
      <c r="J129" s="221">
        <f>ROUND(I129*H129,2)</f>
        <v>0</v>
      </c>
      <c r="K129" s="217" t="s">
        <v>19</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4360</v>
      </c>
    </row>
    <row r="130" s="12" customFormat="1" ht="22.8" customHeight="1">
      <c r="A130" s="12"/>
      <c r="B130" s="199"/>
      <c r="C130" s="200"/>
      <c r="D130" s="201" t="s">
        <v>74</v>
      </c>
      <c r="E130" s="213" t="s">
        <v>84</v>
      </c>
      <c r="F130" s="213" t="s">
        <v>3800</v>
      </c>
      <c r="G130" s="200"/>
      <c r="H130" s="200"/>
      <c r="I130" s="203"/>
      <c r="J130" s="214">
        <f>BK130</f>
        <v>0</v>
      </c>
      <c r="K130" s="200"/>
      <c r="L130" s="205"/>
      <c r="M130" s="206"/>
      <c r="N130" s="207"/>
      <c r="O130" s="207"/>
      <c r="P130" s="208">
        <f>SUM(P131:P136)</f>
        <v>0</v>
      </c>
      <c r="Q130" s="207"/>
      <c r="R130" s="208">
        <f>SUM(R131:R136)</f>
        <v>0</v>
      </c>
      <c r="S130" s="207"/>
      <c r="T130" s="208">
        <f>SUM(T131:T136)</f>
        <v>0</v>
      </c>
      <c r="U130" s="209"/>
      <c r="V130" s="12"/>
      <c r="W130" s="12"/>
      <c r="X130" s="12"/>
      <c r="Y130" s="12"/>
      <c r="Z130" s="12"/>
      <c r="AA130" s="12"/>
      <c r="AB130" s="12"/>
      <c r="AC130" s="12"/>
      <c r="AD130" s="12"/>
      <c r="AE130" s="12"/>
      <c r="AR130" s="210" t="s">
        <v>82</v>
      </c>
      <c r="AT130" s="211" t="s">
        <v>74</v>
      </c>
      <c r="AU130" s="211" t="s">
        <v>82</v>
      </c>
      <c r="AY130" s="210" t="s">
        <v>227</v>
      </c>
      <c r="BK130" s="212">
        <f>SUM(BK131:BK136)</f>
        <v>0</v>
      </c>
    </row>
    <row r="131" s="2" customFormat="1" ht="24.15" customHeight="1">
      <c r="A131" s="40"/>
      <c r="B131" s="41"/>
      <c r="C131" s="215" t="s">
        <v>581</v>
      </c>
      <c r="D131" s="215" t="s">
        <v>229</v>
      </c>
      <c r="E131" s="216" t="s">
        <v>4361</v>
      </c>
      <c r="F131" s="217" t="s">
        <v>3802</v>
      </c>
      <c r="G131" s="218" t="s">
        <v>370</v>
      </c>
      <c r="H131" s="219">
        <v>5</v>
      </c>
      <c r="I131" s="220"/>
      <c r="J131" s="221">
        <f>ROUND(I131*H131,2)</f>
        <v>0</v>
      </c>
      <c r="K131" s="217" t="s">
        <v>19</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234</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4362</v>
      </c>
    </row>
    <row r="132" s="2" customFormat="1" ht="16.5" customHeight="1">
      <c r="A132" s="40"/>
      <c r="B132" s="41"/>
      <c r="C132" s="215" t="s">
        <v>587</v>
      </c>
      <c r="D132" s="215" t="s">
        <v>229</v>
      </c>
      <c r="E132" s="216" t="s">
        <v>4363</v>
      </c>
      <c r="F132" s="217" t="s">
        <v>3805</v>
      </c>
      <c r="G132" s="218" t="s">
        <v>370</v>
      </c>
      <c r="H132" s="219">
        <v>8</v>
      </c>
      <c r="I132" s="220"/>
      <c r="J132" s="221">
        <f>ROUND(I132*H132,2)</f>
        <v>0</v>
      </c>
      <c r="K132" s="217" t="s">
        <v>19</v>
      </c>
      <c r="L132" s="46"/>
      <c r="M132" s="222" t="s">
        <v>19</v>
      </c>
      <c r="N132" s="223" t="s">
        <v>46</v>
      </c>
      <c r="O132" s="86"/>
      <c r="P132" s="224">
        <f>O132*H132</f>
        <v>0</v>
      </c>
      <c r="Q132" s="224">
        <v>0</v>
      </c>
      <c r="R132" s="224">
        <f>Q132*H132</f>
        <v>0</v>
      </c>
      <c r="S132" s="224">
        <v>0</v>
      </c>
      <c r="T132" s="224">
        <f>S132*H132</f>
        <v>0</v>
      </c>
      <c r="U132" s="225" t="s">
        <v>19</v>
      </c>
      <c r="V132" s="40"/>
      <c r="W132" s="40"/>
      <c r="X132" s="40"/>
      <c r="Y132" s="40"/>
      <c r="Z132" s="40"/>
      <c r="AA132" s="40"/>
      <c r="AB132" s="40"/>
      <c r="AC132" s="40"/>
      <c r="AD132" s="40"/>
      <c r="AE132" s="40"/>
      <c r="AR132" s="226" t="s">
        <v>234</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4364</v>
      </c>
    </row>
    <row r="133" s="2" customFormat="1" ht="21.75" customHeight="1">
      <c r="A133" s="40"/>
      <c r="B133" s="41"/>
      <c r="C133" s="215" t="s">
        <v>592</v>
      </c>
      <c r="D133" s="215" t="s">
        <v>229</v>
      </c>
      <c r="E133" s="216" t="s">
        <v>4365</v>
      </c>
      <c r="F133" s="217" t="s">
        <v>3808</v>
      </c>
      <c r="G133" s="218" t="s">
        <v>244</v>
      </c>
      <c r="H133" s="219">
        <v>1</v>
      </c>
      <c r="I133" s="220"/>
      <c r="J133" s="221">
        <f>ROUND(I133*H133,2)</f>
        <v>0</v>
      </c>
      <c r="K133" s="217" t="s">
        <v>19</v>
      </c>
      <c r="L133" s="46"/>
      <c r="M133" s="222" t="s">
        <v>19</v>
      </c>
      <c r="N133" s="223" t="s">
        <v>46</v>
      </c>
      <c r="O133" s="86"/>
      <c r="P133" s="224">
        <f>O133*H133</f>
        <v>0</v>
      </c>
      <c r="Q133" s="224">
        <v>0</v>
      </c>
      <c r="R133" s="224">
        <f>Q133*H133</f>
        <v>0</v>
      </c>
      <c r="S133" s="224">
        <v>0</v>
      </c>
      <c r="T133" s="224">
        <f>S133*H133</f>
        <v>0</v>
      </c>
      <c r="U133" s="225" t="s">
        <v>19</v>
      </c>
      <c r="V133" s="40"/>
      <c r="W133" s="40"/>
      <c r="X133" s="40"/>
      <c r="Y133" s="40"/>
      <c r="Z133" s="40"/>
      <c r="AA133" s="40"/>
      <c r="AB133" s="40"/>
      <c r="AC133" s="40"/>
      <c r="AD133" s="40"/>
      <c r="AE133" s="40"/>
      <c r="AR133" s="226" t="s">
        <v>234</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234</v>
      </c>
      <c r="BM133" s="226" t="s">
        <v>4366</v>
      </c>
    </row>
    <row r="134" s="2" customFormat="1" ht="16.5" customHeight="1">
      <c r="A134" s="40"/>
      <c r="B134" s="41"/>
      <c r="C134" s="215" t="s">
        <v>597</v>
      </c>
      <c r="D134" s="215" t="s">
        <v>229</v>
      </c>
      <c r="E134" s="216" t="s">
        <v>4367</v>
      </c>
      <c r="F134" s="217" t="s">
        <v>3811</v>
      </c>
      <c r="G134" s="218" t="s">
        <v>244</v>
      </c>
      <c r="H134" s="219">
        <v>1</v>
      </c>
      <c r="I134" s="220"/>
      <c r="J134" s="221">
        <f>ROUND(I134*H134,2)</f>
        <v>0</v>
      </c>
      <c r="K134" s="217" t="s">
        <v>19</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4368</v>
      </c>
    </row>
    <row r="135" s="2" customFormat="1" ht="16.5" customHeight="1">
      <c r="A135" s="40"/>
      <c r="B135" s="41"/>
      <c r="C135" s="215" t="s">
        <v>603</v>
      </c>
      <c r="D135" s="215" t="s">
        <v>229</v>
      </c>
      <c r="E135" s="216" t="s">
        <v>4369</v>
      </c>
      <c r="F135" s="217" t="s">
        <v>3814</v>
      </c>
      <c r="G135" s="218" t="s">
        <v>244</v>
      </c>
      <c r="H135" s="219">
        <v>1</v>
      </c>
      <c r="I135" s="220"/>
      <c r="J135" s="221">
        <f>ROUND(I135*H135,2)</f>
        <v>0</v>
      </c>
      <c r="K135" s="217" t="s">
        <v>19</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4370</v>
      </c>
    </row>
    <row r="136" s="2" customFormat="1" ht="21.75" customHeight="1">
      <c r="A136" s="40"/>
      <c r="B136" s="41"/>
      <c r="C136" s="215" t="s">
        <v>608</v>
      </c>
      <c r="D136" s="215" t="s">
        <v>229</v>
      </c>
      <c r="E136" s="216" t="s">
        <v>4371</v>
      </c>
      <c r="F136" s="217" t="s">
        <v>3817</v>
      </c>
      <c r="G136" s="218" t="s">
        <v>244</v>
      </c>
      <c r="H136" s="219">
        <v>1</v>
      </c>
      <c r="I136" s="220"/>
      <c r="J136" s="221">
        <f>ROUND(I136*H136,2)</f>
        <v>0</v>
      </c>
      <c r="K136" s="217" t="s">
        <v>19</v>
      </c>
      <c r="L136" s="46"/>
      <c r="M136" s="280" t="s">
        <v>19</v>
      </c>
      <c r="N136" s="281" t="s">
        <v>46</v>
      </c>
      <c r="O136" s="282"/>
      <c r="P136" s="283">
        <f>O136*H136</f>
        <v>0</v>
      </c>
      <c r="Q136" s="283">
        <v>0</v>
      </c>
      <c r="R136" s="283">
        <f>Q136*H136</f>
        <v>0</v>
      </c>
      <c r="S136" s="283">
        <v>0</v>
      </c>
      <c r="T136" s="283">
        <f>S136*H136</f>
        <v>0</v>
      </c>
      <c r="U136" s="284"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4372</v>
      </c>
    </row>
    <row r="137" s="2" customFormat="1" ht="6.96" customHeight="1">
      <c r="A137" s="40"/>
      <c r="B137" s="61"/>
      <c r="C137" s="62"/>
      <c r="D137" s="62"/>
      <c r="E137" s="62"/>
      <c r="F137" s="62"/>
      <c r="G137" s="62"/>
      <c r="H137" s="62"/>
      <c r="I137" s="62"/>
      <c r="J137" s="62"/>
      <c r="K137" s="62"/>
      <c r="L137" s="46"/>
      <c r="M137" s="40"/>
      <c r="O137" s="40"/>
      <c r="P137" s="40"/>
      <c r="Q137" s="40"/>
      <c r="R137" s="40"/>
      <c r="S137" s="40"/>
      <c r="T137" s="40"/>
      <c r="U137" s="40"/>
      <c r="V137" s="40"/>
      <c r="W137" s="40"/>
      <c r="X137" s="40"/>
      <c r="Y137" s="40"/>
      <c r="Z137" s="40"/>
      <c r="AA137" s="40"/>
      <c r="AB137" s="40"/>
      <c r="AC137" s="40"/>
      <c r="AD137" s="40"/>
      <c r="AE137" s="40"/>
    </row>
  </sheetData>
  <sheetProtection sheet="1" autoFilter="0" formatColumns="0" formatRows="0" objects="1" scenarios="1" spinCount="100000" saltValue="tI0bIIh7vrRHrKin35AJIAuprPLYQlRLt/1o6UGFrVvJqc9UcX+ScPVu232cSGTIjcrb41LhXZ+D7tpcb6DzoQ==" hashValue="/lzdIGDxWy2aUa1hApKvh3pLk4zGfiufl0JjkQx9M0c+lp5Fe21eDGvS+ERCbAGjf7OTkFh0ODkVqqO/WzdlxA==" algorithmName="SHA-512" password="CC35"/>
  <autoFilter ref="C87:K136"/>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177</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4373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4374</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4375</v>
      </c>
      <c r="F17" s="40"/>
      <c r="G17" s="40"/>
      <c r="H17" s="40"/>
      <c r="I17" s="145" t="s">
        <v>29</v>
      </c>
      <c r="J17" s="135" t="s">
        <v>19</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19</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4376</v>
      </c>
      <c r="F23" s="40"/>
      <c r="G23" s="40"/>
      <c r="H23" s="40"/>
      <c r="I23" s="145" t="s">
        <v>29</v>
      </c>
      <c r="J23" s="135" t="s">
        <v>19</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4377</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4376</v>
      </c>
      <c r="F26" s="40"/>
      <c r="G26" s="40"/>
      <c r="H26" s="40"/>
      <c r="I26" s="145" t="s">
        <v>29</v>
      </c>
      <c r="J26" s="135" t="s">
        <v>19</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ROUND(J100,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ROUND((SUM(BE100:BE452)),  2)</f>
        <v>0</v>
      </c>
      <c r="G35" s="40"/>
      <c r="H35" s="40"/>
      <c r="I35" s="160">
        <v>0.20999999999999999</v>
      </c>
      <c r="J35" s="159">
        <f>ROUND(((SUM(BE100:BE452))*I35),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ROUND((SUM(BF100:BF452)),  2)</f>
        <v>0</v>
      </c>
      <c r="G36" s="40"/>
      <c r="H36" s="40"/>
      <c r="I36" s="160">
        <v>0.12</v>
      </c>
      <c r="J36" s="159">
        <f>ROUND(((SUM(BF100:BF452))*I36),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ROUND((SUM(BG100:BG452)),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ROUND((SUM(BH100:BH452)),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ROUND((SUM(BI100:BI452)),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4373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D.2.1 - Architektonicko stavební řešení</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Křižkovského 511/8, Olomouc</v>
      </c>
      <c r="G58" s="42"/>
      <c r="H58" s="42"/>
      <c r="I58" s="34" t="s">
        <v>33</v>
      </c>
      <c r="J58" s="38" t="str">
        <f>E23</f>
        <v>RV projekt s.r.o., Poláškova 1535, Valašské Meziří</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RV projekt s.r.o., Poláškova 1535, Valašské Meziří</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J100</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6"/>
      <c r="D65" s="185" t="s">
        <v>202</v>
      </c>
      <c r="E65" s="186"/>
      <c r="F65" s="186"/>
      <c r="G65" s="186"/>
      <c r="H65" s="186"/>
      <c r="I65" s="186"/>
      <c r="J65" s="187">
        <f>J102</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1066</v>
      </c>
      <c r="E66" s="186"/>
      <c r="F66" s="186"/>
      <c r="G66" s="186"/>
      <c r="H66" s="186"/>
      <c r="I66" s="186"/>
      <c r="J66" s="187">
        <f>J113</f>
        <v>0</v>
      </c>
      <c r="K66" s="126"/>
      <c r="L66" s="188"/>
      <c r="S66" s="10"/>
      <c r="T66" s="10"/>
      <c r="U66" s="10"/>
      <c r="V66" s="10"/>
      <c r="W66" s="10"/>
      <c r="X66" s="10"/>
      <c r="Y66" s="10"/>
      <c r="Z66" s="10"/>
      <c r="AA66" s="10"/>
      <c r="AB66" s="10"/>
      <c r="AC66" s="10"/>
      <c r="AD66" s="10"/>
      <c r="AE66" s="10"/>
    </row>
    <row r="67" s="10" customFormat="1" ht="19.92" customHeight="1">
      <c r="A67" s="10"/>
      <c r="B67" s="184"/>
      <c r="C67" s="126"/>
      <c r="D67" s="185" t="s">
        <v>376</v>
      </c>
      <c r="E67" s="186"/>
      <c r="F67" s="186"/>
      <c r="G67" s="186"/>
      <c r="H67" s="186"/>
      <c r="I67" s="186"/>
      <c r="J67" s="187">
        <f>J118</f>
        <v>0</v>
      </c>
      <c r="K67" s="126"/>
      <c r="L67" s="188"/>
      <c r="S67" s="10"/>
      <c r="T67" s="10"/>
      <c r="U67" s="10"/>
      <c r="V67" s="10"/>
      <c r="W67" s="10"/>
      <c r="X67" s="10"/>
      <c r="Y67" s="10"/>
      <c r="Z67" s="10"/>
      <c r="AA67" s="10"/>
      <c r="AB67" s="10"/>
      <c r="AC67" s="10"/>
      <c r="AD67" s="10"/>
      <c r="AE67" s="10"/>
    </row>
    <row r="68" s="10" customFormat="1" ht="19.92" customHeight="1">
      <c r="A68" s="10"/>
      <c r="B68" s="184"/>
      <c r="C68" s="126"/>
      <c r="D68" s="185" t="s">
        <v>203</v>
      </c>
      <c r="E68" s="186"/>
      <c r="F68" s="186"/>
      <c r="G68" s="186"/>
      <c r="H68" s="186"/>
      <c r="I68" s="186"/>
      <c r="J68" s="187">
        <f>J156</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204</v>
      </c>
      <c r="E69" s="186"/>
      <c r="F69" s="186"/>
      <c r="G69" s="186"/>
      <c r="H69" s="186"/>
      <c r="I69" s="186"/>
      <c r="J69" s="187">
        <f>J197</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4378</v>
      </c>
      <c r="E70" s="186"/>
      <c r="F70" s="186"/>
      <c r="G70" s="186"/>
      <c r="H70" s="186"/>
      <c r="I70" s="186"/>
      <c r="J70" s="187">
        <f>J245</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206</v>
      </c>
      <c r="E71" s="186"/>
      <c r="F71" s="186"/>
      <c r="G71" s="186"/>
      <c r="H71" s="186"/>
      <c r="I71" s="186"/>
      <c r="J71" s="187">
        <f>J258</f>
        <v>0</v>
      </c>
      <c r="K71" s="126"/>
      <c r="L71" s="188"/>
      <c r="S71" s="10"/>
      <c r="T71" s="10"/>
      <c r="U71" s="10"/>
      <c r="V71" s="10"/>
      <c r="W71" s="10"/>
      <c r="X71" s="10"/>
      <c r="Y71" s="10"/>
      <c r="Z71" s="10"/>
      <c r="AA71" s="10"/>
      <c r="AB71" s="10"/>
      <c r="AC71" s="10"/>
      <c r="AD71" s="10"/>
      <c r="AE71" s="10"/>
    </row>
    <row r="72" s="9" customFormat="1" ht="24.96" customHeight="1">
      <c r="A72" s="9"/>
      <c r="B72" s="178"/>
      <c r="C72" s="179"/>
      <c r="D72" s="180" t="s">
        <v>207</v>
      </c>
      <c r="E72" s="181"/>
      <c r="F72" s="181"/>
      <c r="G72" s="181"/>
      <c r="H72" s="181"/>
      <c r="I72" s="181"/>
      <c r="J72" s="182">
        <f>J261</f>
        <v>0</v>
      </c>
      <c r="K72" s="179"/>
      <c r="L72" s="183"/>
      <c r="S72" s="9"/>
      <c r="T72" s="9"/>
      <c r="U72" s="9"/>
      <c r="V72" s="9"/>
      <c r="W72" s="9"/>
      <c r="X72" s="9"/>
      <c r="Y72" s="9"/>
      <c r="Z72" s="9"/>
      <c r="AA72" s="9"/>
      <c r="AB72" s="9"/>
      <c r="AC72" s="9"/>
      <c r="AD72" s="9"/>
      <c r="AE72" s="9"/>
    </row>
    <row r="73" s="10" customFormat="1" ht="19.92" customHeight="1">
      <c r="A73" s="10"/>
      <c r="B73" s="184"/>
      <c r="C73" s="126"/>
      <c r="D73" s="185" t="s">
        <v>377</v>
      </c>
      <c r="E73" s="186"/>
      <c r="F73" s="186"/>
      <c r="G73" s="186"/>
      <c r="H73" s="186"/>
      <c r="I73" s="186"/>
      <c r="J73" s="187">
        <f>J262</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1329</v>
      </c>
      <c r="E74" s="186"/>
      <c r="F74" s="186"/>
      <c r="G74" s="186"/>
      <c r="H74" s="186"/>
      <c r="I74" s="186"/>
      <c r="J74" s="187">
        <f>J275</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208</v>
      </c>
      <c r="E75" s="186"/>
      <c r="F75" s="186"/>
      <c r="G75" s="186"/>
      <c r="H75" s="186"/>
      <c r="I75" s="186"/>
      <c r="J75" s="187">
        <f>J313</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379</v>
      </c>
      <c r="E76" s="186"/>
      <c r="F76" s="186"/>
      <c r="G76" s="186"/>
      <c r="H76" s="186"/>
      <c r="I76" s="186"/>
      <c r="J76" s="187">
        <f>J332</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381</v>
      </c>
      <c r="E77" s="186"/>
      <c r="F77" s="186"/>
      <c r="G77" s="186"/>
      <c r="H77" s="186"/>
      <c r="I77" s="186"/>
      <c r="J77" s="187">
        <f>J389</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209</v>
      </c>
      <c r="E78" s="186"/>
      <c r="F78" s="186"/>
      <c r="G78" s="186"/>
      <c r="H78" s="186"/>
      <c r="I78" s="186"/>
      <c r="J78" s="187">
        <f>J440</f>
        <v>0</v>
      </c>
      <c r="K78" s="126"/>
      <c r="L78" s="188"/>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8"/>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8"/>
      <c r="S84" s="40"/>
      <c r="T84" s="40"/>
      <c r="U84" s="40"/>
      <c r="V84" s="40"/>
      <c r="W84" s="40"/>
      <c r="X84" s="40"/>
      <c r="Y84" s="40"/>
      <c r="Z84" s="40"/>
      <c r="AA84" s="40"/>
      <c r="AB84" s="40"/>
      <c r="AC84" s="40"/>
      <c r="AD84" s="40"/>
      <c r="AE84" s="40"/>
    </row>
    <row r="85" s="2" customFormat="1" ht="24.96" customHeight="1">
      <c r="A85" s="40"/>
      <c r="B85" s="41"/>
      <c r="C85" s="25" t="s">
        <v>211</v>
      </c>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16.5" customHeight="1">
      <c r="A88" s="40"/>
      <c r="B88" s="41"/>
      <c r="C88" s="42"/>
      <c r="D88" s="42"/>
      <c r="E88" s="172" t="str">
        <f>E7</f>
        <v>PF UPOL, Změna užívání vnitřních prostor budovy B</v>
      </c>
      <c r="F88" s="34"/>
      <c r="G88" s="34"/>
      <c r="H88" s="34"/>
      <c r="I88" s="42"/>
      <c r="J88" s="42"/>
      <c r="K88" s="42"/>
      <c r="L88" s="148"/>
      <c r="S88" s="40"/>
      <c r="T88" s="40"/>
      <c r="U88" s="40"/>
      <c r="V88" s="40"/>
      <c r="W88" s="40"/>
      <c r="X88" s="40"/>
      <c r="Y88" s="40"/>
      <c r="Z88" s="40"/>
      <c r="AA88" s="40"/>
      <c r="AB88" s="40"/>
      <c r="AC88" s="40"/>
      <c r="AD88" s="40"/>
      <c r="AE88" s="40"/>
    </row>
    <row r="89" s="1" customFormat="1" ht="12" customHeight="1">
      <c r="B89" s="23"/>
      <c r="C89" s="34" t="s">
        <v>191</v>
      </c>
      <c r="D89" s="24"/>
      <c r="E89" s="24"/>
      <c r="F89" s="24"/>
      <c r="G89" s="24"/>
      <c r="H89" s="24"/>
      <c r="I89" s="24"/>
      <c r="J89" s="24"/>
      <c r="K89" s="24"/>
      <c r="L89" s="22"/>
    </row>
    <row r="90" s="2" customFormat="1" ht="16.5" customHeight="1">
      <c r="A90" s="40"/>
      <c r="B90" s="41"/>
      <c r="C90" s="42"/>
      <c r="D90" s="42"/>
      <c r="E90" s="172" t="s">
        <v>4373</v>
      </c>
      <c r="F90" s="42"/>
      <c r="G90" s="42"/>
      <c r="H90" s="42"/>
      <c r="I90" s="42"/>
      <c r="J90" s="42"/>
      <c r="K90" s="42"/>
      <c r="L90" s="148"/>
      <c r="S90" s="40"/>
      <c r="T90" s="40"/>
      <c r="U90" s="40"/>
      <c r="V90" s="40"/>
      <c r="W90" s="40"/>
      <c r="X90" s="40"/>
      <c r="Y90" s="40"/>
      <c r="Z90" s="40"/>
      <c r="AA90" s="40"/>
      <c r="AB90" s="40"/>
      <c r="AC90" s="40"/>
      <c r="AD90" s="40"/>
      <c r="AE90" s="40"/>
    </row>
    <row r="91" s="2" customFormat="1" ht="12" customHeight="1">
      <c r="A91" s="40"/>
      <c r="B91" s="41"/>
      <c r="C91" s="34" t="s">
        <v>193</v>
      </c>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6.5" customHeight="1">
      <c r="A92" s="40"/>
      <c r="B92" s="41"/>
      <c r="C92" s="42"/>
      <c r="D92" s="42"/>
      <c r="E92" s="71" t="str">
        <f>E11</f>
        <v>D.2.1 - Architektonicko stavební řešení</v>
      </c>
      <c r="F92" s="42"/>
      <c r="G92" s="42"/>
      <c r="H92" s="42"/>
      <c r="I92" s="42"/>
      <c r="J92" s="42"/>
      <c r="K92" s="42"/>
      <c r="L92" s="148"/>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8"/>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 xml:space="preserve"> </v>
      </c>
      <c r="G94" s="42"/>
      <c r="H94" s="42"/>
      <c r="I94" s="34" t="s">
        <v>23</v>
      </c>
      <c r="J94" s="74" t="str">
        <f>IF(J14="","",J14)</f>
        <v>3. 4. 2025</v>
      </c>
      <c r="K94" s="42"/>
      <c r="L94" s="148"/>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8"/>
      <c r="S95" s="40"/>
      <c r="T95" s="40"/>
      <c r="U95" s="40"/>
      <c r="V95" s="40"/>
      <c r="W95" s="40"/>
      <c r="X95" s="40"/>
      <c r="Y95" s="40"/>
      <c r="Z95" s="40"/>
      <c r="AA95" s="40"/>
      <c r="AB95" s="40"/>
      <c r="AC95" s="40"/>
      <c r="AD95" s="40"/>
      <c r="AE95" s="40"/>
    </row>
    <row r="96" s="2" customFormat="1" ht="40.05" customHeight="1">
      <c r="A96" s="40"/>
      <c r="B96" s="41"/>
      <c r="C96" s="34" t="s">
        <v>25</v>
      </c>
      <c r="D96" s="42"/>
      <c r="E96" s="42"/>
      <c r="F96" s="29" t="str">
        <f>E17</f>
        <v>UP v Olomouci, Křižkovského 511/8, Olomouc</v>
      </c>
      <c r="G96" s="42"/>
      <c r="H96" s="42"/>
      <c r="I96" s="34" t="s">
        <v>33</v>
      </c>
      <c r="J96" s="38" t="str">
        <f>E23</f>
        <v>RV projekt s.r.o., Poláškova 1535, Valašské Meziří</v>
      </c>
      <c r="K96" s="42"/>
      <c r="L96" s="148"/>
      <c r="S96" s="40"/>
      <c r="T96" s="40"/>
      <c r="U96" s="40"/>
      <c r="V96" s="40"/>
      <c r="W96" s="40"/>
      <c r="X96" s="40"/>
      <c r="Y96" s="40"/>
      <c r="Z96" s="40"/>
      <c r="AA96" s="40"/>
      <c r="AB96" s="40"/>
      <c r="AC96" s="40"/>
      <c r="AD96" s="40"/>
      <c r="AE96" s="40"/>
    </row>
    <row r="97" s="2" customFormat="1" ht="40.05" customHeight="1">
      <c r="A97" s="40"/>
      <c r="B97" s="41"/>
      <c r="C97" s="34" t="s">
        <v>31</v>
      </c>
      <c r="D97" s="42"/>
      <c r="E97" s="42"/>
      <c r="F97" s="29" t="str">
        <f>IF(E20="","",E20)</f>
        <v>Vyplň údaj</v>
      </c>
      <c r="G97" s="42"/>
      <c r="H97" s="42"/>
      <c r="I97" s="34" t="s">
        <v>38</v>
      </c>
      <c r="J97" s="38" t="str">
        <f>E26</f>
        <v>RV projekt s.r.o., Poláškova 1535, Valašské Meziří</v>
      </c>
      <c r="K97" s="42"/>
      <c r="L97" s="148"/>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8"/>
      <c r="S98" s="40"/>
      <c r="T98" s="40"/>
      <c r="U98" s="40"/>
      <c r="V98" s="40"/>
      <c r="W98" s="40"/>
      <c r="X98" s="40"/>
      <c r="Y98" s="40"/>
      <c r="Z98" s="40"/>
      <c r="AA98" s="40"/>
      <c r="AB98" s="40"/>
      <c r="AC98" s="40"/>
      <c r="AD98" s="40"/>
      <c r="AE98" s="40"/>
    </row>
    <row r="99" s="11" customFormat="1" ht="29.28" customHeight="1">
      <c r="A99" s="189"/>
      <c r="B99" s="190"/>
      <c r="C99" s="191" t="s">
        <v>212</v>
      </c>
      <c r="D99" s="192" t="s">
        <v>60</v>
      </c>
      <c r="E99" s="192" t="s">
        <v>56</v>
      </c>
      <c r="F99" s="192" t="s">
        <v>57</v>
      </c>
      <c r="G99" s="192" t="s">
        <v>213</v>
      </c>
      <c r="H99" s="192" t="s">
        <v>214</v>
      </c>
      <c r="I99" s="192" t="s">
        <v>215</v>
      </c>
      <c r="J99" s="192" t="s">
        <v>199</v>
      </c>
      <c r="K99" s="193" t="s">
        <v>216</v>
      </c>
      <c r="L99" s="194"/>
      <c r="M99" s="94" t="s">
        <v>19</v>
      </c>
      <c r="N99" s="95" t="s">
        <v>45</v>
      </c>
      <c r="O99" s="95" t="s">
        <v>217</v>
      </c>
      <c r="P99" s="95" t="s">
        <v>218</v>
      </c>
      <c r="Q99" s="95" t="s">
        <v>219</v>
      </c>
      <c r="R99" s="95" t="s">
        <v>220</v>
      </c>
      <c r="S99" s="95" t="s">
        <v>221</v>
      </c>
      <c r="T99" s="95" t="s">
        <v>222</v>
      </c>
      <c r="U99" s="96" t="s">
        <v>223</v>
      </c>
      <c r="V99" s="189"/>
      <c r="W99" s="189"/>
      <c r="X99" s="189"/>
      <c r="Y99" s="189"/>
      <c r="Z99" s="189"/>
      <c r="AA99" s="189"/>
      <c r="AB99" s="189"/>
      <c r="AC99" s="189"/>
      <c r="AD99" s="189"/>
      <c r="AE99" s="189"/>
    </row>
    <row r="100" s="2" customFormat="1" ht="22.8" customHeight="1">
      <c r="A100" s="40"/>
      <c r="B100" s="41"/>
      <c r="C100" s="101" t="s">
        <v>224</v>
      </c>
      <c r="D100" s="42"/>
      <c r="E100" s="42"/>
      <c r="F100" s="42"/>
      <c r="G100" s="42"/>
      <c r="H100" s="42"/>
      <c r="I100" s="42"/>
      <c r="J100" s="195">
        <f>BK100</f>
        <v>0</v>
      </c>
      <c r="K100" s="42"/>
      <c r="L100" s="46"/>
      <c r="M100" s="97"/>
      <c r="N100" s="196"/>
      <c r="O100" s="98"/>
      <c r="P100" s="197">
        <f>P101+P261</f>
        <v>0</v>
      </c>
      <c r="Q100" s="98"/>
      <c r="R100" s="197">
        <f>R101+R261</f>
        <v>50.017660169999999</v>
      </c>
      <c r="S100" s="98"/>
      <c r="T100" s="197">
        <f>T101+T261</f>
        <v>99.1433538</v>
      </c>
      <c r="U100" s="99"/>
      <c r="V100" s="40"/>
      <c r="W100" s="40"/>
      <c r="X100" s="40"/>
      <c r="Y100" s="40"/>
      <c r="Z100" s="40"/>
      <c r="AA100" s="40"/>
      <c r="AB100" s="40"/>
      <c r="AC100" s="40"/>
      <c r="AD100" s="40"/>
      <c r="AE100" s="40"/>
      <c r="AT100" s="19" t="s">
        <v>74</v>
      </c>
      <c r="AU100" s="19" t="s">
        <v>200</v>
      </c>
      <c r="BK100" s="198">
        <f>BK101+BK261</f>
        <v>0</v>
      </c>
    </row>
    <row r="101" s="12" customFormat="1" ht="25.92" customHeight="1">
      <c r="A101" s="12"/>
      <c r="B101" s="199"/>
      <c r="C101" s="200"/>
      <c r="D101" s="201" t="s">
        <v>74</v>
      </c>
      <c r="E101" s="202" t="s">
        <v>225</v>
      </c>
      <c r="F101" s="202" t="s">
        <v>226</v>
      </c>
      <c r="G101" s="200"/>
      <c r="H101" s="200"/>
      <c r="I101" s="203"/>
      <c r="J101" s="204">
        <f>BK101</f>
        <v>0</v>
      </c>
      <c r="K101" s="200"/>
      <c r="L101" s="205"/>
      <c r="M101" s="206"/>
      <c r="N101" s="207"/>
      <c r="O101" s="207"/>
      <c r="P101" s="208">
        <f>P102+P113+P118+P156+P197+P245+P258</f>
        <v>0</v>
      </c>
      <c r="Q101" s="207"/>
      <c r="R101" s="208">
        <f>R102+R113+R118+R156+R197+R245+R258</f>
        <v>36.820418019999998</v>
      </c>
      <c r="S101" s="207"/>
      <c r="T101" s="208">
        <f>T102+T113+T118+T156+T197+T245+T258</f>
        <v>71.06268</v>
      </c>
      <c r="U101" s="209"/>
      <c r="V101" s="12"/>
      <c r="W101" s="12"/>
      <c r="X101" s="12"/>
      <c r="Y101" s="12"/>
      <c r="Z101" s="12"/>
      <c r="AA101" s="12"/>
      <c r="AB101" s="12"/>
      <c r="AC101" s="12"/>
      <c r="AD101" s="12"/>
      <c r="AE101" s="12"/>
      <c r="AR101" s="210" t="s">
        <v>82</v>
      </c>
      <c r="AT101" s="211" t="s">
        <v>74</v>
      </c>
      <c r="AU101" s="211" t="s">
        <v>75</v>
      </c>
      <c r="AY101" s="210" t="s">
        <v>227</v>
      </c>
      <c r="BK101" s="212">
        <f>BK102+BK113+BK118+BK156+BK197+BK245+BK258</f>
        <v>0</v>
      </c>
    </row>
    <row r="102" s="12" customFormat="1" ht="22.8" customHeight="1">
      <c r="A102" s="12"/>
      <c r="B102" s="199"/>
      <c r="C102" s="200"/>
      <c r="D102" s="201" t="s">
        <v>74</v>
      </c>
      <c r="E102" s="213" t="s">
        <v>82</v>
      </c>
      <c r="F102" s="213" t="s">
        <v>228</v>
      </c>
      <c r="G102" s="200"/>
      <c r="H102" s="200"/>
      <c r="I102" s="203"/>
      <c r="J102" s="214">
        <f>BK102</f>
        <v>0</v>
      </c>
      <c r="K102" s="200"/>
      <c r="L102" s="205"/>
      <c r="M102" s="206"/>
      <c r="N102" s="207"/>
      <c r="O102" s="207"/>
      <c r="P102" s="208">
        <f>SUM(P103:P112)</f>
        <v>0</v>
      </c>
      <c r="Q102" s="207"/>
      <c r="R102" s="208">
        <f>SUM(R103:R112)</f>
        <v>2</v>
      </c>
      <c r="S102" s="207"/>
      <c r="T102" s="208">
        <f>SUM(T103:T112)</f>
        <v>0</v>
      </c>
      <c r="U102" s="209"/>
      <c r="V102" s="12"/>
      <c r="W102" s="12"/>
      <c r="X102" s="12"/>
      <c r="Y102" s="12"/>
      <c r="Z102" s="12"/>
      <c r="AA102" s="12"/>
      <c r="AB102" s="12"/>
      <c r="AC102" s="12"/>
      <c r="AD102" s="12"/>
      <c r="AE102" s="12"/>
      <c r="AR102" s="210" t="s">
        <v>82</v>
      </c>
      <c r="AT102" s="211" t="s">
        <v>74</v>
      </c>
      <c r="AU102" s="211" t="s">
        <v>82</v>
      </c>
      <c r="AY102" s="210" t="s">
        <v>227</v>
      </c>
      <c r="BK102" s="212">
        <f>SUM(BK103:BK112)</f>
        <v>0</v>
      </c>
    </row>
    <row r="103" s="2" customFormat="1" ht="16.5" customHeight="1">
      <c r="A103" s="40"/>
      <c r="B103" s="41"/>
      <c r="C103" s="215" t="s">
        <v>82</v>
      </c>
      <c r="D103" s="215" t="s">
        <v>229</v>
      </c>
      <c r="E103" s="216" t="s">
        <v>4379</v>
      </c>
      <c r="F103" s="217" t="s">
        <v>4380</v>
      </c>
      <c r="G103" s="218" t="s">
        <v>232</v>
      </c>
      <c r="H103" s="219">
        <v>6.5</v>
      </c>
      <c r="I103" s="220"/>
      <c r="J103" s="221">
        <f>ROUND(I103*H103,2)</f>
        <v>0</v>
      </c>
      <c r="K103" s="217" t="s">
        <v>4381</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4382</v>
      </c>
    </row>
    <row r="104" s="2" customFormat="1">
      <c r="A104" s="40"/>
      <c r="B104" s="41"/>
      <c r="C104" s="42"/>
      <c r="D104" s="228" t="s">
        <v>236</v>
      </c>
      <c r="E104" s="42"/>
      <c r="F104" s="229" t="s">
        <v>4383</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236</v>
      </c>
      <c r="AU104" s="19" t="s">
        <v>84</v>
      </c>
    </row>
    <row r="105" s="13" customFormat="1">
      <c r="A105" s="13"/>
      <c r="B105" s="233"/>
      <c r="C105" s="234"/>
      <c r="D105" s="235" t="s">
        <v>238</v>
      </c>
      <c r="E105" s="236" t="s">
        <v>19</v>
      </c>
      <c r="F105" s="237" t="s">
        <v>4384</v>
      </c>
      <c r="G105" s="234"/>
      <c r="H105" s="238">
        <v>6.5</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6.5</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2" customFormat="1" ht="37.8" customHeight="1">
      <c r="A107" s="40"/>
      <c r="B107" s="41"/>
      <c r="C107" s="215" t="s">
        <v>84</v>
      </c>
      <c r="D107" s="215" t="s">
        <v>229</v>
      </c>
      <c r="E107" s="216" t="s">
        <v>4385</v>
      </c>
      <c r="F107" s="217" t="s">
        <v>4386</v>
      </c>
      <c r="G107" s="218" t="s">
        <v>232</v>
      </c>
      <c r="H107" s="219">
        <v>1</v>
      </c>
      <c r="I107" s="220"/>
      <c r="J107" s="221">
        <f>ROUND(I107*H107,2)</f>
        <v>0</v>
      </c>
      <c r="K107" s="217" t="s">
        <v>4381</v>
      </c>
      <c r="L107" s="46"/>
      <c r="M107" s="222" t="s">
        <v>19</v>
      </c>
      <c r="N107" s="223"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4387</v>
      </c>
    </row>
    <row r="108" s="2" customFormat="1">
      <c r="A108" s="40"/>
      <c r="B108" s="41"/>
      <c r="C108" s="42"/>
      <c r="D108" s="228" t="s">
        <v>236</v>
      </c>
      <c r="E108" s="42"/>
      <c r="F108" s="229" t="s">
        <v>4388</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13" customFormat="1">
      <c r="A109" s="13"/>
      <c r="B109" s="233"/>
      <c r="C109" s="234"/>
      <c r="D109" s="235" t="s">
        <v>238</v>
      </c>
      <c r="E109" s="236" t="s">
        <v>19</v>
      </c>
      <c r="F109" s="237" t="s">
        <v>82</v>
      </c>
      <c r="G109" s="234"/>
      <c r="H109" s="238">
        <v>1</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4" customFormat="1">
      <c r="A110" s="14"/>
      <c r="B110" s="245"/>
      <c r="C110" s="246"/>
      <c r="D110" s="235" t="s">
        <v>238</v>
      </c>
      <c r="E110" s="247" t="s">
        <v>19</v>
      </c>
      <c r="F110" s="248" t="s">
        <v>240</v>
      </c>
      <c r="G110" s="246"/>
      <c r="H110" s="249">
        <v>1</v>
      </c>
      <c r="I110" s="250"/>
      <c r="J110" s="246"/>
      <c r="K110" s="246"/>
      <c r="L110" s="251"/>
      <c r="M110" s="252"/>
      <c r="N110" s="253"/>
      <c r="O110" s="253"/>
      <c r="P110" s="253"/>
      <c r="Q110" s="253"/>
      <c r="R110" s="253"/>
      <c r="S110" s="253"/>
      <c r="T110" s="253"/>
      <c r="U110" s="254"/>
      <c r="V110" s="14"/>
      <c r="W110" s="14"/>
      <c r="X110" s="14"/>
      <c r="Y110" s="14"/>
      <c r="Z110" s="14"/>
      <c r="AA110" s="14"/>
      <c r="AB110" s="14"/>
      <c r="AC110" s="14"/>
      <c r="AD110" s="14"/>
      <c r="AE110" s="14"/>
      <c r="AT110" s="255" t="s">
        <v>238</v>
      </c>
      <c r="AU110" s="255" t="s">
        <v>84</v>
      </c>
      <c r="AV110" s="14" t="s">
        <v>234</v>
      </c>
      <c r="AW110" s="14" t="s">
        <v>37</v>
      </c>
      <c r="AX110" s="14" t="s">
        <v>82</v>
      </c>
      <c r="AY110" s="255" t="s">
        <v>227</v>
      </c>
    </row>
    <row r="111" s="2" customFormat="1" ht="16.5" customHeight="1">
      <c r="A111" s="40"/>
      <c r="B111" s="41"/>
      <c r="C111" s="256" t="s">
        <v>91</v>
      </c>
      <c r="D111" s="256" t="s">
        <v>241</v>
      </c>
      <c r="E111" s="257" t="s">
        <v>4389</v>
      </c>
      <c r="F111" s="258" t="s">
        <v>4390</v>
      </c>
      <c r="G111" s="259" t="s">
        <v>244</v>
      </c>
      <c r="H111" s="260">
        <v>2</v>
      </c>
      <c r="I111" s="261"/>
      <c r="J111" s="262">
        <f>ROUND(I111*H111,2)</f>
        <v>0</v>
      </c>
      <c r="K111" s="258" t="s">
        <v>4381</v>
      </c>
      <c r="L111" s="263"/>
      <c r="M111" s="264" t="s">
        <v>19</v>
      </c>
      <c r="N111" s="265" t="s">
        <v>46</v>
      </c>
      <c r="O111" s="86"/>
      <c r="P111" s="224">
        <f>O111*H111</f>
        <v>0</v>
      </c>
      <c r="Q111" s="224">
        <v>1</v>
      </c>
      <c r="R111" s="224">
        <f>Q111*H111</f>
        <v>2</v>
      </c>
      <c r="S111" s="224">
        <v>0</v>
      </c>
      <c r="T111" s="224">
        <f>S111*H111</f>
        <v>0</v>
      </c>
      <c r="U111" s="225" t="s">
        <v>19</v>
      </c>
      <c r="V111" s="40"/>
      <c r="W111" s="40"/>
      <c r="X111" s="40"/>
      <c r="Y111" s="40"/>
      <c r="Z111" s="40"/>
      <c r="AA111" s="40"/>
      <c r="AB111" s="40"/>
      <c r="AC111" s="40"/>
      <c r="AD111" s="40"/>
      <c r="AE111" s="40"/>
      <c r="AR111" s="226" t="s">
        <v>245</v>
      </c>
      <c r="AT111" s="226" t="s">
        <v>241</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4391</v>
      </c>
    </row>
    <row r="112" s="13" customFormat="1">
      <c r="A112" s="13"/>
      <c r="B112" s="233"/>
      <c r="C112" s="234"/>
      <c r="D112" s="235" t="s">
        <v>238</v>
      </c>
      <c r="E112" s="234"/>
      <c r="F112" s="237" t="s">
        <v>1925</v>
      </c>
      <c r="G112" s="234"/>
      <c r="H112" s="238">
        <v>2</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4</v>
      </c>
      <c r="AX112" s="13" t="s">
        <v>82</v>
      </c>
      <c r="AY112" s="244" t="s">
        <v>227</v>
      </c>
    </row>
    <row r="113" s="12" customFormat="1" ht="22.8" customHeight="1">
      <c r="A113" s="12"/>
      <c r="B113" s="199"/>
      <c r="C113" s="200"/>
      <c r="D113" s="201" t="s">
        <v>74</v>
      </c>
      <c r="E113" s="213" t="s">
        <v>84</v>
      </c>
      <c r="F113" s="213" t="s">
        <v>1069</v>
      </c>
      <c r="G113" s="200"/>
      <c r="H113" s="200"/>
      <c r="I113" s="203"/>
      <c r="J113" s="214">
        <f>BK113</f>
        <v>0</v>
      </c>
      <c r="K113" s="200"/>
      <c r="L113" s="205"/>
      <c r="M113" s="206"/>
      <c r="N113" s="207"/>
      <c r="O113" s="207"/>
      <c r="P113" s="208">
        <f>SUM(P114:P117)</f>
        <v>0</v>
      </c>
      <c r="Q113" s="207"/>
      <c r="R113" s="208">
        <f>SUM(R114:R117)</f>
        <v>11.880000000000001</v>
      </c>
      <c r="S113" s="207"/>
      <c r="T113" s="208">
        <f>SUM(T114:T117)</f>
        <v>0</v>
      </c>
      <c r="U113" s="209"/>
      <c r="V113" s="12"/>
      <c r="W113" s="12"/>
      <c r="X113" s="12"/>
      <c r="Y113" s="12"/>
      <c r="Z113" s="12"/>
      <c r="AA113" s="12"/>
      <c r="AB113" s="12"/>
      <c r="AC113" s="12"/>
      <c r="AD113" s="12"/>
      <c r="AE113" s="12"/>
      <c r="AR113" s="210" t="s">
        <v>82</v>
      </c>
      <c r="AT113" s="211" t="s">
        <v>74</v>
      </c>
      <c r="AU113" s="211" t="s">
        <v>82</v>
      </c>
      <c r="AY113" s="210" t="s">
        <v>227</v>
      </c>
      <c r="BK113" s="212">
        <f>SUM(BK114:BK117)</f>
        <v>0</v>
      </c>
    </row>
    <row r="114" s="2" customFormat="1" ht="21.75" customHeight="1">
      <c r="A114" s="40"/>
      <c r="B114" s="41"/>
      <c r="C114" s="215" t="s">
        <v>234</v>
      </c>
      <c r="D114" s="215" t="s">
        <v>229</v>
      </c>
      <c r="E114" s="216" t="s">
        <v>1070</v>
      </c>
      <c r="F114" s="217" t="s">
        <v>1071</v>
      </c>
      <c r="G114" s="218" t="s">
        <v>232</v>
      </c>
      <c r="H114" s="219">
        <v>5.5</v>
      </c>
      <c r="I114" s="220"/>
      <c r="J114" s="221">
        <f>ROUND(I114*H114,2)</f>
        <v>0</v>
      </c>
      <c r="K114" s="217" t="s">
        <v>4381</v>
      </c>
      <c r="L114" s="46"/>
      <c r="M114" s="222" t="s">
        <v>19</v>
      </c>
      <c r="N114" s="223" t="s">
        <v>46</v>
      </c>
      <c r="O114" s="86"/>
      <c r="P114" s="224">
        <f>O114*H114</f>
        <v>0</v>
      </c>
      <c r="Q114" s="224">
        <v>2.1600000000000001</v>
      </c>
      <c r="R114" s="224">
        <f>Q114*H114</f>
        <v>11.880000000000001</v>
      </c>
      <c r="S114" s="224">
        <v>0</v>
      </c>
      <c r="T114" s="224">
        <f>S114*H114</f>
        <v>0</v>
      </c>
      <c r="U114" s="225" t="s">
        <v>19</v>
      </c>
      <c r="V114" s="40"/>
      <c r="W114" s="40"/>
      <c r="X114" s="40"/>
      <c r="Y114" s="40"/>
      <c r="Z114" s="40"/>
      <c r="AA114" s="40"/>
      <c r="AB114" s="40"/>
      <c r="AC114" s="40"/>
      <c r="AD114" s="40"/>
      <c r="AE114" s="40"/>
      <c r="AR114" s="226" t="s">
        <v>234</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4392</v>
      </c>
    </row>
    <row r="115" s="2" customFormat="1">
      <c r="A115" s="40"/>
      <c r="B115" s="41"/>
      <c r="C115" s="42"/>
      <c r="D115" s="228" t="s">
        <v>236</v>
      </c>
      <c r="E115" s="42"/>
      <c r="F115" s="229" t="s">
        <v>4393</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236</v>
      </c>
      <c r="AU115" s="19" t="s">
        <v>84</v>
      </c>
    </row>
    <row r="116" s="13" customFormat="1">
      <c r="A116" s="13"/>
      <c r="B116" s="233"/>
      <c r="C116" s="234"/>
      <c r="D116" s="235" t="s">
        <v>238</v>
      </c>
      <c r="E116" s="236" t="s">
        <v>19</v>
      </c>
      <c r="F116" s="237" t="s">
        <v>4394</v>
      </c>
      <c r="G116" s="234"/>
      <c r="H116" s="238">
        <v>5.5</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4" customFormat="1">
      <c r="A117" s="14"/>
      <c r="B117" s="245"/>
      <c r="C117" s="246"/>
      <c r="D117" s="235" t="s">
        <v>238</v>
      </c>
      <c r="E117" s="247" t="s">
        <v>19</v>
      </c>
      <c r="F117" s="248" t="s">
        <v>240</v>
      </c>
      <c r="G117" s="246"/>
      <c r="H117" s="249">
        <v>5.5</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84</v>
      </c>
      <c r="AV117" s="14" t="s">
        <v>234</v>
      </c>
      <c r="AW117" s="14" t="s">
        <v>37</v>
      </c>
      <c r="AX117" s="14" t="s">
        <v>82</v>
      </c>
      <c r="AY117" s="255" t="s">
        <v>227</v>
      </c>
    </row>
    <row r="118" s="12" customFormat="1" ht="22.8" customHeight="1">
      <c r="A118" s="12"/>
      <c r="B118" s="199"/>
      <c r="C118" s="200"/>
      <c r="D118" s="201" t="s">
        <v>74</v>
      </c>
      <c r="E118" s="213" t="s">
        <v>91</v>
      </c>
      <c r="F118" s="213" t="s">
        <v>382</v>
      </c>
      <c r="G118" s="200"/>
      <c r="H118" s="200"/>
      <c r="I118" s="203"/>
      <c r="J118" s="214">
        <f>BK118</f>
        <v>0</v>
      </c>
      <c r="K118" s="200"/>
      <c r="L118" s="205"/>
      <c r="M118" s="206"/>
      <c r="N118" s="207"/>
      <c r="O118" s="207"/>
      <c r="P118" s="208">
        <f>SUM(P119:P155)</f>
        <v>0</v>
      </c>
      <c r="Q118" s="207"/>
      <c r="R118" s="208">
        <f>SUM(R119:R155)</f>
        <v>7.6604298900000005</v>
      </c>
      <c r="S118" s="207"/>
      <c r="T118" s="208">
        <f>SUM(T119:T155)</f>
        <v>0</v>
      </c>
      <c r="U118" s="209"/>
      <c r="V118" s="12"/>
      <c r="W118" s="12"/>
      <c r="X118" s="12"/>
      <c r="Y118" s="12"/>
      <c r="Z118" s="12"/>
      <c r="AA118" s="12"/>
      <c r="AB118" s="12"/>
      <c r="AC118" s="12"/>
      <c r="AD118" s="12"/>
      <c r="AE118" s="12"/>
      <c r="AR118" s="210" t="s">
        <v>82</v>
      </c>
      <c r="AT118" s="211" t="s">
        <v>74</v>
      </c>
      <c r="AU118" s="211" t="s">
        <v>82</v>
      </c>
      <c r="AY118" s="210" t="s">
        <v>227</v>
      </c>
      <c r="BK118" s="212">
        <f>SUM(BK119:BK155)</f>
        <v>0</v>
      </c>
    </row>
    <row r="119" s="2" customFormat="1" ht="24.15" customHeight="1">
      <c r="A119" s="40"/>
      <c r="B119" s="41"/>
      <c r="C119" s="215" t="s">
        <v>267</v>
      </c>
      <c r="D119" s="215" t="s">
        <v>229</v>
      </c>
      <c r="E119" s="216" t="s">
        <v>4395</v>
      </c>
      <c r="F119" s="217" t="s">
        <v>4396</v>
      </c>
      <c r="G119" s="218" t="s">
        <v>348</v>
      </c>
      <c r="H119" s="219">
        <v>3</v>
      </c>
      <c r="I119" s="220"/>
      <c r="J119" s="221">
        <f>ROUND(I119*H119,2)</f>
        <v>0</v>
      </c>
      <c r="K119" s="217" t="s">
        <v>4381</v>
      </c>
      <c r="L119" s="46"/>
      <c r="M119" s="222" t="s">
        <v>19</v>
      </c>
      <c r="N119" s="223" t="s">
        <v>46</v>
      </c>
      <c r="O119" s="86"/>
      <c r="P119" s="224">
        <f>O119*H119</f>
        <v>0</v>
      </c>
      <c r="Q119" s="224">
        <v>0.026280000000000001</v>
      </c>
      <c r="R119" s="224">
        <f>Q119*H119</f>
        <v>0.078840000000000007</v>
      </c>
      <c r="S119" s="224">
        <v>0</v>
      </c>
      <c r="T119" s="224">
        <f>S119*H119</f>
        <v>0</v>
      </c>
      <c r="U119" s="225" t="s">
        <v>19</v>
      </c>
      <c r="V119" s="40"/>
      <c r="W119" s="40"/>
      <c r="X119" s="40"/>
      <c r="Y119" s="40"/>
      <c r="Z119" s="40"/>
      <c r="AA119" s="40"/>
      <c r="AB119" s="40"/>
      <c r="AC119" s="40"/>
      <c r="AD119" s="40"/>
      <c r="AE119" s="40"/>
      <c r="AR119" s="226" t="s">
        <v>234</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4397</v>
      </c>
    </row>
    <row r="120" s="2" customFormat="1">
      <c r="A120" s="40"/>
      <c r="B120" s="41"/>
      <c r="C120" s="42"/>
      <c r="D120" s="228" t="s">
        <v>236</v>
      </c>
      <c r="E120" s="42"/>
      <c r="F120" s="229" t="s">
        <v>4398</v>
      </c>
      <c r="G120" s="42"/>
      <c r="H120" s="42"/>
      <c r="I120" s="230"/>
      <c r="J120" s="42"/>
      <c r="K120" s="42"/>
      <c r="L120" s="46"/>
      <c r="M120" s="231"/>
      <c r="N120" s="232"/>
      <c r="O120" s="86"/>
      <c r="P120" s="86"/>
      <c r="Q120" s="86"/>
      <c r="R120" s="86"/>
      <c r="S120" s="86"/>
      <c r="T120" s="86"/>
      <c r="U120" s="87"/>
      <c r="V120" s="40"/>
      <c r="W120" s="40"/>
      <c r="X120" s="40"/>
      <c r="Y120" s="40"/>
      <c r="Z120" s="40"/>
      <c r="AA120" s="40"/>
      <c r="AB120" s="40"/>
      <c r="AC120" s="40"/>
      <c r="AD120" s="40"/>
      <c r="AE120" s="40"/>
      <c r="AT120" s="19" t="s">
        <v>236</v>
      </c>
      <c r="AU120" s="19" t="s">
        <v>84</v>
      </c>
    </row>
    <row r="121" s="13" customFormat="1">
      <c r="A121" s="13"/>
      <c r="B121" s="233"/>
      <c r="C121" s="234"/>
      <c r="D121" s="235" t="s">
        <v>238</v>
      </c>
      <c r="E121" s="236" t="s">
        <v>19</v>
      </c>
      <c r="F121" s="237" t="s">
        <v>91</v>
      </c>
      <c r="G121" s="234"/>
      <c r="H121" s="238">
        <v>3</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3</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24.15" customHeight="1">
      <c r="A123" s="40"/>
      <c r="B123" s="41"/>
      <c r="C123" s="215" t="s">
        <v>248</v>
      </c>
      <c r="D123" s="215" t="s">
        <v>229</v>
      </c>
      <c r="E123" s="216" t="s">
        <v>3880</v>
      </c>
      <c r="F123" s="217" t="s">
        <v>4399</v>
      </c>
      <c r="G123" s="218" t="s">
        <v>348</v>
      </c>
      <c r="H123" s="219">
        <v>5</v>
      </c>
      <c r="I123" s="220"/>
      <c r="J123" s="221">
        <f>ROUND(I123*H123,2)</f>
        <v>0</v>
      </c>
      <c r="K123" s="217" t="s">
        <v>4381</v>
      </c>
      <c r="L123" s="46"/>
      <c r="M123" s="222" t="s">
        <v>19</v>
      </c>
      <c r="N123" s="223" t="s">
        <v>46</v>
      </c>
      <c r="O123" s="86"/>
      <c r="P123" s="224">
        <f>O123*H123</f>
        <v>0</v>
      </c>
      <c r="Q123" s="224">
        <v>0.03193</v>
      </c>
      <c r="R123" s="224">
        <f>Q123*H123</f>
        <v>0.15965000000000001</v>
      </c>
      <c r="S123" s="224">
        <v>0</v>
      </c>
      <c r="T123" s="224">
        <f>S123*H123</f>
        <v>0</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4400</v>
      </c>
    </row>
    <row r="124" s="2" customFormat="1">
      <c r="A124" s="40"/>
      <c r="B124" s="41"/>
      <c r="C124" s="42"/>
      <c r="D124" s="228" t="s">
        <v>236</v>
      </c>
      <c r="E124" s="42"/>
      <c r="F124" s="229" t="s">
        <v>4401</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267</v>
      </c>
      <c r="G125" s="234"/>
      <c r="H125" s="238">
        <v>5</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5</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2" customFormat="1" ht="24.15" customHeight="1">
      <c r="A127" s="40"/>
      <c r="B127" s="41"/>
      <c r="C127" s="215" t="s">
        <v>285</v>
      </c>
      <c r="D127" s="215" t="s">
        <v>229</v>
      </c>
      <c r="E127" s="216" t="s">
        <v>383</v>
      </c>
      <c r="F127" s="217" t="s">
        <v>384</v>
      </c>
      <c r="G127" s="218" t="s">
        <v>244</v>
      </c>
      <c r="H127" s="219">
        <v>0.065000000000000002</v>
      </c>
      <c r="I127" s="220"/>
      <c r="J127" s="221">
        <f>ROUND(I127*H127,2)</f>
        <v>0</v>
      </c>
      <c r="K127" s="217" t="s">
        <v>4381</v>
      </c>
      <c r="L127" s="46"/>
      <c r="M127" s="222" t="s">
        <v>19</v>
      </c>
      <c r="N127" s="223" t="s">
        <v>46</v>
      </c>
      <c r="O127" s="86"/>
      <c r="P127" s="224">
        <f>O127*H127</f>
        <v>0</v>
      </c>
      <c r="Q127" s="224">
        <v>0.019539999999999998</v>
      </c>
      <c r="R127" s="224">
        <f>Q127*H127</f>
        <v>0.0012700999999999999</v>
      </c>
      <c r="S127" s="224">
        <v>0</v>
      </c>
      <c r="T127" s="224">
        <f>S127*H127</f>
        <v>0</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4402</v>
      </c>
    </row>
    <row r="128" s="2" customFormat="1">
      <c r="A128" s="40"/>
      <c r="B128" s="41"/>
      <c r="C128" s="42"/>
      <c r="D128" s="228" t="s">
        <v>236</v>
      </c>
      <c r="E128" s="42"/>
      <c r="F128" s="229" t="s">
        <v>4403</v>
      </c>
      <c r="G128" s="42"/>
      <c r="H128" s="42"/>
      <c r="I128" s="230"/>
      <c r="J128" s="42"/>
      <c r="K128" s="42"/>
      <c r="L128" s="46"/>
      <c r="M128" s="231"/>
      <c r="N128" s="232"/>
      <c r="O128" s="86"/>
      <c r="P128" s="86"/>
      <c r="Q128" s="86"/>
      <c r="R128" s="86"/>
      <c r="S128" s="86"/>
      <c r="T128" s="86"/>
      <c r="U128" s="87"/>
      <c r="V128" s="40"/>
      <c r="W128" s="40"/>
      <c r="X128" s="40"/>
      <c r="Y128" s="40"/>
      <c r="Z128" s="40"/>
      <c r="AA128" s="40"/>
      <c r="AB128" s="40"/>
      <c r="AC128" s="40"/>
      <c r="AD128" s="40"/>
      <c r="AE128" s="40"/>
      <c r="AT128" s="19" t="s">
        <v>236</v>
      </c>
      <c r="AU128" s="19" t="s">
        <v>84</v>
      </c>
    </row>
    <row r="129" s="13" customFormat="1">
      <c r="A129" s="13"/>
      <c r="B129" s="233"/>
      <c r="C129" s="234"/>
      <c r="D129" s="235" t="s">
        <v>238</v>
      </c>
      <c r="E129" s="236" t="s">
        <v>19</v>
      </c>
      <c r="F129" s="237" t="s">
        <v>4404</v>
      </c>
      <c r="G129" s="234"/>
      <c r="H129" s="238">
        <v>0.065000000000000002</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0.065000000000000002</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16.5" customHeight="1">
      <c r="A131" s="40"/>
      <c r="B131" s="41"/>
      <c r="C131" s="256" t="s">
        <v>245</v>
      </c>
      <c r="D131" s="256" t="s">
        <v>241</v>
      </c>
      <c r="E131" s="257" t="s">
        <v>391</v>
      </c>
      <c r="F131" s="258" t="s">
        <v>392</v>
      </c>
      <c r="G131" s="259" t="s">
        <v>244</v>
      </c>
      <c r="H131" s="260">
        <v>0.071999999999999995</v>
      </c>
      <c r="I131" s="261"/>
      <c r="J131" s="262">
        <f>ROUND(I131*H131,2)</f>
        <v>0</v>
      </c>
      <c r="K131" s="258" t="s">
        <v>4381</v>
      </c>
      <c r="L131" s="263"/>
      <c r="M131" s="264" t="s">
        <v>19</v>
      </c>
      <c r="N131" s="265" t="s">
        <v>46</v>
      </c>
      <c r="O131" s="86"/>
      <c r="P131" s="224">
        <f>O131*H131</f>
        <v>0</v>
      </c>
      <c r="Q131" s="224">
        <v>1</v>
      </c>
      <c r="R131" s="224">
        <f>Q131*H131</f>
        <v>0.071999999999999995</v>
      </c>
      <c r="S131" s="224">
        <v>0</v>
      </c>
      <c r="T131" s="224">
        <f>S131*H131</f>
        <v>0</v>
      </c>
      <c r="U131" s="225" t="s">
        <v>19</v>
      </c>
      <c r="V131" s="40"/>
      <c r="W131" s="40"/>
      <c r="X131" s="40"/>
      <c r="Y131" s="40"/>
      <c r="Z131" s="40"/>
      <c r="AA131" s="40"/>
      <c r="AB131" s="40"/>
      <c r="AC131" s="40"/>
      <c r="AD131" s="40"/>
      <c r="AE131" s="40"/>
      <c r="AR131" s="226" t="s">
        <v>245</v>
      </c>
      <c r="AT131" s="226" t="s">
        <v>241</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4405</v>
      </c>
    </row>
    <row r="132" s="13" customFormat="1">
      <c r="A132" s="13"/>
      <c r="B132" s="233"/>
      <c r="C132" s="234"/>
      <c r="D132" s="235" t="s">
        <v>238</v>
      </c>
      <c r="E132" s="234"/>
      <c r="F132" s="237" t="s">
        <v>4406</v>
      </c>
      <c r="G132" s="234"/>
      <c r="H132" s="238">
        <v>0.071999999999999995</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4</v>
      </c>
      <c r="AX132" s="13" t="s">
        <v>82</v>
      </c>
      <c r="AY132" s="244" t="s">
        <v>227</v>
      </c>
    </row>
    <row r="133" s="2" customFormat="1" ht="24.15" customHeight="1">
      <c r="A133" s="40"/>
      <c r="B133" s="41"/>
      <c r="C133" s="215" t="s">
        <v>255</v>
      </c>
      <c r="D133" s="215" t="s">
        <v>229</v>
      </c>
      <c r="E133" s="216" t="s">
        <v>4407</v>
      </c>
      <c r="F133" s="217" t="s">
        <v>4408</v>
      </c>
      <c r="G133" s="218" t="s">
        <v>259</v>
      </c>
      <c r="H133" s="219">
        <v>86.722999999999999</v>
      </c>
      <c r="I133" s="220"/>
      <c r="J133" s="221">
        <f>ROUND(I133*H133,2)</f>
        <v>0</v>
      </c>
      <c r="K133" s="217" t="s">
        <v>4381</v>
      </c>
      <c r="L133" s="46"/>
      <c r="M133" s="222" t="s">
        <v>19</v>
      </c>
      <c r="N133" s="223" t="s">
        <v>46</v>
      </c>
      <c r="O133" s="86"/>
      <c r="P133" s="224">
        <f>O133*H133</f>
        <v>0</v>
      </c>
      <c r="Q133" s="224">
        <v>0.061719999999999997</v>
      </c>
      <c r="R133" s="224">
        <f>Q133*H133</f>
        <v>5.35254356</v>
      </c>
      <c r="S133" s="224">
        <v>0</v>
      </c>
      <c r="T133" s="224">
        <f>S133*H133</f>
        <v>0</v>
      </c>
      <c r="U133" s="225" t="s">
        <v>19</v>
      </c>
      <c r="V133" s="40"/>
      <c r="W133" s="40"/>
      <c r="X133" s="40"/>
      <c r="Y133" s="40"/>
      <c r="Z133" s="40"/>
      <c r="AA133" s="40"/>
      <c r="AB133" s="40"/>
      <c r="AC133" s="40"/>
      <c r="AD133" s="40"/>
      <c r="AE133" s="40"/>
      <c r="AR133" s="226" t="s">
        <v>234</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234</v>
      </c>
      <c r="BM133" s="226" t="s">
        <v>4409</v>
      </c>
    </row>
    <row r="134" s="2" customFormat="1">
      <c r="A134" s="40"/>
      <c r="B134" s="41"/>
      <c r="C134" s="42"/>
      <c r="D134" s="228" t="s">
        <v>236</v>
      </c>
      <c r="E134" s="42"/>
      <c r="F134" s="229" t="s">
        <v>4410</v>
      </c>
      <c r="G134" s="42"/>
      <c r="H134" s="42"/>
      <c r="I134" s="230"/>
      <c r="J134" s="42"/>
      <c r="K134" s="42"/>
      <c r="L134" s="46"/>
      <c r="M134" s="231"/>
      <c r="N134" s="232"/>
      <c r="O134" s="86"/>
      <c r="P134" s="86"/>
      <c r="Q134" s="86"/>
      <c r="R134" s="86"/>
      <c r="S134" s="86"/>
      <c r="T134" s="86"/>
      <c r="U134" s="87"/>
      <c r="V134" s="40"/>
      <c r="W134" s="40"/>
      <c r="X134" s="40"/>
      <c r="Y134" s="40"/>
      <c r="Z134" s="40"/>
      <c r="AA134" s="40"/>
      <c r="AB134" s="40"/>
      <c r="AC134" s="40"/>
      <c r="AD134" s="40"/>
      <c r="AE134" s="40"/>
      <c r="AT134" s="19" t="s">
        <v>236</v>
      </c>
      <c r="AU134" s="19" t="s">
        <v>84</v>
      </c>
    </row>
    <row r="135" s="15" customFormat="1">
      <c r="A135" s="15"/>
      <c r="B135" s="266"/>
      <c r="C135" s="267"/>
      <c r="D135" s="235" t="s">
        <v>238</v>
      </c>
      <c r="E135" s="268" t="s">
        <v>19</v>
      </c>
      <c r="F135" s="269" t="s">
        <v>4411</v>
      </c>
      <c r="G135" s="267"/>
      <c r="H135" s="268" t="s">
        <v>19</v>
      </c>
      <c r="I135" s="270"/>
      <c r="J135" s="267"/>
      <c r="K135" s="267"/>
      <c r="L135" s="271"/>
      <c r="M135" s="272"/>
      <c r="N135" s="273"/>
      <c r="O135" s="273"/>
      <c r="P135" s="273"/>
      <c r="Q135" s="273"/>
      <c r="R135" s="273"/>
      <c r="S135" s="273"/>
      <c r="T135" s="273"/>
      <c r="U135" s="274"/>
      <c r="V135" s="15"/>
      <c r="W135" s="15"/>
      <c r="X135" s="15"/>
      <c r="Y135" s="15"/>
      <c r="Z135" s="15"/>
      <c r="AA135" s="15"/>
      <c r="AB135" s="15"/>
      <c r="AC135" s="15"/>
      <c r="AD135" s="15"/>
      <c r="AE135" s="15"/>
      <c r="AT135" s="275" t="s">
        <v>238</v>
      </c>
      <c r="AU135" s="275" t="s">
        <v>84</v>
      </c>
      <c r="AV135" s="15" t="s">
        <v>82</v>
      </c>
      <c r="AW135" s="15" t="s">
        <v>37</v>
      </c>
      <c r="AX135" s="15" t="s">
        <v>75</v>
      </c>
      <c r="AY135" s="275" t="s">
        <v>227</v>
      </c>
    </row>
    <row r="136" s="13" customFormat="1">
      <c r="A136" s="13"/>
      <c r="B136" s="233"/>
      <c r="C136" s="234"/>
      <c r="D136" s="235" t="s">
        <v>238</v>
      </c>
      <c r="E136" s="236" t="s">
        <v>19</v>
      </c>
      <c r="F136" s="237" t="s">
        <v>4412</v>
      </c>
      <c r="G136" s="234"/>
      <c r="H136" s="238">
        <v>13.340999999999999</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5" customFormat="1">
      <c r="A137" s="15"/>
      <c r="B137" s="266"/>
      <c r="C137" s="267"/>
      <c r="D137" s="235" t="s">
        <v>238</v>
      </c>
      <c r="E137" s="268" t="s">
        <v>19</v>
      </c>
      <c r="F137" s="269" t="s">
        <v>1729</v>
      </c>
      <c r="G137" s="267"/>
      <c r="H137" s="268" t="s">
        <v>19</v>
      </c>
      <c r="I137" s="270"/>
      <c r="J137" s="267"/>
      <c r="K137" s="267"/>
      <c r="L137" s="271"/>
      <c r="M137" s="272"/>
      <c r="N137" s="273"/>
      <c r="O137" s="273"/>
      <c r="P137" s="273"/>
      <c r="Q137" s="273"/>
      <c r="R137" s="273"/>
      <c r="S137" s="273"/>
      <c r="T137" s="273"/>
      <c r="U137" s="274"/>
      <c r="V137" s="15"/>
      <c r="W137" s="15"/>
      <c r="X137" s="15"/>
      <c r="Y137" s="15"/>
      <c r="Z137" s="15"/>
      <c r="AA137" s="15"/>
      <c r="AB137" s="15"/>
      <c r="AC137" s="15"/>
      <c r="AD137" s="15"/>
      <c r="AE137" s="15"/>
      <c r="AT137" s="275" t="s">
        <v>238</v>
      </c>
      <c r="AU137" s="275" t="s">
        <v>84</v>
      </c>
      <c r="AV137" s="15" t="s">
        <v>82</v>
      </c>
      <c r="AW137" s="15" t="s">
        <v>37</v>
      </c>
      <c r="AX137" s="15" t="s">
        <v>75</v>
      </c>
      <c r="AY137" s="275" t="s">
        <v>227</v>
      </c>
    </row>
    <row r="138" s="13" customFormat="1">
      <c r="A138" s="13"/>
      <c r="B138" s="233"/>
      <c r="C138" s="234"/>
      <c r="D138" s="235" t="s">
        <v>238</v>
      </c>
      <c r="E138" s="236" t="s">
        <v>19</v>
      </c>
      <c r="F138" s="237" t="s">
        <v>4413</v>
      </c>
      <c r="G138" s="234"/>
      <c r="H138" s="238">
        <v>29.699999999999999</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5" customFormat="1">
      <c r="A139" s="15"/>
      <c r="B139" s="266"/>
      <c r="C139" s="267"/>
      <c r="D139" s="235" t="s">
        <v>238</v>
      </c>
      <c r="E139" s="268" t="s">
        <v>19</v>
      </c>
      <c r="F139" s="269" t="s">
        <v>1732</v>
      </c>
      <c r="G139" s="267"/>
      <c r="H139" s="268" t="s">
        <v>19</v>
      </c>
      <c r="I139" s="270"/>
      <c r="J139" s="267"/>
      <c r="K139" s="267"/>
      <c r="L139" s="271"/>
      <c r="M139" s="272"/>
      <c r="N139" s="273"/>
      <c r="O139" s="273"/>
      <c r="P139" s="273"/>
      <c r="Q139" s="273"/>
      <c r="R139" s="273"/>
      <c r="S139" s="273"/>
      <c r="T139" s="273"/>
      <c r="U139" s="274"/>
      <c r="V139" s="15"/>
      <c r="W139" s="15"/>
      <c r="X139" s="15"/>
      <c r="Y139" s="15"/>
      <c r="Z139" s="15"/>
      <c r="AA139" s="15"/>
      <c r="AB139" s="15"/>
      <c r="AC139" s="15"/>
      <c r="AD139" s="15"/>
      <c r="AE139" s="15"/>
      <c r="AT139" s="275" t="s">
        <v>238</v>
      </c>
      <c r="AU139" s="275" t="s">
        <v>84</v>
      </c>
      <c r="AV139" s="15" t="s">
        <v>82</v>
      </c>
      <c r="AW139" s="15" t="s">
        <v>37</v>
      </c>
      <c r="AX139" s="15" t="s">
        <v>75</v>
      </c>
      <c r="AY139" s="275" t="s">
        <v>227</v>
      </c>
    </row>
    <row r="140" s="13" customFormat="1">
      <c r="A140" s="13"/>
      <c r="B140" s="233"/>
      <c r="C140" s="234"/>
      <c r="D140" s="235" t="s">
        <v>238</v>
      </c>
      <c r="E140" s="236" t="s">
        <v>19</v>
      </c>
      <c r="F140" s="237" t="s">
        <v>4414</v>
      </c>
      <c r="G140" s="234"/>
      <c r="H140" s="238">
        <v>43.682000000000002</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86.722999999999999</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2" customFormat="1" ht="24.15" customHeight="1">
      <c r="A142" s="40"/>
      <c r="B142" s="41"/>
      <c r="C142" s="215" t="s">
        <v>117</v>
      </c>
      <c r="D142" s="215" t="s">
        <v>229</v>
      </c>
      <c r="E142" s="216" t="s">
        <v>394</v>
      </c>
      <c r="F142" s="217" t="s">
        <v>4415</v>
      </c>
      <c r="G142" s="218" t="s">
        <v>259</v>
      </c>
      <c r="H142" s="219">
        <v>25.062999999999999</v>
      </c>
      <c r="I142" s="220"/>
      <c r="J142" s="221">
        <f>ROUND(I142*H142,2)</f>
        <v>0</v>
      </c>
      <c r="K142" s="217" t="s">
        <v>4381</v>
      </c>
      <c r="L142" s="46"/>
      <c r="M142" s="222" t="s">
        <v>19</v>
      </c>
      <c r="N142" s="223" t="s">
        <v>46</v>
      </c>
      <c r="O142" s="86"/>
      <c r="P142" s="224">
        <f>O142*H142</f>
        <v>0</v>
      </c>
      <c r="Q142" s="224">
        <v>0.079210000000000003</v>
      </c>
      <c r="R142" s="224">
        <f>Q142*H142</f>
        <v>1.9852402300000001</v>
      </c>
      <c r="S142" s="224">
        <v>0</v>
      </c>
      <c r="T142" s="224">
        <f>S142*H142</f>
        <v>0</v>
      </c>
      <c r="U142" s="225" t="s">
        <v>19</v>
      </c>
      <c r="V142" s="40"/>
      <c r="W142" s="40"/>
      <c r="X142" s="40"/>
      <c r="Y142" s="40"/>
      <c r="Z142" s="40"/>
      <c r="AA142" s="40"/>
      <c r="AB142" s="40"/>
      <c r="AC142" s="40"/>
      <c r="AD142" s="40"/>
      <c r="AE142" s="40"/>
      <c r="AR142" s="226" t="s">
        <v>234</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4416</v>
      </c>
    </row>
    <row r="143" s="2" customFormat="1">
      <c r="A143" s="40"/>
      <c r="B143" s="41"/>
      <c r="C143" s="42"/>
      <c r="D143" s="228" t="s">
        <v>236</v>
      </c>
      <c r="E143" s="42"/>
      <c r="F143" s="229" t="s">
        <v>4417</v>
      </c>
      <c r="G143" s="42"/>
      <c r="H143" s="42"/>
      <c r="I143" s="230"/>
      <c r="J143" s="42"/>
      <c r="K143" s="42"/>
      <c r="L143" s="46"/>
      <c r="M143" s="231"/>
      <c r="N143" s="232"/>
      <c r="O143" s="86"/>
      <c r="P143" s="86"/>
      <c r="Q143" s="86"/>
      <c r="R143" s="86"/>
      <c r="S143" s="86"/>
      <c r="T143" s="86"/>
      <c r="U143" s="87"/>
      <c r="V143" s="40"/>
      <c r="W143" s="40"/>
      <c r="X143" s="40"/>
      <c r="Y143" s="40"/>
      <c r="Z143" s="40"/>
      <c r="AA143" s="40"/>
      <c r="AB143" s="40"/>
      <c r="AC143" s="40"/>
      <c r="AD143" s="40"/>
      <c r="AE143" s="40"/>
      <c r="AT143" s="19" t="s">
        <v>236</v>
      </c>
      <c r="AU143" s="19" t="s">
        <v>84</v>
      </c>
    </row>
    <row r="144" s="13" customFormat="1">
      <c r="A144" s="13"/>
      <c r="B144" s="233"/>
      <c r="C144" s="234"/>
      <c r="D144" s="235" t="s">
        <v>238</v>
      </c>
      <c r="E144" s="236" t="s">
        <v>19</v>
      </c>
      <c r="F144" s="237" t="s">
        <v>4418</v>
      </c>
      <c r="G144" s="234"/>
      <c r="H144" s="238">
        <v>2.1429999999999998</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3" customFormat="1">
      <c r="A145" s="13"/>
      <c r="B145" s="233"/>
      <c r="C145" s="234"/>
      <c r="D145" s="235" t="s">
        <v>238</v>
      </c>
      <c r="E145" s="236" t="s">
        <v>19</v>
      </c>
      <c r="F145" s="237" t="s">
        <v>4419</v>
      </c>
      <c r="G145" s="234"/>
      <c r="H145" s="238">
        <v>16.100000000000001</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3" customFormat="1">
      <c r="A146" s="13"/>
      <c r="B146" s="233"/>
      <c r="C146" s="234"/>
      <c r="D146" s="235" t="s">
        <v>238</v>
      </c>
      <c r="E146" s="236" t="s">
        <v>19</v>
      </c>
      <c r="F146" s="237" t="s">
        <v>4420</v>
      </c>
      <c r="G146" s="234"/>
      <c r="H146" s="238">
        <v>6.8200000000000003</v>
      </c>
      <c r="I146" s="239"/>
      <c r="J146" s="234"/>
      <c r="K146" s="234"/>
      <c r="L146" s="240"/>
      <c r="M146" s="241"/>
      <c r="N146" s="242"/>
      <c r="O146" s="242"/>
      <c r="P146" s="242"/>
      <c r="Q146" s="242"/>
      <c r="R146" s="242"/>
      <c r="S146" s="242"/>
      <c r="T146" s="242"/>
      <c r="U146" s="243"/>
      <c r="V146" s="13"/>
      <c r="W146" s="13"/>
      <c r="X146" s="13"/>
      <c r="Y146" s="13"/>
      <c r="Z146" s="13"/>
      <c r="AA146" s="13"/>
      <c r="AB146" s="13"/>
      <c r="AC146" s="13"/>
      <c r="AD146" s="13"/>
      <c r="AE146" s="13"/>
      <c r="AT146" s="244" t="s">
        <v>238</v>
      </c>
      <c r="AU146" s="244" t="s">
        <v>84</v>
      </c>
      <c r="AV146" s="13" t="s">
        <v>84</v>
      </c>
      <c r="AW146" s="13" t="s">
        <v>37</v>
      </c>
      <c r="AX146" s="13" t="s">
        <v>75</v>
      </c>
      <c r="AY146" s="244" t="s">
        <v>227</v>
      </c>
    </row>
    <row r="147" s="14" customFormat="1">
      <c r="A147" s="14"/>
      <c r="B147" s="245"/>
      <c r="C147" s="246"/>
      <c r="D147" s="235" t="s">
        <v>238</v>
      </c>
      <c r="E147" s="247" t="s">
        <v>19</v>
      </c>
      <c r="F147" s="248" t="s">
        <v>240</v>
      </c>
      <c r="G147" s="246"/>
      <c r="H147" s="249">
        <v>25.063000000000002</v>
      </c>
      <c r="I147" s="250"/>
      <c r="J147" s="246"/>
      <c r="K147" s="246"/>
      <c r="L147" s="251"/>
      <c r="M147" s="252"/>
      <c r="N147" s="253"/>
      <c r="O147" s="253"/>
      <c r="P147" s="253"/>
      <c r="Q147" s="253"/>
      <c r="R147" s="253"/>
      <c r="S147" s="253"/>
      <c r="T147" s="253"/>
      <c r="U147" s="254"/>
      <c r="V147" s="14"/>
      <c r="W147" s="14"/>
      <c r="X147" s="14"/>
      <c r="Y147" s="14"/>
      <c r="Z147" s="14"/>
      <c r="AA147" s="14"/>
      <c r="AB147" s="14"/>
      <c r="AC147" s="14"/>
      <c r="AD147" s="14"/>
      <c r="AE147" s="14"/>
      <c r="AT147" s="255" t="s">
        <v>238</v>
      </c>
      <c r="AU147" s="255" t="s">
        <v>84</v>
      </c>
      <c r="AV147" s="14" t="s">
        <v>234</v>
      </c>
      <c r="AW147" s="14" t="s">
        <v>37</v>
      </c>
      <c r="AX147" s="14" t="s">
        <v>82</v>
      </c>
      <c r="AY147" s="255" t="s">
        <v>227</v>
      </c>
    </row>
    <row r="148" s="2" customFormat="1" ht="16.5" customHeight="1">
      <c r="A148" s="40"/>
      <c r="B148" s="41"/>
      <c r="C148" s="215" t="s">
        <v>120</v>
      </c>
      <c r="D148" s="215" t="s">
        <v>229</v>
      </c>
      <c r="E148" s="216" t="s">
        <v>403</v>
      </c>
      <c r="F148" s="217" t="s">
        <v>404</v>
      </c>
      <c r="G148" s="218" t="s">
        <v>309</v>
      </c>
      <c r="H148" s="219">
        <v>40.899999999999999</v>
      </c>
      <c r="I148" s="220"/>
      <c r="J148" s="221">
        <f>ROUND(I148*H148,2)</f>
        <v>0</v>
      </c>
      <c r="K148" s="217" t="s">
        <v>4381</v>
      </c>
      <c r="L148" s="46"/>
      <c r="M148" s="222" t="s">
        <v>19</v>
      </c>
      <c r="N148" s="223" t="s">
        <v>46</v>
      </c>
      <c r="O148" s="86"/>
      <c r="P148" s="224">
        <f>O148*H148</f>
        <v>0</v>
      </c>
      <c r="Q148" s="224">
        <v>0.00012</v>
      </c>
      <c r="R148" s="224">
        <f>Q148*H148</f>
        <v>0.004908</v>
      </c>
      <c r="S148" s="224">
        <v>0</v>
      </c>
      <c r="T148" s="224">
        <f>S148*H148</f>
        <v>0</v>
      </c>
      <c r="U148" s="225" t="s">
        <v>19</v>
      </c>
      <c r="V148" s="40"/>
      <c r="W148" s="40"/>
      <c r="X148" s="40"/>
      <c r="Y148" s="40"/>
      <c r="Z148" s="40"/>
      <c r="AA148" s="40"/>
      <c r="AB148" s="40"/>
      <c r="AC148" s="40"/>
      <c r="AD148" s="40"/>
      <c r="AE148" s="40"/>
      <c r="AR148" s="226" t="s">
        <v>234</v>
      </c>
      <c r="AT148" s="226" t="s">
        <v>229</v>
      </c>
      <c r="AU148" s="226" t="s">
        <v>84</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234</v>
      </c>
      <c r="BM148" s="226" t="s">
        <v>4421</v>
      </c>
    </row>
    <row r="149" s="2" customFormat="1">
      <c r="A149" s="40"/>
      <c r="B149" s="41"/>
      <c r="C149" s="42"/>
      <c r="D149" s="228" t="s">
        <v>236</v>
      </c>
      <c r="E149" s="42"/>
      <c r="F149" s="229" t="s">
        <v>4422</v>
      </c>
      <c r="G149" s="42"/>
      <c r="H149" s="42"/>
      <c r="I149" s="230"/>
      <c r="J149" s="42"/>
      <c r="K149" s="42"/>
      <c r="L149" s="46"/>
      <c r="M149" s="231"/>
      <c r="N149" s="232"/>
      <c r="O149" s="86"/>
      <c r="P149" s="86"/>
      <c r="Q149" s="86"/>
      <c r="R149" s="86"/>
      <c r="S149" s="86"/>
      <c r="T149" s="86"/>
      <c r="U149" s="87"/>
      <c r="V149" s="40"/>
      <c r="W149" s="40"/>
      <c r="X149" s="40"/>
      <c r="Y149" s="40"/>
      <c r="Z149" s="40"/>
      <c r="AA149" s="40"/>
      <c r="AB149" s="40"/>
      <c r="AC149" s="40"/>
      <c r="AD149" s="40"/>
      <c r="AE149" s="40"/>
      <c r="AT149" s="19" t="s">
        <v>236</v>
      </c>
      <c r="AU149" s="19" t="s">
        <v>84</v>
      </c>
    </row>
    <row r="150" s="13" customFormat="1">
      <c r="A150" s="13"/>
      <c r="B150" s="233"/>
      <c r="C150" s="234"/>
      <c r="D150" s="235" t="s">
        <v>238</v>
      </c>
      <c r="E150" s="236" t="s">
        <v>19</v>
      </c>
      <c r="F150" s="237" t="s">
        <v>4423</v>
      </c>
      <c r="G150" s="234"/>
      <c r="H150" s="238">
        <v>40.899999999999999</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4" customFormat="1">
      <c r="A151" s="14"/>
      <c r="B151" s="245"/>
      <c r="C151" s="246"/>
      <c r="D151" s="235" t="s">
        <v>238</v>
      </c>
      <c r="E151" s="247" t="s">
        <v>19</v>
      </c>
      <c r="F151" s="248" t="s">
        <v>240</v>
      </c>
      <c r="G151" s="246"/>
      <c r="H151" s="249">
        <v>40.899999999999999</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84</v>
      </c>
      <c r="AV151" s="14" t="s">
        <v>234</v>
      </c>
      <c r="AW151" s="14" t="s">
        <v>37</v>
      </c>
      <c r="AX151" s="14" t="s">
        <v>82</v>
      </c>
      <c r="AY151" s="255" t="s">
        <v>227</v>
      </c>
    </row>
    <row r="152" s="2" customFormat="1" ht="16.5" customHeight="1">
      <c r="A152" s="40"/>
      <c r="B152" s="41"/>
      <c r="C152" s="215" t="s">
        <v>8</v>
      </c>
      <c r="D152" s="215" t="s">
        <v>229</v>
      </c>
      <c r="E152" s="216" t="s">
        <v>408</v>
      </c>
      <c r="F152" s="217" t="s">
        <v>409</v>
      </c>
      <c r="G152" s="218" t="s">
        <v>309</v>
      </c>
      <c r="H152" s="219">
        <v>42.700000000000003</v>
      </c>
      <c r="I152" s="220"/>
      <c r="J152" s="221">
        <f>ROUND(I152*H152,2)</f>
        <v>0</v>
      </c>
      <c r="K152" s="217" t="s">
        <v>4381</v>
      </c>
      <c r="L152" s="46"/>
      <c r="M152" s="222" t="s">
        <v>19</v>
      </c>
      <c r="N152" s="223" t="s">
        <v>46</v>
      </c>
      <c r="O152" s="86"/>
      <c r="P152" s="224">
        <f>O152*H152</f>
        <v>0</v>
      </c>
      <c r="Q152" s="224">
        <v>0.00013999999999999999</v>
      </c>
      <c r="R152" s="224">
        <f>Q152*H152</f>
        <v>0.0059779999999999998</v>
      </c>
      <c r="S152" s="224">
        <v>0</v>
      </c>
      <c r="T152" s="224">
        <f>S152*H152</f>
        <v>0</v>
      </c>
      <c r="U152" s="225" t="s">
        <v>19</v>
      </c>
      <c r="V152" s="40"/>
      <c r="W152" s="40"/>
      <c r="X152" s="40"/>
      <c r="Y152" s="40"/>
      <c r="Z152" s="40"/>
      <c r="AA152" s="40"/>
      <c r="AB152" s="40"/>
      <c r="AC152" s="40"/>
      <c r="AD152" s="40"/>
      <c r="AE152" s="40"/>
      <c r="AR152" s="226" t="s">
        <v>234</v>
      </c>
      <c r="AT152" s="226" t="s">
        <v>229</v>
      </c>
      <c r="AU152" s="226" t="s">
        <v>84</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234</v>
      </c>
      <c r="BM152" s="226" t="s">
        <v>4424</v>
      </c>
    </row>
    <row r="153" s="2" customFormat="1">
      <c r="A153" s="40"/>
      <c r="B153" s="41"/>
      <c r="C153" s="42"/>
      <c r="D153" s="228" t="s">
        <v>236</v>
      </c>
      <c r="E153" s="42"/>
      <c r="F153" s="229" t="s">
        <v>4425</v>
      </c>
      <c r="G153" s="42"/>
      <c r="H153" s="42"/>
      <c r="I153" s="230"/>
      <c r="J153" s="42"/>
      <c r="K153" s="42"/>
      <c r="L153" s="46"/>
      <c r="M153" s="231"/>
      <c r="N153" s="232"/>
      <c r="O153" s="86"/>
      <c r="P153" s="86"/>
      <c r="Q153" s="86"/>
      <c r="R153" s="86"/>
      <c r="S153" s="86"/>
      <c r="T153" s="86"/>
      <c r="U153" s="87"/>
      <c r="V153" s="40"/>
      <c r="W153" s="40"/>
      <c r="X153" s="40"/>
      <c r="Y153" s="40"/>
      <c r="Z153" s="40"/>
      <c r="AA153" s="40"/>
      <c r="AB153" s="40"/>
      <c r="AC153" s="40"/>
      <c r="AD153" s="40"/>
      <c r="AE153" s="40"/>
      <c r="AT153" s="19" t="s">
        <v>236</v>
      </c>
      <c r="AU153" s="19" t="s">
        <v>84</v>
      </c>
    </row>
    <row r="154" s="13" customFormat="1">
      <c r="A154" s="13"/>
      <c r="B154" s="233"/>
      <c r="C154" s="234"/>
      <c r="D154" s="235" t="s">
        <v>238</v>
      </c>
      <c r="E154" s="236" t="s">
        <v>19</v>
      </c>
      <c r="F154" s="237" t="s">
        <v>4426</v>
      </c>
      <c r="G154" s="234"/>
      <c r="H154" s="238">
        <v>42.700000000000003</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42.700000000000003</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12" customFormat="1" ht="22.8" customHeight="1">
      <c r="A156" s="12"/>
      <c r="B156" s="199"/>
      <c r="C156" s="200"/>
      <c r="D156" s="201" t="s">
        <v>74</v>
      </c>
      <c r="E156" s="213" t="s">
        <v>248</v>
      </c>
      <c r="F156" s="213" t="s">
        <v>249</v>
      </c>
      <c r="G156" s="200"/>
      <c r="H156" s="200"/>
      <c r="I156" s="203"/>
      <c r="J156" s="214">
        <f>BK156</f>
        <v>0</v>
      </c>
      <c r="K156" s="200"/>
      <c r="L156" s="205"/>
      <c r="M156" s="206"/>
      <c r="N156" s="207"/>
      <c r="O156" s="207"/>
      <c r="P156" s="208">
        <f>SUM(P157:P196)</f>
        <v>0</v>
      </c>
      <c r="Q156" s="207"/>
      <c r="R156" s="208">
        <f>SUM(R157:R196)</f>
        <v>15.277078129999998</v>
      </c>
      <c r="S156" s="207"/>
      <c r="T156" s="208">
        <f>SUM(T157:T196)</f>
        <v>0</v>
      </c>
      <c r="U156" s="209"/>
      <c r="V156" s="12"/>
      <c r="W156" s="12"/>
      <c r="X156" s="12"/>
      <c r="Y156" s="12"/>
      <c r="Z156" s="12"/>
      <c r="AA156" s="12"/>
      <c r="AB156" s="12"/>
      <c r="AC156" s="12"/>
      <c r="AD156" s="12"/>
      <c r="AE156" s="12"/>
      <c r="AR156" s="210" t="s">
        <v>82</v>
      </c>
      <c r="AT156" s="211" t="s">
        <v>74</v>
      </c>
      <c r="AU156" s="211" t="s">
        <v>82</v>
      </c>
      <c r="AY156" s="210" t="s">
        <v>227</v>
      </c>
      <c r="BK156" s="212">
        <f>SUM(BK157:BK196)</f>
        <v>0</v>
      </c>
    </row>
    <row r="157" s="2" customFormat="1" ht="16.5" customHeight="1">
      <c r="A157" s="40"/>
      <c r="B157" s="41"/>
      <c r="C157" s="215" t="s">
        <v>125</v>
      </c>
      <c r="D157" s="215" t="s">
        <v>229</v>
      </c>
      <c r="E157" s="216" t="s">
        <v>3900</v>
      </c>
      <c r="F157" s="217" t="s">
        <v>3901</v>
      </c>
      <c r="G157" s="218" t="s">
        <v>259</v>
      </c>
      <c r="H157" s="219">
        <v>400</v>
      </c>
      <c r="I157" s="220"/>
      <c r="J157" s="221">
        <f>ROUND(I157*H157,2)</f>
        <v>0</v>
      </c>
      <c r="K157" s="217" t="s">
        <v>4381</v>
      </c>
      <c r="L157" s="46"/>
      <c r="M157" s="222" t="s">
        <v>19</v>
      </c>
      <c r="N157" s="223" t="s">
        <v>46</v>
      </c>
      <c r="O157" s="86"/>
      <c r="P157" s="224">
        <f>O157*H157</f>
        <v>0</v>
      </c>
      <c r="Q157" s="224">
        <v>0.00025999999999999998</v>
      </c>
      <c r="R157" s="224">
        <f>Q157*H157</f>
        <v>0.104</v>
      </c>
      <c r="S157" s="224">
        <v>0</v>
      </c>
      <c r="T157" s="224">
        <f>S157*H157</f>
        <v>0</v>
      </c>
      <c r="U157" s="225" t="s">
        <v>19</v>
      </c>
      <c r="V157" s="40"/>
      <c r="W157" s="40"/>
      <c r="X157" s="40"/>
      <c r="Y157" s="40"/>
      <c r="Z157" s="40"/>
      <c r="AA157" s="40"/>
      <c r="AB157" s="40"/>
      <c r="AC157" s="40"/>
      <c r="AD157" s="40"/>
      <c r="AE157" s="40"/>
      <c r="AR157" s="226" t="s">
        <v>234</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234</v>
      </c>
      <c r="BM157" s="226" t="s">
        <v>4427</v>
      </c>
    </row>
    <row r="158" s="2" customFormat="1">
      <c r="A158" s="40"/>
      <c r="B158" s="41"/>
      <c r="C158" s="42"/>
      <c r="D158" s="228" t="s">
        <v>236</v>
      </c>
      <c r="E158" s="42"/>
      <c r="F158" s="229" t="s">
        <v>4428</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84</v>
      </c>
    </row>
    <row r="159" s="13" customFormat="1">
      <c r="A159" s="13"/>
      <c r="B159" s="233"/>
      <c r="C159" s="234"/>
      <c r="D159" s="235" t="s">
        <v>238</v>
      </c>
      <c r="E159" s="236" t="s">
        <v>19</v>
      </c>
      <c r="F159" s="237" t="s">
        <v>4429</v>
      </c>
      <c r="G159" s="234"/>
      <c r="H159" s="238">
        <v>400</v>
      </c>
      <c r="I159" s="239"/>
      <c r="J159" s="234"/>
      <c r="K159" s="234"/>
      <c r="L159" s="240"/>
      <c r="M159" s="241"/>
      <c r="N159" s="242"/>
      <c r="O159" s="242"/>
      <c r="P159" s="242"/>
      <c r="Q159" s="242"/>
      <c r="R159" s="242"/>
      <c r="S159" s="242"/>
      <c r="T159" s="242"/>
      <c r="U159" s="243"/>
      <c r="V159" s="13"/>
      <c r="W159" s="13"/>
      <c r="X159" s="13"/>
      <c r="Y159" s="13"/>
      <c r="Z159" s="13"/>
      <c r="AA159" s="13"/>
      <c r="AB159" s="13"/>
      <c r="AC159" s="13"/>
      <c r="AD159" s="13"/>
      <c r="AE159" s="13"/>
      <c r="AT159" s="244" t="s">
        <v>238</v>
      </c>
      <c r="AU159" s="244" t="s">
        <v>84</v>
      </c>
      <c r="AV159" s="13" t="s">
        <v>84</v>
      </c>
      <c r="AW159" s="13" t="s">
        <v>37</v>
      </c>
      <c r="AX159" s="13" t="s">
        <v>75</v>
      </c>
      <c r="AY159" s="244" t="s">
        <v>227</v>
      </c>
    </row>
    <row r="160" s="14" customFormat="1">
      <c r="A160" s="14"/>
      <c r="B160" s="245"/>
      <c r="C160" s="246"/>
      <c r="D160" s="235" t="s">
        <v>238</v>
      </c>
      <c r="E160" s="247" t="s">
        <v>19</v>
      </c>
      <c r="F160" s="248" t="s">
        <v>240</v>
      </c>
      <c r="G160" s="246"/>
      <c r="H160" s="249">
        <v>400</v>
      </c>
      <c r="I160" s="250"/>
      <c r="J160" s="246"/>
      <c r="K160" s="246"/>
      <c r="L160" s="251"/>
      <c r="M160" s="252"/>
      <c r="N160" s="253"/>
      <c r="O160" s="253"/>
      <c r="P160" s="253"/>
      <c r="Q160" s="253"/>
      <c r="R160" s="253"/>
      <c r="S160" s="253"/>
      <c r="T160" s="253"/>
      <c r="U160" s="254"/>
      <c r="V160" s="14"/>
      <c r="W160" s="14"/>
      <c r="X160" s="14"/>
      <c r="Y160" s="14"/>
      <c r="Z160" s="14"/>
      <c r="AA160" s="14"/>
      <c r="AB160" s="14"/>
      <c r="AC160" s="14"/>
      <c r="AD160" s="14"/>
      <c r="AE160" s="14"/>
      <c r="AT160" s="255" t="s">
        <v>238</v>
      </c>
      <c r="AU160" s="255" t="s">
        <v>84</v>
      </c>
      <c r="AV160" s="14" t="s">
        <v>234</v>
      </c>
      <c r="AW160" s="14" t="s">
        <v>37</v>
      </c>
      <c r="AX160" s="14" t="s">
        <v>82</v>
      </c>
      <c r="AY160" s="255" t="s">
        <v>227</v>
      </c>
    </row>
    <row r="161" s="2" customFormat="1" ht="24.15" customHeight="1">
      <c r="A161" s="40"/>
      <c r="B161" s="41"/>
      <c r="C161" s="215" t="s">
        <v>323</v>
      </c>
      <c r="D161" s="215" t="s">
        <v>229</v>
      </c>
      <c r="E161" s="216" t="s">
        <v>424</v>
      </c>
      <c r="F161" s="217" t="s">
        <v>4430</v>
      </c>
      <c r="G161" s="218" t="s">
        <v>259</v>
      </c>
      <c r="H161" s="219">
        <v>400</v>
      </c>
      <c r="I161" s="220"/>
      <c r="J161" s="221">
        <f>ROUND(I161*H161,2)</f>
        <v>0</v>
      </c>
      <c r="K161" s="217" t="s">
        <v>4381</v>
      </c>
      <c r="L161" s="46"/>
      <c r="M161" s="222" t="s">
        <v>19</v>
      </c>
      <c r="N161" s="223" t="s">
        <v>46</v>
      </c>
      <c r="O161" s="86"/>
      <c r="P161" s="224">
        <f>O161*H161</f>
        <v>0</v>
      </c>
      <c r="Q161" s="224">
        <v>0.0043800000000000002</v>
      </c>
      <c r="R161" s="224">
        <f>Q161*H161</f>
        <v>1.752</v>
      </c>
      <c r="S161" s="224">
        <v>0</v>
      </c>
      <c r="T161" s="224">
        <f>S161*H161</f>
        <v>0</v>
      </c>
      <c r="U161" s="225" t="s">
        <v>19</v>
      </c>
      <c r="V161" s="40"/>
      <c r="W161" s="40"/>
      <c r="X161" s="40"/>
      <c r="Y161" s="40"/>
      <c r="Z161" s="40"/>
      <c r="AA161" s="40"/>
      <c r="AB161" s="40"/>
      <c r="AC161" s="40"/>
      <c r="AD161" s="40"/>
      <c r="AE161" s="40"/>
      <c r="AR161" s="226" t="s">
        <v>234</v>
      </c>
      <c r="AT161" s="226" t="s">
        <v>229</v>
      </c>
      <c r="AU161" s="226" t="s">
        <v>84</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234</v>
      </c>
      <c r="BM161" s="226" t="s">
        <v>4431</v>
      </c>
    </row>
    <row r="162" s="2" customFormat="1">
      <c r="A162" s="40"/>
      <c r="B162" s="41"/>
      <c r="C162" s="42"/>
      <c r="D162" s="228" t="s">
        <v>236</v>
      </c>
      <c r="E162" s="42"/>
      <c r="F162" s="229" t="s">
        <v>4432</v>
      </c>
      <c r="G162" s="42"/>
      <c r="H162" s="42"/>
      <c r="I162" s="230"/>
      <c r="J162" s="42"/>
      <c r="K162" s="42"/>
      <c r="L162" s="46"/>
      <c r="M162" s="231"/>
      <c r="N162" s="232"/>
      <c r="O162" s="86"/>
      <c r="P162" s="86"/>
      <c r="Q162" s="86"/>
      <c r="R162" s="86"/>
      <c r="S162" s="86"/>
      <c r="T162" s="86"/>
      <c r="U162" s="87"/>
      <c r="V162" s="40"/>
      <c r="W162" s="40"/>
      <c r="X162" s="40"/>
      <c r="Y162" s="40"/>
      <c r="Z162" s="40"/>
      <c r="AA162" s="40"/>
      <c r="AB162" s="40"/>
      <c r="AC162" s="40"/>
      <c r="AD162" s="40"/>
      <c r="AE162" s="40"/>
      <c r="AT162" s="19" t="s">
        <v>236</v>
      </c>
      <c r="AU162" s="19" t="s">
        <v>84</v>
      </c>
    </row>
    <row r="163" s="13" customFormat="1">
      <c r="A163" s="13"/>
      <c r="B163" s="233"/>
      <c r="C163" s="234"/>
      <c r="D163" s="235" t="s">
        <v>238</v>
      </c>
      <c r="E163" s="236" t="s">
        <v>19</v>
      </c>
      <c r="F163" s="237" t="s">
        <v>4429</v>
      </c>
      <c r="G163" s="234"/>
      <c r="H163" s="238">
        <v>400</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400</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2" customFormat="1" ht="24.15" customHeight="1">
      <c r="A165" s="40"/>
      <c r="B165" s="41"/>
      <c r="C165" s="215" t="s">
        <v>329</v>
      </c>
      <c r="D165" s="215" t="s">
        <v>229</v>
      </c>
      <c r="E165" s="216" t="s">
        <v>4433</v>
      </c>
      <c r="F165" s="217" t="s">
        <v>4434</v>
      </c>
      <c r="G165" s="218" t="s">
        <v>259</v>
      </c>
      <c r="H165" s="219">
        <v>400</v>
      </c>
      <c r="I165" s="220"/>
      <c r="J165" s="221">
        <f>ROUND(I165*H165,2)</f>
        <v>0</v>
      </c>
      <c r="K165" s="217" t="s">
        <v>4381</v>
      </c>
      <c r="L165" s="46"/>
      <c r="M165" s="222" t="s">
        <v>19</v>
      </c>
      <c r="N165" s="223" t="s">
        <v>46</v>
      </c>
      <c r="O165" s="86"/>
      <c r="P165" s="224">
        <f>O165*H165</f>
        <v>0</v>
      </c>
      <c r="Q165" s="224">
        <v>0.015400000000000001</v>
      </c>
      <c r="R165" s="224">
        <f>Q165*H165</f>
        <v>6.1600000000000001</v>
      </c>
      <c r="S165" s="224">
        <v>0</v>
      </c>
      <c r="T165" s="224">
        <f>S165*H165</f>
        <v>0</v>
      </c>
      <c r="U165" s="225" t="s">
        <v>19</v>
      </c>
      <c r="V165" s="40"/>
      <c r="W165" s="40"/>
      <c r="X165" s="40"/>
      <c r="Y165" s="40"/>
      <c r="Z165" s="40"/>
      <c r="AA165" s="40"/>
      <c r="AB165" s="40"/>
      <c r="AC165" s="40"/>
      <c r="AD165" s="40"/>
      <c r="AE165" s="40"/>
      <c r="AR165" s="226" t="s">
        <v>234</v>
      </c>
      <c r="AT165" s="226" t="s">
        <v>229</v>
      </c>
      <c r="AU165" s="226" t="s">
        <v>84</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234</v>
      </c>
      <c r="BM165" s="226" t="s">
        <v>4435</v>
      </c>
    </row>
    <row r="166" s="2" customFormat="1">
      <c r="A166" s="40"/>
      <c r="B166" s="41"/>
      <c r="C166" s="42"/>
      <c r="D166" s="228" t="s">
        <v>236</v>
      </c>
      <c r="E166" s="42"/>
      <c r="F166" s="229" t="s">
        <v>4436</v>
      </c>
      <c r="G166" s="42"/>
      <c r="H166" s="42"/>
      <c r="I166" s="230"/>
      <c r="J166" s="42"/>
      <c r="K166" s="42"/>
      <c r="L166" s="46"/>
      <c r="M166" s="231"/>
      <c r="N166" s="232"/>
      <c r="O166" s="86"/>
      <c r="P166" s="86"/>
      <c r="Q166" s="86"/>
      <c r="R166" s="86"/>
      <c r="S166" s="86"/>
      <c r="T166" s="86"/>
      <c r="U166" s="87"/>
      <c r="V166" s="40"/>
      <c r="W166" s="40"/>
      <c r="X166" s="40"/>
      <c r="Y166" s="40"/>
      <c r="Z166" s="40"/>
      <c r="AA166" s="40"/>
      <c r="AB166" s="40"/>
      <c r="AC166" s="40"/>
      <c r="AD166" s="40"/>
      <c r="AE166" s="40"/>
      <c r="AT166" s="19" t="s">
        <v>236</v>
      </c>
      <c r="AU166" s="19" t="s">
        <v>84</v>
      </c>
    </row>
    <row r="167" s="13" customFormat="1">
      <c r="A167" s="13"/>
      <c r="B167" s="233"/>
      <c r="C167" s="234"/>
      <c r="D167" s="235" t="s">
        <v>238</v>
      </c>
      <c r="E167" s="236" t="s">
        <v>19</v>
      </c>
      <c r="F167" s="237" t="s">
        <v>4429</v>
      </c>
      <c r="G167" s="234"/>
      <c r="H167" s="238">
        <v>400</v>
      </c>
      <c r="I167" s="239"/>
      <c r="J167" s="234"/>
      <c r="K167" s="234"/>
      <c r="L167" s="240"/>
      <c r="M167" s="241"/>
      <c r="N167" s="242"/>
      <c r="O167" s="242"/>
      <c r="P167" s="242"/>
      <c r="Q167" s="242"/>
      <c r="R167" s="242"/>
      <c r="S167" s="242"/>
      <c r="T167" s="242"/>
      <c r="U167" s="243"/>
      <c r="V167" s="13"/>
      <c r="W167" s="13"/>
      <c r="X167" s="13"/>
      <c r="Y167" s="13"/>
      <c r="Z167" s="13"/>
      <c r="AA167" s="13"/>
      <c r="AB167" s="13"/>
      <c r="AC167" s="13"/>
      <c r="AD167" s="13"/>
      <c r="AE167" s="13"/>
      <c r="AT167" s="244" t="s">
        <v>238</v>
      </c>
      <c r="AU167" s="244" t="s">
        <v>84</v>
      </c>
      <c r="AV167" s="13" t="s">
        <v>84</v>
      </c>
      <c r="AW167" s="13" t="s">
        <v>37</v>
      </c>
      <c r="AX167" s="13" t="s">
        <v>75</v>
      </c>
      <c r="AY167" s="244" t="s">
        <v>227</v>
      </c>
    </row>
    <row r="168" s="14" customFormat="1">
      <c r="A168" s="14"/>
      <c r="B168" s="245"/>
      <c r="C168" s="246"/>
      <c r="D168" s="235" t="s">
        <v>238</v>
      </c>
      <c r="E168" s="247" t="s">
        <v>19</v>
      </c>
      <c r="F168" s="248" t="s">
        <v>240</v>
      </c>
      <c r="G168" s="246"/>
      <c r="H168" s="249">
        <v>400</v>
      </c>
      <c r="I168" s="250"/>
      <c r="J168" s="246"/>
      <c r="K168" s="246"/>
      <c r="L168" s="251"/>
      <c r="M168" s="252"/>
      <c r="N168" s="253"/>
      <c r="O168" s="253"/>
      <c r="P168" s="253"/>
      <c r="Q168" s="253"/>
      <c r="R168" s="253"/>
      <c r="S168" s="253"/>
      <c r="T168" s="253"/>
      <c r="U168" s="254"/>
      <c r="V168" s="14"/>
      <c r="W168" s="14"/>
      <c r="X168" s="14"/>
      <c r="Y168" s="14"/>
      <c r="Z168" s="14"/>
      <c r="AA168" s="14"/>
      <c r="AB168" s="14"/>
      <c r="AC168" s="14"/>
      <c r="AD168" s="14"/>
      <c r="AE168" s="14"/>
      <c r="AT168" s="255" t="s">
        <v>238</v>
      </c>
      <c r="AU168" s="255" t="s">
        <v>84</v>
      </c>
      <c r="AV168" s="14" t="s">
        <v>234</v>
      </c>
      <c r="AW168" s="14" t="s">
        <v>37</v>
      </c>
      <c r="AX168" s="14" t="s">
        <v>82</v>
      </c>
      <c r="AY168" s="255" t="s">
        <v>227</v>
      </c>
    </row>
    <row r="169" s="2" customFormat="1" ht="16.5" customHeight="1">
      <c r="A169" s="40"/>
      <c r="B169" s="41"/>
      <c r="C169" s="215" t="s">
        <v>336</v>
      </c>
      <c r="D169" s="215" t="s">
        <v>229</v>
      </c>
      <c r="E169" s="216" t="s">
        <v>429</v>
      </c>
      <c r="F169" s="217" t="s">
        <v>4437</v>
      </c>
      <c r="G169" s="218" t="s">
        <v>259</v>
      </c>
      <c r="H169" s="219">
        <v>116</v>
      </c>
      <c r="I169" s="220"/>
      <c r="J169" s="221">
        <f>ROUND(I169*H169,2)</f>
        <v>0</v>
      </c>
      <c r="K169" s="217" t="s">
        <v>4381</v>
      </c>
      <c r="L169" s="46"/>
      <c r="M169" s="222" t="s">
        <v>19</v>
      </c>
      <c r="N169" s="223" t="s">
        <v>46</v>
      </c>
      <c r="O169" s="86"/>
      <c r="P169" s="224">
        <f>O169*H169</f>
        <v>0</v>
      </c>
      <c r="Q169" s="224">
        <v>0.0030000000000000001</v>
      </c>
      <c r="R169" s="224">
        <f>Q169*H169</f>
        <v>0.34800000000000003</v>
      </c>
      <c r="S169" s="224">
        <v>0</v>
      </c>
      <c r="T169" s="224">
        <f>S169*H169</f>
        <v>0</v>
      </c>
      <c r="U169" s="225" t="s">
        <v>19</v>
      </c>
      <c r="V169" s="40"/>
      <c r="W169" s="40"/>
      <c r="X169" s="40"/>
      <c r="Y169" s="40"/>
      <c r="Z169" s="40"/>
      <c r="AA169" s="40"/>
      <c r="AB169" s="40"/>
      <c r="AC169" s="40"/>
      <c r="AD169" s="40"/>
      <c r="AE169" s="40"/>
      <c r="AR169" s="226" t="s">
        <v>234</v>
      </c>
      <c r="AT169" s="226" t="s">
        <v>229</v>
      </c>
      <c r="AU169" s="226" t="s">
        <v>84</v>
      </c>
      <c r="AY169" s="19" t="s">
        <v>227</v>
      </c>
      <c r="BE169" s="227">
        <f>IF(N169="základní",J169,0)</f>
        <v>0</v>
      </c>
      <c r="BF169" s="227">
        <f>IF(N169="snížená",J169,0)</f>
        <v>0</v>
      </c>
      <c r="BG169" s="227">
        <f>IF(N169="zákl. přenesená",J169,0)</f>
        <v>0</v>
      </c>
      <c r="BH169" s="227">
        <f>IF(N169="sníž. přenesená",J169,0)</f>
        <v>0</v>
      </c>
      <c r="BI169" s="227">
        <f>IF(N169="nulová",J169,0)</f>
        <v>0</v>
      </c>
      <c r="BJ169" s="19" t="s">
        <v>82</v>
      </c>
      <c r="BK169" s="227">
        <f>ROUND(I169*H169,2)</f>
        <v>0</v>
      </c>
      <c r="BL169" s="19" t="s">
        <v>234</v>
      </c>
      <c r="BM169" s="226" t="s">
        <v>4438</v>
      </c>
    </row>
    <row r="170" s="2" customFormat="1">
      <c r="A170" s="40"/>
      <c r="B170" s="41"/>
      <c r="C170" s="42"/>
      <c r="D170" s="228" t="s">
        <v>236</v>
      </c>
      <c r="E170" s="42"/>
      <c r="F170" s="229" t="s">
        <v>4439</v>
      </c>
      <c r="G170" s="42"/>
      <c r="H170" s="42"/>
      <c r="I170" s="230"/>
      <c r="J170" s="42"/>
      <c r="K170" s="42"/>
      <c r="L170" s="46"/>
      <c r="M170" s="231"/>
      <c r="N170" s="232"/>
      <c r="O170" s="86"/>
      <c r="P170" s="86"/>
      <c r="Q170" s="86"/>
      <c r="R170" s="86"/>
      <c r="S170" s="86"/>
      <c r="T170" s="86"/>
      <c r="U170" s="87"/>
      <c r="V170" s="40"/>
      <c r="W170" s="40"/>
      <c r="X170" s="40"/>
      <c r="Y170" s="40"/>
      <c r="Z170" s="40"/>
      <c r="AA170" s="40"/>
      <c r="AB170" s="40"/>
      <c r="AC170" s="40"/>
      <c r="AD170" s="40"/>
      <c r="AE170" s="40"/>
      <c r="AT170" s="19" t="s">
        <v>236</v>
      </c>
      <c r="AU170" s="19" t="s">
        <v>84</v>
      </c>
    </row>
    <row r="171" s="13" customFormat="1">
      <c r="A171" s="13"/>
      <c r="B171" s="233"/>
      <c r="C171" s="234"/>
      <c r="D171" s="235" t="s">
        <v>238</v>
      </c>
      <c r="E171" s="236" t="s">
        <v>19</v>
      </c>
      <c r="F171" s="237" t="s">
        <v>4440</v>
      </c>
      <c r="G171" s="234"/>
      <c r="H171" s="238">
        <v>116</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116</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2" customFormat="1" ht="21.75" customHeight="1">
      <c r="A173" s="40"/>
      <c r="B173" s="41"/>
      <c r="C173" s="215" t="s">
        <v>345</v>
      </c>
      <c r="D173" s="215" t="s">
        <v>229</v>
      </c>
      <c r="E173" s="216" t="s">
        <v>444</v>
      </c>
      <c r="F173" s="217" t="s">
        <v>445</v>
      </c>
      <c r="G173" s="218" t="s">
        <v>232</v>
      </c>
      <c r="H173" s="219">
        <v>1.3680000000000001</v>
      </c>
      <c r="I173" s="220"/>
      <c r="J173" s="221">
        <f>ROUND(I173*H173,2)</f>
        <v>0</v>
      </c>
      <c r="K173" s="217" t="s">
        <v>4381</v>
      </c>
      <c r="L173" s="46"/>
      <c r="M173" s="222" t="s">
        <v>19</v>
      </c>
      <c r="N173" s="223" t="s">
        <v>46</v>
      </c>
      <c r="O173" s="86"/>
      <c r="P173" s="224">
        <f>O173*H173</f>
        <v>0</v>
      </c>
      <c r="Q173" s="224">
        <v>2.5018699999999998</v>
      </c>
      <c r="R173" s="224">
        <f>Q173*H173</f>
        <v>3.4225581599999999</v>
      </c>
      <c r="S173" s="224">
        <v>0</v>
      </c>
      <c r="T173" s="224">
        <f>S173*H173</f>
        <v>0</v>
      </c>
      <c r="U173" s="225" t="s">
        <v>19</v>
      </c>
      <c r="V173" s="40"/>
      <c r="W173" s="40"/>
      <c r="X173" s="40"/>
      <c r="Y173" s="40"/>
      <c r="Z173" s="40"/>
      <c r="AA173" s="40"/>
      <c r="AB173" s="40"/>
      <c r="AC173" s="40"/>
      <c r="AD173" s="40"/>
      <c r="AE173" s="40"/>
      <c r="AR173" s="226" t="s">
        <v>234</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234</v>
      </c>
      <c r="BM173" s="226" t="s">
        <v>4441</v>
      </c>
    </row>
    <row r="174" s="2" customFormat="1">
      <c r="A174" s="40"/>
      <c r="B174" s="41"/>
      <c r="C174" s="42"/>
      <c r="D174" s="228" t="s">
        <v>236</v>
      </c>
      <c r="E174" s="42"/>
      <c r="F174" s="229" t="s">
        <v>4442</v>
      </c>
      <c r="G174" s="42"/>
      <c r="H174" s="42"/>
      <c r="I174" s="230"/>
      <c r="J174" s="42"/>
      <c r="K174" s="42"/>
      <c r="L174" s="46"/>
      <c r="M174" s="231"/>
      <c r="N174" s="232"/>
      <c r="O174" s="86"/>
      <c r="P174" s="86"/>
      <c r="Q174" s="86"/>
      <c r="R174" s="86"/>
      <c r="S174" s="86"/>
      <c r="T174" s="86"/>
      <c r="U174" s="87"/>
      <c r="V174" s="40"/>
      <c r="W174" s="40"/>
      <c r="X174" s="40"/>
      <c r="Y174" s="40"/>
      <c r="Z174" s="40"/>
      <c r="AA174" s="40"/>
      <c r="AB174" s="40"/>
      <c r="AC174" s="40"/>
      <c r="AD174" s="40"/>
      <c r="AE174" s="40"/>
      <c r="AT174" s="19" t="s">
        <v>236</v>
      </c>
      <c r="AU174" s="19" t="s">
        <v>84</v>
      </c>
    </row>
    <row r="175" s="13" customFormat="1">
      <c r="A175" s="13"/>
      <c r="B175" s="233"/>
      <c r="C175" s="234"/>
      <c r="D175" s="235" t="s">
        <v>238</v>
      </c>
      <c r="E175" s="236" t="s">
        <v>19</v>
      </c>
      <c r="F175" s="237" t="s">
        <v>4443</v>
      </c>
      <c r="G175" s="234"/>
      <c r="H175" s="238">
        <v>1.3680000000000001</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1.3680000000000001</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2" customFormat="1" ht="24.15" customHeight="1">
      <c r="A177" s="40"/>
      <c r="B177" s="41"/>
      <c r="C177" s="215" t="s">
        <v>352</v>
      </c>
      <c r="D177" s="215" t="s">
        <v>229</v>
      </c>
      <c r="E177" s="216" t="s">
        <v>250</v>
      </c>
      <c r="F177" s="217" t="s">
        <v>251</v>
      </c>
      <c r="G177" s="218" t="s">
        <v>232</v>
      </c>
      <c r="H177" s="219">
        <v>0.97499999999999998</v>
      </c>
      <c r="I177" s="220"/>
      <c r="J177" s="221">
        <f>ROUND(I177*H177,2)</f>
        <v>0</v>
      </c>
      <c r="K177" s="217" t="s">
        <v>4381</v>
      </c>
      <c r="L177" s="46"/>
      <c r="M177" s="222" t="s">
        <v>19</v>
      </c>
      <c r="N177" s="223" t="s">
        <v>46</v>
      </c>
      <c r="O177" s="86"/>
      <c r="P177" s="224">
        <f>O177*H177</f>
        <v>0</v>
      </c>
      <c r="Q177" s="224">
        <v>2.5018699999999998</v>
      </c>
      <c r="R177" s="224">
        <f>Q177*H177</f>
        <v>2.4393232499999997</v>
      </c>
      <c r="S177" s="224">
        <v>0</v>
      </c>
      <c r="T177" s="224">
        <f>S177*H177</f>
        <v>0</v>
      </c>
      <c r="U177" s="225" t="s">
        <v>19</v>
      </c>
      <c r="V177" s="40"/>
      <c r="W177" s="40"/>
      <c r="X177" s="40"/>
      <c r="Y177" s="40"/>
      <c r="Z177" s="40"/>
      <c r="AA177" s="40"/>
      <c r="AB177" s="40"/>
      <c r="AC177" s="40"/>
      <c r="AD177" s="40"/>
      <c r="AE177" s="40"/>
      <c r="AR177" s="226" t="s">
        <v>234</v>
      </c>
      <c r="AT177" s="226" t="s">
        <v>229</v>
      </c>
      <c r="AU177" s="226" t="s">
        <v>84</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234</v>
      </c>
      <c r="BM177" s="226" t="s">
        <v>4444</v>
      </c>
    </row>
    <row r="178" s="2" customFormat="1">
      <c r="A178" s="40"/>
      <c r="B178" s="41"/>
      <c r="C178" s="42"/>
      <c r="D178" s="228" t="s">
        <v>236</v>
      </c>
      <c r="E178" s="42"/>
      <c r="F178" s="229" t="s">
        <v>4445</v>
      </c>
      <c r="G178" s="42"/>
      <c r="H178" s="42"/>
      <c r="I178" s="230"/>
      <c r="J178" s="42"/>
      <c r="K178" s="42"/>
      <c r="L178" s="46"/>
      <c r="M178" s="231"/>
      <c r="N178" s="232"/>
      <c r="O178" s="86"/>
      <c r="P178" s="86"/>
      <c r="Q178" s="86"/>
      <c r="R178" s="86"/>
      <c r="S178" s="86"/>
      <c r="T178" s="86"/>
      <c r="U178" s="87"/>
      <c r="V178" s="40"/>
      <c r="W178" s="40"/>
      <c r="X178" s="40"/>
      <c r="Y178" s="40"/>
      <c r="Z178" s="40"/>
      <c r="AA178" s="40"/>
      <c r="AB178" s="40"/>
      <c r="AC178" s="40"/>
      <c r="AD178" s="40"/>
      <c r="AE178" s="40"/>
      <c r="AT178" s="19" t="s">
        <v>236</v>
      </c>
      <c r="AU178" s="19" t="s">
        <v>84</v>
      </c>
    </row>
    <row r="179" s="13" customFormat="1">
      <c r="A179" s="13"/>
      <c r="B179" s="233"/>
      <c r="C179" s="234"/>
      <c r="D179" s="235" t="s">
        <v>238</v>
      </c>
      <c r="E179" s="236" t="s">
        <v>19</v>
      </c>
      <c r="F179" s="237" t="s">
        <v>4446</v>
      </c>
      <c r="G179" s="234"/>
      <c r="H179" s="238">
        <v>0.97499999999999998</v>
      </c>
      <c r="I179" s="239"/>
      <c r="J179" s="234"/>
      <c r="K179" s="234"/>
      <c r="L179" s="240"/>
      <c r="M179" s="241"/>
      <c r="N179" s="242"/>
      <c r="O179" s="242"/>
      <c r="P179" s="242"/>
      <c r="Q179" s="242"/>
      <c r="R179" s="242"/>
      <c r="S179" s="242"/>
      <c r="T179" s="242"/>
      <c r="U179" s="243"/>
      <c r="V179" s="13"/>
      <c r="W179" s="13"/>
      <c r="X179" s="13"/>
      <c r="Y179" s="13"/>
      <c r="Z179" s="13"/>
      <c r="AA179" s="13"/>
      <c r="AB179" s="13"/>
      <c r="AC179" s="13"/>
      <c r="AD179" s="13"/>
      <c r="AE179" s="13"/>
      <c r="AT179" s="244" t="s">
        <v>238</v>
      </c>
      <c r="AU179" s="244" t="s">
        <v>84</v>
      </c>
      <c r="AV179" s="13" t="s">
        <v>84</v>
      </c>
      <c r="AW179" s="13" t="s">
        <v>37</v>
      </c>
      <c r="AX179" s="13" t="s">
        <v>75</v>
      </c>
      <c r="AY179" s="244" t="s">
        <v>227</v>
      </c>
    </row>
    <row r="180" s="14" customFormat="1">
      <c r="A180" s="14"/>
      <c r="B180" s="245"/>
      <c r="C180" s="246"/>
      <c r="D180" s="235" t="s">
        <v>238</v>
      </c>
      <c r="E180" s="247" t="s">
        <v>19</v>
      </c>
      <c r="F180" s="248" t="s">
        <v>240</v>
      </c>
      <c r="G180" s="246"/>
      <c r="H180" s="249">
        <v>0.97499999999999998</v>
      </c>
      <c r="I180" s="250"/>
      <c r="J180" s="246"/>
      <c r="K180" s="246"/>
      <c r="L180" s="251"/>
      <c r="M180" s="252"/>
      <c r="N180" s="253"/>
      <c r="O180" s="253"/>
      <c r="P180" s="253"/>
      <c r="Q180" s="253"/>
      <c r="R180" s="253"/>
      <c r="S180" s="253"/>
      <c r="T180" s="253"/>
      <c r="U180" s="254"/>
      <c r="V180" s="14"/>
      <c r="W180" s="14"/>
      <c r="X180" s="14"/>
      <c r="Y180" s="14"/>
      <c r="Z180" s="14"/>
      <c r="AA180" s="14"/>
      <c r="AB180" s="14"/>
      <c r="AC180" s="14"/>
      <c r="AD180" s="14"/>
      <c r="AE180" s="14"/>
      <c r="AT180" s="255" t="s">
        <v>238</v>
      </c>
      <c r="AU180" s="255" t="s">
        <v>84</v>
      </c>
      <c r="AV180" s="14" t="s">
        <v>234</v>
      </c>
      <c r="AW180" s="14" t="s">
        <v>37</v>
      </c>
      <c r="AX180" s="14" t="s">
        <v>82</v>
      </c>
      <c r="AY180" s="255" t="s">
        <v>227</v>
      </c>
    </row>
    <row r="181" s="2" customFormat="1" ht="16.5" customHeight="1">
      <c r="A181" s="40"/>
      <c r="B181" s="41"/>
      <c r="C181" s="215" t="s">
        <v>359</v>
      </c>
      <c r="D181" s="215" t="s">
        <v>229</v>
      </c>
      <c r="E181" s="216" t="s">
        <v>450</v>
      </c>
      <c r="F181" s="217" t="s">
        <v>451</v>
      </c>
      <c r="G181" s="218" t="s">
        <v>244</v>
      </c>
      <c r="H181" s="219">
        <v>0.13600000000000001</v>
      </c>
      <c r="I181" s="220"/>
      <c r="J181" s="221">
        <f>ROUND(I181*H181,2)</f>
        <v>0</v>
      </c>
      <c r="K181" s="217" t="s">
        <v>4381</v>
      </c>
      <c r="L181" s="46"/>
      <c r="M181" s="222" t="s">
        <v>19</v>
      </c>
      <c r="N181" s="223" t="s">
        <v>46</v>
      </c>
      <c r="O181" s="86"/>
      <c r="P181" s="224">
        <f>O181*H181</f>
        <v>0</v>
      </c>
      <c r="Q181" s="224">
        <v>1.06277</v>
      </c>
      <c r="R181" s="224">
        <f>Q181*H181</f>
        <v>0.14453672000000001</v>
      </c>
      <c r="S181" s="224">
        <v>0</v>
      </c>
      <c r="T181" s="224">
        <f>S181*H181</f>
        <v>0</v>
      </c>
      <c r="U181" s="225" t="s">
        <v>19</v>
      </c>
      <c r="V181" s="40"/>
      <c r="W181" s="40"/>
      <c r="X181" s="40"/>
      <c r="Y181" s="40"/>
      <c r="Z181" s="40"/>
      <c r="AA181" s="40"/>
      <c r="AB181" s="40"/>
      <c r="AC181" s="40"/>
      <c r="AD181" s="40"/>
      <c r="AE181" s="40"/>
      <c r="AR181" s="226" t="s">
        <v>234</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234</v>
      </c>
      <c r="BM181" s="226" t="s">
        <v>4447</v>
      </c>
    </row>
    <row r="182" s="2" customFormat="1">
      <c r="A182" s="40"/>
      <c r="B182" s="41"/>
      <c r="C182" s="42"/>
      <c r="D182" s="228" t="s">
        <v>236</v>
      </c>
      <c r="E182" s="42"/>
      <c r="F182" s="229" t="s">
        <v>4448</v>
      </c>
      <c r="G182" s="42"/>
      <c r="H182" s="42"/>
      <c r="I182" s="230"/>
      <c r="J182" s="42"/>
      <c r="K182" s="42"/>
      <c r="L182" s="46"/>
      <c r="M182" s="231"/>
      <c r="N182" s="232"/>
      <c r="O182" s="86"/>
      <c r="P182" s="86"/>
      <c r="Q182" s="86"/>
      <c r="R182" s="86"/>
      <c r="S182" s="86"/>
      <c r="T182" s="86"/>
      <c r="U182" s="87"/>
      <c r="V182" s="40"/>
      <c r="W182" s="40"/>
      <c r="X182" s="40"/>
      <c r="Y182" s="40"/>
      <c r="Z182" s="40"/>
      <c r="AA182" s="40"/>
      <c r="AB182" s="40"/>
      <c r="AC182" s="40"/>
      <c r="AD182" s="40"/>
      <c r="AE182" s="40"/>
      <c r="AT182" s="19" t="s">
        <v>236</v>
      </c>
      <c r="AU182" s="19" t="s">
        <v>84</v>
      </c>
    </row>
    <row r="183" s="13" customFormat="1">
      <c r="A183" s="13"/>
      <c r="B183" s="233"/>
      <c r="C183" s="234"/>
      <c r="D183" s="235" t="s">
        <v>238</v>
      </c>
      <c r="E183" s="236" t="s">
        <v>19</v>
      </c>
      <c r="F183" s="237" t="s">
        <v>4449</v>
      </c>
      <c r="G183" s="234"/>
      <c r="H183" s="238">
        <v>0.035000000000000003</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3" customFormat="1">
      <c r="A184" s="13"/>
      <c r="B184" s="233"/>
      <c r="C184" s="234"/>
      <c r="D184" s="235" t="s">
        <v>238</v>
      </c>
      <c r="E184" s="236" t="s">
        <v>19</v>
      </c>
      <c r="F184" s="237" t="s">
        <v>4450</v>
      </c>
      <c r="G184" s="234"/>
      <c r="H184" s="238">
        <v>0.10100000000000001</v>
      </c>
      <c r="I184" s="239"/>
      <c r="J184" s="234"/>
      <c r="K184" s="234"/>
      <c r="L184" s="240"/>
      <c r="M184" s="241"/>
      <c r="N184" s="242"/>
      <c r="O184" s="242"/>
      <c r="P184" s="242"/>
      <c r="Q184" s="242"/>
      <c r="R184" s="242"/>
      <c r="S184" s="242"/>
      <c r="T184" s="242"/>
      <c r="U184" s="243"/>
      <c r="V184" s="13"/>
      <c r="W184" s="13"/>
      <c r="X184" s="13"/>
      <c r="Y184" s="13"/>
      <c r="Z184" s="13"/>
      <c r="AA184" s="13"/>
      <c r="AB184" s="13"/>
      <c r="AC184" s="13"/>
      <c r="AD184" s="13"/>
      <c r="AE184" s="13"/>
      <c r="AT184" s="244" t="s">
        <v>238</v>
      </c>
      <c r="AU184" s="244" t="s">
        <v>84</v>
      </c>
      <c r="AV184" s="13" t="s">
        <v>84</v>
      </c>
      <c r="AW184" s="13" t="s">
        <v>37</v>
      </c>
      <c r="AX184" s="13" t="s">
        <v>75</v>
      </c>
      <c r="AY184" s="244" t="s">
        <v>227</v>
      </c>
    </row>
    <row r="185" s="14" customFormat="1">
      <c r="A185" s="14"/>
      <c r="B185" s="245"/>
      <c r="C185" s="246"/>
      <c r="D185" s="235" t="s">
        <v>238</v>
      </c>
      <c r="E185" s="247" t="s">
        <v>19</v>
      </c>
      <c r="F185" s="248" t="s">
        <v>240</v>
      </c>
      <c r="G185" s="246"/>
      <c r="H185" s="249">
        <v>0.13600000000000001</v>
      </c>
      <c r="I185" s="250"/>
      <c r="J185" s="246"/>
      <c r="K185" s="246"/>
      <c r="L185" s="251"/>
      <c r="M185" s="252"/>
      <c r="N185" s="253"/>
      <c r="O185" s="253"/>
      <c r="P185" s="253"/>
      <c r="Q185" s="253"/>
      <c r="R185" s="253"/>
      <c r="S185" s="253"/>
      <c r="T185" s="253"/>
      <c r="U185" s="254"/>
      <c r="V185" s="14"/>
      <c r="W185" s="14"/>
      <c r="X185" s="14"/>
      <c r="Y185" s="14"/>
      <c r="Z185" s="14"/>
      <c r="AA185" s="14"/>
      <c r="AB185" s="14"/>
      <c r="AC185" s="14"/>
      <c r="AD185" s="14"/>
      <c r="AE185" s="14"/>
      <c r="AT185" s="255" t="s">
        <v>238</v>
      </c>
      <c r="AU185" s="255" t="s">
        <v>84</v>
      </c>
      <c r="AV185" s="14" t="s">
        <v>234</v>
      </c>
      <c r="AW185" s="14" t="s">
        <v>37</v>
      </c>
      <c r="AX185" s="14" t="s">
        <v>82</v>
      </c>
      <c r="AY185" s="255" t="s">
        <v>227</v>
      </c>
    </row>
    <row r="186" s="2" customFormat="1" ht="16.5" customHeight="1">
      <c r="A186" s="40"/>
      <c r="B186" s="41"/>
      <c r="C186" s="215" t="s">
        <v>367</v>
      </c>
      <c r="D186" s="215" t="s">
        <v>229</v>
      </c>
      <c r="E186" s="216" t="s">
        <v>456</v>
      </c>
      <c r="F186" s="217" t="s">
        <v>4451</v>
      </c>
      <c r="G186" s="218" t="s">
        <v>259</v>
      </c>
      <c r="H186" s="219">
        <v>76</v>
      </c>
      <c r="I186" s="220"/>
      <c r="J186" s="221">
        <f>ROUND(I186*H186,2)</f>
        <v>0</v>
      </c>
      <c r="K186" s="217" t="s">
        <v>4381</v>
      </c>
      <c r="L186" s="46"/>
      <c r="M186" s="222" t="s">
        <v>19</v>
      </c>
      <c r="N186" s="223" t="s">
        <v>46</v>
      </c>
      <c r="O186" s="86"/>
      <c r="P186" s="224">
        <f>O186*H186</f>
        <v>0</v>
      </c>
      <c r="Q186" s="224">
        <v>0.00012999999999999999</v>
      </c>
      <c r="R186" s="224">
        <f>Q186*H186</f>
        <v>0.0098799999999999999</v>
      </c>
      <c r="S186" s="224">
        <v>0</v>
      </c>
      <c r="T186" s="224">
        <f>S186*H186</f>
        <v>0</v>
      </c>
      <c r="U186" s="225" t="s">
        <v>19</v>
      </c>
      <c r="V186" s="40"/>
      <c r="W186" s="40"/>
      <c r="X186" s="40"/>
      <c r="Y186" s="40"/>
      <c r="Z186" s="40"/>
      <c r="AA186" s="40"/>
      <c r="AB186" s="40"/>
      <c r="AC186" s="40"/>
      <c r="AD186" s="40"/>
      <c r="AE186" s="40"/>
      <c r="AR186" s="226" t="s">
        <v>234</v>
      </c>
      <c r="AT186" s="226" t="s">
        <v>229</v>
      </c>
      <c r="AU186" s="226" t="s">
        <v>84</v>
      </c>
      <c r="AY186" s="19" t="s">
        <v>227</v>
      </c>
      <c r="BE186" s="227">
        <f>IF(N186="základní",J186,0)</f>
        <v>0</v>
      </c>
      <c r="BF186" s="227">
        <f>IF(N186="snížená",J186,0)</f>
        <v>0</v>
      </c>
      <c r="BG186" s="227">
        <f>IF(N186="zákl. přenesená",J186,0)</f>
        <v>0</v>
      </c>
      <c r="BH186" s="227">
        <f>IF(N186="sníž. přenesená",J186,0)</f>
        <v>0</v>
      </c>
      <c r="BI186" s="227">
        <f>IF(N186="nulová",J186,0)</f>
        <v>0</v>
      </c>
      <c r="BJ186" s="19" t="s">
        <v>82</v>
      </c>
      <c r="BK186" s="227">
        <f>ROUND(I186*H186,2)</f>
        <v>0</v>
      </c>
      <c r="BL186" s="19" t="s">
        <v>234</v>
      </c>
      <c r="BM186" s="226" t="s">
        <v>4452</v>
      </c>
    </row>
    <row r="187" s="2" customFormat="1">
      <c r="A187" s="40"/>
      <c r="B187" s="41"/>
      <c r="C187" s="42"/>
      <c r="D187" s="228" t="s">
        <v>236</v>
      </c>
      <c r="E187" s="42"/>
      <c r="F187" s="229" t="s">
        <v>4453</v>
      </c>
      <c r="G187" s="42"/>
      <c r="H187" s="42"/>
      <c r="I187" s="230"/>
      <c r="J187" s="42"/>
      <c r="K187" s="42"/>
      <c r="L187" s="46"/>
      <c r="M187" s="231"/>
      <c r="N187" s="232"/>
      <c r="O187" s="86"/>
      <c r="P187" s="86"/>
      <c r="Q187" s="86"/>
      <c r="R187" s="86"/>
      <c r="S187" s="86"/>
      <c r="T187" s="86"/>
      <c r="U187" s="87"/>
      <c r="V187" s="40"/>
      <c r="W187" s="40"/>
      <c r="X187" s="40"/>
      <c r="Y187" s="40"/>
      <c r="Z187" s="40"/>
      <c r="AA187" s="40"/>
      <c r="AB187" s="40"/>
      <c r="AC187" s="40"/>
      <c r="AD187" s="40"/>
      <c r="AE187" s="40"/>
      <c r="AT187" s="19" t="s">
        <v>236</v>
      </c>
      <c r="AU187" s="19" t="s">
        <v>84</v>
      </c>
    </row>
    <row r="188" s="13" customFormat="1">
      <c r="A188" s="13"/>
      <c r="B188" s="233"/>
      <c r="C188" s="234"/>
      <c r="D188" s="235" t="s">
        <v>238</v>
      </c>
      <c r="E188" s="236" t="s">
        <v>19</v>
      </c>
      <c r="F188" s="237" t="s">
        <v>4454</v>
      </c>
      <c r="G188" s="234"/>
      <c r="H188" s="238">
        <v>76</v>
      </c>
      <c r="I188" s="239"/>
      <c r="J188" s="234"/>
      <c r="K188" s="234"/>
      <c r="L188" s="240"/>
      <c r="M188" s="241"/>
      <c r="N188" s="242"/>
      <c r="O188" s="242"/>
      <c r="P188" s="242"/>
      <c r="Q188" s="242"/>
      <c r="R188" s="242"/>
      <c r="S188" s="242"/>
      <c r="T188" s="242"/>
      <c r="U188" s="243"/>
      <c r="V188" s="13"/>
      <c r="W188" s="13"/>
      <c r="X188" s="13"/>
      <c r="Y188" s="13"/>
      <c r="Z188" s="13"/>
      <c r="AA188" s="13"/>
      <c r="AB188" s="13"/>
      <c r="AC188" s="13"/>
      <c r="AD188" s="13"/>
      <c r="AE188" s="13"/>
      <c r="AT188" s="244" t="s">
        <v>238</v>
      </c>
      <c r="AU188" s="244" t="s">
        <v>84</v>
      </c>
      <c r="AV188" s="13" t="s">
        <v>84</v>
      </c>
      <c r="AW188" s="13" t="s">
        <v>37</v>
      </c>
      <c r="AX188" s="13" t="s">
        <v>75</v>
      </c>
      <c r="AY188" s="244" t="s">
        <v>227</v>
      </c>
    </row>
    <row r="189" s="14" customFormat="1">
      <c r="A189" s="14"/>
      <c r="B189" s="245"/>
      <c r="C189" s="246"/>
      <c r="D189" s="235" t="s">
        <v>238</v>
      </c>
      <c r="E189" s="247" t="s">
        <v>19</v>
      </c>
      <c r="F189" s="248" t="s">
        <v>240</v>
      </c>
      <c r="G189" s="246"/>
      <c r="H189" s="249">
        <v>76</v>
      </c>
      <c r="I189" s="250"/>
      <c r="J189" s="246"/>
      <c r="K189" s="246"/>
      <c r="L189" s="251"/>
      <c r="M189" s="252"/>
      <c r="N189" s="253"/>
      <c r="O189" s="253"/>
      <c r="P189" s="253"/>
      <c r="Q189" s="253"/>
      <c r="R189" s="253"/>
      <c r="S189" s="253"/>
      <c r="T189" s="253"/>
      <c r="U189" s="254"/>
      <c r="V189" s="14"/>
      <c r="W189" s="14"/>
      <c r="X189" s="14"/>
      <c r="Y189" s="14"/>
      <c r="Z189" s="14"/>
      <c r="AA189" s="14"/>
      <c r="AB189" s="14"/>
      <c r="AC189" s="14"/>
      <c r="AD189" s="14"/>
      <c r="AE189" s="14"/>
      <c r="AT189" s="255" t="s">
        <v>238</v>
      </c>
      <c r="AU189" s="255" t="s">
        <v>84</v>
      </c>
      <c r="AV189" s="14" t="s">
        <v>234</v>
      </c>
      <c r="AW189" s="14" t="s">
        <v>37</v>
      </c>
      <c r="AX189" s="14" t="s">
        <v>82</v>
      </c>
      <c r="AY189" s="255" t="s">
        <v>227</v>
      </c>
    </row>
    <row r="190" s="2" customFormat="1" ht="24.15" customHeight="1">
      <c r="A190" s="40"/>
      <c r="B190" s="41"/>
      <c r="C190" s="215" t="s">
        <v>7</v>
      </c>
      <c r="D190" s="215" t="s">
        <v>229</v>
      </c>
      <c r="E190" s="216" t="s">
        <v>4455</v>
      </c>
      <c r="F190" s="217" t="s">
        <v>4456</v>
      </c>
      <c r="G190" s="218" t="s">
        <v>348</v>
      </c>
      <c r="H190" s="219">
        <v>13</v>
      </c>
      <c r="I190" s="220"/>
      <c r="J190" s="221">
        <f>ROUND(I190*H190,2)</f>
        <v>0</v>
      </c>
      <c r="K190" s="217" t="s">
        <v>4381</v>
      </c>
      <c r="L190" s="46"/>
      <c r="M190" s="222" t="s">
        <v>19</v>
      </c>
      <c r="N190" s="223" t="s">
        <v>46</v>
      </c>
      <c r="O190" s="86"/>
      <c r="P190" s="224">
        <f>O190*H190</f>
        <v>0</v>
      </c>
      <c r="Q190" s="224">
        <v>0.056439999999999997</v>
      </c>
      <c r="R190" s="224">
        <f>Q190*H190</f>
        <v>0.73371999999999993</v>
      </c>
      <c r="S190" s="224">
        <v>0</v>
      </c>
      <c r="T190" s="224">
        <f>S190*H190</f>
        <v>0</v>
      </c>
      <c r="U190" s="225" t="s">
        <v>19</v>
      </c>
      <c r="V190" s="40"/>
      <c r="W190" s="40"/>
      <c r="X190" s="40"/>
      <c r="Y190" s="40"/>
      <c r="Z190" s="40"/>
      <c r="AA190" s="40"/>
      <c r="AB190" s="40"/>
      <c r="AC190" s="40"/>
      <c r="AD190" s="40"/>
      <c r="AE190" s="40"/>
      <c r="AR190" s="226" t="s">
        <v>234</v>
      </c>
      <c r="AT190" s="226" t="s">
        <v>229</v>
      </c>
      <c r="AU190" s="226" t="s">
        <v>84</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234</v>
      </c>
      <c r="BM190" s="226" t="s">
        <v>4457</v>
      </c>
    </row>
    <row r="191" s="2" customFormat="1">
      <c r="A191" s="40"/>
      <c r="B191" s="41"/>
      <c r="C191" s="42"/>
      <c r="D191" s="228" t="s">
        <v>236</v>
      </c>
      <c r="E191" s="42"/>
      <c r="F191" s="229" t="s">
        <v>4458</v>
      </c>
      <c r="G191" s="42"/>
      <c r="H191" s="42"/>
      <c r="I191" s="230"/>
      <c r="J191" s="42"/>
      <c r="K191" s="42"/>
      <c r="L191" s="46"/>
      <c r="M191" s="231"/>
      <c r="N191" s="232"/>
      <c r="O191" s="86"/>
      <c r="P191" s="86"/>
      <c r="Q191" s="86"/>
      <c r="R191" s="86"/>
      <c r="S191" s="86"/>
      <c r="T191" s="86"/>
      <c r="U191" s="87"/>
      <c r="V191" s="40"/>
      <c r="W191" s="40"/>
      <c r="X191" s="40"/>
      <c r="Y191" s="40"/>
      <c r="Z191" s="40"/>
      <c r="AA191" s="40"/>
      <c r="AB191" s="40"/>
      <c r="AC191" s="40"/>
      <c r="AD191" s="40"/>
      <c r="AE191" s="40"/>
      <c r="AT191" s="19" t="s">
        <v>236</v>
      </c>
      <c r="AU191" s="19" t="s">
        <v>84</v>
      </c>
    </row>
    <row r="192" s="13" customFormat="1">
      <c r="A192" s="13"/>
      <c r="B192" s="233"/>
      <c r="C192" s="234"/>
      <c r="D192" s="235" t="s">
        <v>238</v>
      </c>
      <c r="E192" s="236" t="s">
        <v>19</v>
      </c>
      <c r="F192" s="237" t="s">
        <v>4459</v>
      </c>
      <c r="G192" s="234"/>
      <c r="H192" s="238">
        <v>10</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84</v>
      </c>
      <c r="AV192" s="13" t="s">
        <v>84</v>
      </c>
      <c r="AW192" s="13" t="s">
        <v>37</v>
      </c>
      <c r="AX192" s="13" t="s">
        <v>75</v>
      </c>
      <c r="AY192" s="244" t="s">
        <v>227</v>
      </c>
    </row>
    <row r="193" s="13" customFormat="1">
      <c r="A193" s="13"/>
      <c r="B193" s="233"/>
      <c r="C193" s="234"/>
      <c r="D193" s="235" t="s">
        <v>238</v>
      </c>
      <c r="E193" s="236" t="s">
        <v>19</v>
      </c>
      <c r="F193" s="237" t="s">
        <v>4460</v>
      </c>
      <c r="G193" s="234"/>
      <c r="H193" s="238">
        <v>3</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84</v>
      </c>
      <c r="AV193" s="13" t="s">
        <v>84</v>
      </c>
      <c r="AW193" s="13" t="s">
        <v>37</v>
      </c>
      <c r="AX193" s="13" t="s">
        <v>75</v>
      </c>
      <c r="AY193" s="244" t="s">
        <v>227</v>
      </c>
    </row>
    <row r="194" s="14" customFormat="1">
      <c r="A194" s="14"/>
      <c r="B194" s="245"/>
      <c r="C194" s="246"/>
      <c r="D194" s="235" t="s">
        <v>238</v>
      </c>
      <c r="E194" s="247" t="s">
        <v>19</v>
      </c>
      <c r="F194" s="248" t="s">
        <v>240</v>
      </c>
      <c r="G194" s="246"/>
      <c r="H194" s="249">
        <v>13</v>
      </c>
      <c r="I194" s="250"/>
      <c r="J194" s="246"/>
      <c r="K194" s="246"/>
      <c r="L194" s="251"/>
      <c r="M194" s="252"/>
      <c r="N194" s="253"/>
      <c r="O194" s="253"/>
      <c r="P194" s="253"/>
      <c r="Q194" s="253"/>
      <c r="R194" s="253"/>
      <c r="S194" s="253"/>
      <c r="T194" s="253"/>
      <c r="U194" s="254"/>
      <c r="V194" s="14"/>
      <c r="W194" s="14"/>
      <c r="X194" s="14"/>
      <c r="Y194" s="14"/>
      <c r="Z194" s="14"/>
      <c r="AA194" s="14"/>
      <c r="AB194" s="14"/>
      <c r="AC194" s="14"/>
      <c r="AD194" s="14"/>
      <c r="AE194" s="14"/>
      <c r="AT194" s="255" t="s">
        <v>238</v>
      </c>
      <c r="AU194" s="255" t="s">
        <v>84</v>
      </c>
      <c r="AV194" s="14" t="s">
        <v>234</v>
      </c>
      <c r="AW194" s="14" t="s">
        <v>37</v>
      </c>
      <c r="AX194" s="14" t="s">
        <v>82</v>
      </c>
      <c r="AY194" s="255" t="s">
        <v>227</v>
      </c>
    </row>
    <row r="195" s="2" customFormat="1" ht="21.75" customHeight="1">
      <c r="A195" s="40"/>
      <c r="B195" s="41"/>
      <c r="C195" s="256" t="s">
        <v>494</v>
      </c>
      <c r="D195" s="256" t="s">
        <v>241</v>
      </c>
      <c r="E195" s="257" t="s">
        <v>4461</v>
      </c>
      <c r="F195" s="258" t="s">
        <v>4462</v>
      </c>
      <c r="G195" s="259" t="s">
        <v>348</v>
      </c>
      <c r="H195" s="260">
        <v>10</v>
      </c>
      <c r="I195" s="261"/>
      <c r="J195" s="262">
        <f>ROUND(I195*H195,2)</f>
        <v>0</v>
      </c>
      <c r="K195" s="258" t="s">
        <v>4381</v>
      </c>
      <c r="L195" s="263"/>
      <c r="M195" s="264" t="s">
        <v>19</v>
      </c>
      <c r="N195" s="265" t="s">
        <v>46</v>
      </c>
      <c r="O195" s="86"/>
      <c r="P195" s="224">
        <f>O195*H195</f>
        <v>0</v>
      </c>
      <c r="Q195" s="224">
        <v>0.012489999999999999</v>
      </c>
      <c r="R195" s="224">
        <f>Q195*H195</f>
        <v>0.1249</v>
      </c>
      <c r="S195" s="224">
        <v>0</v>
      </c>
      <c r="T195" s="224">
        <f>S195*H195</f>
        <v>0</v>
      </c>
      <c r="U195" s="225" t="s">
        <v>19</v>
      </c>
      <c r="V195" s="40"/>
      <c r="W195" s="40"/>
      <c r="X195" s="40"/>
      <c r="Y195" s="40"/>
      <c r="Z195" s="40"/>
      <c r="AA195" s="40"/>
      <c r="AB195" s="40"/>
      <c r="AC195" s="40"/>
      <c r="AD195" s="40"/>
      <c r="AE195" s="40"/>
      <c r="AR195" s="226" t="s">
        <v>245</v>
      </c>
      <c r="AT195" s="226" t="s">
        <v>241</v>
      </c>
      <c r="AU195" s="226" t="s">
        <v>84</v>
      </c>
      <c r="AY195" s="19" t="s">
        <v>227</v>
      </c>
      <c r="BE195" s="227">
        <f>IF(N195="základní",J195,0)</f>
        <v>0</v>
      </c>
      <c r="BF195" s="227">
        <f>IF(N195="snížená",J195,0)</f>
        <v>0</v>
      </c>
      <c r="BG195" s="227">
        <f>IF(N195="zákl. přenesená",J195,0)</f>
        <v>0</v>
      </c>
      <c r="BH195" s="227">
        <f>IF(N195="sníž. přenesená",J195,0)</f>
        <v>0</v>
      </c>
      <c r="BI195" s="227">
        <f>IF(N195="nulová",J195,0)</f>
        <v>0</v>
      </c>
      <c r="BJ195" s="19" t="s">
        <v>82</v>
      </c>
      <c r="BK195" s="227">
        <f>ROUND(I195*H195,2)</f>
        <v>0</v>
      </c>
      <c r="BL195" s="19" t="s">
        <v>234</v>
      </c>
      <c r="BM195" s="226" t="s">
        <v>4463</v>
      </c>
    </row>
    <row r="196" s="2" customFormat="1" ht="21.75" customHeight="1">
      <c r="A196" s="40"/>
      <c r="B196" s="41"/>
      <c r="C196" s="256" t="s">
        <v>499</v>
      </c>
      <c r="D196" s="256" t="s">
        <v>241</v>
      </c>
      <c r="E196" s="257" t="s">
        <v>4464</v>
      </c>
      <c r="F196" s="258" t="s">
        <v>4465</v>
      </c>
      <c r="G196" s="259" t="s">
        <v>348</v>
      </c>
      <c r="H196" s="260">
        <v>3</v>
      </c>
      <c r="I196" s="261"/>
      <c r="J196" s="262">
        <f>ROUND(I196*H196,2)</f>
        <v>0</v>
      </c>
      <c r="K196" s="258" t="s">
        <v>4381</v>
      </c>
      <c r="L196" s="263"/>
      <c r="M196" s="264" t="s">
        <v>19</v>
      </c>
      <c r="N196" s="265" t="s">
        <v>46</v>
      </c>
      <c r="O196" s="86"/>
      <c r="P196" s="224">
        <f>O196*H196</f>
        <v>0</v>
      </c>
      <c r="Q196" s="224">
        <v>0.01272</v>
      </c>
      <c r="R196" s="224">
        <f>Q196*H196</f>
        <v>0.038159999999999999</v>
      </c>
      <c r="S196" s="224">
        <v>0</v>
      </c>
      <c r="T196" s="224">
        <f>S196*H196</f>
        <v>0</v>
      </c>
      <c r="U196" s="225" t="s">
        <v>19</v>
      </c>
      <c r="V196" s="40"/>
      <c r="W196" s="40"/>
      <c r="X196" s="40"/>
      <c r="Y196" s="40"/>
      <c r="Z196" s="40"/>
      <c r="AA196" s="40"/>
      <c r="AB196" s="40"/>
      <c r="AC196" s="40"/>
      <c r="AD196" s="40"/>
      <c r="AE196" s="40"/>
      <c r="AR196" s="226" t="s">
        <v>245</v>
      </c>
      <c r="AT196" s="226" t="s">
        <v>241</v>
      </c>
      <c r="AU196" s="226" t="s">
        <v>84</v>
      </c>
      <c r="AY196" s="19" t="s">
        <v>227</v>
      </c>
      <c r="BE196" s="227">
        <f>IF(N196="základní",J196,0)</f>
        <v>0</v>
      </c>
      <c r="BF196" s="227">
        <f>IF(N196="snížená",J196,0)</f>
        <v>0</v>
      </c>
      <c r="BG196" s="227">
        <f>IF(N196="zákl. přenesená",J196,0)</f>
        <v>0</v>
      </c>
      <c r="BH196" s="227">
        <f>IF(N196="sníž. přenesená",J196,0)</f>
        <v>0</v>
      </c>
      <c r="BI196" s="227">
        <f>IF(N196="nulová",J196,0)</f>
        <v>0</v>
      </c>
      <c r="BJ196" s="19" t="s">
        <v>82</v>
      </c>
      <c r="BK196" s="227">
        <f>ROUND(I196*H196,2)</f>
        <v>0</v>
      </c>
      <c r="BL196" s="19" t="s">
        <v>234</v>
      </c>
      <c r="BM196" s="226" t="s">
        <v>4466</v>
      </c>
    </row>
    <row r="197" s="12" customFormat="1" ht="22.8" customHeight="1">
      <c r="A197" s="12"/>
      <c r="B197" s="199"/>
      <c r="C197" s="200"/>
      <c r="D197" s="201" t="s">
        <v>74</v>
      </c>
      <c r="E197" s="213" t="s">
        <v>255</v>
      </c>
      <c r="F197" s="213" t="s">
        <v>256</v>
      </c>
      <c r="G197" s="200"/>
      <c r="H197" s="200"/>
      <c r="I197" s="203"/>
      <c r="J197" s="214">
        <f>BK197</f>
        <v>0</v>
      </c>
      <c r="K197" s="200"/>
      <c r="L197" s="205"/>
      <c r="M197" s="206"/>
      <c r="N197" s="207"/>
      <c r="O197" s="207"/>
      <c r="P197" s="208">
        <f>SUM(P198:P244)</f>
        <v>0</v>
      </c>
      <c r="Q197" s="207"/>
      <c r="R197" s="208">
        <f>SUM(R198:R244)</f>
        <v>0.0029100000000000003</v>
      </c>
      <c r="S197" s="207"/>
      <c r="T197" s="208">
        <f>SUM(T198:T244)</f>
        <v>71.06268</v>
      </c>
      <c r="U197" s="209"/>
      <c r="V197" s="12"/>
      <c r="W197" s="12"/>
      <c r="X197" s="12"/>
      <c r="Y197" s="12"/>
      <c r="Z197" s="12"/>
      <c r="AA197" s="12"/>
      <c r="AB197" s="12"/>
      <c r="AC197" s="12"/>
      <c r="AD197" s="12"/>
      <c r="AE197" s="12"/>
      <c r="AR197" s="210" t="s">
        <v>82</v>
      </c>
      <c r="AT197" s="211" t="s">
        <v>74</v>
      </c>
      <c r="AU197" s="211" t="s">
        <v>82</v>
      </c>
      <c r="AY197" s="210" t="s">
        <v>227</v>
      </c>
      <c r="BK197" s="212">
        <f>SUM(BK198:BK244)</f>
        <v>0</v>
      </c>
    </row>
    <row r="198" s="2" customFormat="1" ht="24.15" customHeight="1">
      <c r="A198" s="40"/>
      <c r="B198" s="41"/>
      <c r="C198" s="215" t="s">
        <v>312</v>
      </c>
      <c r="D198" s="215" t="s">
        <v>229</v>
      </c>
      <c r="E198" s="216" t="s">
        <v>4467</v>
      </c>
      <c r="F198" s="217" t="s">
        <v>4468</v>
      </c>
      <c r="G198" s="218" t="s">
        <v>259</v>
      </c>
      <c r="H198" s="219">
        <v>72.75</v>
      </c>
      <c r="I198" s="220"/>
      <c r="J198" s="221">
        <f>ROUND(I198*H198,2)</f>
        <v>0</v>
      </c>
      <c r="K198" s="217" t="s">
        <v>4381</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234</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234</v>
      </c>
      <c r="BM198" s="226" t="s">
        <v>4469</v>
      </c>
    </row>
    <row r="199" s="2" customFormat="1">
      <c r="A199" s="40"/>
      <c r="B199" s="41"/>
      <c r="C199" s="42"/>
      <c r="D199" s="228" t="s">
        <v>236</v>
      </c>
      <c r="E199" s="42"/>
      <c r="F199" s="229" t="s">
        <v>4470</v>
      </c>
      <c r="G199" s="42"/>
      <c r="H199" s="42"/>
      <c r="I199" s="230"/>
      <c r="J199" s="42"/>
      <c r="K199" s="42"/>
      <c r="L199" s="46"/>
      <c r="M199" s="231"/>
      <c r="N199" s="232"/>
      <c r="O199" s="86"/>
      <c r="P199" s="86"/>
      <c r="Q199" s="86"/>
      <c r="R199" s="86"/>
      <c r="S199" s="86"/>
      <c r="T199" s="86"/>
      <c r="U199" s="87"/>
      <c r="V199" s="40"/>
      <c r="W199" s="40"/>
      <c r="X199" s="40"/>
      <c r="Y199" s="40"/>
      <c r="Z199" s="40"/>
      <c r="AA199" s="40"/>
      <c r="AB199" s="40"/>
      <c r="AC199" s="40"/>
      <c r="AD199" s="40"/>
      <c r="AE199" s="40"/>
      <c r="AT199" s="19" t="s">
        <v>236</v>
      </c>
      <c r="AU199" s="19" t="s">
        <v>84</v>
      </c>
    </row>
    <row r="200" s="13" customFormat="1">
      <c r="A200" s="13"/>
      <c r="B200" s="233"/>
      <c r="C200" s="234"/>
      <c r="D200" s="235" t="s">
        <v>238</v>
      </c>
      <c r="E200" s="236" t="s">
        <v>19</v>
      </c>
      <c r="F200" s="237" t="s">
        <v>4471</v>
      </c>
      <c r="G200" s="234"/>
      <c r="H200" s="238">
        <v>72.75</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37</v>
      </c>
      <c r="AX200" s="13" t="s">
        <v>75</v>
      </c>
      <c r="AY200" s="244" t="s">
        <v>227</v>
      </c>
    </row>
    <row r="201" s="14" customFormat="1">
      <c r="A201" s="14"/>
      <c r="B201" s="245"/>
      <c r="C201" s="246"/>
      <c r="D201" s="235" t="s">
        <v>238</v>
      </c>
      <c r="E201" s="247" t="s">
        <v>19</v>
      </c>
      <c r="F201" s="248" t="s">
        <v>240</v>
      </c>
      <c r="G201" s="246"/>
      <c r="H201" s="249">
        <v>72.75</v>
      </c>
      <c r="I201" s="250"/>
      <c r="J201" s="246"/>
      <c r="K201" s="246"/>
      <c r="L201" s="251"/>
      <c r="M201" s="252"/>
      <c r="N201" s="253"/>
      <c r="O201" s="253"/>
      <c r="P201" s="253"/>
      <c r="Q201" s="253"/>
      <c r="R201" s="253"/>
      <c r="S201" s="253"/>
      <c r="T201" s="253"/>
      <c r="U201" s="254"/>
      <c r="V201" s="14"/>
      <c r="W201" s="14"/>
      <c r="X201" s="14"/>
      <c r="Y201" s="14"/>
      <c r="Z201" s="14"/>
      <c r="AA201" s="14"/>
      <c r="AB201" s="14"/>
      <c r="AC201" s="14"/>
      <c r="AD201" s="14"/>
      <c r="AE201" s="14"/>
      <c r="AT201" s="255" t="s">
        <v>238</v>
      </c>
      <c r="AU201" s="255" t="s">
        <v>84</v>
      </c>
      <c r="AV201" s="14" t="s">
        <v>234</v>
      </c>
      <c r="AW201" s="14" t="s">
        <v>37</v>
      </c>
      <c r="AX201" s="14" t="s">
        <v>82</v>
      </c>
      <c r="AY201" s="255" t="s">
        <v>227</v>
      </c>
    </row>
    <row r="202" s="2" customFormat="1" ht="24.15" customHeight="1">
      <c r="A202" s="40"/>
      <c r="B202" s="41"/>
      <c r="C202" s="215" t="s">
        <v>508</v>
      </c>
      <c r="D202" s="215" t="s">
        <v>229</v>
      </c>
      <c r="E202" s="216" t="s">
        <v>474</v>
      </c>
      <c r="F202" s="217" t="s">
        <v>475</v>
      </c>
      <c r="G202" s="218" t="s">
        <v>259</v>
      </c>
      <c r="H202" s="219">
        <v>72.75</v>
      </c>
      <c r="I202" s="220"/>
      <c r="J202" s="221">
        <f>ROUND(I202*H202,2)</f>
        <v>0</v>
      </c>
      <c r="K202" s="217" t="s">
        <v>4381</v>
      </c>
      <c r="L202" s="46"/>
      <c r="M202" s="222" t="s">
        <v>19</v>
      </c>
      <c r="N202" s="223" t="s">
        <v>46</v>
      </c>
      <c r="O202" s="86"/>
      <c r="P202" s="224">
        <f>O202*H202</f>
        <v>0</v>
      </c>
      <c r="Q202" s="224">
        <v>4.0000000000000003E-05</v>
      </c>
      <c r="R202" s="224">
        <f>Q202*H202</f>
        <v>0.0029100000000000003</v>
      </c>
      <c r="S202" s="224">
        <v>0</v>
      </c>
      <c r="T202" s="224">
        <f>S202*H202</f>
        <v>0</v>
      </c>
      <c r="U202" s="225" t="s">
        <v>19</v>
      </c>
      <c r="V202" s="40"/>
      <c r="W202" s="40"/>
      <c r="X202" s="40"/>
      <c r="Y202" s="40"/>
      <c r="Z202" s="40"/>
      <c r="AA202" s="40"/>
      <c r="AB202" s="40"/>
      <c r="AC202" s="40"/>
      <c r="AD202" s="40"/>
      <c r="AE202" s="40"/>
      <c r="AR202" s="226" t="s">
        <v>234</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234</v>
      </c>
      <c r="BM202" s="226" t="s">
        <v>4472</v>
      </c>
    </row>
    <row r="203" s="2" customFormat="1">
      <c r="A203" s="40"/>
      <c r="B203" s="41"/>
      <c r="C203" s="42"/>
      <c r="D203" s="228" t="s">
        <v>236</v>
      </c>
      <c r="E203" s="42"/>
      <c r="F203" s="229" t="s">
        <v>4473</v>
      </c>
      <c r="G203" s="42"/>
      <c r="H203" s="42"/>
      <c r="I203" s="230"/>
      <c r="J203" s="42"/>
      <c r="K203" s="42"/>
      <c r="L203" s="46"/>
      <c r="M203" s="231"/>
      <c r="N203" s="232"/>
      <c r="O203" s="86"/>
      <c r="P203" s="86"/>
      <c r="Q203" s="86"/>
      <c r="R203" s="86"/>
      <c r="S203" s="86"/>
      <c r="T203" s="86"/>
      <c r="U203" s="87"/>
      <c r="V203" s="40"/>
      <c r="W203" s="40"/>
      <c r="X203" s="40"/>
      <c r="Y203" s="40"/>
      <c r="Z203" s="40"/>
      <c r="AA203" s="40"/>
      <c r="AB203" s="40"/>
      <c r="AC203" s="40"/>
      <c r="AD203" s="40"/>
      <c r="AE203" s="40"/>
      <c r="AT203" s="19" t="s">
        <v>236</v>
      </c>
      <c r="AU203" s="19" t="s">
        <v>84</v>
      </c>
    </row>
    <row r="204" s="13" customFormat="1">
      <c r="A204" s="13"/>
      <c r="B204" s="233"/>
      <c r="C204" s="234"/>
      <c r="D204" s="235" t="s">
        <v>238</v>
      </c>
      <c r="E204" s="236" t="s">
        <v>19</v>
      </c>
      <c r="F204" s="237" t="s">
        <v>4471</v>
      </c>
      <c r="G204" s="234"/>
      <c r="H204" s="238">
        <v>72.75</v>
      </c>
      <c r="I204" s="239"/>
      <c r="J204" s="234"/>
      <c r="K204" s="234"/>
      <c r="L204" s="240"/>
      <c r="M204" s="241"/>
      <c r="N204" s="242"/>
      <c r="O204" s="242"/>
      <c r="P204" s="242"/>
      <c r="Q204" s="242"/>
      <c r="R204" s="242"/>
      <c r="S204" s="242"/>
      <c r="T204" s="242"/>
      <c r="U204" s="243"/>
      <c r="V204" s="13"/>
      <c r="W204" s="13"/>
      <c r="X204" s="13"/>
      <c r="Y204" s="13"/>
      <c r="Z204" s="13"/>
      <c r="AA204" s="13"/>
      <c r="AB204" s="13"/>
      <c r="AC204" s="13"/>
      <c r="AD204" s="13"/>
      <c r="AE204" s="13"/>
      <c r="AT204" s="244" t="s">
        <v>238</v>
      </c>
      <c r="AU204" s="244" t="s">
        <v>84</v>
      </c>
      <c r="AV204" s="13" t="s">
        <v>84</v>
      </c>
      <c r="AW204" s="13" t="s">
        <v>37</v>
      </c>
      <c r="AX204" s="13" t="s">
        <v>75</v>
      </c>
      <c r="AY204" s="244" t="s">
        <v>227</v>
      </c>
    </row>
    <row r="205" s="14" customFormat="1">
      <c r="A205" s="14"/>
      <c r="B205" s="245"/>
      <c r="C205" s="246"/>
      <c r="D205" s="235" t="s">
        <v>238</v>
      </c>
      <c r="E205" s="247" t="s">
        <v>19</v>
      </c>
      <c r="F205" s="248" t="s">
        <v>240</v>
      </c>
      <c r="G205" s="246"/>
      <c r="H205" s="249">
        <v>72.75</v>
      </c>
      <c r="I205" s="250"/>
      <c r="J205" s="246"/>
      <c r="K205" s="246"/>
      <c r="L205" s="251"/>
      <c r="M205" s="252"/>
      <c r="N205" s="253"/>
      <c r="O205" s="253"/>
      <c r="P205" s="253"/>
      <c r="Q205" s="253"/>
      <c r="R205" s="253"/>
      <c r="S205" s="253"/>
      <c r="T205" s="253"/>
      <c r="U205" s="254"/>
      <c r="V205" s="14"/>
      <c r="W205" s="14"/>
      <c r="X205" s="14"/>
      <c r="Y205" s="14"/>
      <c r="Z205" s="14"/>
      <c r="AA205" s="14"/>
      <c r="AB205" s="14"/>
      <c r="AC205" s="14"/>
      <c r="AD205" s="14"/>
      <c r="AE205" s="14"/>
      <c r="AT205" s="255" t="s">
        <v>238</v>
      </c>
      <c r="AU205" s="255" t="s">
        <v>84</v>
      </c>
      <c r="AV205" s="14" t="s">
        <v>234</v>
      </c>
      <c r="AW205" s="14" t="s">
        <v>37</v>
      </c>
      <c r="AX205" s="14" t="s">
        <v>82</v>
      </c>
      <c r="AY205" s="255" t="s">
        <v>227</v>
      </c>
    </row>
    <row r="206" s="2" customFormat="1" ht="16.5" customHeight="1">
      <c r="A206" s="40"/>
      <c r="B206" s="41"/>
      <c r="C206" s="215" t="s">
        <v>514</v>
      </c>
      <c r="D206" s="215" t="s">
        <v>229</v>
      </c>
      <c r="E206" s="216" t="s">
        <v>257</v>
      </c>
      <c r="F206" s="217" t="s">
        <v>4474</v>
      </c>
      <c r="G206" s="218" t="s">
        <v>259</v>
      </c>
      <c r="H206" s="219">
        <v>156</v>
      </c>
      <c r="I206" s="220"/>
      <c r="J206" s="221">
        <f>ROUND(I206*H206,2)</f>
        <v>0</v>
      </c>
      <c r="K206" s="217" t="s">
        <v>4381</v>
      </c>
      <c r="L206" s="46"/>
      <c r="M206" s="222" t="s">
        <v>19</v>
      </c>
      <c r="N206" s="223" t="s">
        <v>46</v>
      </c>
      <c r="O206" s="86"/>
      <c r="P206" s="224">
        <f>O206*H206</f>
        <v>0</v>
      </c>
      <c r="Q206" s="224">
        <v>0</v>
      </c>
      <c r="R206" s="224">
        <f>Q206*H206</f>
        <v>0</v>
      </c>
      <c r="S206" s="224">
        <v>0.20799999999999999</v>
      </c>
      <c r="T206" s="224">
        <f>S206*H206</f>
        <v>32.448</v>
      </c>
      <c r="U206" s="225" t="s">
        <v>19</v>
      </c>
      <c r="V206" s="40"/>
      <c r="W206" s="40"/>
      <c r="X206" s="40"/>
      <c r="Y206" s="40"/>
      <c r="Z206" s="40"/>
      <c r="AA206" s="40"/>
      <c r="AB206" s="40"/>
      <c r="AC206" s="40"/>
      <c r="AD206" s="40"/>
      <c r="AE206" s="40"/>
      <c r="AR206" s="226" t="s">
        <v>234</v>
      </c>
      <c r="AT206" s="226" t="s">
        <v>229</v>
      </c>
      <c r="AU206" s="226" t="s">
        <v>84</v>
      </c>
      <c r="AY206" s="19" t="s">
        <v>227</v>
      </c>
      <c r="BE206" s="227">
        <f>IF(N206="základní",J206,0)</f>
        <v>0</v>
      </c>
      <c r="BF206" s="227">
        <f>IF(N206="snížená",J206,0)</f>
        <v>0</v>
      </c>
      <c r="BG206" s="227">
        <f>IF(N206="zákl. přenesená",J206,0)</f>
        <v>0</v>
      </c>
      <c r="BH206" s="227">
        <f>IF(N206="sníž. přenesená",J206,0)</f>
        <v>0</v>
      </c>
      <c r="BI206" s="227">
        <f>IF(N206="nulová",J206,0)</f>
        <v>0</v>
      </c>
      <c r="BJ206" s="19" t="s">
        <v>82</v>
      </c>
      <c r="BK206" s="227">
        <f>ROUND(I206*H206,2)</f>
        <v>0</v>
      </c>
      <c r="BL206" s="19" t="s">
        <v>234</v>
      </c>
      <c r="BM206" s="226" t="s">
        <v>4475</v>
      </c>
    </row>
    <row r="207" s="2" customFormat="1">
      <c r="A207" s="40"/>
      <c r="B207" s="41"/>
      <c r="C207" s="42"/>
      <c r="D207" s="228" t="s">
        <v>236</v>
      </c>
      <c r="E207" s="42"/>
      <c r="F207" s="229" t="s">
        <v>4476</v>
      </c>
      <c r="G207" s="42"/>
      <c r="H207" s="42"/>
      <c r="I207" s="230"/>
      <c r="J207" s="42"/>
      <c r="K207" s="42"/>
      <c r="L207" s="46"/>
      <c r="M207" s="231"/>
      <c r="N207" s="232"/>
      <c r="O207" s="86"/>
      <c r="P207" s="86"/>
      <c r="Q207" s="86"/>
      <c r="R207" s="86"/>
      <c r="S207" s="86"/>
      <c r="T207" s="86"/>
      <c r="U207" s="87"/>
      <c r="V207" s="40"/>
      <c r="W207" s="40"/>
      <c r="X207" s="40"/>
      <c r="Y207" s="40"/>
      <c r="Z207" s="40"/>
      <c r="AA207" s="40"/>
      <c r="AB207" s="40"/>
      <c r="AC207" s="40"/>
      <c r="AD207" s="40"/>
      <c r="AE207" s="40"/>
      <c r="AT207" s="19" t="s">
        <v>236</v>
      </c>
      <c r="AU207" s="19" t="s">
        <v>84</v>
      </c>
    </row>
    <row r="208" s="13" customFormat="1">
      <c r="A208" s="13"/>
      <c r="B208" s="233"/>
      <c r="C208" s="234"/>
      <c r="D208" s="235" t="s">
        <v>238</v>
      </c>
      <c r="E208" s="236" t="s">
        <v>19</v>
      </c>
      <c r="F208" s="237" t="s">
        <v>4477</v>
      </c>
      <c r="G208" s="234"/>
      <c r="H208" s="238">
        <v>156</v>
      </c>
      <c r="I208" s="239"/>
      <c r="J208" s="234"/>
      <c r="K208" s="234"/>
      <c r="L208" s="240"/>
      <c r="M208" s="241"/>
      <c r="N208" s="242"/>
      <c r="O208" s="242"/>
      <c r="P208" s="242"/>
      <c r="Q208" s="242"/>
      <c r="R208" s="242"/>
      <c r="S208" s="242"/>
      <c r="T208" s="242"/>
      <c r="U208" s="243"/>
      <c r="V208" s="13"/>
      <c r="W208" s="13"/>
      <c r="X208" s="13"/>
      <c r="Y208" s="13"/>
      <c r="Z208" s="13"/>
      <c r="AA208" s="13"/>
      <c r="AB208" s="13"/>
      <c r="AC208" s="13"/>
      <c r="AD208" s="13"/>
      <c r="AE208" s="13"/>
      <c r="AT208" s="244" t="s">
        <v>238</v>
      </c>
      <c r="AU208" s="244" t="s">
        <v>84</v>
      </c>
      <c r="AV208" s="13" t="s">
        <v>84</v>
      </c>
      <c r="AW208" s="13" t="s">
        <v>37</v>
      </c>
      <c r="AX208" s="13" t="s">
        <v>75</v>
      </c>
      <c r="AY208" s="244" t="s">
        <v>227</v>
      </c>
    </row>
    <row r="209" s="14" customFormat="1">
      <c r="A209" s="14"/>
      <c r="B209" s="245"/>
      <c r="C209" s="246"/>
      <c r="D209" s="235" t="s">
        <v>238</v>
      </c>
      <c r="E209" s="247" t="s">
        <v>19</v>
      </c>
      <c r="F209" s="248" t="s">
        <v>240</v>
      </c>
      <c r="G209" s="246"/>
      <c r="H209" s="249">
        <v>156</v>
      </c>
      <c r="I209" s="250"/>
      <c r="J209" s="246"/>
      <c r="K209" s="246"/>
      <c r="L209" s="251"/>
      <c r="M209" s="252"/>
      <c r="N209" s="253"/>
      <c r="O209" s="253"/>
      <c r="P209" s="253"/>
      <c r="Q209" s="253"/>
      <c r="R209" s="253"/>
      <c r="S209" s="253"/>
      <c r="T209" s="253"/>
      <c r="U209" s="254"/>
      <c r="V209" s="14"/>
      <c r="W209" s="14"/>
      <c r="X209" s="14"/>
      <c r="Y209" s="14"/>
      <c r="Z209" s="14"/>
      <c r="AA209" s="14"/>
      <c r="AB209" s="14"/>
      <c r="AC209" s="14"/>
      <c r="AD209" s="14"/>
      <c r="AE209" s="14"/>
      <c r="AT209" s="255" t="s">
        <v>238</v>
      </c>
      <c r="AU209" s="255" t="s">
        <v>84</v>
      </c>
      <c r="AV209" s="14" t="s">
        <v>234</v>
      </c>
      <c r="AW209" s="14" t="s">
        <v>37</v>
      </c>
      <c r="AX209" s="14" t="s">
        <v>82</v>
      </c>
      <c r="AY209" s="255" t="s">
        <v>227</v>
      </c>
    </row>
    <row r="210" s="2" customFormat="1" ht="16.5" customHeight="1">
      <c r="A210" s="40"/>
      <c r="B210" s="41"/>
      <c r="C210" s="215" t="s">
        <v>521</v>
      </c>
      <c r="D210" s="215" t="s">
        <v>229</v>
      </c>
      <c r="E210" s="216" t="s">
        <v>268</v>
      </c>
      <c r="F210" s="217" t="s">
        <v>4478</v>
      </c>
      <c r="G210" s="218" t="s">
        <v>259</v>
      </c>
      <c r="H210" s="219">
        <v>28.719999999999999</v>
      </c>
      <c r="I210" s="220"/>
      <c r="J210" s="221">
        <f>ROUND(I210*H210,2)</f>
        <v>0</v>
      </c>
      <c r="K210" s="217" t="s">
        <v>4381</v>
      </c>
      <c r="L210" s="46"/>
      <c r="M210" s="222" t="s">
        <v>19</v>
      </c>
      <c r="N210" s="223" t="s">
        <v>46</v>
      </c>
      <c r="O210" s="86"/>
      <c r="P210" s="224">
        <f>O210*H210</f>
        <v>0</v>
      </c>
      <c r="Q210" s="224">
        <v>0</v>
      </c>
      <c r="R210" s="224">
        <f>Q210*H210</f>
        <v>0</v>
      </c>
      <c r="S210" s="224">
        <v>0.308</v>
      </c>
      <c r="T210" s="224">
        <f>S210*H210</f>
        <v>8.8457600000000003</v>
      </c>
      <c r="U210" s="225" t="s">
        <v>19</v>
      </c>
      <c r="V210" s="40"/>
      <c r="W210" s="40"/>
      <c r="X210" s="40"/>
      <c r="Y210" s="40"/>
      <c r="Z210" s="40"/>
      <c r="AA210" s="40"/>
      <c r="AB210" s="40"/>
      <c r="AC210" s="40"/>
      <c r="AD210" s="40"/>
      <c r="AE210" s="40"/>
      <c r="AR210" s="226" t="s">
        <v>234</v>
      </c>
      <c r="AT210" s="226" t="s">
        <v>229</v>
      </c>
      <c r="AU210" s="226" t="s">
        <v>84</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234</v>
      </c>
      <c r="BM210" s="226" t="s">
        <v>4479</v>
      </c>
    </row>
    <row r="211" s="2" customFormat="1">
      <c r="A211" s="40"/>
      <c r="B211" s="41"/>
      <c r="C211" s="42"/>
      <c r="D211" s="228" t="s">
        <v>236</v>
      </c>
      <c r="E211" s="42"/>
      <c r="F211" s="229" t="s">
        <v>4480</v>
      </c>
      <c r="G211" s="42"/>
      <c r="H211" s="42"/>
      <c r="I211" s="230"/>
      <c r="J211" s="42"/>
      <c r="K211" s="42"/>
      <c r="L211" s="46"/>
      <c r="M211" s="231"/>
      <c r="N211" s="232"/>
      <c r="O211" s="86"/>
      <c r="P211" s="86"/>
      <c r="Q211" s="86"/>
      <c r="R211" s="86"/>
      <c r="S211" s="86"/>
      <c r="T211" s="86"/>
      <c r="U211" s="87"/>
      <c r="V211" s="40"/>
      <c r="W211" s="40"/>
      <c r="X211" s="40"/>
      <c r="Y211" s="40"/>
      <c r="Z211" s="40"/>
      <c r="AA211" s="40"/>
      <c r="AB211" s="40"/>
      <c r="AC211" s="40"/>
      <c r="AD211" s="40"/>
      <c r="AE211" s="40"/>
      <c r="AT211" s="19" t="s">
        <v>236</v>
      </c>
      <c r="AU211" s="19" t="s">
        <v>84</v>
      </c>
    </row>
    <row r="212" s="13" customFormat="1">
      <c r="A212" s="13"/>
      <c r="B212" s="233"/>
      <c r="C212" s="234"/>
      <c r="D212" s="235" t="s">
        <v>238</v>
      </c>
      <c r="E212" s="236" t="s">
        <v>19</v>
      </c>
      <c r="F212" s="237" t="s">
        <v>4481</v>
      </c>
      <c r="G212" s="234"/>
      <c r="H212" s="238">
        <v>28.719999999999999</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84</v>
      </c>
      <c r="AV212" s="13" t="s">
        <v>84</v>
      </c>
      <c r="AW212" s="13" t="s">
        <v>37</v>
      </c>
      <c r="AX212" s="13" t="s">
        <v>75</v>
      </c>
      <c r="AY212" s="244" t="s">
        <v>227</v>
      </c>
    </row>
    <row r="213" s="14" customFormat="1">
      <c r="A213" s="14"/>
      <c r="B213" s="245"/>
      <c r="C213" s="246"/>
      <c r="D213" s="235" t="s">
        <v>238</v>
      </c>
      <c r="E213" s="247" t="s">
        <v>19</v>
      </c>
      <c r="F213" s="248" t="s">
        <v>240</v>
      </c>
      <c r="G213" s="246"/>
      <c r="H213" s="249">
        <v>28.719999999999999</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84</v>
      </c>
      <c r="AV213" s="14" t="s">
        <v>234</v>
      </c>
      <c r="AW213" s="14" t="s">
        <v>37</v>
      </c>
      <c r="AX213" s="14" t="s">
        <v>82</v>
      </c>
      <c r="AY213" s="255" t="s">
        <v>227</v>
      </c>
    </row>
    <row r="214" s="2" customFormat="1" ht="16.5" customHeight="1">
      <c r="A214" s="40"/>
      <c r="B214" s="41"/>
      <c r="C214" s="215" t="s">
        <v>526</v>
      </c>
      <c r="D214" s="215" t="s">
        <v>229</v>
      </c>
      <c r="E214" s="216" t="s">
        <v>279</v>
      </c>
      <c r="F214" s="217" t="s">
        <v>280</v>
      </c>
      <c r="G214" s="218" t="s">
        <v>232</v>
      </c>
      <c r="H214" s="219">
        <v>1.52</v>
      </c>
      <c r="I214" s="220"/>
      <c r="J214" s="221">
        <f>ROUND(I214*H214,2)</f>
        <v>0</v>
      </c>
      <c r="K214" s="217" t="s">
        <v>4381</v>
      </c>
      <c r="L214" s="46"/>
      <c r="M214" s="222" t="s">
        <v>19</v>
      </c>
      <c r="N214" s="223" t="s">
        <v>46</v>
      </c>
      <c r="O214" s="86"/>
      <c r="P214" s="224">
        <f>O214*H214</f>
        <v>0</v>
      </c>
      <c r="Q214" s="224">
        <v>0</v>
      </c>
      <c r="R214" s="224">
        <f>Q214*H214</f>
        <v>0</v>
      </c>
      <c r="S214" s="224">
        <v>2.2000000000000002</v>
      </c>
      <c r="T214" s="224">
        <f>S214*H214</f>
        <v>3.3440000000000003</v>
      </c>
      <c r="U214" s="225" t="s">
        <v>19</v>
      </c>
      <c r="V214" s="40"/>
      <c r="W214" s="40"/>
      <c r="X214" s="40"/>
      <c r="Y214" s="40"/>
      <c r="Z214" s="40"/>
      <c r="AA214" s="40"/>
      <c r="AB214" s="40"/>
      <c r="AC214" s="40"/>
      <c r="AD214" s="40"/>
      <c r="AE214" s="40"/>
      <c r="AR214" s="226" t="s">
        <v>234</v>
      </c>
      <c r="AT214" s="226" t="s">
        <v>229</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234</v>
      </c>
      <c r="BM214" s="226" t="s">
        <v>4482</v>
      </c>
    </row>
    <row r="215" s="2" customFormat="1">
      <c r="A215" s="40"/>
      <c r="B215" s="41"/>
      <c r="C215" s="42"/>
      <c r="D215" s="228" t="s">
        <v>236</v>
      </c>
      <c r="E215" s="42"/>
      <c r="F215" s="229" t="s">
        <v>4483</v>
      </c>
      <c r="G215" s="42"/>
      <c r="H215" s="42"/>
      <c r="I215" s="230"/>
      <c r="J215" s="42"/>
      <c r="K215" s="42"/>
      <c r="L215" s="46"/>
      <c r="M215" s="231"/>
      <c r="N215" s="232"/>
      <c r="O215" s="86"/>
      <c r="P215" s="86"/>
      <c r="Q215" s="86"/>
      <c r="R215" s="86"/>
      <c r="S215" s="86"/>
      <c r="T215" s="86"/>
      <c r="U215" s="87"/>
      <c r="V215" s="40"/>
      <c r="W215" s="40"/>
      <c r="X215" s="40"/>
      <c r="Y215" s="40"/>
      <c r="Z215" s="40"/>
      <c r="AA215" s="40"/>
      <c r="AB215" s="40"/>
      <c r="AC215" s="40"/>
      <c r="AD215" s="40"/>
      <c r="AE215" s="40"/>
      <c r="AT215" s="19" t="s">
        <v>236</v>
      </c>
      <c r="AU215" s="19" t="s">
        <v>84</v>
      </c>
    </row>
    <row r="216" s="13" customFormat="1">
      <c r="A216" s="13"/>
      <c r="B216" s="233"/>
      <c r="C216" s="234"/>
      <c r="D216" s="235" t="s">
        <v>238</v>
      </c>
      <c r="E216" s="236" t="s">
        <v>19</v>
      </c>
      <c r="F216" s="237" t="s">
        <v>4484</v>
      </c>
      <c r="G216" s="234"/>
      <c r="H216" s="238">
        <v>1.52</v>
      </c>
      <c r="I216" s="239"/>
      <c r="J216" s="234"/>
      <c r="K216" s="234"/>
      <c r="L216" s="240"/>
      <c r="M216" s="241"/>
      <c r="N216" s="242"/>
      <c r="O216" s="242"/>
      <c r="P216" s="242"/>
      <c r="Q216" s="242"/>
      <c r="R216" s="242"/>
      <c r="S216" s="242"/>
      <c r="T216" s="242"/>
      <c r="U216" s="243"/>
      <c r="V216" s="13"/>
      <c r="W216" s="13"/>
      <c r="X216" s="13"/>
      <c r="Y216" s="13"/>
      <c r="Z216" s="13"/>
      <c r="AA216" s="13"/>
      <c r="AB216" s="13"/>
      <c r="AC216" s="13"/>
      <c r="AD216" s="13"/>
      <c r="AE216" s="13"/>
      <c r="AT216" s="244" t="s">
        <v>238</v>
      </c>
      <c r="AU216" s="244" t="s">
        <v>84</v>
      </c>
      <c r="AV216" s="13" t="s">
        <v>84</v>
      </c>
      <c r="AW216" s="13" t="s">
        <v>37</v>
      </c>
      <c r="AX216" s="13" t="s">
        <v>75</v>
      </c>
      <c r="AY216" s="244" t="s">
        <v>227</v>
      </c>
    </row>
    <row r="217" s="14" customFormat="1">
      <c r="A217" s="14"/>
      <c r="B217" s="245"/>
      <c r="C217" s="246"/>
      <c r="D217" s="235" t="s">
        <v>238</v>
      </c>
      <c r="E217" s="247" t="s">
        <v>19</v>
      </c>
      <c r="F217" s="248" t="s">
        <v>240</v>
      </c>
      <c r="G217" s="246"/>
      <c r="H217" s="249">
        <v>1.52</v>
      </c>
      <c r="I217" s="250"/>
      <c r="J217" s="246"/>
      <c r="K217" s="246"/>
      <c r="L217" s="251"/>
      <c r="M217" s="252"/>
      <c r="N217" s="253"/>
      <c r="O217" s="253"/>
      <c r="P217" s="253"/>
      <c r="Q217" s="253"/>
      <c r="R217" s="253"/>
      <c r="S217" s="253"/>
      <c r="T217" s="253"/>
      <c r="U217" s="254"/>
      <c r="V217" s="14"/>
      <c r="W217" s="14"/>
      <c r="X217" s="14"/>
      <c r="Y217" s="14"/>
      <c r="Z217" s="14"/>
      <c r="AA217" s="14"/>
      <c r="AB217" s="14"/>
      <c r="AC217" s="14"/>
      <c r="AD217" s="14"/>
      <c r="AE217" s="14"/>
      <c r="AT217" s="255" t="s">
        <v>238</v>
      </c>
      <c r="AU217" s="255" t="s">
        <v>84</v>
      </c>
      <c r="AV217" s="14" t="s">
        <v>234</v>
      </c>
      <c r="AW217" s="14" t="s">
        <v>37</v>
      </c>
      <c r="AX217" s="14" t="s">
        <v>82</v>
      </c>
      <c r="AY217" s="255" t="s">
        <v>227</v>
      </c>
    </row>
    <row r="218" s="2" customFormat="1" ht="16.5" customHeight="1">
      <c r="A218" s="40"/>
      <c r="B218" s="41"/>
      <c r="C218" s="215" t="s">
        <v>531</v>
      </c>
      <c r="D218" s="215" t="s">
        <v>229</v>
      </c>
      <c r="E218" s="216" t="s">
        <v>4485</v>
      </c>
      <c r="F218" s="217" t="s">
        <v>4486</v>
      </c>
      <c r="G218" s="218" t="s">
        <v>232</v>
      </c>
      <c r="H218" s="219">
        <v>0.97499999999999998</v>
      </c>
      <c r="I218" s="220"/>
      <c r="J218" s="221">
        <f>ROUND(I218*H218,2)</f>
        <v>0</v>
      </c>
      <c r="K218" s="217" t="s">
        <v>4381</v>
      </c>
      <c r="L218" s="46"/>
      <c r="M218" s="222" t="s">
        <v>19</v>
      </c>
      <c r="N218" s="223" t="s">
        <v>46</v>
      </c>
      <c r="O218" s="86"/>
      <c r="P218" s="224">
        <f>O218*H218</f>
        <v>0</v>
      </c>
      <c r="Q218" s="224">
        <v>0</v>
      </c>
      <c r="R218" s="224">
        <f>Q218*H218</f>
        <v>0</v>
      </c>
      <c r="S218" s="224">
        <v>2.2000000000000002</v>
      </c>
      <c r="T218" s="224">
        <f>S218*H218</f>
        <v>2.145</v>
      </c>
      <c r="U218" s="225" t="s">
        <v>19</v>
      </c>
      <c r="V218" s="40"/>
      <c r="W218" s="40"/>
      <c r="X218" s="40"/>
      <c r="Y218" s="40"/>
      <c r="Z218" s="40"/>
      <c r="AA218" s="40"/>
      <c r="AB218" s="40"/>
      <c r="AC218" s="40"/>
      <c r="AD218" s="40"/>
      <c r="AE218" s="40"/>
      <c r="AR218" s="226" t="s">
        <v>234</v>
      </c>
      <c r="AT218" s="226" t="s">
        <v>229</v>
      </c>
      <c r="AU218" s="226" t="s">
        <v>84</v>
      </c>
      <c r="AY218" s="19" t="s">
        <v>227</v>
      </c>
      <c r="BE218" s="227">
        <f>IF(N218="základní",J218,0)</f>
        <v>0</v>
      </c>
      <c r="BF218" s="227">
        <f>IF(N218="snížená",J218,0)</f>
        <v>0</v>
      </c>
      <c r="BG218" s="227">
        <f>IF(N218="zákl. přenesená",J218,0)</f>
        <v>0</v>
      </c>
      <c r="BH218" s="227">
        <f>IF(N218="sníž. přenesená",J218,0)</f>
        <v>0</v>
      </c>
      <c r="BI218" s="227">
        <f>IF(N218="nulová",J218,0)</f>
        <v>0</v>
      </c>
      <c r="BJ218" s="19" t="s">
        <v>82</v>
      </c>
      <c r="BK218" s="227">
        <f>ROUND(I218*H218,2)</f>
        <v>0</v>
      </c>
      <c r="BL218" s="19" t="s">
        <v>234</v>
      </c>
      <c r="BM218" s="226" t="s">
        <v>4487</v>
      </c>
    </row>
    <row r="219" s="2" customFormat="1">
      <c r="A219" s="40"/>
      <c r="B219" s="41"/>
      <c r="C219" s="42"/>
      <c r="D219" s="228" t="s">
        <v>236</v>
      </c>
      <c r="E219" s="42"/>
      <c r="F219" s="229" t="s">
        <v>4488</v>
      </c>
      <c r="G219" s="42"/>
      <c r="H219" s="42"/>
      <c r="I219" s="230"/>
      <c r="J219" s="42"/>
      <c r="K219" s="42"/>
      <c r="L219" s="46"/>
      <c r="M219" s="231"/>
      <c r="N219" s="232"/>
      <c r="O219" s="86"/>
      <c r="P219" s="86"/>
      <c r="Q219" s="86"/>
      <c r="R219" s="86"/>
      <c r="S219" s="86"/>
      <c r="T219" s="86"/>
      <c r="U219" s="87"/>
      <c r="V219" s="40"/>
      <c r="W219" s="40"/>
      <c r="X219" s="40"/>
      <c r="Y219" s="40"/>
      <c r="Z219" s="40"/>
      <c r="AA219" s="40"/>
      <c r="AB219" s="40"/>
      <c r="AC219" s="40"/>
      <c r="AD219" s="40"/>
      <c r="AE219" s="40"/>
      <c r="AT219" s="19" t="s">
        <v>236</v>
      </c>
      <c r="AU219" s="19" t="s">
        <v>84</v>
      </c>
    </row>
    <row r="220" s="13" customFormat="1">
      <c r="A220" s="13"/>
      <c r="B220" s="233"/>
      <c r="C220" s="234"/>
      <c r="D220" s="235" t="s">
        <v>238</v>
      </c>
      <c r="E220" s="236" t="s">
        <v>19</v>
      </c>
      <c r="F220" s="237" t="s">
        <v>4489</v>
      </c>
      <c r="G220" s="234"/>
      <c r="H220" s="238">
        <v>0.97499999999999998</v>
      </c>
      <c r="I220" s="239"/>
      <c r="J220" s="234"/>
      <c r="K220" s="234"/>
      <c r="L220" s="240"/>
      <c r="M220" s="241"/>
      <c r="N220" s="242"/>
      <c r="O220" s="242"/>
      <c r="P220" s="242"/>
      <c r="Q220" s="242"/>
      <c r="R220" s="242"/>
      <c r="S220" s="242"/>
      <c r="T220" s="242"/>
      <c r="U220" s="243"/>
      <c r="V220" s="13"/>
      <c r="W220" s="13"/>
      <c r="X220" s="13"/>
      <c r="Y220" s="13"/>
      <c r="Z220" s="13"/>
      <c r="AA220" s="13"/>
      <c r="AB220" s="13"/>
      <c r="AC220" s="13"/>
      <c r="AD220" s="13"/>
      <c r="AE220" s="13"/>
      <c r="AT220" s="244" t="s">
        <v>238</v>
      </c>
      <c r="AU220" s="244" t="s">
        <v>84</v>
      </c>
      <c r="AV220" s="13" t="s">
        <v>84</v>
      </c>
      <c r="AW220" s="13" t="s">
        <v>37</v>
      </c>
      <c r="AX220" s="13" t="s">
        <v>82</v>
      </c>
      <c r="AY220" s="244" t="s">
        <v>227</v>
      </c>
    </row>
    <row r="221" s="2" customFormat="1" ht="24.15" customHeight="1">
      <c r="A221" s="40"/>
      <c r="B221" s="41"/>
      <c r="C221" s="215" t="s">
        <v>538</v>
      </c>
      <c r="D221" s="215" t="s">
        <v>229</v>
      </c>
      <c r="E221" s="216" t="s">
        <v>297</v>
      </c>
      <c r="F221" s="217" t="s">
        <v>298</v>
      </c>
      <c r="G221" s="218" t="s">
        <v>259</v>
      </c>
      <c r="H221" s="219">
        <v>33.600000000000001</v>
      </c>
      <c r="I221" s="220"/>
      <c r="J221" s="221">
        <f>ROUND(I221*H221,2)</f>
        <v>0</v>
      </c>
      <c r="K221" s="217" t="s">
        <v>4381</v>
      </c>
      <c r="L221" s="46"/>
      <c r="M221" s="222" t="s">
        <v>19</v>
      </c>
      <c r="N221" s="223" t="s">
        <v>46</v>
      </c>
      <c r="O221" s="86"/>
      <c r="P221" s="224">
        <f>O221*H221</f>
        <v>0</v>
      </c>
      <c r="Q221" s="224">
        <v>0</v>
      </c>
      <c r="R221" s="224">
        <f>Q221*H221</f>
        <v>0</v>
      </c>
      <c r="S221" s="224">
        <v>0.075999999999999998</v>
      </c>
      <c r="T221" s="224">
        <f>S221*H221</f>
        <v>2.5535999999999999</v>
      </c>
      <c r="U221" s="225" t="s">
        <v>19</v>
      </c>
      <c r="V221" s="40"/>
      <c r="W221" s="40"/>
      <c r="X221" s="40"/>
      <c r="Y221" s="40"/>
      <c r="Z221" s="40"/>
      <c r="AA221" s="40"/>
      <c r="AB221" s="40"/>
      <c r="AC221" s="40"/>
      <c r="AD221" s="40"/>
      <c r="AE221" s="40"/>
      <c r="AR221" s="226" t="s">
        <v>234</v>
      </c>
      <c r="AT221" s="226" t="s">
        <v>229</v>
      </c>
      <c r="AU221" s="226" t="s">
        <v>84</v>
      </c>
      <c r="AY221" s="19" t="s">
        <v>227</v>
      </c>
      <c r="BE221" s="227">
        <f>IF(N221="základní",J221,0)</f>
        <v>0</v>
      </c>
      <c r="BF221" s="227">
        <f>IF(N221="snížená",J221,0)</f>
        <v>0</v>
      </c>
      <c r="BG221" s="227">
        <f>IF(N221="zákl. přenesená",J221,0)</f>
        <v>0</v>
      </c>
      <c r="BH221" s="227">
        <f>IF(N221="sníž. přenesená",J221,0)</f>
        <v>0</v>
      </c>
      <c r="BI221" s="227">
        <f>IF(N221="nulová",J221,0)</f>
        <v>0</v>
      </c>
      <c r="BJ221" s="19" t="s">
        <v>82</v>
      </c>
      <c r="BK221" s="227">
        <f>ROUND(I221*H221,2)</f>
        <v>0</v>
      </c>
      <c r="BL221" s="19" t="s">
        <v>234</v>
      </c>
      <c r="BM221" s="226" t="s">
        <v>4490</v>
      </c>
    </row>
    <row r="222" s="2" customFormat="1">
      <c r="A222" s="40"/>
      <c r="B222" s="41"/>
      <c r="C222" s="42"/>
      <c r="D222" s="228" t="s">
        <v>236</v>
      </c>
      <c r="E222" s="42"/>
      <c r="F222" s="229" t="s">
        <v>4491</v>
      </c>
      <c r="G222" s="42"/>
      <c r="H222" s="42"/>
      <c r="I222" s="230"/>
      <c r="J222" s="42"/>
      <c r="K222" s="42"/>
      <c r="L222" s="46"/>
      <c r="M222" s="231"/>
      <c r="N222" s="232"/>
      <c r="O222" s="86"/>
      <c r="P222" s="86"/>
      <c r="Q222" s="86"/>
      <c r="R222" s="86"/>
      <c r="S222" s="86"/>
      <c r="T222" s="86"/>
      <c r="U222" s="87"/>
      <c r="V222" s="40"/>
      <c r="W222" s="40"/>
      <c r="X222" s="40"/>
      <c r="Y222" s="40"/>
      <c r="Z222" s="40"/>
      <c r="AA222" s="40"/>
      <c r="AB222" s="40"/>
      <c r="AC222" s="40"/>
      <c r="AD222" s="40"/>
      <c r="AE222" s="40"/>
      <c r="AT222" s="19" t="s">
        <v>236</v>
      </c>
      <c r="AU222" s="19" t="s">
        <v>84</v>
      </c>
    </row>
    <row r="223" s="13" customFormat="1">
      <c r="A223" s="13"/>
      <c r="B223" s="233"/>
      <c r="C223" s="234"/>
      <c r="D223" s="235" t="s">
        <v>238</v>
      </c>
      <c r="E223" s="236" t="s">
        <v>19</v>
      </c>
      <c r="F223" s="237" t="s">
        <v>4492</v>
      </c>
      <c r="G223" s="234"/>
      <c r="H223" s="238">
        <v>33.600000000000001</v>
      </c>
      <c r="I223" s="239"/>
      <c r="J223" s="234"/>
      <c r="K223" s="234"/>
      <c r="L223" s="240"/>
      <c r="M223" s="241"/>
      <c r="N223" s="242"/>
      <c r="O223" s="242"/>
      <c r="P223" s="242"/>
      <c r="Q223" s="242"/>
      <c r="R223" s="242"/>
      <c r="S223" s="242"/>
      <c r="T223" s="242"/>
      <c r="U223" s="243"/>
      <c r="V223" s="13"/>
      <c r="W223" s="13"/>
      <c r="X223" s="13"/>
      <c r="Y223" s="13"/>
      <c r="Z223" s="13"/>
      <c r="AA223" s="13"/>
      <c r="AB223" s="13"/>
      <c r="AC223" s="13"/>
      <c r="AD223" s="13"/>
      <c r="AE223" s="13"/>
      <c r="AT223" s="244" t="s">
        <v>238</v>
      </c>
      <c r="AU223" s="244" t="s">
        <v>84</v>
      </c>
      <c r="AV223" s="13" t="s">
        <v>84</v>
      </c>
      <c r="AW223" s="13" t="s">
        <v>37</v>
      </c>
      <c r="AX223" s="13" t="s">
        <v>75</v>
      </c>
      <c r="AY223" s="244" t="s">
        <v>227</v>
      </c>
    </row>
    <row r="224" s="14" customFormat="1">
      <c r="A224" s="14"/>
      <c r="B224" s="245"/>
      <c r="C224" s="246"/>
      <c r="D224" s="235" t="s">
        <v>238</v>
      </c>
      <c r="E224" s="247" t="s">
        <v>19</v>
      </c>
      <c r="F224" s="248" t="s">
        <v>240</v>
      </c>
      <c r="G224" s="246"/>
      <c r="H224" s="249">
        <v>33.600000000000001</v>
      </c>
      <c r="I224" s="250"/>
      <c r="J224" s="246"/>
      <c r="K224" s="246"/>
      <c r="L224" s="251"/>
      <c r="M224" s="252"/>
      <c r="N224" s="253"/>
      <c r="O224" s="253"/>
      <c r="P224" s="253"/>
      <c r="Q224" s="253"/>
      <c r="R224" s="253"/>
      <c r="S224" s="253"/>
      <c r="T224" s="253"/>
      <c r="U224" s="254"/>
      <c r="V224" s="14"/>
      <c r="W224" s="14"/>
      <c r="X224" s="14"/>
      <c r="Y224" s="14"/>
      <c r="Z224" s="14"/>
      <c r="AA224" s="14"/>
      <c r="AB224" s="14"/>
      <c r="AC224" s="14"/>
      <c r="AD224" s="14"/>
      <c r="AE224" s="14"/>
      <c r="AT224" s="255" t="s">
        <v>238</v>
      </c>
      <c r="AU224" s="255" t="s">
        <v>84</v>
      </c>
      <c r="AV224" s="14" t="s">
        <v>234</v>
      </c>
      <c r="AW224" s="14" t="s">
        <v>37</v>
      </c>
      <c r="AX224" s="14" t="s">
        <v>82</v>
      </c>
      <c r="AY224" s="255" t="s">
        <v>227</v>
      </c>
    </row>
    <row r="225" s="2" customFormat="1" ht="24.15" customHeight="1">
      <c r="A225" s="40"/>
      <c r="B225" s="41"/>
      <c r="C225" s="215" t="s">
        <v>545</v>
      </c>
      <c r="D225" s="215" t="s">
        <v>229</v>
      </c>
      <c r="E225" s="216" t="s">
        <v>4493</v>
      </c>
      <c r="F225" s="217" t="s">
        <v>4494</v>
      </c>
      <c r="G225" s="218" t="s">
        <v>232</v>
      </c>
      <c r="H225" s="219">
        <v>0.378</v>
      </c>
      <c r="I225" s="220"/>
      <c r="J225" s="221">
        <f>ROUND(I225*H225,2)</f>
        <v>0</v>
      </c>
      <c r="K225" s="217" t="s">
        <v>4381</v>
      </c>
      <c r="L225" s="46"/>
      <c r="M225" s="222" t="s">
        <v>19</v>
      </c>
      <c r="N225" s="223" t="s">
        <v>46</v>
      </c>
      <c r="O225" s="86"/>
      <c r="P225" s="224">
        <f>O225*H225</f>
        <v>0</v>
      </c>
      <c r="Q225" s="224">
        <v>0</v>
      </c>
      <c r="R225" s="224">
        <f>Q225*H225</f>
        <v>0</v>
      </c>
      <c r="S225" s="224">
        <v>1.8</v>
      </c>
      <c r="T225" s="224">
        <f>S225*H225</f>
        <v>0.6804</v>
      </c>
      <c r="U225" s="225" t="s">
        <v>19</v>
      </c>
      <c r="V225" s="40"/>
      <c r="W225" s="40"/>
      <c r="X225" s="40"/>
      <c r="Y225" s="40"/>
      <c r="Z225" s="40"/>
      <c r="AA225" s="40"/>
      <c r="AB225" s="40"/>
      <c r="AC225" s="40"/>
      <c r="AD225" s="40"/>
      <c r="AE225" s="40"/>
      <c r="AR225" s="226" t="s">
        <v>234</v>
      </c>
      <c r="AT225" s="226" t="s">
        <v>229</v>
      </c>
      <c r="AU225" s="226" t="s">
        <v>84</v>
      </c>
      <c r="AY225" s="19" t="s">
        <v>227</v>
      </c>
      <c r="BE225" s="227">
        <f>IF(N225="základní",J225,0)</f>
        <v>0</v>
      </c>
      <c r="BF225" s="227">
        <f>IF(N225="snížená",J225,0)</f>
        <v>0</v>
      </c>
      <c r="BG225" s="227">
        <f>IF(N225="zákl. přenesená",J225,0)</f>
        <v>0</v>
      </c>
      <c r="BH225" s="227">
        <f>IF(N225="sníž. přenesená",J225,0)</f>
        <v>0</v>
      </c>
      <c r="BI225" s="227">
        <f>IF(N225="nulová",J225,0)</f>
        <v>0</v>
      </c>
      <c r="BJ225" s="19" t="s">
        <v>82</v>
      </c>
      <c r="BK225" s="227">
        <f>ROUND(I225*H225,2)</f>
        <v>0</v>
      </c>
      <c r="BL225" s="19" t="s">
        <v>234</v>
      </c>
      <c r="BM225" s="226" t="s">
        <v>4495</v>
      </c>
    </row>
    <row r="226" s="2" customFormat="1">
      <c r="A226" s="40"/>
      <c r="B226" s="41"/>
      <c r="C226" s="42"/>
      <c r="D226" s="228" t="s">
        <v>236</v>
      </c>
      <c r="E226" s="42"/>
      <c r="F226" s="229" t="s">
        <v>4496</v>
      </c>
      <c r="G226" s="42"/>
      <c r="H226" s="42"/>
      <c r="I226" s="230"/>
      <c r="J226" s="42"/>
      <c r="K226" s="42"/>
      <c r="L226" s="46"/>
      <c r="M226" s="231"/>
      <c r="N226" s="232"/>
      <c r="O226" s="86"/>
      <c r="P226" s="86"/>
      <c r="Q226" s="86"/>
      <c r="R226" s="86"/>
      <c r="S226" s="86"/>
      <c r="T226" s="86"/>
      <c r="U226" s="87"/>
      <c r="V226" s="40"/>
      <c r="W226" s="40"/>
      <c r="X226" s="40"/>
      <c r="Y226" s="40"/>
      <c r="Z226" s="40"/>
      <c r="AA226" s="40"/>
      <c r="AB226" s="40"/>
      <c r="AC226" s="40"/>
      <c r="AD226" s="40"/>
      <c r="AE226" s="40"/>
      <c r="AT226" s="19" t="s">
        <v>236</v>
      </c>
      <c r="AU226" s="19" t="s">
        <v>84</v>
      </c>
    </row>
    <row r="227" s="13" customFormat="1">
      <c r="A227" s="13"/>
      <c r="B227" s="233"/>
      <c r="C227" s="234"/>
      <c r="D227" s="235" t="s">
        <v>238</v>
      </c>
      <c r="E227" s="236" t="s">
        <v>19</v>
      </c>
      <c r="F227" s="237" t="s">
        <v>4497</v>
      </c>
      <c r="G227" s="234"/>
      <c r="H227" s="238">
        <v>0.378</v>
      </c>
      <c r="I227" s="239"/>
      <c r="J227" s="234"/>
      <c r="K227" s="234"/>
      <c r="L227" s="240"/>
      <c r="M227" s="241"/>
      <c r="N227" s="242"/>
      <c r="O227" s="242"/>
      <c r="P227" s="242"/>
      <c r="Q227" s="242"/>
      <c r="R227" s="242"/>
      <c r="S227" s="242"/>
      <c r="T227" s="242"/>
      <c r="U227" s="243"/>
      <c r="V227" s="13"/>
      <c r="W227" s="13"/>
      <c r="X227" s="13"/>
      <c r="Y227" s="13"/>
      <c r="Z227" s="13"/>
      <c r="AA227" s="13"/>
      <c r="AB227" s="13"/>
      <c r="AC227" s="13"/>
      <c r="AD227" s="13"/>
      <c r="AE227" s="13"/>
      <c r="AT227" s="244" t="s">
        <v>238</v>
      </c>
      <c r="AU227" s="244" t="s">
        <v>84</v>
      </c>
      <c r="AV227" s="13" t="s">
        <v>84</v>
      </c>
      <c r="AW227" s="13" t="s">
        <v>37</v>
      </c>
      <c r="AX227" s="13" t="s">
        <v>75</v>
      </c>
      <c r="AY227" s="244" t="s">
        <v>227</v>
      </c>
    </row>
    <row r="228" s="14" customFormat="1">
      <c r="A228" s="14"/>
      <c r="B228" s="245"/>
      <c r="C228" s="246"/>
      <c r="D228" s="235" t="s">
        <v>238</v>
      </c>
      <c r="E228" s="247" t="s">
        <v>19</v>
      </c>
      <c r="F228" s="248" t="s">
        <v>240</v>
      </c>
      <c r="G228" s="246"/>
      <c r="H228" s="249">
        <v>0.378</v>
      </c>
      <c r="I228" s="250"/>
      <c r="J228" s="246"/>
      <c r="K228" s="246"/>
      <c r="L228" s="251"/>
      <c r="M228" s="252"/>
      <c r="N228" s="253"/>
      <c r="O228" s="253"/>
      <c r="P228" s="253"/>
      <c r="Q228" s="253"/>
      <c r="R228" s="253"/>
      <c r="S228" s="253"/>
      <c r="T228" s="253"/>
      <c r="U228" s="254"/>
      <c r="V228" s="14"/>
      <c r="W228" s="14"/>
      <c r="X228" s="14"/>
      <c r="Y228" s="14"/>
      <c r="Z228" s="14"/>
      <c r="AA228" s="14"/>
      <c r="AB228" s="14"/>
      <c r="AC228" s="14"/>
      <c r="AD228" s="14"/>
      <c r="AE228" s="14"/>
      <c r="AT228" s="255" t="s">
        <v>238</v>
      </c>
      <c r="AU228" s="255" t="s">
        <v>84</v>
      </c>
      <c r="AV228" s="14" t="s">
        <v>234</v>
      </c>
      <c r="AW228" s="14" t="s">
        <v>37</v>
      </c>
      <c r="AX228" s="14" t="s">
        <v>82</v>
      </c>
      <c r="AY228" s="255" t="s">
        <v>227</v>
      </c>
    </row>
    <row r="229" s="2" customFormat="1" ht="24.15" customHeight="1">
      <c r="A229" s="40"/>
      <c r="B229" s="41"/>
      <c r="C229" s="215" t="s">
        <v>491</v>
      </c>
      <c r="D229" s="215" t="s">
        <v>229</v>
      </c>
      <c r="E229" s="216" t="s">
        <v>4498</v>
      </c>
      <c r="F229" s="217" t="s">
        <v>4499</v>
      </c>
      <c r="G229" s="218" t="s">
        <v>348</v>
      </c>
      <c r="H229" s="219">
        <v>2</v>
      </c>
      <c r="I229" s="220"/>
      <c r="J229" s="221">
        <f>ROUND(I229*H229,2)</f>
        <v>0</v>
      </c>
      <c r="K229" s="217" t="s">
        <v>4381</v>
      </c>
      <c r="L229" s="46"/>
      <c r="M229" s="222" t="s">
        <v>19</v>
      </c>
      <c r="N229" s="223" t="s">
        <v>46</v>
      </c>
      <c r="O229" s="86"/>
      <c r="P229" s="224">
        <f>O229*H229</f>
        <v>0</v>
      </c>
      <c r="Q229" s="224">
        <v>0</v>
      </c>
      <c r="R229" s="224">
        <f>Q229*H229</f>
        <v>0</v>
      </c>
      <c r="S229" s="224">
        <v>0.014999999999999999</v>
      </c>
      <c r="T229" s="224">
        <f>S229*H229</f>
        <v>0.029999999999999999</v>
      </c>
      <c r="U229" s="225" t="s">
        <v>19</v>
      </c>
      <c r="V229" s="40"/>
      <c r="W229" s="40"/>
      <c r="X229" s="40"/>
      <c r="Y229" s="40"/>
      <c r="Z229" s="40"/>
      <c r="AA229" s="40"/>
      <c r="AB229" s="40"/>
      <c r="AC229" s="40"/>
      <c r="AD229" s="40"/>
      <c r="AE229" s="40"/>
      <c r="AR229" s="226" t="s">
        <v>234</v>
      </c>
      <c r="AT229" s="226" t="s">
        <v>229</v>
      </c>
      <c r="AU229" s="226" t="s">
        <v>84</v>
      </c>
      <c r="AY229" s="19" t="s">
        <v>227</v>
      </c>
      <c r="BE229" s="227">
        <f>IF(N229="základní",J229,0)</f>
        <v>0</v>
      </c>
      <c r="BF229" s="227">
        <f>IF(N229="snížená",J229,0)</f>
        <v>0</v>
      </c>
      <c r="BG229" s="227">
        <f>IF(N229="zákl. přenesená",J229,0)</f>
        <v>0</v>
      </c>
      <c r="BH229" s="227">
        <f>IF(N229="sníž. přenesená",J229,0)</f>
        <v>0</v>
      </c>
      <c r="BI229" s="227">
        <f>IF(N229="nulová",J229,0)</f>
        <v>0</v>
      </c>
      <c r="BJ229" s="19" t="s">
        <v>82</v>
      </c>
      <c r="BK229" s="227">
        <f>ROUND(I229*H229,2)</f>
        <v>0</v>
      </c>
      <c r="BL229" s="19" t="s">
        <v>234</v>
      </c>
      <c r="BM229" s="226" t="s">
        <v>4500</v>
      </c>
    </row>
    <row r="230" s="2" customFormat="1">
      <c r="A230" s="40"/>
      <c r="B230" s="41"/>
      <c r="C230" s="42"/>
      <c r="D230" s="228" t="s">
        <v>236</v>
      </c>
      <c r="E230" s="42"/>
      <c r="F230" s="229" t="s">
        <v>4501</v>
      </c>
      <c r="G230" s="42"/>
      <c r="H230" s="42"/>
      <c r="I230" s="230"/>
      <c r="J230" s="42"/>
      <c r="K230" s="42"/>
      <c r="L230" s="46"/>
      <c r="M230" s="231"/>
      <c r="N230" s="232"/>
      <c r="O230" s="86"/>
      <c r="P230" s="86"/>
      <c r="Q230" s="86"/>
      <c r="R230" s="86"/>
      <c r="S230" s="86"/>
      <c r="T230" s="86"/>
      <c r="U230" s="87"/>
      <c r="V230" s="40"/>
      <c r="W230" s="40"/>
      <c r="X230" s="40"/>
      <c r="Y230" s="40"/>
      <c r="Z230" s="40"/>
      <c r="AA230" s="40"/>
      <c r="AB230" s="40"/>
      <c r="AC230" s="40"/>
      <c r="AD230" s="40"/>
      <c r="AE230" s="40"/>
      <c r="AT230" s="19" t="s">
        <v>236</v>
      </c>
      <c r="AU230" s="19" t="s">
        <v>84</v>
      </c>
    </row>
    <row r="231" s="13" customFormat="1">
      <c r="A231" s="13"/>
      <c r="B231" s="233"/>
      <c r="C231" s="234"/>
      <c r="D231" s="235" t="s">
        <v>238</v>
      </c>
      <c r="E231" s="236" t="s">
        <v>19</v>
      </c>
      <c r="F231" s="237" t="s">
        <v>84</v>
      </c>
      <c r="G231" s="234"/>
      <c r="H231" s="238">
        <v>2</v>
      </c>
      <c r="I231" s="239"/>
      <c r="J231" s="234"/>
      <c r="K231" s="234"/>
      <c r="L231" s="240"/>
      <c r="M231" s="241"/>
      <c r="N231" s="242"/>
      <c r="O231" s="242"/>
      <c r="P231" s="242"/>
      <c r="Q231" s="242"/>
      <c r="R231" s="242"/>
      <c r="S231" s="242"/>
      <c r="T231" s="242"/>
      <c r="U231" s="243"/>
      <c r="V231" s="13"/>
      <c r="W231" s="13"/>
      <c r="X231" s="13"/>
      <c r="Y231" s="13"/>
      <c r="Z231" s="13"/>
      <c r="AA231" s="13"/>
      <c r="AB231" s="13"/>
      <c r="AC231" s="13"/>
      <c r="AD231" s="13"/>
      <c r="AE231" s="13"/>
      <c r="AT231" s="244" t="s">
        <v>238</v>
      </c>
      <c r="AU231" s="244" t="s">
        <v>84</v>
      </c>
      <c r="AV231" s="13" t="s">
        <v>84</v>
      </c>
      <c r="AW231" s="13" t="s">
        <v>37</v>
      </c>
      <c r="AX231" s="13" t="s">
        <v>75</v>
      </c>
      <c r="AY231" s="244" t="s">
        <v>227</v>
      </c>
    </row>
    <row r="232" s="14" customFormat="1">
      <c r="A232" s="14"/>
      <c r="B232" s="245"/>
      <c r="C232" s="246"/>
      <c r="D232" s="235" t="s">
        <v>238</v>
      </c>
      <c r="E232" s="247" t="s">
        <v>19</v>
      </c>
      <c r="F232" s="248" t="s">
        <v>240</v>
      </c>
      <c r="G232" s="246"/>
      <c r="H232" s="249">
        <v>2</v>
      </c>
      <c r="I232" s="250"/>
      <c r="J232" s="246"/>
      <c r="K232" s="246"/>
      <c r="L232" s="251"/>
      <c r="M232" s="252"/>
      <c r="N232" s="253"/>
      <c r="O232" s="253"/>
      <c r="P232" s="253"/>
      <c r="Q232" s="253"/>
      <c r="R232" s="253"/>
      <c r="S232" s="253"/>
      <c r="T232" s="253"/>
      <c r="U232" s="254"/>
      <c r="V232" s="14"/>
      <c r="W232" s="14"/>
      <c r="X232" s="14"/>
      <c r="Y232" s="14"/>
      <c r="Z232" s="14"/>
      <c r="AA232" s="14"/>
      <c r="AB232" s="14"/>
      <c r="AC232" s="14"/>
      <c r="AD232" s="14"/>
      <c r="AE232" s="14"/>
      <c r="AT232" s="255" t="s">
        <v>238</v>
      </c>
      <c r="AU232" s="255" t="s">
        <v>84</v>
      </c>
      <c r="AV232" s="14" t="s">
        <v>234</v>
      </c>
      <c r="AW232" s="14" t="s">
        <v>37</v>
      </c>
      <c r="AX232" s="14" t="s">
        <v>82</v>
      </c>
      <c r="AY232" s="255" t="s">
        <v>227</v>
      </c>
    </row>
    <row r="233" s="2" customFormat="1" ht="24.15" customHeight="1">
      <c r="A233" s="40"/>
      <c r="B233" s="41"/>
      <c r="C233" s="215" t="s">
        <v>556</v>
      </c>
      <c r="D233" s="215" t="s">
        <v>229</v>
      </c>
      <c r="E233" s="216" t="s">
        <v>4502</v>
      </c>
      <c r="F233" s="217" t="s">
        <v>4503</v>
      </c>
      <c r="G233" s="218" t="s">
        <v>309</v>
      </c>
      <c r="H233" s="219">
        <v>1.2</v>
      </c>
      <c r="I233" s="220"/>
      <c r="J233" s="221">
        <f>ROUND(I233*H233,2)</f>
        <v>0</v>
      </c>
      <c r="K233" s="217" t="s">
        <v>4381</v>
      </c>
      <c r="L233" s="46"/>
      <c r="M233" s="222" t="s">
        <v>19</v>
      </c>
      <c r="N233" s="223" t="s">
        <v>46</v>
      </c>
      <c r="O233" s="86"/>
      <c r="P233" s="224">
        <f>O233*H233</f>
        <v>0</v>
      </c>
      <c r="Q233" s="224">
        <v>0</v>
      </c>
      <c r="R233" s="224">
        <f>Q233*H233</f>
        <v>0</v>
      </c>
      <c r="S233" s="224">
        <v>0.067000000000000004</v>
      </c>
      <c r="T233" s="224">
        <f>S233*H233</f>
        <v>0.080399999999999999</v>
      </c>
      <c r="U233" s="225" t="s">
        <v>19</v>
      </c>
      <c r="V233" s="40"/>
      <c r="W233" s="40"/>
      <c r="X233" s="40"/>
      <c r="Y233" s="40"/>
      <c r="Z233" s="40"/>
      <c r="AA233" s="40"/>
      <c r="AB233" s="40"/>
      <c r="AC233" s="40"/>
      <c r="AD233" s="40"/>
      <c r="AE233" s="40"/>
      <c r="AR233" s="226" t="s">
        <v>234</v>
      </c>
      <c r="AT233" s="226" t="s">
        <v>229</v>
      </c>
      <c r="AU233" s="226" t="s">
        <v>84</v>
      </c>
      <c r="AY233" s="19" t="s">
        <v>227</v>
      </c>
      <c r="BE233" s="227">
        <f>IF(N233="základní",J233,0)</f>
        <v>0</v>
      </c>
      <c r="BF233" s="227">
        <f>IF(N233="snížená",J233,0)</f>
        <v>0</v>
      </c>
      <c r="BG233" s="227">
        <f>IF(N233="zákl. přenesená",J233,0)</f>
        <v>0</v>
      </c>
      <c r="BH233" s="227">
        <f>IF(N233="sníž. přenesená",J233,0)</f>
        <v>0</v>
      </c>
      <c r="BI233" s="227">
        <f>IF(N233="nulová",J233,0)</f>
        <v>0</v>
      </c>
      <c r="BJ233" s="19" t="s">
        <v>82</v>
      </c>
      <c r="BK233" s="227">
        <f>ROUND(I233*H233,2)</f>
        <v>0</v>
      </c>
      <c r="BL233" s="19" t="s">
        <v>234</v>
      </c>
      <c r="BM233" s="226" t="s">
        <v>4504</v>
      </c>
    </row>
    <row r="234" s="2" customFormat="1">
      <c r="A234" s="40"/>
      <c r="B234" s="41"/>
      <c r="C234" s="42"/>
      <c r="D234" s="228" t="s">
        <v>236</v>
      </c>
      <c r="E234" s="42"/>
      <c r="F234" s="229" t="s">
        <v>4505</v>
      </c>
      <c r="G234" s="42"/>
      <c r="H234" s="42"/>
      <c r="I234" s="230"/>
      <c r="J234" s="42"/>
      <c r="K234" s="42"/>
      <c r="L234" s="46"/>
      <c r="M234" s="231"/>
      <c r="N234" s="232"/>
      <c r="O234" s="86"/>
      <c r="P234" s="86"/>
      <c r="Q234" s="86"/>
      <c r="R234" s="86"/>
      <c r="S234" s="86"/>
      <c r="T234" s="86"/>
      <c r="U234" s="87"/>
      <c r="V234" s="40"/>
      <c r="W234" s="40"/>
      <c r="X234" s="40"/>
      <c r="Y234" s="40"/>
      <c r="Z234" s="40"/>
      <c r="AA234" s="40"/>
      <c r="AB234" s="40"/>
      <c r="AC234" s="40"/>
      <c r="AD234" s="40"/>
      <c r="AE234" s="40"/>
      <c r="AT234" s="19" t="s">
        <v>236</v>
      </c>
      <c r="AU234" s="19" t="s">
        <v>84</v>
      </c>
    </row>
    <row r="235" s="13" customFormat="1">
      <c r="A235" s="13"/>
      <c r="B235" s="233"/>
      <c r="C235" s="234"/>
      <c r="D235" s="235" t="s">
        <v>238</v>
      </c>
      <c r="E235" s="236" t="s">
        <v>19</v>
      </c>
      <c r="F235" s="237" t="s">
        <v>4506</v>
      </c>
      <c r="G235" s="234"/>
      <c r="H235" s="238">
        <v>1.2</v>
      </c>
      <c r="I235" s="239"/>
      <c r="J235" s="234"/>
      <c r="K235" s="234"/>
      <c r="L235" s="240"/>
      <c r="M235" s="241"/>
      <c r="N235" s="242"/>
      <c r="O235" s="242"/>
      <c r="P235" s="242"/>
      <c r="Q235" s="242"/>
      <c r="R235" s="242"/>
      <c r="S235" s="242"/>
      <c r="T235" s="242"/>
      <c r="U235" s="243"/>
      <c r="V235" s="13"/>
      <c r="W235" s="13"/>
      <c r="X235" s="13"/>
      <c r="Y235" s="13"/>
      <c r="Z235" s="13"/>
      <c r="AA235" s="13"/>
      <c r="AB235" s="13"/>
      <c r="AC235" s="13"/>
      <c r="AD235" s="13"/>
      <c r="AE235" s="13"/>
      <c r="AT235" s="244" t="s">
        <v>238</v>
      </c>
      <c r="AU235" s="244" t="s">
        <v>84</v>
      </c>
      <c r="AV235" s="13" t="s">
        <v>84</v>
      </c>
      <c r="AW235" s="13" t="s">
        <v>37</v>
      </c>
      <c r="AX235" s="13" t="s">
        <v>75</v>
      </c>
      <c r="AY235" s="244" t="s">
        <v>227</v>
      </c>
    </row>
    <row r="236" s="14" customFormat="1">
      <c r="A236" s="14"/>
      <c r="B236" s="245"/>
      <c r="C236" s="246"/>
      <c r="D236" s="235" t="s">
        <v>238</v>
      </c>
      <c r="E236" s="247" t="s">
        <v>19</v>
      </c>
      <c r="F236" s="248" t="s">
        <v>240</v>
      </c>
      <c r="G236" s="246"/>
      <c r="H236" s="249">
        <v>1.2</v>
      </c>
      <c r="I236" s="250"/>
      <c r="J236" s="246"/>
      <c r="K236" s="246"/>
      <c r="L236" s="251"/>
      <c r="M236" s="252"/>
      <c r="N236" s="253"/>
      <c r="O236" s="253"/>
      <c r="P236" s="253"/>
      <c r="Q236" s="253"/>
      <c r="R236" s="253"/>
      <c r="S236" s="253"/>
      <c r="T236" s="253"/>
      <c r="U236" s="254"/>
      <c r="V236" s="14"/>
      <c r="W236" s="14"/>
      <c r="X236" s="14"/>
      <c r="Y236" s="14"/>
      <c r="Z236" s="14"/>
      <c r="AA236" s="14"/>
      <c r="AB236" s="14"/>
      <c r="AC236" s="14"/>
      <c r="AD236" s="14"/>
      <c r="AE236" s="14"/>
      <c r="AT236" s="255" t="s">
        <v>238</v>
      </c>
      <c r="AU236" s="255" t="s">
        <v>84</v>
      </c>
      <c r="AV236" s="14" t="s">
        <v>234</v>
      </c>
      <c r="AW236" s="14" t="s">
        <v>37</v>
      </c>
      <c r="AX236" s="14" t="s">
        <v>82</v>
      </c>
      <c r="AY236" s="255" t="s">
        <v>227</v>
      </c>
    </row>
    <row r="237" s="2" customFormat="1" ht="16.5" customHeight="1">
      <c r="A237" s="40"/>
      <c r="B237" s="41"/>
      <c r="C237" s="215" t="s">
        <v>561</v>
      </c>
      <c r="D237" s="215" t="s">
        <v>229</v>
      </c>
      <c r="E237" s="216" t="s">
        <v>307</v>
      </c>
      <c r="F237" s="217" t="s">
        <v>308</v>
      </c>
      <c r="G237" s="218" t="s">
        <v>309</v>
      </c>
      <c r="H237" s="219">
        <v>23</v>
      </c>
      <c r="I237" s="220"/>
      <c r="J237" s="221">
        <f>ROUND(I237*H237,2)</f>
        <v>0</v>
      </c>
      <c r="K237" s="217" t="s">
        <v>4381</v>
      </c>
      <c r="L237" s="46"/>
      <c r="M237" s="222" t="s">
        <v>19</v>
      </c>
      <c r="N237" s="223" t="s">
        <v>46</v>
      </c>
      <c r="O237" s="86"/>
      <c r="P237" s="224">
        <f>O237*H237</f>
        <v>0</v>
      </c>
      <c r="Q237" s="224">
        <v>0</v>
      </c>
      <c r="R237" s="224">
        <f>Q237*H237</f>
        <v>0</v>
      </c>
      <c r="S237" s="224">
        <v>0</v>
      </c>
      <c r="T237" s="224">
        <f>S237*H237</f>
        <v>0</v>
      </c>
      <c r="U237" s="225" t="s">
        <v>19</v>
      </c>
      <c r="V237" s="40"/>
      <c r="W237" s="40"/>
      <c r="X237" s="40"/>
      <c r="Y237" s="40"/>
      <c r="Z237" s="40"/>
      <c r="AA237" s="40"/>
      <c r="AB237" s="40"/>
      <c r="AC237" s="40"/>
      <c r="AD237" s="40"/>
      <c r="AE237" s="40"/>
      <c r="AR237" s="226" t="s">
        <v>234</v>
      </c>
      <c r="AT237" s="226" t="s">
        <v>229</v>
      </c>
      <c r="AU237" s="226" t="s">
        <v>84</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234</v>
      </c>
      <c r="BM237" s="226" t="s">
        <v>4507</v>
      </c>
    </row>
    <row r="238" s="2" customFormat="1">
      <c r="A238" s="40"/>
      <c r="B238" s="41"/>
      <c r="C238" s="42"/>
      <c r="D238" s="228" t="s">
        <v>236</v>
      </c>
      <c r="E238" s="42"/>
      <c r="F238" s="229" t="s">
        <v>4508</v>
      </c>
      <c r="G238" s="42"/>
      <c r="H238" s="42"/>
      <c r="I238" s="230"/>
      <c r="J238" s="42"/>
      <c r="K238" s="42"/>
      <c r="L238" s="46"/>
      <c r="M238" s="231"/>
      <c r="N238" s="232"/>
      <c r="O238" s="86"/>
      <c r="P238" s="86"/>
      <c r="Q238" s="86"/>
      <c r="R238" s="86"/>
      <c r="S238" s="86"/>
      <c r="T238" s="86"/>
      <c r="U238" s="87"/>
      <c r="V238" s="40"/>
      <c r="W238" s="40"/>
      <c r="X238" s="40"/>
      <c r="Y238" s="40"/>
      <c r="Z238" s="40"/>
      <c r="AA238" s="40"/>
      <c r="AB238" s="40"/>
      <c r="AC238" s="40"/>
      <c r="AD238" s="40"/>
      <c r="AE238" s="40"/>
      <c r="AT238" s="19" t="s">
        <v>236</v>
      </c>
      <c r="AU238" s="19" t="s">
        <v>84</v>
      </c>
    </row>
    <row r="239" s="13" customFormat="1">
      <c r="A239" s="13"/>
      <c r="B239" s="233"/>
      <c r="C239" s="234"/>
      <c r="D239" s="235" t="s">
        <v>238</v>
      </c>
      <c r="E239" s="236" t="s">
        <v>19</v>
      </c>
      <c r="F239" s="237" t="s">
        <v>499</v>
      </c>
      <c r="G239" s="234"/>
      <c r="H239" s="238">
        <v>23</v>
      </c>
      <c r="I239" s="239"/>
      <c r="J239" s="234"/>
      <c r="K239" s="234"/>
      <c r="L239" s="240"/>
      <c r="M239" s="241"/>
      <c r="N239" s="242"/>
      <c r="O239" s="242"/>
      <c r="P239" s="242"/>
      <c r="Q239" s="242"/>
      <c r="R239" s="242"/>
      <c r="S239" s="242"/>
      <c r="T239" s="242"/>
      <c r="U239" s="243"/>
      <c r="V239" s="13"/>
      <c r="W239" s="13"/>
      <c r="X239" s="13"/>
      <c r="Y239" s="13"/>
      <c r="Z239" s="13"/>
      <c r="AA239" s="13"/>
      <c r="AB239" s="13"/>
      <c r="AC239" s="13"/>
      <c r="AD239" s="13"/>
      <c r="AE239" s="13"/>
      <c r="AT239" s="244" t="s">
        <v>238</v>
      </c>
      <c r="AU239" s="244" t="s">
        <v>84</v>
      </c>
      <c r="AV239" s="13" t="s">
        <v>84</v>
      </c>
      <c r="AW239" s="13" t="s">
        <v>37</v>
      </c>
      <c r="AX239" s="13" t="s">
        <v>75</v>
      </c>
      <c r="AY239" s="244" t="s">
        <v>227</v>
      </c>
    </row>
    <row r="240" s="14" customFormat="1">
      <c r="A240" s="14"/>
      <c r="B240" s="245"/>
      <c r="C240" s="246"/>
      <c r="D240" s="235" t="s">
        <v>238</v>
      </c>
      <c r="E240" s="247" t="s">
        <v>19</v>
      </c>
      <c r="F240" s="248" t="s">
        <v>240</v>
      </c>
      <c r="G240" s="246"/>
      <c r="H240" s="249">
        <v>23</v>
      </c>
      <c r="I240" s="250"/>
      <c r="J240" s="246"/>
      <c r="K240" s="246"/>
      <c r="L240" s="251"/>
      <c r="M240" s="252"/>
      <c r="N240" s="253"/>
      <c r="O240" s="253"/>
      <c r="P240" s="253"/>
      <c r="Q240" s="253"/>
      <c r="R240" s="253"/>
      <c r="S240" s="253"/>
      <c r="T240" s="253"/>
      <c r="U240" s="254"/>
      <c r="V240" s="14"/>
      <c r="W240" s="14"/>
      <c r="X240" s="14"/>
      <c r="Y240" s="14"/>
      <c r="Z240" s="14"/>
      <c r="AA240" s="14"/>
      <c r="AB240" s="14"/>
      <c r="AC240" s="14"/>
      <c r="AD240" s="14"/>
      <c r="AE240" s="14"/>
      <c r="AT240" s="255" t="s">
        <v>238</v>
      </c>
      <c r="AU240" s="255" t="s">
        <v>84</v>
      </c>
      <c r="AV240" s="14" t="s">
        <v>234</v>
      </c>
      <c r="AW240" s="14" t="s">
        <v>37</v>
      </c>
      <c r="AX240" s="14" t="s">
        <v>82</v>
      </c>
      <c r="AY240" s="255" t="s">
        <v>227</v>
      </c>
    </row>
    <row r="241" s="2" customFormat="1" ht="24.15" customHeight="1">
      <c r="A241" s="40"/>
      <c r="B241" s="41"/>
      <c r="C241" s="215" t="s">
        <v>566</v>
      </c>
      <c r="D241" s="215" t="s">
        <v>229</v>
      </c>
      <c r="E241" s="216" t="s">
        <v>4509</v>
      </c>
      <c r="F241" s="217" t="s">
        <v>4510</v>
      </c>
      <c r="G241" s="218" t="s">
        <v>259</v>
      </c>
      <c r="H241" s="219">
        <v>455.12</v>
      </c>
      <c r="I241" s="220"/>
      <c r="J241" s="221">
        <f>ROUND(I241*H241,2)</f>
        <v>0</v>
      </c>
      <c r="K241" s="217" t="s">
        <v>4381</v>
      </c>
      <c r="L241" s="46"/>
      <c r="M241" s="222" t="s">
        <v>19</v>
      </c>
      <c r="N241" s="223" t="s">
        <v>46</v>
      </c>
      <c r="O241" s="86"/>
      <c r="P241" s="224">
        <f>O241*H241</f>
        <v>0</v>
      </c>
      <c r="Q241" s="224">
        <v>0</v>
      </c>
      <c r="R241" s="224">
        <f>Q241*H241</f>
        <v>0</v>
      </c>
      <c r="S241" s="224">
        <v>0.045999999999999999</v>
      </c>
      <c r="T241" s="224">
        <f>S241*H241</f>
        <v>20.93552</v>
      </c>
      <c r="U241" s="225" t="s">
        <v>19</v>
      </c>
      <c r="V241" s="40"/>
      <c r="W241" s="40"/>
      <c r="X241" s="40"/>
      <c r="Y241" s="40"/>
      <c r="Z241" s="40"/>
      <c r="AA241" s="40"/>
      <c r="AB241" s="40"/>
      <c r="AC241" s="40"/>
      <c r="AD241" s="40"/>
      <c r="AE241" s="40"/>
      <c r="AR241" s="226" t="s">
        <v>234</v>
      </c>
      <c r="AT241" s="226" t="s">
        <v>229</v>
      </c>
      <c r="AU241" s="226" t="s">
        <v>84</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234</v>
      </c>
      <c r="BM241" s="226" t="s">
        <v>4511</v>
      </c>
    </row>
    <row r="242" s="2" customFormat="1">
      <c r="A242" s="40"/>
      <c r="B242" s="41"/>
      <c r="C242" s="42"/>
      <c r="D242" s="228" t="s">
        <v>236</v>
      </c>
      <c r="E242" s="42"/>
      <c r="F242" s="229" t="s">
        <v>4512</v>
      </c>
      <c r="G242" s="42"/>
      <c r="H242" s="42"/>
      <c r="I242" s="230"/>
      <c r="J242" s="42"/>
      <c r="K242" s="42"/>
      <c r="L242" s="46"/>
      <c r="M242" s="231"/>
      <c r="N242" s="232"/>
      <c r="O242" s="86"/>
      <c r="P242" s="86"/>
      <c r="Q242" s="86"/>
      <c r="R242" s="86"/>
      <c r="S242" s="86"/>
      <c r="T242" s="86"/>
      <c r="U242" s="87"/>
      <c r="V242" s="40"/>
      <c r="W242" s="40"/>
      <c r="X242" s="40"/>
      <c r="Y242" s="40"/>
      <c r="Z242" s="40"/>
      <c r="AA242" s="40"/>
      <c r="AB242" s="40"/>
      <c r="AC242" s="40"/>
      <c r="AD242" s="40"/>
      <c r="AE242" s="40"/>
      <c r="AT242" s="19" t="s">
        <v>236</v>
      </c>
      <c r="AU242" s="19" t="s">
        <v>84</v>
      </c>
    </row>
    <row r="243" s="13" customFormat="1">
      <c r="A243" s="13"/>
      <c r="B243" s="233"/>
      <c r="C243" s="234"/>
      <c r="D243" s="235" t="s">
        <v>238</v>
      </c>
      <c r="E243" s="236" t="s">
        <v>19</v>
      </c>
      <c r="F243" s="237" t="s">
        <v>4513</v>
      </c>
      <c r="G243" s="234"/>
      <c r="H243" s="238">
        <v>455.12</v>
      </c>
      <c r="I243" s="239"/>
      <c r="J243" s="234"/>
      <c r="K243" s="234"/>
      <c r="L243" s="240"/>
      <c r="M243" s="241"/>
      <c r="N243" s="242"/>
      <c r="O243" s="242"/>
      <c r="P243" s="242"/>
      <c r="Q243" s="242"/>
      <c r="R243" s="242"/>
      <c r="S243" s="242"/>
      <c r="T243" s="242"/>
      <c r="U243" s="243"/>
      <c r="V243" s="13"/>
      <c r="W243" s="13"/>
      <c r="X243" s="13"/>
      <c r="Y243" s="13"/>
      <c r="Z243" s="13"/>
      <c r="AA243" s="13"/>
      <c r="AB243" s="13"/>
      <c r="AC243" s="13"/>
      <c r="AD243" s="13"/>
      <c r="AE243" s="13"/>
      <c r="AT243" s="244" t="s">
        <v>238</v>
      </c>
      <c r="AU243" s="244" t="s">
        <v>84</v>
      </c>
      <c r="AV243" s="13" t="s">
        <v>84</v>
      </c>
      <c r="AW243" s="13" t="s">
        <v>37</v>
      </c>
      <c r="AX243" s="13" t="s">
        <v>75</v>
      </c>
      <c r="AY243" s="244" t="s">
        <v>227</v>
      </c>
    </row>
    <row r="244" s="14" customFormat="1">
      <c r="A244" s="14"/>
      <c r="B244" s="245"/>
      <c r="C244" s="246"/>
      <c r="D244" s="235" t="s">
        <v>238</v>
      </c>
      <c r="E244" s="247" t="s">
        <v>19</v>
      </c>
      <c r="F244" s="248" t="s">
        <v>240</v>
      </c>
      <c r="G244" s="246"/>
      <c r="H244" s="249">
        <v>455.12</v>
      </c>
      <c r="I244" s="250"/>
      <c r="J244" s="246"/>
      <c r="K244" s="246"/>
      <c r="L244" s="251"/>
      <c r="M244" s="252"/>
      <c r="N244" s="253"/>
      <c r="O244" s="253"/>
      <c r="P244" s="253"/>
      <c r="Q244" s="253"/>
      <c r="R244" s="253"/>
      <c r="S244" s="253"/>
      <c r="T244" s="253"/>
      <c r="U244" s="254"/>
      <c r="V244" s="14"/>
      <c r="W244" s="14"/>
      <c r="X244" s="14"/>
      <c r="Y244" s="14"/>
      <c r="Z244" s="14"/>
      <c r="AA244" s="14"/>
      <c r="AB244" s="14"/>
      <c r="AC244" s="14"/>
      <c r="AD244" s="14"/>
      <c r="AE244" s="14"/>
      <c r="AT244" s="255" t="s">
        <v>238</v>
      </c>
      <c r="AU244" s="255" t="s">
        <v>84</v>
      </c>
      <c r="AV244" s="14" t="s">
        <v>234</v>
      </c>
      <c r="AW244" s="14" t="s">
        <v>37</v>
      </c>
      <c r="AX244" s="14" t="s">
        <v>82</v>
      </c>
      <c r="AY244" s="255" t="s">
        <v>227</v>
      </c>
    </row>
    <row r="245" s="12" customFormat="1" ht="22.8" customHeight="1">
      <c r="A245" s="12"/>
      <c r="B245" s="199"/>
      <c r="C245" s="200"/>
      <c r="D245" s="201" t="s">
        <v>74</v>
      </c>
      <c r="E245" s="213" t="s">
        <v>313</v>
      </c>
      <c r="F245" s="213" t="s">
        <v>4514</v>
      </c>
      <c r="G245" s="200"/>
      <c r="H245" s="200"/>
      <c r="I245" s="203"/>
      <c r="J245" s="214">
        <f>BK245</f>
        <v>0</v>
      </c>
      <c r="K245" s="200"/>
      <c r="L245" s="205"/>
      <c r="M245" s="206"/>
      <c r="N245" s="207"/>
      <c r="O245" s="207"/>
      <c r="P245" s="208">
        <f>SUM(P246:P257)</f>
        <v>0</v>
      </c>
      <c r="Q245" s="207"/>
      <c r="R245" s="208">
        <f>SUM(R246:R257)</f>
        <v>0</v>
      </c>
      <c r="S245" s="207"/>
      <c r="T245" s="208">
        <f>SUM(T246:T257)</f>
        <v>0</v>
      </c>
      <c r="U245" s="209"/>
      <c r="V245" s="12"/>
      <c r="W245" s="12"/>
      <c r="X245" s="12"/>
      <c r="Y245" s="12"/>
      <c r="Z245" s="12"/>
      <c r="AA245" s="12"/>
      <c r="AB245" s="12"/>
      <c r="AC245" s="12"/>
      <c r="AD245" s="12"/>
      <c r="AE245" s="12"/>
      <c r="AR245" s="210" t="s">
        <v>82</v>
      </c>
      <c r="AT245" s="211" t="s">
        <v>74</v>
      </c>
      <c r="AU245" s="211" t="s">
        <v>82</v>
      </c>
      <c r="AY245" s="210" t="s">
        <v>227</v>
      </c>
      <c r="BK245" s="212">
        <f>SUM(BK246:BK257)</f>
        <v>0</v>
      </c>
    </row>
    <row r="246" s="2" customFormat="1" ht="24.15" customHeight="1">
      <c r="A246" s="40"/>
      <c r="B246" s="41"/>
      <c r="C246" s="215" t="s">
        <v>571</v>
      </c>
      <c r="D246" s="215" t="s">
        <v>229</v>
      </c>
      <c r="E246" s="216" t="s">
        <v>4515</v>
      </c>
      <c r="F246" s="217" t="s">
        <v>4516</v>
      </c>
      <c r="G246" s="218" t="s">
        <v>244</v>
      </c>
      <c r="H246" s="219">
        <v>99.143000000000001</v>
      </c>
      <c r="I246" s="220"/>
      <c r="J246" s="221">
        <f>ROUND(I246*H246,2)</f>
        <v>0</v>
      </c>
      <c r="K246" s="217" t="s">
        <v>4381</v>
      </c>
      <c r="L246" s="46"/>
      <c r="M246" s="222" t="s">
        <v>19</v>
      </c>
      <c r="N246" s="223" t="s">
        <v>46</v>
      </c>
      <c r="O246" s="86"/>
      <c r="P246" s="224">
        <f>O246*H246</f>
        <v>0</v>
      </c>
      <c r="Q246" s="224">
        <v>0</v>
      </c>
      <c r="R246" s="224">
        <f>Q246*H246</f>
        <v>0</v>
      </c>
      <c r="S246" s="224">
        <v>0</v>
      </c>
      <c r="T246" s="224">
        <f>S246*H246</f>
        <v>0</v>
      </c>
      <c r="U246" s="225" t="s">
        <v>19</v>
      </c>
      <c r="V246" s="40"/>
      <c r="W246" s="40"/>
      <c r="X246" s="40"/>
      <c r="Y246" s="40"/>
      <c r="Z246" s="40"/>
      <c r="AA246" s="40"/>
      <c r="AB246" s="40"/>
      <c r="AC246" s="40"/>
      <c r="AD246" s="40"/>
      <c r="AE246" s="40"/>
      <c r="AR246" s="226" t="s">
        <v>234</v>
      </c>
      <c r="AT246" s="226" t="s">
        <v>229</v>
      </c>
      <c r="AU246" s="226" t="s">
        <v>84</v>
      </c>
      <c r="AY246" s="19" t="s">
        <v>227</v>
      </c>
      <c r="BE246" s="227">
        <f>IF(N246="základní",J246,0)</f>
        <v>0</v>
      </c>
      <c r="BF246" s="227">
        <f>IF(N246="snížená",J246,0)</f>
        <v>0</v>
      </c>
      <c r="BG246" s="227">
        <f>IF(N246="zákl. přenesená",J246,0)</f>
        <v>0</v>
      </c>
      <c r="BH246" s="227">
        <f>IF(N246="sníž. přenesená",J246,0)</f>
        <v>0</v>
      </c>
      <c r="BI246" s="227">
        <f>IF(N246="nulová",J246,0)</f>
        <v>0</v>
      </c>
      <c r="BJ246" s="19" t="s">
        <v>82</v>
      </c>
      <c r="BK246" s="227">
        <f>ROUND(I246*H246,2)</f>
        <v>0</v>
      </c>
      <c r="BL246" s="19" t="s">
        <v>234</v>
      </c>
      <c r="BM246" s="226" t="s">
        <v>4517</v>
      </c>
    </row>
    <row r="247" s="2" customFormat="1">
      <c r="A247" s="40"/>
      <c r="B247" s="41"/>
      <c r="C247" s="42"/>
      <c r="D247" s="228" t="s">
        <v>236</v>
      </c>
      <c r="E247" s="42"/>
      <c r="F247" s="229" t="s">
        <v>4518</v>
      </c>
      <c r="G247" s="42"/>
      <c r="H247" s="42"/>
      <c r="I247" s="230"/>
      <c r="J247" s="42"/>
      <c r="K247" s="42"/>
      <c r="L247" s="46"/>
      <c r="M247" s="231"/>
      <c r="N247" s="232"/>
      <c r="O247" s="86"/>
      <c r="P247" s="86"/>
      <c r="Q247" s="86"/>
      <c r="R247" s="86"/>
      <c r="S247" s="86"/>
      <c r="T247" s="86"/>
      <c r="U247" s="87"/>
      <c r="V247" s="40"/>
      <c r="W247" s="40"/>
      <c r="X247" s="40"/>
      <c r="Y247" s="40"/>
      <c r="Z247" s="40"/>
      <c r="AA247" s="40"/>
      <c r="AB247" s="40"/>
      <c r="AC247" s="40"/>
      <c r="AD247" s="40"/>
      <c r="AE247" s="40"/>
      <c r="AT247" s="19" t="s">
        <v>236</v>
      </c>
      <c r="AU247" s="19" t="s">
        <v>84</v>
      </c>
    </row>
    <row r="248" s="2" customFormat="1" ht="37.8" customHeight="1">
      <c r="A248" s="40"/>
      <c r="B248" s="41"/>
      <c r="C248" s="215" t="s">
        <v>576</v>
      </c>
      <c r="D248" s="215" t="s">
        <v>229</v>
      </c>
      <c r="E248" s="216" t="s">
        <v>1041</v>
      </c>
      <c r="F248" s="217" t="s">
        <v>4519</v>
      </c>
      <c r="G248" s="218" t="s">
        <v>244</v>
      </c>
      <c r="H248" s="219">
        <v>99.143000000000001</v>
      </c>
      <c r="I248" s="220"/>
      <c r="J248" s="221">
        <f>ROUND(I248*H248,2)</f>
        <v>0</v>
      </c>
      <c r="K248" s="217" t="s">
        <v>4381</v>
      </c>
      <c r="L248" s="46"/>
      <c r="M248" s="222" t="s">
        <v>19</v>
      </c>
      <c r="N248" s="223" t="s">
        <v>46</v>
      </c>
      <c r="O248" s="86"/>
      <c r="P248" s="224">
        <f>O248*H248</f>
        <v>0</v>
      </c>
      <c r="Q248" s="224">
        <v>0</v>
      </c>
      <c r="R248" s="224">
        <f>Q248*H248</f>
        <v>0</v>
      </c>
      <c r="S248" s="224">
        <v>0</v>
      </c>
      <c r="T248" s="224">
        <f>S248*H248</f>
        <v>0</v>
      </c>
      <c r="U248" s="225" t="s">
        <v>19</v>
      </c>
      <c r="V248" s="40"/>
      <c r="W248" s="40"/>
      <c r="X248" s="40"/>
      <c r="Y248" s="40"/>
      <c r="Z248" s="40"/>
      <c r="AA248" s="40"/>
      <c r="AB248" s="40"/>
      <c r="AC248" s="40"/>
      <c r="AD248" s="40"/>
      <c r="AE248" s="40"/>
      <c r="AR248" s="226" t="s">
        <v>234</v>
      </c>
      <c r="AT248" s="226" t="s">
        <v>229</v>
      </c>
      <c r="AU248" s="226" t="s">
        <v>84</v>
      </c>
      <c r="AY248" s="19" t="s">
        <v>227</v>
      </c>
      <c r="BE248" s="227">
        <f>IF(N248="základní",J248,0)</f>
        <v>0</v>
      </c>
      <c r="BF248" s="227">
        <f>IF(N248="snížená",J248,0)</f>
        <v>0</v>
      </c>
      <c r="BG248" s="227">
        <f>IF(N248="zákl. přenesená",J248,0)</f>
        <v>0</v>
      </c>
      <c r="BH248" s="227">
        <f>IF(N248="sníž. přenesená",J248,0)</f>
        <v>0</v>
      </c>
      <c r="BI248" s="227">
        <f>IF(N248="nulová",J248,0)</f>
        <v>0</v>
      </c>
      <c r="BJ248" s="19" t="s">
        <v>82</v>
      </c>
      <c r="BK248" s="227">
        <f>ROUND(I248*H248,2)</f>
        <v>0</v>
      </c>
      <c r="BL248" s="19" t="s">
        <v>234</v>
      </c>
      <c r="BM248" s="226" t="s">
        <v>4520</v>
      </c>
    </row>
    <row r="249" s="2" customFormat="1">
      <c r="A249" s="40"/>
      <c r="B249" s="41"/>
      <c r="C249" s="42"/>
      <c r="D249" s="228" t="s">
        <v>236</v>
      </c>
      <c r="E249" s="42"/>
      <c r="F249" s="229" t="s">
        <v>4521</v>
      </c>
      <c r="G249" s="42"/>
      <c r="H249" s="42"/>
      <c r="I249" s="230"/>
      <c r="J249" s="42"/>
      <c r="K249" s="42"/>
      <c r="L249" s="46"/>
      <c r="M249" s="231"/>
      <c r="N249" s="232"/>
      <c r="O249" s="86"/>
      <c r="P249" s="86"/>
      <c r="Q249" s="86"/>
      <c r="R249" s="86"/>
      <c r="S249" s="86"/>
      <c r="T249" s="86"/>
      <c r="U249" s="87"/>
      <c r="V249" s="40"/>
      <c r="W249" s="40"/>
      <c r="X249" s="40"/>
      <c r="Y249" s="40"/>
      <c r="Z249" s="40"/>
      <c r="AA249" s="40"/>
      <c r="AB249" s="40"/>
      <c r="AC249" s="40"/>
      <c r="AD249" s="40"/>
      <c r="AE249" s="40"/>
      <c r="AT249" s="19" t="s">
        <v>236</v>
      </c>
      <c r="AU249" s="19" t="s">
        <v>84</v>
      </c>
    </row>
    <row r="250" s="2" customFormat="1" ht="21.75" customHeight="1">
      <c r="A250" s="40"/>
      <c r="B250" s="41"/>
      <c r="C250" s="215" t="s">
        <v>581</v>
      </c>
      <c r="D250" s="215" t="s">
        <v>229</v>
      </c>
      <c r="E250" s="216" t="s">
        <v>319</v>
      </c>
      <c r="F250" s="217" t="s">
        <v>320</v>
      </c>
      <c r="G250" s="218" t="s">
        <v>244</v>
      </c>
      <c r="H250" s="219">
        <v>99.143000000000001</v>
      </c>
      <c r="I250" s="220"/>
      <c r="J250" s="221">
        <f>ROUND(I250*H250,2)</f>
        <v>0</v>
      </c>
      <c r="K250" s="217" t="s">
        <v>4381</v>
      </c>
      <c r="L250" s="46"/>
      <c r="M250" s="222" t="s">
        <v>19</v>
      </c>
      <c r="N250" s="223" t="s">
        <v>46</v>
      </c>
      <c r="O250" s="86"/>
      <c r="P250" s="224">
        <f>O250*H250</f>
        <v>0</v>
      </c>
      <c r="Q250" s="224">
        <v>0</v>
      </c>
      <c r="R250" s="224">
        <f>Q250*H250</f>
        <v>0</v>
      </c>
      <c r="S250" s="224">
        <v>0</v>
      </c>
      <c r="T250" s="224">
        <f>S250*H250</f>
        <v>0</v>
      </c>
      <c r="U250" s="225" t="s">
        <v>19</v>
      </c>
      <c r="V250" s="40"/>
      <c r="W250" s="40"/>
      <c r="X250" s="40"/>
      <c r="Y250" s="40"/>
      <c r="Z250" s="40"/>
      <c r="AA250" s="40"/>
      <c r="AB250" s="40"/>
      <c r="AC250" s="40"/>
      <c r="AD250" s="40"/>
      <c r="AE250" s="40"/>
      <c r="AR250" s="226" t="s">
        <v>234</v>
      </c>
      <c r="AT250" s="226" t="s">
        <v>229</v>
      </c>
      <c r="AU250" s="226" t="s">
        <v>84</v>
      </c>
      <c r="AY250" s="19" t="s">
        <v>227</v>
      </c>
      <c r="BE250" s="227">
        <f>IF(N250="základní",J250,0)</f>
        <v>0</v>
      </c>
      <c r="BF250" s="227">
        <f>IF(N250="snížená",J250,0)</f>
        <v>0</v>
      </c>
      <c r="BG250" s="227">
        <f>IF(N250="zákl. přenesená",J250,0)</f>
        <v>0</v>
      </c>
      <c r="BH250" s="227">
        <f>IF(N250="sníž. přenesená",J250,0)</f>
        <v>0</v>
      </c>
      <c r="BI250" s="227">
        <f>IF(N250="nulová",J250,0)</f>
        <v>0</v>
      </c>
      <c r="BJ250" s="19" t="s">
        <v>82</v>
      </c>
      <c r="BK250" s="227">
        <f>ROUND(I250*H250,2)</f>
        <v>0</v>
      </c>
      <c r="BL250" s="19" t="s">
        <v>234</v>
      </c>
      <c r="BM250" s="226" t="s">
        <v>4522</v>
      </c>
    </row>
    <row r="251" s="2" customFormat="1">
      <c r="A251" s="40"/>
      <c r="B251" s="41"/>
      <c r="C251" s="42"/>
      <c r="D251" s="228" t="s">
        <v>236</v>
      </c>
      <c r="E251" s="42"/>
      <c r="F251" s="229" t="s">
        <v>4523</v>
      </c>
      <c r="G251" s="42"/>
      <c r="H251" s="42"/>
      <c r="I251" s="230"/>
      <c r="J251" s="42"/>
      <c r="K251" s="42"/>
      <c r="L251" s="46"/>
      <c r="M251" s="231"/>
      <c r="N251" s="232"/>
      <c r="O251" s="86"/>
      <c r="P251" s="86"/>
      <c r="Q251" s="86"/>
      <c r="R251" s="86"/>
      <c r="S251" s="86"/>
      <c r="T251" s="86"/>
      <c r="U251" s="87"/>
      <c r="V251" s="40"/>
      <c r="W251" s="40"/>
      <c r="X251" s="40"/>
      <c r="Y251" s="40"/>
      <c r="Z251" s="40"/>
      <c r="AA251" s="40"/>
      <c r="AB251" s="40"/>
      <c r="AC251" s="40"/>
      <c r="AD251" s="40"/>
      <c r="AE251" s="40"/>
      <c r="AT251" s="19" t="s">
        <v>236</v>
      </c>
      <c r="AU251" s="19" t="s">
        <v>84</v>
      </c>
    </row>
    <row r="252" s="2" customFormat="1" ht="24.15" customHeight="1">
      <c r="A252" s="40"/>
      <c r="B252" s="41"/>
      <c r="C252" s="215" t="s">
        <v>587</v>
      </c>
      <c r="D252" s="215" t="s">
        <v>229</v>
      </c>
      <c r="E252" s="216" t="s">
        <v>324</v>
      </c>
      <c r="F252" s="217" t="s">
        <v>4524</v>
      </c>
      <c r="G252" s="218" t="s">
        <v>244</v>
      </c>
      <c r="H252" s="219">
        <v>892.28700000000003</v>
      </c>
      <c r="I252" s="220"/>
      <c r="J252" s="221">
        <f>ROUND(I252*H252,2)</f>
        <v>0</v>
      </c>
      <c r="K252" s="217" t="s">
        <v>4381</v>
      </c>
      <c r="L252" s="46"/>
      <c r="M252" s="222" t="s">
        <v>19</v>
      </c>
      <c r="N252" s="223" t="s">
        <v>46</v>
      </c>
      <c r="O252" s="86"/>
      <c r="P252" s="224">
        <f>O252*H252</f>
        <v>0</v>
      </c>
      <c r="Q252" s="224">
        <v>0</v>
      </c>
      <c r="R252" s="224">
        <f>Q252*H252</f>
        <v>0</v>
      </c>
      <c r="S252" s="224">
        <v>0</v>
      </c>
      <c r="T252" s="224">
        <f>S252*H252</f>
        <v>0</v>
      </c>
      <c r="U252" s="225" t="s">
        <v>19</v>
      </c>
      <c r="V252" s="40"/>
      <c r="W252" s="40"/>
      <c r="X252" s="40"/>
      <c r="Y252" s="40"/>
      <c r="Z252" s="40"/>
      <c r="AA252" s="40"/>
      <c r="AB252" s="40"/>
      <c r="AC252" s="40"/>
      <c r="AD252" s="40"/>
      <c r="AE252" s="40"/>
      <c r="AR252" s="226" t="s">
        <v>234</v>
      </c>
      <c r="AT252" s="226" t="s">
        <v>229</v>
      </c>
      <c r="AU252" s="226" t="s">
        <v>84</v>
      </c>
      <c r="AY252" s="19" t="s">
        <v>227</v>
      </c>
      <c r="BE252" s="227">
        <f>IF(N252="základní",J252,0)</f>
        <v>0</v>
      </c>
      <c r="BF252" s="227">
        <f>IF(N252="snížená",J252,0)</f>
        <v>0</v>
      </c>
      <c r="BG252" s="227">
        <f>IF(N252="zákl. přenesená",J252,0)</f>
        <v>0</v>
      </c>
      <c r="BH252" s="227">
        <f>IF(N252="sníž. přenesená",J252,0)</f>
        <v>0</v>
      </c>
      <c r="BI252" s="227">
        <f>IF(N252="nulová",J252,0)</f>
        <v>0</v>
      </c>
      <c r="BJ252" s="19" t="s">
        <v>82</v>
      </c>
      <c r="BK252" s="227">
        <f>ROUND(I252*H252,2)</f>
        <v>0</v>
      </c>
      <c r="BL252" s="19" t="s">
        <v>234</v>
      </c>
      <c r="BM252" s="226" t="s">
        <v>4525</v>
      </c>
    </row>
    <row r="253" s="2" customFormat="1">
      <c r="A253" s="40"/>
      <c r="B253" s="41"/>
      <c r="C253" s="42"/>
      <c r="D253" s="228" t="s">
        <v>236</v>
      </c>
      <c r="E253" s="42"/>
      <c r="F253" s="229" t="s">
        <v>4526</v>
      </c>
      <c r="G253" s="42"/>
      <c r="H253" s="42"/>
      <c r="I253" s="230"/>
      <c r="J253" s="42"/>
      <c r="K253" s="42"/>
      <c r="L253" s="46"/>
      <c r="M253" s="231"/>
      <c r="N253" s="232"/>
      <c r="O253" s="86"/>
      <c r="P253" s="86"/>
      <c r="Q253" s="86"/>
      <c r="R253" s="86"/>
      <c r="S253" s="86"/>
      <c r="T253" s="86"/>
      <c r="U253" s="87"/>
      <c r="V253" s="40"/>
      <c r="W253" s="40"/>
      <c r="X253" s="40"/>
      <c r="Y253" s="40"/>
      <c r="Z253" s="40"/>
      <c r="AA253" s="40"/>
      <c r="AB253" s="40"/>
      <c r="AC253" s="40"/>
      <c r="AD253" s="40"/>
      <c r="AE253" s="40"/>
      <c r="AT253" s="19" t="s">
        <v>236</v>
      </c>
      <c r="AU253" s="19" t="s">
        <v>84</v>
      </c>
    </row>
    <row r="254" s="13" customFormat="1">
      <c r="A254" s="13"/>
      <c r="B254" s="233"/>
      <c r="C254" s="234"/>
      <c r="D254" s="235" t="s">
        <v>238</v>
      </c>
      <c r="E254" s="236" t="s">
        <v>19</v>
      </c>
      <c r="F254" s="237" t="s">
        <v>4527</v>
      </c>
      <c r="G254" s="234"/>
      <c r="H254" s="238">
        <v>892.28700000000003</v>
      </c>
      <c r="I254" s="239"/>
      <c r="J254" s="234"/>
      <c r="K254" s="234"/>
      <c r="L254" s="240"/>
      <c r="M254" s="241"/>
      <c r="N254" s="242"/>
      <c r="O254" s="242"/>
      <c r="P254" s="242"/>
      <c r="Q254" s="242"/>
      <c r="R254" s="242"/>
      <c r="S254" s="242"/>
      <c r="T254" s="242"/>
      <c r="U254" s="243"/>
      <c r="V254" s="13"/>
      <c r="W254" s="13"/>
      <c r="X254" s="13"/>
      <c r="Y254" s="13"/>
      <c r="Z254" s="13"/>
      <c r="AA254" s="13"/>
      <c r="AB254" s="13"/>
      <c r="AC254" s="13"/>
      <c r="AD254" s="13"/>
      <c r="AE254" s="13"/>
      <c r="AT254" s="244" t="s">
        <v>238</v>
      </c>
      <c r="AU254" s="244" t="s">
        <v>84</v>
      </c>
      <c r="AV254" s="13" t="s">
        <v>84</v>
      </c>
      <c r="AW254" s="13" t="s">
        <v>37</v>
      </c>
      <c r="AX254" s="13" t="s">
        <v>75</v>
      </c>
      <c r="AY254" s="244" t="s">
        <v>227</v>
      </c>
    </row>
    <row r="255" s="14" customFormat="1">
      <c r="A255" s="14"/>
      <c r="B255" s="245"/>
      <c r="C255" s="246"/>
      <c r="D255" s="235" t="s">
        <v>238</v>
      </c>
      <c r="E255" s="247" t="s">
        <v>19</v>
      </c>
      <c r="F255" s="248" t="s">
        <v>240</v>
      </c>
      <c r="G255" s="246"/>
      <c r="H255" s="249">
        <v>892.28700000000003</v>
      </c>
      <c r="I255" s="250"/>
      <c r="J255" s="246"/>
      <c r="K255" s="246"/>
      <c r="L255" s="251"/>
      <c r="M255" s="252"/>
      <c r="N255" s="253"/>
      <c r="O255" s="253"/>
      <c r="P255" s="253"/>
      <c r="Q255" s="253"/>
      <c r="R255" s="253"/>
      <c r="S255" s="253"/>
      <c r="T255" s="253"/>
      <c r="U255" s="254"/>
      <c r="V255" s="14"/>
      <c r="W255" s="14"/>
      <c r="X255" s="14"/>
      <c r="Y255" s="14"/>
      <c r="Z255" s="14"/>
      <c r="AA255" s="14"/>
      <c r="AB255" s="14"/>
      <c r="AC255" s="14"/>
      <c r="AD255" s="14"/>
      <c r="AE255" s="14"/>
      <c r="AT255" s="255" t="s">
        <v>238</v>
      </c>
      <c r="AU255" s="255" t="s">
        <v>84</v>
      </c>
      <c r="AV255" s="14" t="s">
        <v>234</v>
      </c>
      <c r="AW255" s="14" t="s">
        <v>37</v>
      </c>
      <c r="AX255" s="14" t="s">
        <v>82</v>
      </c>
      <c r="AY255" s="255" t="s">
        <v>227</v>
      </c>
    </row>
    <row r="256" s="2" customFormat="1" ht="24.15" customHeight="1">
      <c r="A256" s="40"/>
      <c r="B256" s="41"/>
      <c r="C256" s="215" t="s">
        <v>592</v>
      </c>
      <c r="D256" s="215" t="s">
        <v>229</v>
      </c>
      <c r="E256" s="216" t="s">
        <v>330</v>
      </c>
      <c r="F256" s="217" t="s">
        <v>331</v>
      </c>
      <c r="G256" s="218" t="s">
        <v>244</v>
      </c>
      <c r="H256" s="219">
        <v>99.143000000000001</v>
      </c>
      <c r="I256" s="220"/>
      <c r="J256" s="221">
        <f>ROUND(I256*H256,2)</f>
        <v>0</v>
      </c>
      <c r="K256" s="217" t="s">
        <v>4381</v>
      </c>
      <c r="L256" s="46"/>
      <c r="M256" s="222" t="s">
        <v>19</v>
      </c>
      <c r="N256" s="223" t="s">
        <v>46</v>
      </c>
      <c r="O256" s="86"/>
      <c r="P256" s="224">
        <f>O256*H256</f>
        <v>0</v>
      </c>
      <c r="Q256" s="224">
        <v>0</v>
      </c>
      <c r="R256" s="224">
        <f>Q256*H256</f>
        <v>0</v>
      </c>
      <c r="S256" s="224">
        <v>0</v>
      </c>
      <c r="T256" s="224">
        <f>S256*H256</f>
        <v>0</v>
      </c>
      <c r="U256" s="225" t="s">
        <v>19</v>
      </c>
      <c r="V256" s="40"/>
      <c r="W256" s="40"/>
      <c r="X256" s="40"/>
      <c r="Y256" s="40"/>
      <c r="Z256" s="40"/>
      <c r="AA256" s="40"/>
      <c r="AB256" s="40"/>
      <c r="AC256" s="40"/>
      <c r="AD256" s="40"/>
      <c r="AE256" s="40"/>
      <c r="AR256" s="226" t="s">
        <v>234</v>
      </c>
      <c r="AT256" s="226" t="s">
        <v>229</v>
      </c>
      <c r="AU256" s="226" t="s">
        <v>84</v>
      </c>
      <c r="AY256" s="19" t="s">
        <v>227</v>
      </c>
      <c r="BE256" s="227">
        <f>IF(N256="základní",J256,0)</f>
        <v>0</v>
      </c>
      <c r="BF256" s="227">
        <f>IF(N256="snížená",J256,0)</f>
        <v>0</v>
      </c>
      <c r="BG256" s="227">
        <f>IF(N256="zákl. přenesená",J256,0)</f>
        <v>0</v>
      </c>
      <c r="BH256" s="227">
        <f>IF(N256="sníž. přenesená",J256,0)</f>
        <v>0</v>
      </c>
      <c r="BI256" s="227">
        <f>IF(N256="nulová",J256,0)</f>
        <v>0</v>
      </c>
      <c r="BJ256" s="19" t="s">
        <v>82</v>
      </c>
      <c r="BK256" s="227">
        <f>ROUND(I256*H256,2)</f>
        <v>0</v>
      </c>
      <c r="BL256" s="19" t="s">
        <v>234</v>
      </c>
      <c r="BM256" s="226" t="s">
        <v>4528</v>
      </c>
    </row>
    <row r="257" s="2" customFormat="1">
      <c r="A257" s="40"/>
      <c r="B257" s="41"/>
      <c r="C257" s="42"/>
      <c r="D257" s="228" t="s">
        <v>236</v>
      </c>
      <c r="E257" s="42"/>
      <c r="F257" s="229" t="s">
        <v>4529</v>
      </c>
      <c r="G257" s="42"/>
      <c r="H257" s="42"/>
      <c r="I257" s="230"/>
      <c r="J257" s="42"/>
      <c r="K257" s="42"/>
      <c r="L257" s="46"/>
      <c r="M257" s="231"/>
      <c r="N257" s="232"/>
      <c r="O257" s="86"/>
      <c r="P257" s="86"/>
      <c r="Q257" s="86"/>
      <c r="R257" s="86"/>
      <c r="S257" s="86"/>
      <c r="T257" s="86"/>
      <c r="U257" s="87"/>
      <c r="V257" s="40"/>
      <c r="W257" s="40"/>
      <c r="X257" s="40"/>
      <c r="Y257" s="40"/>
      <c r="Z257" s="40"/>
      <c r="AA257" s="40"/>
      <c r="AB257" s="40"/>
      <c r="AC257" s="40"/>
      <c r="AD257" s="40"/>
      <c r="AE257" s="40"/>
      <c r="AT257" s="19" t="s">
        <v>236</v>
      </c>
      <c r="AU257" s="19" t="s">
        <v>84</v>
      </c>
    </row>
    <row r="258" s="12" customFormat="1" ht="22.8" customHeight="1">
      <c r="A258" s="12"/>
      <c r="B258" s="199"/>
      <c r="C258" s="200"/>
      <c r="D258" s="201" t="s">
        <v>74</v>
      </c>
      <c r="E258" s="213" t="s">
        <v>334</v>
      </c>
      <c r="F258" s="213" t="s">
        <v>335</v>
      </c>
      <c r="G258" s="200"/>
      <c r="H258" s="200"/>
      <c r="I258" s="203"/>
      <c r="J258" s="214">
        <f>BK258</f>
        <v>0</v>
      </c>
      <c r="K258" s="200"/>
      <c r="L258" s="205"/>
      <c r="M258" s="206"/>
      <c r="N258" s="207"/>
      <c r="O258" s="207"/>
      <c r="P258" s="208">
        <f>SUM(P259:P260)</f>
        <v>0</v>
      </c>
      <c r="Q258" s="207"/>
      <c r="R258" s="208">
        <f>SUM(R259:R260)</f>
        <v>0</v>
      </c>
      <c r="S258" s="207"/>
      <c r="T258" s="208">
        <f>SUM(T259:T260)</f>
        <v>0</v>
      </c>
      <c r="U258" s="209"/>
      <c r="V258" s="12"/>
      <c r="W258" s="12"/>
      <c r="X258" s="12"/>
      <c r="Y258" s="12"/>
      <c r="Z258" s="12"/>
      <c r="AA258" s="12"/>
      <c r="AB258" s="12"/>
      <c r="AC258" s="12"/>
      <c r="AD258" s="12"/>
      <c r="AE258" s="12"/>
      <c r="AR258" s="210" t="s">
        <v>82</v>
      </c>
      <c r="AT258" s="211" t="s">
        <v>74</v>
      </c>
      <c r="AU258" s="211" t="s">
        <v>82</v>
      </c>
      <c r="AY258" s="210" t="s">
        <v>227</v>
      </c>
      <c r="BK258" s="212">
        <f>SUM(BK259:BK260)</f>
        <v>0</v>
      </c>
    </row>
    <row r="259" s="2" customFormat="1" ht="33" customHeight="1">
      <c r="A259" s="40"/>
      <c r="B259" s="41"/>
      <c r="C259" s="215" t="s">
        <v>597</v>
      </c>
      <c r="D259" s="215" t="s">
        <v>229</v>
      </c>
      <c r="E259" s="216" t="s">
        <v>4530</v>
      </c>
      <c r="F259" s="217" t="s">
        <v>4531</v>
      </c>
      <c r="G259" s="218" t="s">
        <v>244</v>
      </c>
      <c r="H259" s="219">
        <v>36.82</v>
      </c>
      <c r="I259" s="220"/>
      <c r="J259" s="221">
        <f>ROUND(I259*H259,2)</f>
        <v>0</v>
      </c>
      <c r="K259" s="217" t="s">
        <v>4381</v>
      </c>
      <c r="L259" s="46"/>
      <c r="M259" s="222" t="s">
        <v>19</v>
      </c>
      <c r="N259" s="223" t="s">
        <v>46</v>
      </c>
      <c r="O259" s="86"/>
      <c r="P259" s="224">
        <f>O259*H259</f>
        <v>0</v>
      </c>
      <c r="Q259" s="224">
        <v>0</v>
      </c>
      <c r="R259" s="224">
        <f>Q259*H259</f>
        <v>0</v>
      </c>
      <c r="S259" s="224">
        <v>0</v>
      </c>
      <c r="T259" s="224">
        <f>S259*H259</f>
        <v>0</v>
      </c>
      <c r="U259" s="225" t="s">
        <v>19</v>
      </c>
      <c r="V259" s="40"/>
      <c r="W259" s="40"/>
      <c r="X259" s="40"/>
      <c r="Y259" s="40"/>
      <c r="Z259" s="40"/>
      <c r="AA259" s="40"/>
      <c r="AB259" s="40"/>
      <c r="AC259" s="40"/>
      <c r="AD259" s="40"/>
      <c r="AE259" s="40"/>
      <c r="AR259" s="226" t="s">
        <v>234</v>
      </c>
      <c r="AT259" s="226" t="s">
        <v>229</v>
      </c>
      <c r="AU259" s="226" t="s">
        <v>84</v>
      </c>
      <c r="AY259" s="19" t="s">
        <v>227</v>
      </c>
      <c r="BE259" s="227">
        <f>IF(N259="základní",J259,0)</f>
        <v>0</v>
      </c>
      <c r="BF259" s="227">
        <f>IF(N259="snížená",J259,0)</f>
        <v>0</v>
      </c>
      <c r="BG259" s="227">
        <f>IF(N259="zákl. přenesená",J259,0)</f>
        <v>0</v>
      </c>
      <c r="BH259" s="227">
        <f>IF(N259="sníž. přenesená",J259,0)</f>
        <v>0</v>
      </c>
      <c r="BI259" s="227">
        <f>IF(N259="nulová",J259,0)</f>
        <v>0</v>
      </c>
      <c r="BJ259" s="19" t="s">
        <v>82</v>
      </c>
      <c r="BK259" s="227">
        <f>ROUND(I259*H259,2)</f>
        <v>0</v>
      </c>
      <c r="BL259" s="19" t="s">
        <v>234</v>
      </c>
      <c r="BM259" s="226" t="s">
        <v>4532</v>
      </c>
    </row>
    <row r="260" s="2" customFormat="1">
      <c r="A260" s="40"/>
      <c r="B260" s="41"/>
      <c r="C260" s="42"/>
      <c r="D260" s="228" t="s">
        <v>236</v>
      </c>
      <c r="E260" s="42"/>
      <c r="F260" s="229" t="s">
        <v>4533</v>
      </c>
      <c r="G260" s="42"/>
      <c r="H260" s="42"/>
      <c r="I260" s="230"/>
      <c r="J260" s="42"/>
      <c r="K260" s="42"/>
      <c r="L260" s="46"/>
      <c r="M260" s="231"/>
      <c r="N260" s="232"/>
      <c r="O260" s="86"/>
      <c r="P260" s="86"/>
      <c r="Q260" s="86"/>
      <c r="R260" s="86"/>
      <c r="S260" s="86"/>
      <c r="T260" s="86"/>
      <c r="U260" s="87"/>
      <c r="V260" s="40"/>
      <c r="W260" s="40"/>
      <c r="X260" s="40"/>
      <c r="Y260" s="40"/>
      <c r="Z260" s="40"/>
      <c r="AA260" s="40"/>
      <c r="AB260" s="40"/>
      <c r="AC260" s="40"/>
      <c r="AD260" s="40"/>
      <c r="AE260" s="40"/>
      <c r="AT260" s="19" t="s">
        <v>236</v>
      </c>
      <c r="AU260" s="19" t="s">
        <v>84</v>
      </c>
    </row>
    <row r="261" s="12" customFormat="1" ht="25.92" customHeight="1">
      <c r="A261" s="12"/>
      <c r="B261" s="199"/>
      <c r="C261" s="200"/>
      <c r="D261" s="201" t="s">
        <v>74</v>
      </c>
      <c r="E261" s="202" t="s">
        <v>341</v>
      </c>
      <c r="F261" s="202" t="s">
        <v>342</v>
      </c>
      <c r="G261" s="200"/>
      <c r="H261" s="200"/>
      <c r="I261" s="203"/>
      <c r="J261" s="204">
        <f>BK261</f>
        <v>0</v>
      </c>
      <c r="K261" s="200"/>
      <c r="L261" s="205"/>
      <c r="M261" s="206"/>
      <c r="N261" s="207"/>
      <c r="O261" s="207"/>
      <c r="P261" s="208">
        <f>P262+P275+P313+P332+P389+P440</f>
        <v>0</v>
      </c>
      <c r="Q261" s="207"/>
      <c r="R261" s="208">
        <f>R262+R275+R313+R332+R389+R440</f>
        <v>13.197242149999999</v>
      </c>
      <c r="S261" s="207"/>
      <c r="T261" s="208">
        <f>T262+T275+T313+T332+T389+T440</f>
        <v>28.0806738</v>
      </c>
      <c r="U261" s="209"/>
      <c r="V261" s="12"/>
      <c r="W261" s="12"/>
      <c r="X261" s="12"/>
      <c r="Y261" s="12"/>
      <c r="Z261" s="12"/>
      <c r="AA261" s="12"/>
      <c r="AB261" s="12"/>
      <c r="AC261" s="12"/>
      <c r="AD261" s="12"/>
      <c r="AE261" s="12"/>
      <c r="AR261" s="210" t="s">
        <v>84</v>
      </c>
      <c r="AT261" s="211" t="s">
        <v>74</v>
      </c>
      <c r="AU261" s="211" t="s">
        <v>75</v>
      </c>
      <c r="AY261" s="210" t="s">
        <v>227</v>
      </c>
      <c r="BK261" s="212">
        <f>BK262+BK275+BK313+BK332+BK389+BK440</f>
        <v>0</v>
      </c>
    </row>
    <row r="262" s="12" customFormat="1" ht="22.8" customHeight="1">
      <c r="A262" s="12"/>
      <c r="B262" s="199"/>
      <c r="C262" s="200"/>
      <c r="D262" s="201" t="s">
        <v>74</v>
      </c>
      <c r="E262" s="213" t="s">
        <v>482</v>
      </c>
      <c r="F262" s="213" t="s">
        <v>483</v>
      </c>
      <c r="G262" s="200"/>
      <c r="H262" s="200"/>
      <c r="I262" s="203"/>
      <c r="J262" s="214">
        <f>BK262</f>
        <v>0</v>
      </c>
      <c r="K262" s="200"/>
      <c r="L262" s="205"/>
      <c r="M262" s="206"/>
      <c r="N262" s="207"/>
      <c r="O262" s="207"/>
      <c r="P262" s="208">
        <f>SUM(P263:P274)</f>
        <v>0</v>
      </c>
      <c r="Q262" s="207"/>
      <c r="R262" s="208">
        <f>SUM(R263:R274)</f>
        <v>0.133183</v>
      </c>
      <c r="S262" s="207"/>
      <c r="T262" s="208">
        <f>SUM(T263:T274)</f>
        <v>0</v>
      </c>
      <c r="U262" s="209"/>
      <c r="V262" s="12"/>
      <c r="W262" s="12"/>
      <c r="X262" s="12"/>
      <c r="Y262" s="12"/>
      <c r="Z262" s="12"/>
      <c r="AA262" s="12"/>
      <c r="AB262" s="12"/>
      <c r="AC262" s="12"/>
      <c r="AD262" s="12"/>
      <c r="AE262" s="12"/>
      <c r="AR262" s="210" t="s">
        <v>84</v>
      </c>
      <c r="AT262" s="211" t="s">
        <v>74</v>
      </c>
      <c r="AU262" s="211" t="s">
        <v>82</v>
      </c>
      <c r="AY262" s="210" t="s">
        <v>227</v>
      </c>
      <c r="BK262" s="212">
        <f>SUM(BK263:BK274)</f>
        <v>0</v>
      </c>
    </row>
    <row r="263" s="2" customFormat="1" ht="21.75" customHeight="1">
      <c r="A263" s="40"/>
      <c r="B263" s="41"/>
      <c r="C263" s="215" t="s">
        <v>603</v>
      </c>
      <c r="D263" s="215" t="s">
        <v>229</v>
      </c>
      <c r="E263" s="216" t="s">
        <v>484</v>
      </c>
      <c r="F263" s="217" t="s">
        <v>485</v>
      </c>
      <c r="G263" s="218" t="s">
        <v>259</v>
      </c>
      <c r="H263" s="219">
        <v>19</v>
      </c>
      <c r="I263" s="220"/>
      <c r="J263" s="221">
        <f>ROUND(I263*H263,2)</f>
        <v>0</v>
      </c>
      <c r="K263" s="217" t="s">
        <v>4381</v>
      </c>
      <c r="L263" s="46"/>
      <c r="M263" s="222" t="s">
        <v>19</v>
      </c>
      <c r="N263" s="223" t="s">
        <v>46</v>
      </c>
      <c r="O263" s="86"/>
      <c r="P263" s="224">
        <f>O263*H263</f>
        <v>0</v>
      </c>
      <c r="Q263" s="224">
        <v>0</v>
      </c>
      <c r="R263" s="224">
        <f>Q263*H263</f>
        <v>0</v>
      </c>
      <c r="S263" s="224">
        <v>0</v>
      </c>
      <c r="T263" s="224">
        <f>S263*H263</f>
        <v>0</v>
      </c>
      <c r="U263" s="225" t="s">
        <v>19</v>
      </c>
      <c r="V263" s="40"/>
      <c r="W263" s="40"/>
      <c r="X263" s="40"/>
      <c r="Y263" s="40"/>
      <c r="Z263" s="40"/>
      <c r="AA263" s="40"/>
      <c r="AB263" s="40"/>
      <c r="AC263" s="40"/>
      <c r="AD263" s="40"/>
      <c r="AE263" s="40"/>
      <c r="AR263" s="226" t="s">
        <v>336</v>
      </c>
      <c r="AT263" s="226" t="s">
        <v>229</v>
      </c>
      <c r="AU263" s="226" t="s">
        <v>84</v>
      </c>
      <c r="AY263" s="19" t="s">
        <v>227</v>
      </c>
      <c r="BE263" s="227">
        <f>IF(N263="základní",J263,0)</f>
        <v>0</v>
      </c>
      <c r="BF263" s="227">
        <f>IF(N263="snížená",J263,0)</f>
        <v>0</v>
      </c>
      <c r="BG263" s="227">
        <f>IF(N263="zákl. přenesená",J263,0)</f>
        <v>0</v>
      </c>
      <c r="BH263" s="227">
        <f>IF(N263="sníž. přenesená",J263,0)</f>
        <v>0</v>
      </c>
      <c r="BI263" s="227">
        <f>IF(N263="nulová",J263,0)</f>
        <v>0</v>
      </c>
      <c r="BJ263" s="19" t="s">
        <v>82</v>
      </c>
      <c r="BK263" s="227">
        <f>ROUND(I263*H263,2)</f>
        <v>0</v>
      </c>
      <c r="BL263" s="19" t="s">
        <v>336</v>
      </c>
      <c r="BM263" s="226" t="s">
        <v>4534</v>
      </c>
    </row>
    <row r="264" s="2" customFormat="1">
      <c r="A264" s="40"/>
      <c r="B264" s="41"/>
      <c r="C264" s="42"/>
      <c r="D264" s="228" t="s">
        <v>236</v>
      </c>
      <c r="E264" s="42"/>
      <c r="F264" s="229" t="s">
        <v>4535</v>
      </c>
      <c r="G264" s="42"/>
      <c r="H264" s="42"/>
      <c r="I264" s="230"/>
      <c r="J264" s="42"/>
      <c r="K264" s="42"/>
      <c r="L264" s="46"/>
      <c r="M264" s="231"/>
      <c r="N264" s="232"/>
      <c r="O264" s="86"/>
      <c r="P264" s="86"/>
      <c r="Q264" s="86"/>
      <c r="R264" s="86"/>
      <c r="S264" s="86"/>
      <c r="T264" s="86"/>
      <c r="U264" s="87"/>
      <c r="V264" s="40"/>
      <c r="W264" s="40"/>
      <c r="X264" s="40"/>
      <c r="Y264" s="40"/>
      <c r="Z264" s="40"/>
      <c r="AA264" s="40"/>
      <c r="AB264" s="40"/>
      <c r="AC264" s="40"/>
      <c r="AD264" s="40"/>
      <c r="AE264" s="40"/>
      <c r="AT264" s="19" t="s">
        <v>236</v>
      </c>
      <c r="AU264" s="19" t="s">
        <v>84</v>
      </c>
    </row>
    <row r="265" s="13" customFormat="1">
      <c r="A265" s="13"/>
      <c r="B265" s="233"/>
      <c r="C265" s="234"/>
      <c r="D265" s="235" t="s">
        <v>238</v>
      </c>
      <c r="E265" s="236" t="s">
        <v>19</v>
      </c>
      <c r="F265" s="237" t="s">
        <v>359</v>
      </c>
      <c r="G265" s="234"/>
      <c r="H265" s="238">
        <v>19</v>
      </c>
      <c r="I265" s="239"/>
      <c r="J265" s="234"/>
      <c r="K265" s="234"/>
      <c r="L265" s="240"/>
      <c r="M265" s="241"/>
      <c r="N265" s="242"/>
      <c r="O265" s="242"/>
      <c r="P265" s="242"/>
      <c r="Q265" s="242"/>
      <c r="R265" s="242"/>
      <c r="S265" s="242"/>
      <c r="T265" s="242"/>
      <c r="U265" s="243"/>
      <c r="V265" s="13"/>
      <c r="W265" s="13"/>
      <c r="X265" s="13"/>
      <c r="Y265" s="13"/>
      <c r="Z265" s="13"/>
      <c r="AA265" s="13"/>
      <c r="AB265" s="13"/>
      <c r="AC265" s="13"/>
      <c r="AD265" s="13"/>
      <c r="AE265" s="13"/>
      <c r="AT265" s="244" t="s">
        <v>238</v>
      </c>
      <c r="AU265" s="244" t="s">
        <v>84</v>
      </c>
      <c r="AV265" s="13" t="s">
        <v>84</v>
      </c>
      <c r="AW265" s="13" t="s">
        <v>37</v>
      </c>
      <c r="AX265" s="13" t="s">
        <v>75</v>
      </c>
      <c r="AY265" s="244" t="s">
        <v>227</v>
      </c>
    </row>
    <row r="266" s="14" customFormat="1">
      <c r="A266" s="14"/>
      <c r="B266" s="245"/>
      <c r="C266" s="246"/>
      <c r="D266" s="235" t="s">
        <v>238</v>
      </c>
      <c r="E266" s="247" t="s">
        <v>19</v>
      </c>
      <c r="F266" s="248" t="s">
        <v>240</v>
      </c>
      <c r="G266" s="246"/>
      <c r="H266" s="249">
        <v>19</v>
      </c>
      <c r="I266" s="250"/>
      <c r="J266" s="246"/>
      <c r="K266" s="246"/>
      <c r="L266" s="251"/>
      <c r="M266" s="252"/>
      <c r="N266" s="253"/>
      <c r="O266" s="253"/>
      <c r="P266" s="253"/>
      <c r="Q266" s="253"/>
      <c r="R266" s="253"/>
      <c r="S266" s="253"/>
      <c r="T266" s="253"/>
      <c r="U266" s="254"/>
      <c r="V266" s="14"/>
      <c r="W266" s="14"/>
      <c r="X266" s="14"/>
      <c r="Y266" s="14"/>
      <c r="Z266" s="14"/>
      <c r="AA266" s="14"/>
      <c r="AB266" s="14"/>
      <c r="AC266" s="14"/>
      <c r="AD266" s="14"/>
      <c r="AE266" s="14"/>
      <c r="AT266" s="255" t="s">
        <v>238</v>
      </c>
      <c r="AU266" s="255" t="s">
        <v>84</v>
      </c>
      <c r="AV266" s="14" t="s">
        <v>234</v>
      </c>
      <c r="AW266" s="14" t="s">
        <v>37</v>
      </c>
      <c r="AX266" s="14" t="s">
        <v>82</v>
      </c>
      <c r="AY266" s="255" t="s">
        <v>227</v>
      </c>
    </row>
    <row r="267" s="2" customFormat="1" ht="16.5" customHeight="1">
      <c r="A267" s="40"/>
      <c r="B267" s="41"/>
      <c r="C267" s="256" t="s">
        <v>608</v>
      </c>
      <c r="D267" s="256" t="s">
        <v>241</v>
      </c>
      <c r="E267" s="257" t="s">
        <v>489</v>
      </c>
      <c r="F267" s="258" t="s">
        <v>490</v>
      </c>
      <c r="G267" s="259" t="s">
        <v>244</v>
      </c>
      <c r="H267" s="260">
        <v>0.0060000000000000001</v>
      </c>
      <c r="I267" s="261"/>
      <c r="J267" s="262">
        <f>ROUND(I267*H267,2)</f>
        <v>0</v>
      </c>
      <c r="K267" s="258" t="s">
        <v>4381</v>
      </c>
      <c r="L267" s="263"/>
      <c r="M267" s="264" t="s">
        <v>19</v>
      </c>
      <c r="N267" s="265" t="s">
        <v>46</v>
      </c>
      <c r="O267" s="86"/>
      <c r="P267" s="224">
        <f>O267*H267</f>
        <v>0</v>
      </c>
      <c r="Q267" s="224">
        <v>1</v>
      </c>
      <c r="R267" s="224">
        <f>Q267*H267</f>
        <v>0.0060000000000000001</v>
      </c>
      <c r="S267" s="224">
        <v>0</v>
      </c>
      <c r="T267" s="224">
        <f>S267*H267</f>
        <v>0</v>
      </c>
      <c r="U267" s="225" t="s">
        <v>19</v>
      </c>
      <c r="V267" s="40"/>
      <c r="W267" s="40"/>
      <c r="X267" s="40"/>
      <c r="Y267" s="40"/>
      <c r="Z267" s="40"/>
      <c r="AA267" s="40"/>
      <c r="AB267" s="40"/>
      <c r="AC267" s="40"/>
      <c r="AD267" s="40"/>
      <c r="AE267" s="40"/>
      <c r="AR267" s="226" t="s">
        <v>491</v>
      </c>
      <c r="AT267" s="226" t="s">
        <v>241</v>
      </c>
      <c r="AU267" s="226" t="s">
        <v>84</v>
      </c>
      <c r="AY267" s="19" t="s">
        <v>227</v>
      </c>
      <c r="BE267" s="227">
        <f>IF(N267="základní",J267,0)</f>
        <v>0</v>
      </c>
      <c r="BF267" s="227">
        <f>IF(N267="snížená",J267,0)</f>
        <v>0</v>
      </c>
      <c r="BG267" s="227">
        <f>IF(N267="zákl. přenesená",J267,0)</f>
        <v>0</v>
      </c>
      <c r="BH267" s="227">
        <f>IF(N267="sníž. přenesená",J267,0)</f>
        <v>0</v>
      </c>
      <c r="BI267" s="227">
        <f>IF(N267="nulová",J267,0)</f>
        <v>0</v>
      </c>
      <c r="BJ267" s="19" t="s">
        <v>82</v>
      </c>
      <c r="BK267" s="227">
        <f>ROUND(I267*H267,2)</f>
        <v>0</v>
      </c>
      <c r="BL267" s="19" t="s">
        <v>336</v>
      </c>
      <c r="BM267" s="226" t="s">
        <v>4536</v>
      </c>
    </row>
    <row r="268" s="13" customFormat="1">
      <c r="A268" s="13"/>
      <c r="B268" s="233"/>
      <c r="C268" s="234"/>
      <c r="D268" s="235" t="s">
        <v>238</v>
      </c>
      <c r="E268" s="234"/>
      <c r="F268" s="237" t="s">
        <v>4537</v>
      </c>
      <c r="G268" s="234"/>
      <c r="H268" s="238">
        <v>0.0060000000000000001</v>
      </c>
      <c r="I268" s="239"/>
      <c r="J268" s="234"/>
      <c r="K268" s="234"/>
      <c r="L268" s="240"/>
      <c r="M268" s="241"/>
      <c r="N268" s="242"/>
      <c r="O268" s="242"/>
      <c r="P268" s="242"/>
      <c r="Q268" s="242"/>
      <c r="R268" s="242"/>
      <c r="S268" s="242"/>
      <c r="T268" s="242"/>
      <c r="U268" s="243"/>
      <c r="V268" s="13"/>
      <c r="W268" s="13"/>
      <c r="X268" s="13"/>
      <c r="Y268" s="13"/>
      <c r="Z268" s="13"/>
      <c r="AA268" s="13"/>
      <c r="AB268" s="13"/>
      <c r="AC268" s="13"/>
      <c r="AD268" s="13"/>
      <c r="AE268" s="13"/>
      <c r="AT268" s="244" t="s">
        <v>238</v>
      </c>
      <c r="AU268" s="244" t="s">
        <v>84</v>
      </c>
      <c r="AV268" s="13" t="s">
        <v>84</v>
      </c>
      <c r="AW268" s="13" t="s">
        <v>4</v>
      </c>
      <c r="AX268" s="13" t="s">
        <v>82</v>
      </c>
      <c r="AY268" s="244" t="s">
        <v>227</v>
      </c>
    </row>
    <row r="269" s="2" customFormat="1" ht="16.5" customHeight="1">
      <c r="A269" s="40"/>
      <c r="B269" s="41"/>
      <c r="C269" s="215" t="s">
        <v>615</v>
      </c>
      <c r="D269" s="215" t="s">
        <v>229</v>
      </c>
      <c r="E269" s="216" t="s">
        <v>495</v>
      </c>
      <c r="F269" s="217" t="s">
        <v>496</v>
      </c>
      <c r="G269" s="218" t="s">
        <v>259</v>
      </c>
      <c r="H269" s="219">
        <v>19</v>
      </c>
      <c r="I269" s="220"/>
      <c r="J269" s="221">
        <f>ROUND(I269*H269,2)</f>
        <v>0</v>
      </c>
      <c r="K269" s="217" t="s">
        <v>4381</v>
      </c>
      <c r="L269" s="46"/>
      <c r="M269" s="222" t="s">
        <v>19</v>
      </c>
      <c r="N269" s="223" t="s">
        <v>46</v>
      </c>
      <c r="O269" s="86"/>
      <c r="P269" s="224">
        <f>O269*H269</f>
        <v>0</v>
      </c>
      <c r="Q269" s="224">
        <v>0.00040000000000000002</v>
      </c>
      <c r="R269" s="224">
        <f>Q269*H269</f>
        <v>0.0076</v>
      </c>
      <c r="S269" s="224">
        <v>0</v>
      </c>
      <c r="T269" s="224">
        <f>S269*H269</f>
        <v>0</v>
      </c>
      <c r="U269" s="225" t="s">
        <v>19</v>
      </c>
      <c r="V269" s="40"/>
      <c r="W269" s="40"/>
      <c r="X269" s="40"/>
      <c r="Y269" s="40"/>
      <c r="Z269" s="40"/>
      <c r="AA269" s="40"/>
      <c r="AB269" s="40"/>
      <c r="AC269" s="40"/>
      <c r="AD269" s="40"/>
      <c r="AE269" s="40"/>
      <c r="AR269" s="226" t="s">
        <v>336</v>
      </c>
      <c r="AT269" s="226" t="s">
        <v>229</v>
      </c>
      <c r="AU269" s="226" t="s">
        <v>84</v>
      </c>
      <c r="AY269" s="19" t="s">
        <v>227</v>
      </c>
      <c r="BE269" s="227">
        <f>IF(N269="základní",J269,0)</f>
        <v>0</v>
      </c>
      <c r="BF269" s="227">
        <f>IF(N269="snížená",J269,0)</f>
        <v>0</v>
      </c>
      <c r="BG269" s="227">
        <f>IF(N269="zákl. přenesená",J269,0)</f>
        <v>0</v>
      </c>
      <c r="BH269" s="227">
        <f>IF(N269="sníž. přenesená",J269,0)</f>
        <v>0</v>
      </c>
      <c r="BI269" s="227">
        <f>IF(N269="nulová",J269,0)</f>
        <v>0</v>
      </c>
      <c r="BJ269" s="19" t="s">
        <v>82</v>
      </c>
      <c r="BK269" s="227">
        <f>ROUND(I269*H269,2)</f>
        <v>0</v>
      </c>
      <c r="BL269" s="19" t="s">
        <v>336</v>
      </c>
      <c r="BM269" s="226" t="s">
        <v>4538</v>
      </c>
    </row>
    <row r="270" s="2" customFormat="1">
      <c r="A270" s="40"/>
      <c r="B270" s="41"/>
      <c r="C270" s="42"/>
      <c r="D270" s="228" t="s">
        <v>236</v>
      </c>
      <c r="E270" s="42"/>
      <c r="F270" s="229" t="s">
        <v>4539</v>
      </c>
      <c r="G270" s="42"/>
      <c r="H270" s="42"/>
      <c r="I270" s="230"/>
      <c r="J270" s="42"/>
      <c r="K270" s="42"/>
      <c r="L270" s="46"/>
      <c r="M270" s="231"/>
      <c r="N270" s="232"/>
      <c r="O270" s="86"/>
      <c r="P270" s="86"/>
      <c r="Q270" s="86"/>
      <c r="R270" s="86"/>
      <c r="S270" s="86"/>
      <c r="T270" s="86"/>
      <c r="U270" s="87"/>
      <c r="V270" s="40"/>
      <c r="W270" s="40"/>
      <c r="X270" s="40"/>
      <c r="Y270" s="40"/>
      <c r="Z270" s="40"/>
      <c r="AA270" s="40"/>
      <c r="AB270" s="40"/>
      <c r="AC270" s="40"/>
      <c r="AD270" s="40"/>
      <c r="AE270" s="40"/>
      <c r="AT270" s="19" t="s">
        <v>236</v>
      </c>
      <c r="AU270" s="19" t="s">
        <v>84</v>
      </c>
    </row>
    <row r="271" s="2" customFormat="1" ht="24.15" customHeight="1">
      <c r="A271" s="40"/>
      <c r="B271" s="41"/>
      <c r="C271" s="256" t="s">
        <v>621</v>
      </c>
      <c r="D271" s="256" t="s">
        <v>241</v>
      </c>
      <c r="E271" s="257" t="s">
        <v>500</v>
      </c>
      <c r="F271" s="258" t="s">
        <v>501</v>
      </c>
      <c r="G271" s="259" t="s">
        <v>259</v>
      </c>
      <c r="H271" s="260">
        <v>22.145</v>
      </c>
      <c r="I271" s="261"/>
      <c r="J271" s="262">
        <f>ROUND(I271*H271,2)</f>
        <v>0</v>
      </c>
      <c r="K271" s="258" t="s">
        <v>4381</v>
      </c>
      <c r="L271" s="263"/>
      <c r="M271" s="264" t="s">
        <v>19</v>
      </c>
      <c r="N271" s="265" t="s">
        <v>46</v>
      </c>
      <c r="O271" s="86"/>
      <c r="P271" s="224">
        <f>O271*H271</f>
        <v>0</v>
      </c>
      <c r="Q271" s="224">
        <v>0.0054000000000000003</v>
      </c>
      <c r="R271" s="224">
        <f>Q271*H271</f>
        <v>0.11958300000000001</v>
      </c>
      <c r="S271" s="224">
        <v>0</v>
      </c>
      <c r="T271" s="224">
        <f>S271*H271</f>
        <v>0</v>
      </c>
      <c r="U271" s="225" t="s">
        <v>19</v>
      </c>
      <c r="V271" s="40"/>
      <c r="W271" s="40"/>
      <c r="X271" s="40"/>
      <c r="Y271" s="40"/>
      <c r="Z271" s="40"/>
      <c r="AA271" s="40"/>
      <c r="AB271" s="40"/>
      <c r="AC271" s="40"/>
      <c r="AD271" s="40"/>
      <c r="AE271" s="40"/>
      <c r="AR271" s="226" t="s">
        <v>491</v>
      </c>
      <c r="AT271" s="226" t="s">
        <v>241</v>
      </c>
      <c r="AU271" s="226" t="s">
        <v>84</v>
      </c>
      <c r="AY271" s="19" t="s">
        <v>227</v>
      </c>
      <c r="BE271" s="227">
        <f>IF(N271="základní",J271,0)</f>
        <v>0</v>
      </c>
      <c r="BF271" s="227">
        <f>IF(N271="snížená",J271,0)</f>
        <v>0</v>
      </c>
      <c r="BG271" s="227">
        <f>IF(N271="zákl. přenesená",J271,0)</f>
        <v>0</v>
      </c>
      <c r="BH271" s="227">
        <f>IF(N271="sníž. přenesená",J271,0)</f>
        <v>0</v>
      </c>
      <c r="BI271" s="227">
        <f>IF(N271="nulová",J271,0)</f>
        <v>0</v>
      </c>
      <c r="BJ271" s="19" t="s">
        <v>82</v>
      </c>
      <c r="BK271" s="227">
        <f>ROUND(I271*H271,2)</f>
        <v>0</v>
      </c>
      <c r="BL271" s="19" t="s">
        <v>336</v>
      </c>
      <c r="BM271" s="226" t="s">
        <v>4540</v>
      </c>
    </row>
    <row r="272" s="13" customFormat="1">
      <c r="A272" s="13"/>
      <c r="B272" s="233"/>
      <c r="C272" s="234"/>
      <c r="D272" s="235" t="s">
        <v>238</v>
      </c>
      <c r="E272" s="234"/>
      <c r="F272" s="237" t="s">
        <v>4541</v>
      </c>
      <c r="G272" s="234"/>
      <c r="H272" s="238">
        <v>22.145</v>
      </c>
      <c r="I272" s="239"/>
      <c r="J272" s="234"/>
      <c r="K272" s="234"/>
      <c r="L272" s="240"/>
      <c r="M272" s="241"/>
      <c r="N272" s="242"/>
      <c r="O272" s="242"/>
      <c r="P272" s="242"/>
      <c r="Q272" s="242"/>
      <c r="R272" s="242"/>
      <c r="S272" s="242"/>
      <c r="T272" s="242"/>
      <c r="U272" s="243"/>
      <c r="V272" s="13"/>
      <c r="W272" s="13"/>
      <c r="X272" s="13"/>
      <c r="Y272" s="13"/>
      <c r="Z272" s="13"/>
      <c r="AA272" s="13"/>
      <c r="AB272" s="13"/>
      <c r="AC272" s="13"/>
      <c r="AD272" s="13"/>
      <c r="AE272" s="13"/>
      <c r="AT272" s="244" t="s">
        <v>238</v>
      </c>
      <c r="AU272" s="244" t="s">
        <v>84</v>
      </c>
      <c r="AV272" s="13" t="s">
        <v>84</v>
      </c>
      <c r="AW272" s="13" t="s">
        <v>4</v>
      </c>
      <c r="AX272" s="13" t="s">
        <v>82</v>
      </c>
      <c r="AY272" s="244" t="s">
        <v>227</v>
      </c>
    </row>
    <row r="273" s="2" customFormat="1" ht="33" customHeight="1">
      <c r="A273" s="40"/>
      <c r="B273" s="41"/>
      <c r="C273" s="215" t="s">
        <v>627</v>
      </c>
      <c r="D273" s="215" t="s">
        <v>229</v>
      </c>
      <c r="E273" s="216" t="s">
        <v>4542</v>
      </c>
      <c r="F273" s="217" t="s">
        <v>4543</v>
      </c>
      <c r="G273" s="218" t="s">
        <v>244</v>
      </c>
      <c r="H273" s="219">
        <v>0.13300000000000001</v>
      </c>
      <c r="I273" s="220"/>
      <c r="J273" s="221">
        <f>ROUND(I273*H273,2)</f>
        <v>0</v>
      </c>
      <c r="K273" s="217" t="s">
        <v>4381</v>
      </c>
      <c r="L273" s="46"/>
      <c r="M273" s="222" t="s">
        <v>19</v>
      </c>
      <c r="N273" s="223" t="s">
        <v>46</v>
      </c>
      <c r="O273" s="86"/>
      <c r="P273" s="224">
        <f>O273*H273</f>
        <v>0</v>
      </c>
      <c r="Q273" s="224">
        <v>0</v>
      </c>
      <c r="R273" s="224">
        <f>Q273*H273</f>
        <v>0</v>
      </c>
      <c r="S273" s="224">
        <v>0</v>
      </c>
      <c r="T273" s="224">
        <f>S273*H273</f>
        <v>0</v>
      </c>
      <c r="U273" s="225" t="s">
        <v>19</v>
      </c>
      <c r="V273" s="40"/>
      <c r="W273" s="40"/>
      <c r="X273" s="40"/>
      <c r="Y273" s="40"/>
      <c r="Z273" s="40"/>
      <c r="AA273" s="40"/>
      <c r="AB273" s="40"/>
      <c r="AC273" s="40"/>
      <c r="AD273" s="40"/>
      <c r="AE273" s="40"/>
      <c r="AR273" s="226" t="s">
        <v>336</v>
      </c>
      <c r="AT273" s="226" t="s">
        <v>229</v>
      </c>
      <c r="AU273" s="226" t="s">
        <v>84</v>
      </c>
      <c r="AY273" s="19" t="s">
        <v>227</v>
      </c>
      <c r="BE273" s="227">
        <f>IF(N273="základní",J273,0)</f>
        <v>0</v>
      </c>
      <c r="BF273" s="227">
        <f>IF(N273="snížená",J273,0)</f>
        <v>0</v>
      </c>
      <c r="BG273" s="227">
        <f>IF(N273="zákl. přenesená",J273,0)</f>
        <v>0</v>
      </c>
      <c r="BH273" s="227">
        <f>IF(N273="sníž. přenesená",J273,0)</f>
        <v>0</v>
      </c>
      <c r="BI273" s="227">
        <f>IF(N273="nulová",J273,0)</f>
        <v>0</v>
      </c>
      <c r="BJ273" s="19" t="s">
        <v>82</v>
      </c>
      <c r="BK273" s="227">
        <f>ROUND(I273*H273,2)</f>
        <v>0</v>
      </c>
      <c r="BL273" s="19" t="s">
        <v>336</v>
      </c>
      <c r="BM273" s="226" t="s">
        <v>4544</v>
      </c>
    </row>
    <row r="274" s="2" customFormat="1">
      <c r="A274" s="40"/>
      <c r="B274" s="41"/>
      <c r="C274" s="42"/>
      <c r="D274" s="228" t="s">
        <v>236</v>
      </c>
      <c r="E274" s="42"/>
      <c r="F274" s="229" t="s">
        <v>4545</v>
      </c>
      <c r="G274" s="42"/>
      <c r="H274" s="42"/>
      <c r="I274" s="230"/>
      <c r="J274" s="42"/>
      <c r="K274" s="42"/>
      <c r="L274" s="46"/>
      <c r="M274" s="231"/>
      <c r="N274" s="232"/>
      <c r="O274" s="86"/>
      <c r="P274" s="86"/>
      <c r="Q274" s="86"/>
      <c r="R274" s="86"/>
      <c r="S274" s="86"/>
      <c r="T274" s="86"/>
      <c r="U274" s="87"/>
      <c r="V274" s="40"/>
      <c r="W274" s="40"/>
      <c r="X274" s="40"/>
      <c r="Y274" s="40"/>
      <c r="Z274" s="40"/>
      <c r="AA274" s="40"/>
      <c r="AB274" s="40"/>
      <c r="AC274" s="40"/>
      <c r="AD274" s="40"/>
      <c r="AE274" s="40"/>
      <c r="AT274" s="19" t="s">
        <v>236</v>
      </c>
      <c r="AU274" s="19" t="s">
        <v>84</v>
      </c>
    </row>
    <row r="275" s="12" customFormat="1" ht="22.8" customHeight="1">
      <c r="A275" s="12"/>
      <c r="B275" s="199"/>
      <c r="C275" s="200"/>
      <c r="D275" s="201" t="s">
        <v>74</v>
      </c>
      <c r="E275" s="213" t="s">
        <v>1347</v>
      </c>
      <c r="F275" s="213" t="s">
        <v>1348</v>
      </c>
      <c r="G275" s="200"/>
      <c r="H275" s="200"/>
      <c r="I275" s="203"/>
      <c r="J275" s="214">
        <f>BK275</f>
        <v>0</v>
      </c>
      <c r="K275" s="200"/>
      <c r="L275" s="205"/>
      <c r="M275" s="206"/>
      <c r="N275" s="207"/>
      <c r="O275" s="207"/>
      <c r="P275" s="208">
        <f>SUM(P276:P312)</f>
        <v>0</v>
      </c>
      <c r="Q275" s="207"/>
      <c r="R275" s="208">
        <f>SUM(R276:R312)</f>
        <v>1.9112400000000001</v>
      </c>
      <c r="S275" s="207"/>
      <c r="T275" s="208">
        <f>SUM(T276:T312)</f>
        <v>0.94850579999999995</v>
      </c>
      <c r="U275" s="209"/>
      <c r="V275" s="12"/>
      <c r="W275" s="12"/>
      <c r="X275" s="12"/>
      <c r="Y275" s="12"/>
      <c r="Z275" s="12"/>
      <c r="AA275" s="12"/>
      <c r="AB275" s="12"/>
      <c r="AC275" s="12"/>
      <c r="AD275" s="12"/>
      <c r="AE275" s="12"/>
      <c r="AR275" s="210" t="s">
        <v>84</v>
      </c>
      <c r="AT275" s="211" t="s">
        <v>74</v>
      </c>
      <c r="AU275" s="211" t="s">
        <v>82</v>
      </c>
      <c r="AY275" s="210" t="s">
        <v>227</v>
      </c>
      <c r="BK275" s="212">
        <f>SUM(BK276:BK312)</f>
        <v>0</v>
      </c>
    </row>
    <row r="276" s="2" customFormat="1" ht="24.15" customHeight="1">
      <c r="A276" s="40"/>
      <c r="B276" s="41"/>
      <c r="C276" s="215" t="s">
        <v>633</v>
      </c>
      <c r="D276" s="215" t="s">
        <v>229</v>
      </c>
      <c r="E276" s="216" t="s">
        <v>3967</v>
      </c>
      <c r="F276" s="217" t="s">
        <v>4546</v>
      </c>
      <c r="G276" s="218" t="s">
        <v>259</v>
      </c>
      <c r="H276" s="219">
        <v>90.420000000000002</v>
      </c>
      <c r="I276" s="220"/>
      <c r="J276" s="221">
        <f>ROUND(I276*H276,2)</f>
        <v>0</v>
      </c>
      <c r="K276" s="217" t="s">
        <v>4381</v>
      </c>
      <c r="L276" s="46"/>
      <c r="M276" s="222" t="s">
        <v>19</v>
      </c>
      <c r="N276" s="223" t="s">
        <v>46</v>
      </c>
      <c r="O276" s="86"/>
      <c r="P276" s="224">
        <f>O276*H276</f>
        <v>0</v>
      </c>
      <c r="Q276" s="224">
        <v>0.00125</v>
      </c>
      <c r="R276" s="224">
        <f>Q276*H276</f>
        <v>0.113025</v>
      </c>
      <c r="S276" s="224">
        <v>0</v>
      </c>
      <c r="T276" s="224">
        <f>S276*H276</f>
        <v>0</v>
      </c>
      <c r="U276" s="225" t="s">
        <v>19</v>
      </c>
      <c r="V276" s="40"/>
      <c r="W276" s="40"/>
      <c r="X276" s="40"/>
      <c r="Y276" s="40"/>
      <c r="Z276" s="40"/>
      <c r="AA276" s="40"/>
      <c r="AB276" s="40"/>
      <c r="AC276" s="40"/>
      <c r="AD276" s="40"/>
      <c r="AE276" s="40"/>
      <c r="AR276" s="226" t="s">
        <v>336</v>
      </c>
      <c r="AT276" s="226" t="s">
        <v>229</v>
      </c>
      <c r="AU276" s="226" t="s">
        <v>84</v>
      </c>
      <c r="AY276" s="19" t="s">
        <v>227</v>
      </c>
      <c r="BE276" s="227">
        <f>IF(N276="základní",J276,0)</f>
        <v>0</v>
      </c>
      <c r="BF276" s="227">
        <f>IF(N276="snížená",J276,0)</f>
        <v>0</v>
      </c>
      <c r="BG276" s="227">
        <f>IF(N276="zákl. přenesená",J276,0)</f>
        <v>0</v>
      </c>
      <c r="BH276" s="227">
        <f>IF(N276="sníž. přenesená",J276,0)</f>
        <v>0</v>
      </c>
      <c r="BI276" s="227">
        <f>IF(N276="nulová",J276,0)</f>
        <v>0</v>
      </c>
      <c r="BJ276" s="19" t="s">
        <v>82</v>
      </c>
      <c r="BK276" s="227">
        <f>ROUND(I276*H276,2)</f>
        <v>0</v>
      </c>
      <c r="BL276" s="19" t="s">
        <v>336</v>
      </c>
      <c r="BM276" s="226" t="s">
        <v>4547</v>
      </c>
    </row>
    <row r="277" s="2" customFormat="1">
      <c r="A277" s="40"/>
      <c r="B277" s="41"/>
      <c r="C277" s="42"/>
      <c r="D277" s="228" t="s">
        <v>236</v>
      </c>
      <c r="E277" s="42"/>
      <c r="F277" s="229" t="s">
        <v>4548</v>
      </c>
      <c r="G277" s="42"/>
      <c r="H277" s="42"/>
      <c r="I277" s="230"/>
      <c r="J277" s="42"/>
      <c r="K277" s="42"/>
      <c r="L277" s="46"/>
      <c r="M277" s="231"/>
      <c r="N277" s="232"/>
      <c r="O277" s="86"/>
      <c r="P277" s="86"/>
      <c r="Q277" s="86"/>
      <c r="R277" s="86"/>
      <c r="S277" s="86"/>
      <c r="T277" s="86"/>
      <c r="U277" s="87"/>
      <c r="V277" s="40"/>
      <c r="W277" s="40"/>
      <c r="X277" s="40"/>
      <c r="Y277" s="40"/>
      <c r="Z277" s="40"/>
      <c r="AA277" s="40"/>
      <c r="AB277" s="40"/>
      <c r="AC277" s="40"/>
      <c r="AD277" s="40"/>
      <c r="AE277" s="40"/>
      <c r="AT277" s="19" t="s">
        <v>236</v>
      </c>
      <c r="AU277" s="19" t="s">
        <v>84</v>
      </c>
    </row>
    <row r="278" s="13" customFormat="1">
      <c r="A278" s="13"/>
      <c r="B278" s="233"/>
      <c r="C278" s="234"/>
      <c r="D278" s="235" t="s">
        <v>238</v>
      </c>
      <c r="E278" s="236" t="s">
        <v>19</v>
      </c>
      <c r="F278" s="237" t="s">
        <v>4549</v>
      </c>
      <c r="G278" s="234"/>
      <c r="H278" s="238">
        <v>72.120000000000005</v>
      </c>
      <c r="I278" s="239"/>
      <c r="J278" s="234"/>
      <c r="K278" s="234"/>
      <c r="L278" s="240"/>
      <c r="M278" s="241"/>
      <c r="N278" s="242"/>
      <c r="O278" s="242"/>
      <c r="P278" s="242"/>
      <c r="Q278" s="242"/>
      <c r="R278" s="242"/>
      <c r="S278" s="242"/>
      <c r="T278" s="242"/>
      <c r="U278" s="243"/>
      <c r="V278" s="13"/>
      <c r="W278" s="13"/>
      <c r="X278" s="13"/>
      <c r="Y278" s="13"/>
      <c r="Z278" s="13"/>
      <c r="AA278" s="13"/>
      <c r="AB278" s="13"/>
      <c r="AC278" s="13"/>
      <c r="AD278" s="13"/>
      <c r="AE278" s="13"/>
      <c r="AT278" s="244" t="s">
        <v>238</v>
      </c>
      <c r="AU278" s="244" t="s">
        <v>84</v>
      </c>
      <c r="AV278" s="13" t="s">
        <v>84</v>
      </c>
      <c r="AW278" s="13" t="s">
        <v>37</v>
      </c>
      <c r="AX278" s="13" t="s">
        <v>75</v>
      </c>
      <c r="AY278" s="244" t="s">
        <v>227</v>
      </c>
    </row>
    <row r="279" s="13" customFormat="1">
      <c r="A279" s="13"/>
      <c r="B279" s="233"/>
      <c r="C279" s="234"/>
      <c r="D279" s="235" t="s">
        <v>238</v>
      </c>
      <c r="E279" s="236" t="s">
        <v>19</v>
      </c>
      <c r="F279" s="237" t="s">
        <v>4550</v>
      </c>
      <c r="G279" s="234"/>
      <c r="H279" s="238">
        <v>18.300000000000001</v>
      </c>
      <c r="I279" s="239"/>
      <c r="J279" s="234"/>
      <c r="K279" s="234"/>
      <c r="L279" s="240"/>
      <c r="M279" s="241"/>
      <c r="N279" s="242"/>
      <c r="O279" s="242"/>
      <c r="P279" s="242"/>
      <c r="Q279" s="242"/>
      <c r="R279" s="242"/>
      <c r="S279" s="242"/>
      <c r="T279" s="242"/>
      <c r="U279" s="243"/>
      <c r="V279" s="13"/>
      <c r="W279" s="13"/>
      <c r="X279" s="13"/>
      <c r="Y279" s="13"/>
      <c r="Z279" s="13"/>
      <c r="AA279" s="13"/>
      <c r="AB279" s="13"/>
      <c r="AC279" s="13"/>
      <c r="AD279" s="13"/>
      <c r="AE279" s="13"/>
      <c r="AT279" s="244" t="s">
        <v>238</v>
      </c>
      <c r="AU279" s="244" t="s">
        <v>84</v>
      </c>
      <c r="AV279" s="13" t="s">
        <v>84</v>
      </c>
      <c r="AW279" s="13" t="s">
        <v>37</v>
      </c>
      <c r="AX279" s="13" t="s">
        <v>75</v>
      </c>
      <c r="AY279" s="244" t="s">
        <v>227</v>
      </c>
    </row>
    <row r="280" s="14" customFormat="1">
      <c r="A280" s="14"/>
      <c r="B280" s="245"/>
      <c r="C280" s="246"/>
      <c r="D280" s="235" t="s">
        <v>238</v>
      </c>
      <c r="E280" s="247" t="s">
        <v>19</v>
      </c>
      <c r="F280" s="248" t="s">
        <v>240</v>
      </c>
      <c r="G280" s="246"/>
      <c r="H280" s="249">
        <v>90.420000000000002</v>
      </c>
      <c r="I280" s="250"/>
      <c r="J280" s="246"/>
      <c r="K280" s="246"/>
      <c r="L280" s="251"/>
      <c r="M280" s="252"/>
      <c r="N280" s="253"/>
      <c r="O280" s="253"/>
      <c r="P280" s="253"/>
      <c r="Q280" s="253"/>
      <c r="R280" s="253"/>
      <c r="S280" s="253"/>
      <c r="T280" s="253"/>
      <c r="U280" s="254"/>
      <c r="V280" s="14"/>
      <c r="W280" s="14"/>
      <c r="X280" s="14"/>
      <c r="Y280" s="14"/>
      <c r="Z280" s="14"/>
      <c r="AA280" s="14"/>
      <c r="AB280" s="14"/>
      <c r="AC280" s="14"/>
      <c r="AD280" s="14"/>
      <c r="AE280" s="14"/>
      <c r="AT280" s="255" t="s">
        <v>238</v>
      </c>
      <c r="AU280" s="255" t="s">
        <v>84</v>
      </c>
      <c r="AV280" s="14" t="s">
        <v>234</v>
      </c>
      <c r="AW280" s="14" t="s">
        <v>37</v>
      </c>
      <c r="AX280" s="14" t="s">
        <v>82</v>
      </c>
      <c r="AY280" s="255" t="s">
        <v>227</v>
      </c>
    </row>
    <row r="281" s="2" customFormat="1" ht="16.5" customHeight="1">
      <c r="A281" s="40"/>
      <c r="B281" s="41"/>
      <c r="C281" s="256" t="s">
        <v>638</v>
      </c>
      <c r="D281" s="256" t="s">
        <v>241</v>
      </c>
      <c r="E281" s="257" t="s">
        <v>1779</v>
      </c>
      <c r="F281" s="258" t="s">
        <v>1780</v>
      </c>
      <c r="G281" s="259" t="s">
        <v>259</v>
      </c>
      <c r="H281" s="260">
        <v>99.462000000000003</v>
      </c>
      <c r="I281" s="261"/>
      <c r="J281" s="262">
        <f>ROUND(I281*H281,2)</f>
        <v>0</v>
      </c>
      <c r="K281" s="258" t="s">
        <v>4381</v>
      </c>
      <c r="L281" s="263"/>
      <c r="M281" s="264" t="s">
        <v>19</v>
      </c>
      <c r="N281" s="265" t="s">
        <v>46</v>
      </c>
      <c r="O281" s="86"/>
      <c r="P281" s="224">
        <f>O281*H281</f>
        <v>0</v>
      </c>
      <c r="Q281" s="224">
        <v>0.0080000000000000002</v>
      </c>
      <c r="R281" s="224">
        <f>Q281*H281</f>
        <v>0.79569600000000007</v>
      </c>
      <c r="S281" s="224">
        <v>0</v>
      </c>
      <c r="T281" s="224">
        <f>S281*H281</f>
        <v>0</v>
      </c>
      <c r="U281" s="225" t="s">
        <v>19</v>
      </c>
      <c r="V281" s="40"/>
      <c r="W281" s="40"/>
      <c r="X281" s="40"/>
      <c r="Y281" s="40"/>
      <c r="Z281" s="40"/>
      <c r="AA281" s="40"/>
      <c r="AB281" s="40"/>
      <c r="AC281" s="40"/>
      <c r="AD281" s="40"/>
      <c r="AE281" s="40"/>
      <c r="AR281" s="226" t="s">
        <v>491</v>
      </c>
      <c r="AT281" s="226" t="s">
        <v>241</v>
      </c>
      <c r="AU281" s="226" t="s">
        <v>84</v>
      </c>
      <c r="AY281" s="19" t="s">
        <v>227</v>
      </c>
      <c r="BE281" s="227">
        <f>IF(N281="základní",J281,0)</f>
        <v>0</v>
      </c>
      <c r="BF281" s="227">
        <f>IF(N281="snížená",J281,0)</f>
        <v>0</v>
      </c>
      <c r="BG281" s="227">
        <f>IF(N281="zákl. přenesená",J281,0)</f>
        <v>0</v>
      </c>
      <c r="BH281" s="227">
        <f>IF(N281="sníž. přenesená",J281,0)</f>
        <v>0</v>
      </c>
      <c r="BI281" s="227">
        <f>IF(N281="nulová",J281,0)</f>
        <v>0</v>
      </c>
      <c r="BJ281" s="19" t="s">
        <v>82</v>
      </c>
      <c r="BK281" s="227">
        <f>ROUND(I281*H281,2)</f>
        <v>0</v>
      </c>
      <c r="BL281" s="19" t="s">
        <v>336</v>
      </c>
      <c r="BM281" s="226" t="s">
        <v>4551</v>
      </c>
    </row>
    <row r="282" s="13" customFormat="1">
      <c r="A282" s="13"/>
      <c r="B282" s="233"/>
      <c r="C282" s="234"/>
      <c r="D282" s="235" t="s">
        <v>238</v>
      </c>
      <c r="E282" s="234"/>
      <c r="F282" s="237" t="s">
        <v>4552</v>
      </c>
      <c r="G282" s="234"/>
      <c r="H282" s="238">
        <v>99.462000000000003</v>
      </c>
      <c r="I282" s="239"/>
      <c r="J282" s="234"/>
      <c r="K282" s="234"/>
      <c r="L282" s="240"/>
      <c r="M282" s="241"/>
      <c r="N282" s="242"/>
      <c r="O282" s="242"/>
      <c r="P282" s="242"/>
      <c r="Q282" s="242"/>
      <c r="R282" s="242"/>
      <c r="S282" s="242"/>
      <c r="T282" s="242"/>
      <c r="U282" s="243"/>
      <c r="V282" s="13"/>
      <c r="W282" s="13"/>
      <c r="X282" s="13"/>
      <c r="Y282" s="13"/>
      <c r="Z282" s="13"/>
      <c r="AA282" s="13"/>
      <c r="AB282" s="13"/>
      <c r="AC282" s="13"/>
      <c r="AD282" s="13"/>
      <c r="AE282" s="13"/>
      <c r="AT282" s="244" t="s">
        <v>238</v>
      </c>
      <c r="AU282" s="244" t="s">
        <v>84</v>
      </c>
      <c r="AV282" s="13" t="s">
        <v>84</v>
      </c>
      <c r="AW282" s="13" t="s">
        <v>4</v>
      </c>
      <c r="AX282" s="13" t="s">
        <v>82</v>
      </c>
      <c r="AY282" s="244" t="s">
        <v>227</v>
      </c>
    </row>
    <row r="283" s="2" customFormat="1" ht="16.5" customHeight="1">
      <c r="A283" s="40"/>
      <c r="B283" s="41"/>
      <c r="C283" s="215" t="s">
        <v>643</v>
      </c>
      <c r="D283" s="215" t="s">
        <v>229</v>
      </c>
      <c r="E283" s="216" t="s">
        <v>4553</v>
      </c>
      <c r="F283" s="217" t="s">
        <v>4554</v>
      </c>
      <c r="G283" s="218" t="s">
        <v>259</v>
      </c>
      <c r="H283" s="219">
        <v>90.420000000000002</v>
      </c>
      <c r="I283" s="220"/>
      <c r="J283" s="221">
        <f>ROUND(I283*H283,2)</f>
        <v>0</v>
      </c>
      <c r="K283" s="217" t="s">
        <v>4381</v>
      </c>
      <c r="L283" s="46"/>
      <c r="M283" s="222" t="s">
        <v>19</v>
      </c>
      <c r="N283" s="223" t="s">
        <v>46</v>
      </c>
      <c r="O283" s="86"/>
      <c r="P283" s="224">
        <f>O283*H283</f>
        <v>0</v>
      </c>
      <c r="Q283" s="224">
        <v>0</v>
      </c>
      <c r="R283" s="224">
        <f>Q283*H283</f>
        <v>0</v>
      </c>
      <c r="S283" s="224">
        <v>0.010489999999999999</v>
      </c>
      <c r="T283" s="224">
        <f>S283*H283</f>
        <v>0.94850579999999995</v>
      </c>
      <c r="U283" s="225" t="s">
        <v>19</v>
      </c>
      <c r="V283" s="40"/>
      <c r="W283" s="40"/>
      <c r="X283" s="40"/>
      <c r="Y283" s="40"/>
      <c r="Z283" s="40"/>
      <c r="AA283" s="40"/>
      <c r="AB283" s="40"/>
      <c r="AC283" s="40"/>
      <c r="AD283" s="40"/>
      <c r="AE283" s="40"/>
      <c r="AR283" s="226" t="s">
        <v>336</v>
      </c>
      <c r="AT283" s="226" t="s">
        <v>229</v>
      </c>
      <c r="AU283" s="226" t="s">
        <v>84</v>
      </c>
      <c r="AY283" s="19" t="s">
        <v>227</v>
      </c>
      <c r="BE283" s="227">
        <f>IF(N283="základní",J283,0)</f>
        <v>0</v>
      </c>
      <c r="BF283" s="227">
        <f>IF(N283="snížená",J283,0)</f>
        <v>0</v>
      </c>
      <c r="BG283" s="227">
        <f>IF(N283="zákl. přenesená",J283,0)</f>
        <v>0</v>
      </c>
      <c r="BH283" s="227">
        <f>IF(N283="sníž. přenesená",J283,0)</f>
        <v>0</v>
      </c>
      <c r="BI283" s="227">
        <f>IF(N283="nulová",J283,0)</f>
        <v>0</v>
      </c>
      <c r="BJ283" s="19" t="s">
        <v>82</v>
      </c>
      <c r="BK283" s="227">
        <f>ROUND(I283*H283,2)</f>
        <v>0</v>
      </c>
      <c r="BL283" s="19" t="s">
        <v>336</v>
      </c>
      <c r="BM283" s="226" t="s">
        <v>4555</v>
      </c>
    </row>
    <row r="284" s="2" customFormat="1">
      <c r="A284" s="40"/>
      <c r="B284" s="41"/>
      <c r="C284" s="42"/>
      <c r="D284" s="228" t="s">
        <v>236</v>
      </c>
      <c r="E284" s="42"/>
      <c r="F284" s="229" t="s">
        <v>4556</v>
      </c>
      <c r="G284" s="42"/>
      <c r="H284" s="42"/>
      <c r="I284" s="230"/>
      <c r="J284" s="42"/>
      <c r="K284" s="42"/>
      <c r="L284" s="46"/>
      <c r="M284" s="231"/>
      <c r="N284" s="232"/>
      <c r="O284" s="86"/>
      <c r="P284" s="86"/>
      <c r="Q284" s="86"/>
      <c r="R284" s="86"/>
      <c r="S284" s="86"/>
      <c r="T284" s="86"/>
      <c r="U284" s="87"/>
      <c r="V284" s="40"/>
      <c r="W284" s="40"/>
      <c r="X284" s="40"/>
      <c r="Y284" s="40"/>
      <c r="Z284" s="40"/>
      <c r="AA284" s="40"/>
      <c r="AB284" s="40"/>
      <c r="AC284" s="40"/>
      <c r="AD284" s="40"/>
      <c r="AE284" s="40"/>
      <c r="AT284" s="19" t="s">
        <v>236</v>
      </c>
      <c r="AU284" s="19" t="s">
        <v>84</v>
      </c>
    </row>
    <row r="285" s="13" customFormat="1">
      <c r="A285" s="13"/>
      <c r="B285" s="233"/>
      <c r="C285" s="234"/>
      <c r="D285" s="235" t="s">
        <v>238</v>
      </c>
      <c r="E285" s="236" t="s">
        <v>19</v>
      </c>
      <c r="F285" s="237" t="s">
        <v>4557</v>
      </c>
      <c r="G285" s="234"/>
      <c r="H285" s="238">
        <v>90.420000000000002</v>
      </c>
      <c r="I285" s="239"/>
      <c r="J285" s="234"/>
      <c r="K285" s="234"/>
      <c r="L285" s="240"/>
      <c r="M285" s="241"/>
      <c r="N285" s="242"/>
      <c r="O285" s="242"/>
      <c r="P285" s="242"/>
      <c r="Q285" s="242"/>
      <c r="R285" s="242"/>
      <c r="S285" s="242"/>
      <c r="T285" s="242"/>
      <c r="U285" s="243"/>
      <c r="V285" s="13"/>
      <c r="W285" s="13"/>
      <c r="X285" s="13"/>
      <c r="Y285" s="13"/>
      <c r="Z285" s="13"/>
      <c r="AA285" s="13"/>
      <c r="AB285" s="13"/>
      <c r="AC285" s="13"/>
      <c r="AD285" s="13"/>
      <c r="AE285" s="13"/>
      <c r="AT285" s="244" t="s">
        <v>238</v>
      </c>
      <c r="AU285" s="244" t="s">
        <v>84</v>
      </c>
      <c r="AV285" s="13" t="s">
        <v>84</v>
      </c>
      <c r="AW285" s="13" t="s">
        <v>37</v>
      </c>
      <c r="AX285" s="13" t="s">
        <v>75</v>
      </c>
      <c r="AY285" s="244" t="s">
        <v>227</v>
      </c>
    </row>
    <row r="286" s="14" customFormat="1">
      <c r="A286" s="14"/>
      <c r="B286" s="245"/>
      <c r="C286" s="246"/>
      <c r="D286" s="235" t="s">
        <v>238</v>
      </c>
      <c r="E286" s="247" t="s">
        <v>19</v>
      </c>
      <c r="F286" s="248" t="s">
        <v>240</v>
      </c>
      <c r="G286" s="246"/>
      <c r="H286" s="249">
        <v>90.420000000000002</v>
      </c>
      <c r="I286" s="250"/>
      <c r="J286" s="246"/>
      <c r="K286" s="246"/>
      <c r="L286" s="251"/>
      <c r="M286" s="252"/>
      <c r="N286" s="253"/>
      <c r="O286" s="253"/>
      <c r="P286" s="253"/>
      <c r="Q286" s="253"/>
      <c r="R286" s="253"/>
      <c r="S286" s="253"/>
      <c r="T286" s="253"/>
      <c r="U286" s="254"/>
      <c r="V286" s="14"/>
      <c r="W286" s="14"/>
      <c r="X286" s="14"/>
      <c r="Y286" s="14"/>
      <c r="Z286" s="14"/>
      <c r="AA286" s="14"/>
      <c r="AB286" s="14"/>
      <c r="AC286" s="14"/>
      <c r="AD286" s="14"/>
      <c r="AE286" s="14"/>
      <c r="AT286" s="255" t="s">
        <v>238</v>
      </c>
      <c r="AU286" s="255" t="s">
        <v>84</v>
      </c>
      <c r="AV286" s="14" t="s">
        <v>234</v>
      </c>
      <c r="AW286" s="14" t="s">
        <v>37</v>
      </c>
      <c r="AX286" s="14" t="s">
        <v>82</v>
      </c>
      <c r="AY286" s="255" t="s">
        <v>227</v>
      </c>
    </row>
    <row r="287" s="2" customFormat="1" ht="16.5" customHeight="1">
      <c r="A287" s="40"/>
      <c r="B287" s="41"/>
      <c r="C287" s="215" t="s">
        <v>648</v>
      </c>
      <c r="D287" s="215" t="s">
        <v>229</v>
      </c>
      <c r="E287" s="216" t="s">
        <v>4558</v>
      </c>
      <c r="F287" s="217" t="s">
        <v>4559</v>
      </c>
      <c r="G287" s="218" t="s">
        <v>259</v>
      </c>
      <c r="H287" s="219">
        <v>35.75</v>
      </c>
      <c r="I287" s="220"/>
      <c r="J287" s="221">
        <f>ROUND(I287*H287,2)</f>
        <v>0</v>
      </c>
      <c r="K287" s="217" t="s">
        <v>19</v>
      </c>
      <c r="L287" s="46"/>
      <c r="M287" s="222" t="s">
        <v>19</v>
      </c>
      <c r="N287" s="223" t="s">
        <v>46</v>
      </c>
      <c r="O287" s="86"/>
      <c r="P287" s="224">
        <f>O287*H287</f>
        <v>0</v>
      </c>
      <c r="Q287" s="224">
        <v>0.017100000000000001</v>
      </c>
      <c r="R287" s="224">
        <f>Q287*H287</f>
        <v>0.61132500000000001</v>
      </c>
      <c r="S287" s="224">
        <v>0</v>
      </c>
      <c r="T287" s="224">
        <f>S287*H287</f>
        <v>0</v>
      </c>
      <c r="U287" s="225" t="s">
        <v>19</v>
      </c>
      <c r="V287" s="40"/>
      <c r="W287" s="40"/>
      <c r="X287" s="40"/>
      <c r="Y287" s="40"/>
      <c r="Z287" s="40"/>
      <c r="AA287" s="40"/>
      <c r="AB287" s="40"/>
      <c r="AC287" s="40"/>
      <c r="AD287" s="40"/>
      <c r="AE287" s="40"/>
      <c r="AR287" s="226" t="s">
        <v>336</v>
      </c>
      <c r="AT287" s="226" t="s">
        <v>229</v>
      </c>
      <c r="AU287" s="226" t="s">
        <v>84</v>
      </c>
      <c r="AY287" s="19" t="s">
        <v>227</v>
      </c>
      <c r="BE287" s="227">
        <f>IF(N287="základní",J287,0)</f>
        <v>0</v>
      </c>
      <c r="BF287" s="227">
        <f>IF(N287="snížená",J287,0)</f>
        <v>0</v>
      </c>
      <c r="BG287" s="227">
        <f>IF(N287="zákl. přenesená",J287,0)</f>
        <v>0</v>
      </c>
      <c r="BH287" s="227">
        <f>IF(N287="sníž. přenesená",J287,0)</f>
        <v>0</v>
      </c>
      <c r="BI287" s="227">
        <f>IF(N287="nulová",J287,0)</f>
        <v>0</v>
      </c>
      <c r="BJ287" s="19" t="s">
        <v>82</v>
      </c>
      <c r="BK287" s="227">
        <f>ROUND(I287*H287,2)</f>
        <v>0</v>
      </c>
      <c r="BL287" s="19" t="s">
        <v>336</v>
      </c>
      <c r="BM287" s="226" t="s">
        <v>4560</v>
      </c>
    </row>
    <row r="288" s="15" customFormat="1">
      <c r="A288" s="15"/>
      <c r="B288" s="266"/>
      <c r="C288" s="267"/>
      <c r="D288" s="235" t="s">
        <v>238</v>
      </c>
      <c r="E288" s="268" t="s">
        <v>19</v>
      </c>
      <c r="F288" s="269" t="s">
        <v>4561</v>
      </c>
      <c r="G288" s="267"/>
      <c r="H288" s="268" t="s">
        <v>19</v>
      </c>
      <c r="I288" s="270"/>
      <c r="J288" s="267"/>
      <c r="K288" s="267"/>
      <c r="L288" s="271"/>
      <c r="M288" s="272"/>
      <c r="N288" s="273"/>
      <c r="O288" s="273"/>
      <c r="P288" s="273"/>
      <c r="Q288" s="273"/>
      <c r="R288" s="273"/>
      <c r="S288" s="273"/>
      <c r="T288" s="273"/>
      <c r="U288" s="274"/>
      <c r="V288" s="15"/>
      <c r="W288" s="15"/>
      <c r="X288" s="15"/>
      <c r="Y288" s="15"/>
      <c r="Z288" s="15"/>
      <c r="AA288" s="15"/>
      <c r="AB288" s="15"/>
      <c r="AC288" s="15"/>
      <c r="AD288" s="15"/>
      <c r="AE288" s="15"/>
      <c r="AT288" s="275" t="s">
        <v>238</v>
      </c>
      <c r="AU288" s="275" t="s">
        <v>84</v>
      </c>
      <c r="AV288" s="15" t="s">
        <v>82</v>
      </c>
      <c r="AW288" s="15" t="s">
        <v>37</v>
      </c>
      <c r="AX288" s="15" t="s">
        <v>75</v>
      </c>
      <c r="AY288" s="275" t="s">
        <v>227</v>
      </c>
    </row>
    <row r="289" s="13" customFormat="1">
      <c r="A289" s="13"/>
      <c r="B289" s="233"/>
      <c r="C289" s="234"/>
      <c r="D289" s="235" t="s">
        <v>238</v>
      </c>
      <c r="E289" s="236" t="s">
        <v>19</v>
      </c>
      <c r="F289" s="237" t="s">
        <v>4562</v>
      </c>
      <c r="G289" s="234"/>
      <c r="H289" s="238">
        <v>4.25</v>
      </c>
      <c r="I289" s="239"/>
      <c r="J289" s="234"/>
      <c r="K289" s="234"/>
      <c r="L289" s="240"/>
      <c r="M289" s="241"/>
      <c r="N289" s="242"/>
      <c r="O289" s="242"/>
      <c r="P289" s="242"/>
      <c r="Q289" s="242"/>
      <c r="R289" s="242"/>
      <c r="S289" s="242"/>
      <c r="T289" s="242"/>
      <c r="U289" s="243"/>
      <c r="V289" s="13"/>
      <c r="W289" s="13"/>
      <c r="X289" s="13"/>
      <c r="Y289" s="13"/>
      <c r="Z289" s="13"/>
      <c r="AA289" s="13"/>
      <c r="AB289" s="13"/>
      <c r="AC289" s="13"/>
      <c r="AD289" s="13"/>
      <c r="AE289" s="13"/>
      <c r="AT289" s="244" t="s">
        <v>238</v>
      </c>
      <c r="AU289" s="244" t="s">
        <v>84</v>
      </c>
      <c r="AV289" s="13" t="s">
        <v>84</v>
      </c>
      <c r="AW289" s="13" t="s">
        <v>37</v>
      </c>
      <c r="AX289" s="13" t="s">
        <v>75</v>
      </c>
      <c r="AY289" s="244" t="s">
        <v>227</v>
      </c>
    </row>
    <row r="290" s="13" customFormat="1">
      <c r="A290" s="13"/>
      <c r="B290" s="233"/>
      <c r="C290" s="234"/>
      <c r="D290" s="235" t="s">
        <v>238</v>
      </c>
      <c r="E290" s="236" t="s">
        <v>19</v>
      </c>
      <c r="F290" s="237" t="s">
        <v>273</v>
      </c>
      <c r="G290" s="234"/>
      <c r="H290" s="238">
        <v>-1.3999999999999999</v>
      </c>
      <c r="I290" s="239"/>
      <c r="J290" s="234"/>
      <c r="K290" s="234"/>
      <c r="L290" s="240"/>
      <c r="M290" s="241"/>
      <c r="N290" s="242"/>
      <c r="O290" s="242"/>
      <c r="P290" s="242"/>
      <c r="Q290" s="242"/>
      <c r="R290" s="242"/>
      <c r="S290" s="242"/>
      <c r="T290" s="242"/>
      <c r="U290" s="243"/>
      <c r="V290" s="13"/>
      <c r="W290" s="13"/>
      <c r="X290" s="13"/>
      <c r="Y290" s="13"/>
      <c r="Z290" s="13"/>
      <c r="AA290" s="13"/>
      <c r="AB290" s="13"/>
      <c r="AC290" s="13"/>
      <c r="AD290" s="13"/>
      <c r="AE290" s="13"/>
      <c r="AT290" s="244" t="s">
        <v>238</v>
      </c>
      <c r="AU290" s="244" t="s">
        <v>84</v>
      </c>
      <c r="AV290" s="13" t="s">
        <v>84</v>
      </c>
      <c r="AW290" s="13" t="s">
        <v>37</v>
      </c>
      <c r="AX290" s="13" t="s">
        <v>75</v>
      </c>
      <c r="AY290" s="244" t="s">
        <v>227</v>
      </c>
    </row>
    <row r="291" s="15" customFormat="1">
      <c r="A291" s="15"/>
      <c r="B291" s="266"/>
      <c r="C291" s="267"/>
      <c r="D291" s="235" t="s">
        <v>238</v>
      </c>
      <c r="E291" s="268" t="s">
        <v>19</v>
      </c>
      <c r="F291" s="269" t="s">
        <v>4563</v>
      </c>
      <c r="G291" s="267"/>
      <c r="H291" s="268" t="s">
        <v>19</v>
      </c>
      <c r="I291" s="270"/>
      <c r="J291" s="267"/>
      <c r="K291" s="267"/>
      <c r="L291" s="271"/>
      <c r="M291" s="272"/>
      <c r="N291" s="273"/>
      <c r="O291" s="273"/>
      <c r="P291" s="273"/>
      <c r="Q291" s="273"/>
      <c r="R291" s="273"/>
      <c r="S291" s="273"/>
      <c r="T291" s="273"/>
      <c r="U291" s="274"/>
      <c r="V291" s="15"/>
      <c r="W291" s="15"/>
      <c r="X291" s="15"/>
      <c r="Y291" s="15"/>
      <c r="Z291" s="15"/>
      <c r="AA291" s="15"/>
      <c r="AB291" s="15"/>
      <c r="AC291" s="15"/>
      <c r="AD291" s="15"/>
      <c r="AE291" s="15"/>
      <c r="AT291" s="275" t="s">
        <v>238</v>
      </c>
      <c r="AU291" s="275" t="s">
        <v>84</v>
      </c>
      <c r="AV291" s="15" t="s">
        <v>82</v>
      </c>
      <c r="AW291" s="15" t="s">
        <v>37</v>
      </c>
      <c r="AX291" s="15" t="s">
        <v>75</v>
      </c>
      <c r="AY291" s="275" t="s">
        <v>227</v>
      </c>
    </row>
    <row r="292" s="13" customFormat="1">
      <c r="A292" s="13"/>
      <c r="B292" s="233"/>
      <c r="C292" s="234"/>
      <c r="D292" s="235" t="s">
        <v>238</v>
      </c>
      <c r="E292" s="236" t="s">
        <v>19</v>
      </c>
      <c r="F292" s="237" t="s">
        <v>4564</v>
      </c>
      <c r="G292" s="234"/>
      <c r="H292" s="238">
        <v>12.1</v>
      </c>
      <c r="I292" s="239"/>
      <c r="J292" s="234"/>
      <c r="K292" s="234"/>
      <c r="L292" s="240"/>
      <c r="M292" s="241"/>
      <c r="N292" s="242"/>
      <c r="O292" s="242"/>
      <c r="P292" s="242"/>
      <c r="Q292" s="242"/>
      <c r="R292" s="242"/>
      <c r="S292" s="242"/>
      <c r="T292" s="242"/>
      <c r="U292" s="243"/>
      <c r="V292" s="13"/>
      <c r="W292" s="13"/>
      <c r="X292" s="13"/>
      <c r="Y292" s="13"/>
      <c r="Z292" s="13"/>
      <c r="AA292" s="13"/>
      <c r="AB292" s="13"/>
      <c r="AC292" s="13"/>
      <c r="AD292" s="13"/>
      <c r="AE292" s="13"/>
      <c r="AT292" s="244" t="s">
        <v>238</v>
      </c>
      <c r="AU292" s="244" t="s">
        <v>84</v>
      </c>
      <c r="AV292" s="13" t="s">
        <v>84</v>
      </c>
      <c r="AW292" s="13" t="s">
        <v>37</v>
      </c>
      <c r="AX292" s="13" t="s">
        <v>75</v>
      </c>
      <c r="AY292" s="244" t="s">
        <v>227</v>
      </c>
    </row>
    <row r="293" s="13" customFormat="1">
      <c r="A293" s="13"/>
      <c r="B293" s="233"/>
      <c r="C293" s="234"/>
      <c r="D293" s="235" t="s">
        <v>238</v>
      </c>
      <c r="E293" s="236" t="s">
        <v>19</v>
      </c>
      <c r="F293" s="237" t="s">
        <v>4565</v>
      </c>
      <c r="G293" s="234"/>
      <c r="H293" s="238">
        <v>12</v>
      </c>
      <c r="I293" s="239"/>
      <c r="J293" s="234"/>
      <c r="K293" s="234"/>
      <c r="L293" s="240"/>
      <c r="M293" s="241"/>
      <c r="N293" s="242"/>
      <c r="O293" s="242"/>
      <c r="P293" s="242"/>
      <c r="Q293" s="242"/>
      <c r="R293" s="242"/>
      <c r="S293" s="242"/>
      <c r="T293" s="242"/>
      <c r="U293" s="243"/>
      <c r="V293" s="13"/>
      <c r="W293" s="13"/>
      <c r="X293" s="13"/>
      <c r="Y293" s="13"/>
      <c r="Z293" s="13"/>
      <c r="AA293" s="13"/>
      <c r="AB293" s="13"/>
      <c r="AC293" s="13"/>
      <c r="AD293" s="13"/>
      <c r="AE293" s="13"/>
      <c r="AT293" s="244" t="s">
        <v>238</v>
      </c>
      <c r="AU293" s="244" t="s">
        <v>84</v>
      </c>
      <c r="AV293" s="13" t="s">
        <v>84</v>
      </c>
      <c r="AW293" s="13" t="s">
        <v>37</v>
      </c>
      <c r="AX293" s="13" t="s">
        <v>75</v>
      </c>
      <c r="AY293" s="244" t="s">
        <v>227</v>
      </c>
    </row>
    <row r="294" s="13" customFormat="1">
      <c r="A294" s="13"/>
      <c r="B294" s="233"/>
      <c r="C294" s="234"/>
      <c r="D294" s="235" t="s">
        <v>238</v>
      </c>
      <c r="E294" s="236" t="s">
        <v>19</v>
      </c>
      <c r="F294" s="237" t="s">
        <v>4566</v>
      </c>
      <c r="G294" s="234"/>
      <c r="H294" s="238">
        <v>-8.4000000000000004</v>
      </c>
      <c r="I294" s="239"/>
      <c r="J294" s="234"/>
      <c r="K294" s="234"/>
      <c r="L294" s="240"/>
      <c r="M294" s="241"/>
      <c r="N294" s="242"/>
      <c r="O294" s="242"/>
      <c r="P294" s="242"/>
      <c r="Q294" s="242"/>
      <c r="R294" s="242"/>
      <c r="S294" s="242"/>
      <c r="T294" s="242"/>
      <c r="U294" s="243"/>
      <c r="V294" s="13"/>
      <c r="W294" s="13"/>
      <c r="X294" s="13"/>
      <c r="Y294" s="13"/>
      <c r="Z294" s="13"/>
      <c r="AA294" s="13"/>
      <c r="AB294" s="13"/>
      <c r="AC294" s="13"/>
      <c r="AD294" s="13"/>
      <c r="AE294" s="13"/>
      <c r="AT294" s="244" t="s">
        <v>238</v>
      </c>
      <c r="AU294" s="244" t="s">
        <v>84</v>
      </c>
      <c r="AV294" s="13" t="s">
        <v>84</v>
      </c>
      <c r="AW294" s="13" t="s">
        <v>37</v>
      </c>
      <c r="AX294" s="13" t="s">
        <v>75</v>
      </c>
      <c r="AY294" s="244" t="s">
        <v>227</v>
      </c>
    </row>
    <row r="295" s="15" customFormat="1">
      <c r="A295" s="15"/>
      <c r="B295" s="266"/>
      <c r="C295" s="267"/>
      <c r="D295" s="235" t="s">
        <v>238</v>
      </c>
      <c r="E295" s="268" t="s">
        <v>19</v>
      </c>
      <c r="F295" s="269" t="s">
        <v>4567</v>
      </c>
      <c r="G295" s="267"/>
      <c r="H295" s="268" t="s">
        <v>19</v>
      </c>
      <c r="I295" s="270"/>
      <c r="J295" s="267"/>
      <c r="K295" s="267"/>
      <c r="L295" s="271"/>
      <c r="M295" s="272"/>
      <c r="N295" s="273"/>
      <c r="O295" s="273"/>
      <c r="P295" s="273"/>
      <c r="Q295" s="273"/>
      <c r="R295" s="273"/>
      <c r="S295" s="273"/>
      <c r="T295" s="273"/>
      <c r="U295" s="274"/>
      <c r="V295" s="15"/>
      <c r="W295" s="15"/>
      <c r="X295" s="15"/>
      <c r="Y295" s="15"/>
      <c r="Z295" s="15"/>
      <c r="AA295" s="15"/>
      <c r="AB295" s="15"/>
      <c r="AC295" s="15"/>
      <c r="AD295" s="15"/>
      <c r="AE295" s="15"/>
      <c r="AT295" s="275" t="s">
        <v>238</v>
      </c>
      <c r="AU295" s="275" t="s">
        <v>84</v>
      </c>
      <c r="AV295" s="15" t="s">
        <v>82</v>
      </c>
      <c r="AW295" s="15" t="s">
        <v>37</v>
      </c>
      <c r="AX295" s="15" t="s">
        <v>75</v>
      </c>
      <c r="AY295" s="275" t="s">
        <v>227</v>
      </c>
    </row>
    <row r="296" s="13" customFormat="1">
      <c r="A296" s="13"/>
      <c r="B296" s="233"/>
      <c r="C296" s="234"/>
      <c r="D296" s="235" t="s">
        <v>238</v>
      </c>
      <c r="E296" s="236" t="s">
        <v>19</v>
      </c>
      <c r="F296" s="237" t="s">
        <v>4568</v>
      </c>
      <c r="G296" s="234"/>
      <c r="H296" s="238">
        <v>15.574999999999999</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84</v>
      </c>
      <c r="AV296" s="13" t="s">
        <v>84</v>
      </c>
      <c r="AW296" s="13" t="s">
        <v>37</v>
      </c>
      <c r="AX296" s="13" t="s">
        <v>75</v>
      </c>
      <c r="AY296" s="244" t="s">
        <v>227</v>
      </c>
    </row>
    <row r="297" s="13" customFormat="1">
      <c r="A297" s="13"/>
      <c r="B297" s="233"/>
      <c r="C297" s="234"/>
      <c r="D297" s="235" t="s">
        <v>238</v>
      </c>
      <c r="E297" s="236" t="s">
        <v>19</v>
      </c>
      <c r="F297" s="237" t="s">
        <v>1276</v>
      </c>
      <c r="G297" s="234"/>
      <c r="H297" s="238">
        <v>-4.2000000000000002</v>
      </c>
      <c r="I297" s="239"/>
      <c r="J297" s="234"/>
      <c r="K297" s="234"/>
      <c r="L297" s="240"/>
      <c r="M297" s="241"/>
      <c r="N297" s="242"/>
      <c r="O297" s="242"/>
      <c r="P297" s="242"/>
      <c r="Q297" s="242"/>
      <c r="R297" s="242"/>
      <c r="S297" s="242"/>
      <c r="T297" s="242"/>
      <c r="U297" s="243"/>
      <c r="V297" s="13"/>
      <c r="W297" s="13"/>
      <c r="X297" s="13"/>
      <c r="Y297" s="13"/>
      <c r="Z297" s="13"/>
      <c r="AA297" s="13"/>
      <c r="AB297" s="13"/>
      <c r="AC297" s="13"/>
      <c r="AD297" s="13"/>
      <c r="AE297" s="13"/>
      <c r="AT297" s="244" t="s">
        <v>238</v>
      </c>
      <c r="AU297" s="244" t="s">
        <v>84</v>
      </c>
      <c r="AV297" s="13" t="s">
        <v>84</v>
      </c>
      <c r="AW297" s="13" t="s">
        <v>37</v>
      </c>
      <c r="AX297" s="13" t="s">
        <v>75</v>
      </c>
      <c r="AY297" s="244" t="s">
        <v>227</v>
      </c>
    </row>
    <row r="298" s="15" customFormat="1">
      <c r="A298" s="15"/>
      <c r="B298" s="266"/>
      <c r="C298" s="267"/>
      <c r="D298" s="235" t="s">
        <v>238</v>
      </c>
      <c r="E298" s="268" t="s">
        <v>19</v>
      </c>
      <c r="F298" s="269" t="s">
        <v>4569</v>
      </c>
      <c r="G298" s="267"/>
      <c r="H298" s="268" t="s">
        <v>19</v>
      </c>
      <c r="I298" s="270"/>
      <c r="J298" s="267"/>
      <c r="K298" s="267"/>
      <c r="L298" s="271"/>
      <c r="M298" s="272"/>
      <c r="N298" s="273"/>
      <c r="O298" s="273"/>
      <c r="P298" s="273"/>
      <c r="Q298" s="273"/>
      <c r="R298" s="273"/>
      <c r="S298" s="273"/>
      <c r="T298" s="273"/>
      <c r="U298" s="274"/>
      <c r="V298" s="15"/>
      <c r="W298" s="15"/>
      <c r="X298" s="15"/>
      <c r="Y298" s="15"/>
      <c r="Z298" s="15"/>
      <c r="AA298" s="15"/>
      <c r="AB298" s="15"/>
      <c r="AC298" s="15"/>
      <c r="AD298" s="15"/>
      <c r="AE298" s="15"/>
      <c r="AT298" s="275" t="s">
        <v>238</v>
      </c>
      <c r="AU298" s="275" t="s">
        <v>84</v>
      </c>
      <c r="AV298" s="15" t="s">
        <v>82</v>
      </c>
      <c r="AW298" s="15" t="s">
        <v>37</v>
      </c>
      <c r="AX298" s="15" t="s">
        <v>75</v>
      </c>
      <c r="AY298" s="275" t="s">
        <v>227</v>
      </c>
    </row>
    <row r="299" s="13" customFormat="1">
      <c r="A299" s="13"/>
      <c r="B299" s="233"/>
      <c r="C299" s="234"/>
      <c r="D299" s="235" t="s">
        <v>238</v>
      </c>
      <c r="E299" s="236" t="s">
        <v>19</v>
      </c>
      <c r="F299" s="237" t="s">
        <v>4570</v>
      </c>
      <c r="G299" s="234"/>
      <c r="H299" s="238">
        <v>8.625</v>
      </c>
      <c r="I299" s="239"/>
      <c r="J299" s="234"/>
      <c r="K299" s="234"/>
      <c r="L299" s="240"/>
      <c r="M299" s="241"/>
      <c r="N299" s="242"/>
      <c r="O299" s="242"/>
      <c r="P299" s="242"/>
      <c r="Q299" s="242"/>
      <c r="R299" s="242"/>
      <c r="S299" s="242"/>
      <c r="T299" s="242"/>
      <c r="U299" s="243"/>
      <c r="V299" s="13"/>
      <c r="W299" s="13"/>
      <c r="X299" s="13"/>
      <c r="Y299" s="13"/>
      <c r="Z299" s="13"/>
      <c r="AA299" s="13"/>
      <c r="AB299" s="13"/>
      <c r="AC299" s="13"/>
      <c r="AD299" s="13"/>
      <c r="AE299" s="13"/>
      <c r="AT299" s="244" t="s">
        <v>238</v>
      </c>
      <c r="AU299" s="244" t="s">
        <v>84</v>
      </c>
      <c r="AV299" s="13" t="s">
        <v>84</v>
      </c>
      <c r="AW299" s="13" t="s">
        <v>37</v>
      </c>
      <c r="AX299" s="13" t="s">
        <v>75</v>
      </c>
      <c r="AY299" s="244" t="s">
        <v>227</v>
      </c>
    </row>
    <row r="300" s="13" customFormat="1">
      <c r="A300" s="13"/>
      <c r="B300" s="233"/>
      <c r="C300" s="234"/>
      <c r="D300" s="235" t="s">
        <v>238</v>
      </c>
      <c r="E300" s="236" t="s">
        <v>19</v>
      </c>
      <c r="F300" s="237" t="s">
        <v>401</v>
      </c>
      <c r="G300" s="234"/>
      <c r="H300" s="238">
        <v>-2.7999999999999998</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84</v>
      </c>
      <c r="AV300" s="13" t="s">
        <v>84</v>
      </c>
      <c r="AW300" s="13" t="s">
        <v>37</v>
      </c>
      <c r="AX300" s="13" t="s">
        <v>75</v>
      </c>
      <c r="AY300" s="244" t="s">
        <v>227</v>
      </c>
    </row>
    <row r="301" s="14" customFormat="1">
      <c r="A301" s="14"/>
      <c r="B301" s="245"/>
      <c r="C301" s="246"/>
      <c r="D301" s="235" t="s">
        <v>238</v>
      </c>
      <c r="E301" s="247" t="s">
        <v>19</v>
      </c>
      <c r="F301" s="248" t="s">
        <v>240</v>
      </c>
      <c r="G301" s="246"/>
      <c r="H301" s="249">
        <v>35.75</v>
      </c>
      <c r="I301" s="250"/>
      <c r="J301" s="246"/>
      <c r="K301" s="246"/>
      <c r="L301" s="251"/>
      <c r="M301" s="252"/>
      <c r="N301" s="253"/>
      <c r="O301" s="253"/>
      <c r="P301" s="253"/>
      <c r="Q301" s="253"/>
      <c r="R301" s="253"/>
      <c r="S301" s="253"/>
      <c r="T301" s="253"/>
      <c r="U301" s="254"/>
      <c r="V301" s="14"/>
      <c r="W301" s="14"/>
      <c r="X301" s="14"/>
      <c r="Y301" s="14"/>
      <c r="Z301" s="14"/>
      <c r="AA301" s="14"/>
      <c r="AB301" s="14"/>
      <c r="AC301" s="14"/>
      <c r="AD301" s="14"/>
      <c r="AE301" s="14"/>
      <c r="AT301" s="255" t="s">
        <v>238</v>
      </c>
      <c r="AU301" s="255" t="s">
        <v>84</v>
      </c>
      <c r="AV301" s="14" t="s">
        <v>234</v>
      </c>
      <c r="AW301" s="14" t="s">
        <v>37</v>
      </c>
      <c r="AX301" s="14" t="s">
        <v>82</v>
      </c>
      <c r="AY301" s="255" t="s">
        <v>227</v>
      </c>
    </row>
    <row r="302" s="2" customFormat="1" ht="33" customHeight="1">
      <c r="A302" s="40"/>
      <c r="B302" s="41"/>
      <c r="C302" s="215" t="s">
        <v>654</v>
      </c>
      <c r="D302" s="215" t="s">
        <v>229</v>
      </c>
      <c r="E302" s="216" t="s">
        <v>4571</v>
      </c>
      <c r="F302" s="217" t="s">
        <v>4572</v>
      </c>
      <c r="G302" s="218" t="s">
        <v>348</v>
      </c>
      <c r="H302" s="219">
        <v>12</v>
      </c>
      <c r="I302" s="220"/>
      <c r="J302" s="221">
        <f>ROUND(I302*H302,2)</f>
        <v>0</v>
      </c>
      <c r="K302" s="217" t="s">
        <v>19</v>
      </c>
      <c r="L302" s="46"/>
      <c r="M302" s="222" t="s">
        <v>19</v>
      </c>
      <c r="N302" s="223" t="s">
        <v>46</v>
      </c>
      <c r="O302" s="86"/>
      <c r="P302" s="224">
        <f>O302*H302</f>
        <v>0</v>
      </c>
      <c r="Q302" s="224">
        <v>0.025739999999999999</v>
      </c>
      <c r="R302" s="224">
        <f>Q302*H302</f>
        <v>0.30887999999999999</v>
      </c>
      <c r="S302" s="224">
        <v>0</v>
      </c>
      <c r="T302" s="224">
        <f>S302*H302</f>
        <v>0</v>
      </c>
      <c r="U302" s="225" t="s">
        <v>19</v>
      </c>
      <c r="V302" s="40"/>
      <c r="W302" s="40"/>
      <c r="X302" s="40"/>
      <c r="Y302" s="40"/>
      <c r="Z302" s="40"/>
      <c r="AA302" s="40"/>
      <c r="AB302" s="40"/>
      <c r="AC302" s="40"/>
      <c r="AD302" s="40"/>
      <c r="AE302" s="40"/>
      <c r="AR302" s="226" t="s">
        <v>336</v>
      </c>
      <c r="AT302" s="226" t="s">
        <v>229</v>
      </c>
      <c r="AU302" s="226" t="s">
        <v>84</v>
      </c>
      <c r="AY302" s="19" t="s">
        <v>227</v>
      </c>
      <c r="BE302" s="227">
        <f>IF(N302="základní",J302,0)</f>
        <v>0</v>
      </c>
      <c r="BF302" s="227">
        <f>IF(N302="snížená",J302,0)</f>
        <v>0</v>
      </c>
      <c r="BG302" s="227">
        <f>IF(N302="zákl. přenesená",J302,0)</f>
        <v>0</v>
      </c>
      <c r="BH302" s="227">
        <f>IF(N302="sníž. přenesená",J302,0)</f>
        <v>0</v>
      </c>
      <c r="BI302" s="227">
        <f>IF(N302="nulová",J302,0)</f>
        <v>0</v>
      </c>
      <c r="BJ302" s="19" t="s">
        <v>82</v>
      </c>
      <c r="BK302" s="227">
        <f>ROUND(I302*H302,2)</f>
        <v>0</v>
      </c>
      <c r="BL302" s="19" t="s">
        <v>336</v>
      </c>
      <c r="BM302" s="226" t="s">
        <v>4573</v>
      </c>
    </row>
    <row r="303" s="13" customFormat="1">
      <c r="A303" s="13"/>
      <c r="B303" s="233"/>
      <c r="C303" s="234"/>
      <c r="D303" s="235" t="s">
        <v>238</v>
      </c>
      <c r="E303" s="236" t="s">
        <v>19</v>
      </c>
      <c r="F303" s="237" t="s">
        <v>4574</v>
      </c>
      <c r="G303" s="234"/>
      <c r="H303" s="238">
        <v>1</v>
      </c>
      <c r="I303" s="239"/>
      <c r="J303" s="234"/>
      <c r="K303" s="234"/>
      <c r="L303" s="240"/>
      <c r="M303" s="241"/>
      <c r="N303" s="242"/>
      <c r="O303" s="242"/>
      <c r="P303" s="242"/>
      <c r="Q303" s="242"/>
      <c r="R303" s="242"/>
      <c r="S303" s="242"/>
      <c r="T303" s="242"/>
      <c r="U303" s="243"/>
      <c r="V303" s="13"/>
      <c r="W303" s="13"/>
      <c r="X303" s="13"/>
      <c r="Y303" s="13"/>
      <c r="Z303" s="13"/>
      <c r="AA303" s="13"/>
      <c r="AB303" s="13"/>
      <c r="AC303" s="13"/>
      <c r="AD303" s="13"/>
      <c r="AE303" s="13"/>
      <c r="AT303" s="244" t="s">
        <v>238</v>
      </c>
      <c r="AU303" s="244" t="s">
        <v>84</v>
      </c>
      <c r="AV303" s="13" t="s">
        <v>84</v>
      </c>
      <c r="AW303" s="13" t="s">
        <v>37</v>
      </c>
      <c r="AX303" s="13" t="s">
        <v>75</v>
      </c>
      <c r="AY303" s="244" t="s">
        <v>227</v>
      </c>
    </row>
    <row r="304" s="13" customFormat="1">
      <c r="A304" s="13"/>
      <c r="B304" s="233"/>
      <c r="C304" s="234"/>
      <c r="D304" s="235" t="s">
        <v>238</v>
      </c>
      <c r="E304" s="236" t="s">
        <v>19</v>
      </c>
      <c r="F304" s="237" t="s">
        <v>4575</v>
      </c>
      <c r="G304" s="234"/>
      <c r="H304" s="238">
        <v>6</v>
      </c>
      <c r="I304" s="239"/>
      <c r="J304" s="234"/>
      <c r="K304" s="234"/>
      <c r="L304" s="240"/>
      <c r="M304" s="241"/>
      <c r="N304" s="242"/>
      <c r="O304" s="242"/>
      <c r="P304" s="242"/>
      <c r="Q304" s="242"/>
      <c r="R304" s="242"/>
      <c r="S304" s="242"/>
      <c r="T304" s="242"/>
      <c r="U304" s="243"/>
      <c r="V304" s="13"/>
      <c r="W304" s="13"/>
      <c r="X304" s="13"/>
      <c r="Y304" s="13"/>
      <c r="Z304" s="13"/>
      <c r="AA304" s="13"/>
      <c r="AB304" s="13"/>
      <c r="AC304" s="13"/>
      <c r="AD304" s="13"/>
      <c r="AE304" s="13"/>
      <c r="AT304" s="244" t="s">
        <v>238</v>
      </c>
      <c r="AU304" s="244" t="s">
        <v>84</v>
      </c>
      <c r="AV304" s="13" t="s">
        <v>84</v>
      </c>
      <c r="AW304" s="13" t="s">
        <v>37</v>
      </c>
      <c r="AX304" s="13" t="s">
        <v>75</v>
      </c>
      <c r="AY304" s="244" t="s">
        <v>227</v>
      </c>
    </row>
    <row r="305" s="13" customFormat="1">
      <c r="A305" s="13"/>
      <c r="B305" s="233"/>
      <c r="C305" s="234"/>
      <c r="D305" s="235" t="s">
        <v>238</v>
      </c>
      <c r="E305" s="236" t="s">
        <v>19</v>
      </c>
      <c r="F305" s="237" t="s">
        <v>4576</v>
      </c>
      <c r="G305" s="234"/>
      <c r="H305" s="238">
        <v>3</v>
      </c>
      <c r="I305" s="239"/>
      <c r="J305" s="234"/>
      <c r="K305" s="234"/>
      <c r="L305" s="240"/>
      <c r="M305" s="241"/>
      <c r="N305" s="242"/>
      <c r="O305" s="242"/>
      <c r="P305" s="242"/>
      <c r="Q305" s="242"/>
      <c r="R305" s="242"/>
      <c r="S305" s="242"/>
      <c r="T305" s="242"/>
      <c r="U305" s="243"/>
      <c r="V305" s="13"/>
      <c r="W305" s="13"/>
      <c r="X305" s="13"/>
      <c r="Y305" s="13"/>
      <c r="Z305" s="13"/>
      <c r="AA305" s="13"/>
      <c r="AB305" s="13"/>
      <c r="AC305" s="13"/>
      <c r="AD305" s="13"/>
      <c r="AE305" s="13"/>
      <c r="AT305" s="244" t="s">
        <v>238</v>
      </c>
      <c r="AU305" s="244" t="s">
        <v>84</v>
      </c>
      <c r="AV305" s="13" t="s">
        <v>84</v>
      </c>
      <c r="AW305" s="13" t="s">
        <v>37</v>
      </c>
      <c r="AX305" s="13" t="s">
        <v>75</v>
      </c>
      <c r="AY305" s="244" t="s">
        <v>227</v>
      </c>
    </row>
    <row r="306" s="13" customFormat="1">
      <c r="A306" s="13"/>
      <c r="B306" s="233"/>
      <c r="C306" s="234"/>
      <c r="D306" s="235" t="s">
        <v>238</v>
      </c>
      <c r="E306" s="236" t="s">
        <v>19</v>
      </c>
      <c r="F306" s="237" t="s">
        <v>4577</v>
      </c>
      <c r="G306" s="234"/>
      <c r="H306" s="238">
        <v>2</v>
      </c>
      <c r="I306" s="239"/>
      <c r="J306" s="234"/>
      <c r="K306" s="234"/>
      <c r="L306" s="240"/>
      <c r="M306" s="241"/>
      <c r="N306" s="242"/>
      <c r="O306" s="242"/>
      <c r="P306" s="242"/>
      <c r="Q306" s="242"/>
      <c r="R306" s="242"/>
      <c r="S306" s="242"/>
      <c r="T306" s="242"/>
      <c r="U306" s="243"/>
      <c r="V306" s="13"/>
      <c r="W306" s="13"/>
      <c r="X306" s="13"/>
      <c r="Y306" s="13"/>
      <c r="Z306" s="13"/>
      <c r="AA306" s="13"/>
      <c r="AB306" s="13"/>
      <c r="AC306" s="13"/>
      <c r="AD306" s="13"/>
      <c r="AE306" s="13"/>
      <c r="AT306" s="244" t="s">
        <v>238</v>
      </c>
      <c r="AU306" s="244" t="s">
        <v>84</v>
      </c>
      <c r="AV306" s="13" t="s">
        <v>84</v>
      </c>
      <c r="AW306" s="13" t="s">
        <v>37</v>
      </c>
      <c r="AX306" s="13" t="s">
        <v>75</v>
      </c>
      <c r="AY306" s="244" t="s">
        <v>227</v>
      </c>
    </row>
    <row r="307" s="14" customFormat="1">
      <c r="A307" s="14"/>
      <c r="B307" s="245"/>
      <c r="C307" s="246"/>
      <c r="D307" s="235" t="s">
        <v>238</v>
      </c>
      <c r="E307" s="247" t="s">
        <v>19</v>
      </c>
      <c r="F307" s="248" t="s">
        <v>240</v>
      </c>
      <c r="G307" s="246"/>
      <c r="H307" s="249">
        <v>12</v>
      </c>
      <c r="I307" s="250"/>
      <c r="J307" s="246"/>
      <c r="K307" s="246"/>
      <c r="L307" s="251"/>
      <c r="M307" s="252"/>
      <c r="N307" s="253"/>
      <c r="O307" s="253"/>
      <c r="P307" s="253"/>
      <c r="Q307" s="253"/>
      <c r="R307" s="253"/>
      <c r="S307" s="253"/>
      <c r="T307" s="253"/>
      <c r="U307" s="254"/>
      <c r="V307" s="14"/>
      <c r="W307" s="14"/>
      <c r="X307" s="14"/>
      <c r="Y307" s="14"/>
      <c r="Z307" s="14"/>
      <c r="AA307" s="14"/>
      <c r="AB307" s="14"/>
      <c r="AC307" s="14"/>
      <c r="AD307" s="14"/>
      <c r="AE307" s="14"/>
      <c r="AT307" s="255" t="s">
        <v>238</v>
      </c>
      <c r="AU307" s="255" t="s">
        <v>84</v>
      </c>
      <c r="AV307" s="14" t="s">
        <v>234</v>
      </c>
      <c r="AW307" s="14" t="s">
        <v>37</v>
      </c>
      <c r="AX307" s="14" t="s">
        <v>82</v>
      </c>
      <c r="AY307" s="255" t="s">
        <v>227</v>
      </c>
    </row>
    <row r="308" s="2" customFormat="1" ht="24.15" customHeight="1">
      <c r="A308" s="40"/>
      <c r="B308" s="41"/>
      <c r="C308" s="215" t="s">
        <v>659</v>
      </c>
      <c r="D308" s="215" t="s">
        <v>229</v>
      </c>
      <c r="E308" s="216" t="s">
        <v>4578</v>
      </c>
      <c r="F308" s="217" t="s">
        <v>4579</v>
      </c>
      <c r="G308" s="218" t="s">
        <v>259</v>
      </c>
      <c r="H308" s="219">
        <v>5.0999999999999996</v>
      </c>
      <c r="I308" s="220"/>
      <c r="J308" s="221">
        <f>ROUND(I308*H308,2)</f>
        <v>0</v>
      </c>
      <c r="K308" s="217" t="s">
        <v>19</v>
      </c>
      <c r="L308" s="46"/>
      <c r="M308" s="222" t="s">
        <v>19</v>
      </c>
      <c r="N308" s="223" t="s">
        <v>46</v>
      </c>
      <c r="O308" s="86"/>
      <c r="P308" s="224">
        <f>O308*H308</f>
        <v>0</v>
      </c>
      <c r="Q308" s="224">
        <v>0.016140000000000002</v>
      </c>
      <c r="R308" s="224">
        <f>Q308*H308</f>
        <v>0.082313999999999998</v>
      </c>
      <c r="S308" s="224">
        <v>0</v>
      </c>
      <c r="T308" s="224">
        <f>S308*H308</f>
        <v>0</v>
      </c>
      <c r="U308" s="225" t="s">
        <v>19</v>
      </c>
      <c r="V308" s="40"/>
      <c r="W308" s="40"/>
      <c r="X308" s="40"/>
      <c r="Y308" s="40"/>
      <c r="Z308" s="40"/>
      <c r="AA308" s="40"/>
      <c r="AB308" s="40"/>
      <c r="AC308" s="40"/>
      <c r="AD308" s="40"/>
      <c r="AE308" s="40"/>
      <c r="AR308" s="226" t="s">
        <v>336</v>
      </c>
      <c r="AT308" s="226" t="s">
        <v>229</v>
      </c>
      <c r="AU308" s="226" t="s">
        <v>84</v>
      </c>
      <c r="AY308" s="19" t="s">
        <v>227</v>
      </c>
      <c r="BE308" s="227">
        <f>IF(N308="základní",J308,0)</f>
        <v>0</v>
      </c>
      <c r="BF308" s="227">
        <f>IF(N308="snížená",J308,0)</f>
        <v>0</v>
      </c>
      <c r="BG308" s="227">
        <f>IF(N308="zákl. přenesená",J308,0)</f>
        <v>0</v>
      </c>
      <c r="BH308" s="227">
        <f>IF(N308="sníž. přenesená",J308,0)</f>
        <v>0</v>
      </c>
      <c r="BI308" s="227">
        <f>IF(N308="nulová",J308,0)</f>
        <v>0</v>
      </c>
      <c r="BJ308" s="19" t="s">
        <v>82</v>
      </c>
      <c r="BK308" s="227">
        <f>ROUND(I308*H308,2)</f>
        <v>0</v>
      </c>
      <c r="BL308" s="19" t="s">
        <v>336</v>
      </c>
      <c r="BM308" s="226" t="s">
        <v>4580</v>
      </c>
    </row>
    <row r="309" s="13" customFormat="1">
      <c r="A309" s="13"/>
      <c r="B309" s="233"/>
      <c r="C309" s="234"/>
      <c r="D309" s="235" t="s">
        <v>238</v>
      </c>
      <c r="E309" s="236" t="s">
        <v>19</v>
      </c>
      <c r="F309" s="237" t="s">
        <v>4581</v>
      </c>
      <c r="G309" s="234"/>
      <c r="H309" s="238">
        <v>5.0999999999999996</v>
      </c>
      <c r="I309" s="239"/>
      <c r="J309" s="234"/>
      <c r="K309" s="234"/>
      <c r="L309" s="240"/>
      <c r="M309" s="241"/>
      <c r="N309" s="242"/>
      <c r="O309" s="242"/>
      <c r="P309" s="242"/>
      <c r="Q309" s="242"/>
      <c r="R309" s="242"/>
      <c r="S309" s="242"/>
      <c r="T309" s="242"/>
      <c r="U309" s="243"/>
      <c r="V309" s="13"/>
      <c r="W309" s="13"/>
      <c r="X309" s="13"/>
      <c r="Y309" s="13"/>
      <c r="Z309" s="13"/>
      <c r="AA309" s="13"/>
      <c r="AB309" s="13"/>
      <c r="AC309" s="13"/>
      <c r="AD309" s="13"/>
      <c r="AE309" s="13"/>
      <c r="AT309" s="244" t="s">
        <v>238</v>
      </c>
      <c r="AU309" s="244" t="s">
        <v>84</v>
      </c>
      <c r="AV309" s="13" t="s">
        <v>84</v>
      </c>
      <c r="AW309" s="13" t="s">
        <v>37</v>
      </c>
      <c r="AX309" s="13" t="s">
        <v>75</v>
      </c>
      <c r="AY309" s="244" t="s">
        <v>227</v>
      </c>
    </row>
    <row r="310" s="14" customFormat="1">
      <c r="A310" s="14"/>
      <c r="B310" s="245"/>
      <c r="C310" s="246"/>
      <c r="D310" s="235" t="s">
        <v>238</v>
      </c>
      <c r="E310" s="247" t="s">
        <v>19</v>
      </c>
      <c r="F310" s="248" t="s">
        <v>240</v>
      </c>
      <c r="G310" s="246"/>
      <c r="H310" s="249">
        <v>5.0999999999999996</v>
      </c>
      <c r="I310" s="250"/>
      <c r="J310" s="246"/>
      <c r="K310" s="246"/>
      <c r="L310" s="251"/>
      <c r="M310" s="252"/>
      <c r="N310" s="253"/>
      <c r="O310" s="253"/>
      <c r="P310" s="253"/>
      <c r="Q310" s="253"/>
      <c r="R310" s="253"/>
      <c r="S310" s="253"/>
      <c r="T310" s="253"/>
      <c r="U310" s="254"/>
      <c r="V310" s="14"/>
      <c r="W310" s="14"/>
      <c r="X310" s="14"/>
      <c r="Y310" s="14"/>
      <c r="Z310" s="14"/>
      <c r="AA310" s="14"/>
      <c r="AB310" s="14"/>
      <c r="AC310" s="14"/>
      <c r="AD310" s="14"/>
      <c r="AE310" s="14"/>
      <c r="AT310" s="255" t="s">
        <v>238</v>
      </c>
      <c r="AU310" s="255" t="s">
        <v>84</v>
      </c>
      <c r="AV310" s="14" t="s">
        <v>234</v>
      </c>
      <c r="AW310" s="14" t="s">
        <v>37</v>
      </c>
      <c r="AX310" s="14" t="s">
        <v>82</v>
      </c>
      <c r="AY310" s="255" t="s">
        <v>227</v>
      </c>
    </row>
    <row r="311" s="2" customFormat="1" ht="37.8" customHeight="1">
      <c r="A311" s="40"/>
      <c r="B311" s="41"/>
      <c r="C311" s="215" t="s">
        <v>665</v>
      </c>
      <c r="D311" s="215" t="s">
        <v>229</v>
      </c>
      <c r="E311" s="216" t="s">
        <v>4582</v>
      </c>
      <c r="F311" s="217" t="s">
        <v>4583</v>
      </c>
      <c r="G311" s="218" t="s">
        <v>244</v>
      </c>
      <c r="H311" s="219">
        <v>1.911</v>
      </c>
      <c r="I311" s="220"/>
      <c r="J311" s="221">
        <f>ROUND(I311*H311,2)</f>
        <v>0</v>
      </c>
      <c r="K311" s="217" t="s">
        <v>4381</v>
      </c>
      <c r="L311" s="46"/>
      <c r="M311" s="222" t="s">
        <v>19</v>
      </c>
      <c r="N311" s="223" t="s">
        <v>46</v>
      </c>
      <c r="O311" s="86"/>
      <c r="P311" s="224">
        <f>O311*H311</f>
        <v>0</v>
      </c>
      <c r="Q311" s="224">
        <v>0</v>
      </c>
      <c r="R311" s="224">
        <f>Q311*H311</f>
        <v>0</v>
      </c>
      <c r="S311" s="224">
        <v>0</v>
      </c>
      <c r="T311" s="224">
        <f>S311*H311</f>
        <v>0</v>
      </c>
      <c r="U311" s="225" t="s">
        <v>19</v>
      </c>
      <c r="V311" s="40"/>
      <c r="W311" s="40"/>
      <c r="X311" s="40"/>
      <c r="Y311" s="40"/>
      <c r="Z311" s="40"/>
      <c r="AA311" s="40"/>
      <c r="AB311" s="40"/>
      <c r="AC311" s="40"/>
      <c r="AD311" s="40"/>
      <c r="AE311" s="40"/>
      <c r="AR311" s="226" t="s">
        <v>336</v>
      </c>
      <c r="AT311" s="226" t="s">
        <v>229</v>
      </c>
      <c r="AU311" s="226" t="s">
        <v>84</v>
      </c>
      <c r="AY311" s="19" t="s">
        <v>227</v>
      </c>
      <c r="BE311" s="227">
        <f>IF(N311="základní",J311,0)</f>
        <v>0</v>
      </c>
      <c r="BF311" s="227">
        <f>IF(N311="snížená",J311,0)</f>
        <v>0</v>
      </c>
      <c r="BG311" s="227">
        <f>IF(N311="zákl. přenesená",J311,0)</f>
        <v>0</v>
      </c>
      <c r="BH311" s="227">
        <f>IF(N311="sníž. přenesená",J311,0)</f>
        <v>0</v>
      </c>
      <c r="BI311" s="227">
        <f>IF(N311="nulová",J311,0)</f>
        <v>0</v>
      </c>
      <c r="BJ311" s="19" t="s">
        <v>82</v>
      </c>
      <c r="BK311" s="227">
        <f>ROUND(I311*H311,2)</f>
        <v>0</v>
      </c>
      <c r="BL311" s="19" t="s">
        <v>336</v>
      </c>
      <c r="BM311" s="226" t="s">
        <v>4584</v>
      </c>
    </row>
    <row r="312" s="2" customFormat="1">
      <c r="A312" s="40"/>
      <c r="B312" s="41"/>
      <c r="C312" s="42"/>
      <c r="D312" s="228" t="s">
        <v>236</v>
      </c>
      <c r="E312" s="42"/>
      <c r="F312" s="229" t="s">
        <v>4585</v>
      </c>
      <c r="G312" s="42"/>
      <c r="H312" s="42"/>
      <c r="I312" s="230"/>
      <c r="J312" s="42"/>
      <c r="K312" s="42"/>
      <c r="L312" s="46"/>
      <c r="M312" s="231"/>
      <c r="N312" s="232"/>
      <c r="O312" s="86"/>
      <c r="P312" s="86"/>
      <c r="Q312" s="86"/>
      <c r="R312" s="86"/>
      <c r="S312" s="86"/>
      <c r="T312" s="86"/>
      <c r="U312" s="87"/>
      <c r="V312" s="40"/>
      <c r="W312" s="40"/>
      <c r="X312" s="40"/>
      <c r="Y312" s="40"/>
      <c r="Z312" s="40"/>
      <c r="AA312" s="40"/>
      <c r="AB312" s="40"/>
      <c r="AC312" s="40"/>
      <c r="AD312" s="40"/>
      <c r="AE312" s="40"/>
      <c r="AT312" s="19" t="s">
        <v>236</v>
      </c>
      <c r="AU312" s="19" t="s">
        <v>84</v>
      </c>
    </row>
    <row r="313" s="12" customFormat="1" ht="22.8" customHeight="1">
      <c r="A313" s="12"/>
      <c r="B313" s="199"/>
      <c r="C313" s="200"/>
      <c r="D313" s="201" t="s">
        <v>74</v>
      </c>
      <c r="E313" s="213" t="s">
        <v>343</v>
      </c>
      <c r="F313" s="213" t="s">
        <v>344</v>
      </c>
      <c r="G313" s="200"/>
      <c r="H313" s="200"/>
      <c r="I313" s="203"/>
      <c r="J313" s="214">
        <f>BK313</f>
        <v>0</v>
      </c>
      <c r="K313" s="200"/>
      <c r="L313" s="205"/>
      <c r="M313" s="206"/>
      <c r="N313" s="207"/>
      <c r="O313" s="207"/>
      <c r="P313" s="208">
        <f>SUM(P314:P331)</f>
        <v>0</v>
      </c>
      <c r="Q313" s="207"/>
      <c r="R313" s="208">
        <f>SUM(R314:R331)</f>
        <v>0.25650000000000001</v>
      </c>
      <c r="S313" s="207"/>
      <c r="T313" s="208">
        <f>SUM(T314:T331)</f>
        <v>0.57600000000000007</v>
      </c>
      <c r="U313" s="209"/>
      <c r="V313" s="12"/>
      <c r="W313" s="12"/>
      <c r="X313" s="12"/>
      <c r="Y313" s="12"/>
      <c r="Z313" s="12"/>
      <c r="AA313" s="12"/>
      <c r="AB313" s="12"/>
      <c r="AC313" s="12"/>
      <c r="AD313" s="12"/>
      <c r="AE313" s="12"/>
      <c r="AR313" s="210" t="s">
        <v>84</v>
      </c>
      <c r="AT313" s="211" t="s">
        <v>74</v>
      </c>
      <c r="AU313" s="211" t="s">
        <v>82</v>
      </c>
      <c r="AY313" s="210" t="s">
        <v>227</v>
      </c>
      <c r="BK313" s="212">
        <f>SUM(BK314:BK331)</f>
        <v>0</v>
      </c>
    </row>
    <row r="314" s="2" customFormat="1" ht="24.15" customHeight="1">
      <c r="A314" s="40"/>
      <c r="B314" s="41"/>
      <c r="C314" s="215" t="s">
        <v>672</v>
      </c>
      <c r="D314" s="215" t="s">
        <v>229</v>
      </c>
      <c r="E314" s="216" t="s">
        <v>4586</v>
      </c>
      <c r="F314" s="217" t="s">
        <v>4587</v>
      </c>
      <c r="G314" s="218" t="s">
        <v>348</v>
      </c>
      <c r="H314" s="219">
        <v>10</v>
      </c>
      <c r="I314" s="220"/>
      <c r="J314" s="221">
        <f>ROUND(I314*H314,2)</f>
        <v>0</v>
      </c>
      <c r="K314" s="217" t="s">
        <v>4381</v>
      </c>
      <c r="L314" s="46"/>
      <c r="M314" s="222" t="s">
        <v>19</v>
      </c>
      <c r="N314" s="223" t="s">
        <v>46</v>
      </c>
      <c r="O314" s="86"/>
      <c r="P314" s="224">
        <f>O314*H314</f>
        <v>0</v>
      </c>
      <c r="Q314" s="224">
        <v>0</v>
      </c>
      <c r="R314" s="224">
        <f>Q314*H314</f>
        <v>0</v>
      </c>
      <c r="S314" s="224">
        <v>0</v>
      </c>
      <c r="T314" s="224">
        <f>S314*H314</f>
        <v>0</v>
      </c>
      <c r="U314" s="225" t="s">
        <v>19</v>
      </c>
      <c r="V314" s="40"/>
      <c r="W314" s="40"/>
      <c r="X314" s="40"/>
      <c r="Y314" s="40"/>
      <c r="Z314" s="40"/>
      <c r="AA314" s="40"/>
      <c r="AB314" s="40"/>
      <c r="AC314" s="40"/>
      <c r="AD314" s="40"/>
      <c r="AE314" s="40"/>
      <c r="AR314" s="226" t="s">
        <v>336</v>
      </c>
      <c r="AT314" s="226" t="s">
        <v>229</v>
      </c>
      <c r="AU314" s="226" t="s">
        <v>84</v>
      </c>
      <c r="AY314" s="19" t="s">
        <v>227</v>
      </c>
      <c r="BE314" s="227">
        <f>IF(N314="základní",J314,0)</f>
        <v>0</v>
      </c>
      <c r="BF314" s="227">
        <f>IF(N314="snížená",J314,0)</f>
        <v>0</v>
      </c>
      <c r="BG314" s="227">
        <f>IF(N314="zákl. přenesená",J314,0)</f>
        <v>0</v>
      </c>
      <c r="BH314" s="227">
        <f>IF(N314="sníž. přenesená",J314,0)</f>
        <v>0</v>
      </c>
      <c r="BI314" s="227">
        <f>IF(N314="nulová",J314,0)</f>
        <v>0</v>
      </c>
      <c r="BJ314" s="19" t="s">
        <v>82</v>
      </c>
      <c r="BK314" s="227">
        <f>ROUND(I314*H314,2)</f>
        <v>0</v>
      </c>
      <c r="BL314" s="19" t="s">
        <v>336</v>
      </c>
      <c r="BM314" s="226" t="s">
        <v>4588</v>
      </c>
    </row>
    <row r="315" s="2" customFormat="1">
      <c r="A315" s="40"/>
      <c r="B315" s="41"/>
      <c r="C315" s="42"/>
      <c r="D315" s="228" t="s">
        <v>236</v>
      </c>
      <c r="E315" s="42"/>
      <c r="F315" s="229" t="s">
        <v>4589</v>
      </c>
      <c r="G315" s="42"/>
      <c r="H315" s="42"/>
      <c r="I315" s="230"/>
      <c r="J315" s="42"/>
      <c r="K315" s="42"/>
      <c r="L315" s="46"/>
      <c r="M315" s="231"/>
      <c r="N315" s="232"/>
      <c r="O315" s="86"/>
      <c r="P315" s="86"/>
      <c r="Q315" s="86"/>
      <c r="R315" s="86"/>
      <c r="S315" s="86"/>
      <c r="T315" s="86"/>
      <c r="U315" s="87"/>
      <c r="V315" s="40"/>
      <c r="W315" s="40"/>
      <c r="X315" s="40"/>
      <c r="Y315" s="40"/>
      <c r="Z315" s="40"/>
      <c r="AA315" s="40"/>
      <c r="AB315" s="40"/>
      <c r="AC315" s="40"/>
      <c r="AD315" s="40"/>
      <c r="AE315" s="40"/>
      <c r="AT315" s="19" t="s">
        <v>236</v>
      </c>
      <c r="AU315" s="19" t="s">
        <v>84</v>
      </c>
    </row>
    <row r="316" s="13" customFormat="1">
      <c r="A316" s="13"/>
      <c r="B316" s="233"/>
      <c r="C316" s="234"/>
      <c r="D316" s="235" t="s">
        <v>238</v>
      </c>
      <c r="E316" s="236" t="s">
        <v>19</v>
      </c>
      <c r="F316" s="237" t="s">
        <v>4590</v>
      </c>
      <c r="G316" s="234"/>
      <c r="H316" s="238">
        <v>10</v>
      </c>
      <c r="I316" s="239"/>
      <c r="J316" s="234"/>
      <c r="K316" s="234"/>
      <c r="L316" s="240"/>
      <c r="M316" s="241"/>
      <c r="N316" s="242"/>
      <c r="O316" s="242"/>
      <c r="P316" s="242"/>
      <c r="Q316" s="242"/>
      <c r="R316" s="242"/>
      <c r="S316" s="242"/>
      <c r="T316" s="242"/>
      <c r="U316" s="243"/>
      <c r="V316" s="13"/>
      <c r="W316" s="13"/>
      <c r="X316" s="13"/>
      <c r="Y316" s="13"/>
      <c r="Z316" s="13"/>
      <c r="AA316" s="13"/>
      <c r="AB316" s="13"/>
      <c r="AC316" s="13"/>
      <c r="AD316" s="13"/>
      <c r="AE316" s="13"/>
      <c r="AT316" s="244" t="s">
        <v>238</v>
      </c>
      <c r="AU316" s="244" t="s">
        <v>84</v>
      </c>
      <c r="AV316" s="13" t="s">
        <v>84</v>
      </c>
      <c r="AW316" s="13" t="s">
        <v>37</v>
      </c>
      <c r="AX316" s="13" t="s">
        <v>75</v>
      </c>
      <c r="AY316" s="244" t="s">
        <v>227</v>
      </c>
    </row>
    <row r="317" s="14" customFormat="1">
      <c r="A317" s="14"/>
      <c r="B317" s="245"/>
      <c r="C317" s="246"/>
      <c r="D317" s="235" t="s">
        <v>238</v>
      </c>
      <c r="E317" s="247" t="s">
        <v>19</v>
      </c>
      <c r="F317" s="248" t="s">
        <v>240</v>
      </c>
      <c r="G317" s="246"/>
      <c r="H317" s="249">
        <v>10</v>
      </c>
      <c r="I317" s="250"/>
      <c r="J317" s="246"/>
      <c r="K317" s="246"/>
      <c r="L317" s="251"/>
      <c r="M317" s="252"/>
      <c r="N317" s="253"/>
      <c r="O317" s="253"/>
      <c r="P317" s="253"/>
      <c r="Q317" s="253"/>
      <c r="R317" s="253"/>
      <c r="S317" s="253"/>
      <c r="T317" s="253"/>
      <c r="U317" s="254"/>
      <c r="V317" s="14"/>
      <c r="W317" s="14"/>
      <c r="X317" s="14"/>
      <c r="Y317" s="14"/>
      <c r="Z317" s="14"/>
      <c r="AA317" s="14"/>
      <c r="AB317" s="14"/>
      <c r="AC317" s="14"/>
      <c r="AD317" s="14"/>
      <c r="AE317" s="14"/>
      <c r="AT317" s="255" t="s">
        <v>238</v>
      </c>
      <c r="AU317" s="255" t="s">
        <v>84</v>
      </c>
      <c r="AV317" s="14" t="s">
        <v>234</v>
      </c>
      <c r="AW317" s="14" t="s">
        <v>37</v>
      </c>
      <c r="AX317" s="14" t="s">
        <v>82</v>
      </c>
      <c r="AY317" s="255" t="s">
        <v>227</v>
      </c>
    </row>
    <row r="318" s="2" customFormat="1" ht="16.5" customHeight="1">
      <c r="A318" s="40"/>
      <c r="B318" s="41"/>
      <c r="C318" s="256" t="s">
        <v>682</v>
      </c>
      <c r="D318" s="256" t="s">
        <v>241</v>
      </c>
      <c r="E318" s="257" t="s">
        <v>4591</v>
      </c>
      <c r="F318" s="258" t="s">
        <v>4592</v>
      </c>
      <c r="G318" s="259" t="s">
        <v>348</v>
      </c>
      <c r="H318" s="260">
        <v>10</v>
      </c>
      <c r="I318" s="261"/>
      <c r="J318" s="262">
        <f>ROUND(I318*H318,2)</f>
        <v>0</v>
      </c>
      <c r="K318" s="258" t="s">
        <v>19</v>
      </c>
      <c r="L318" s="263"/>
      <c r="M318" s="264" t="s">
        <v>19</v>
      </c>
      <c r="N318" s="265" t="s">
        <v>46</v>
      </c>
      <c r="O318" s="86"/>
      <c r="P318" s="224">
        <f>O318*H318</f>
        <v>0</v>
      </c>
      <c r="Q318" s="224">
        <v>0.0195</v>
      </c>
      <c r="R318" s="224">
        <f>Q318*H318</f>
        <v>0.19500000000000001</v>
      </c>
      <c r="S318" s="224">
        <v>0</v>
      </c>
      <c r="T318" s="224">
        <f>S318*H318</f>
        <v>0</v>
      </c>
      <c r="U318" s="225" t="s">
        <v>19</v>
      </c>
      <c r="V318" s="40"/>
      <c r="W318" s="40"/>
      <c r="X318" s="40"/>
      <c r="Y318" s="40"/>
      <c r="Z318" s="40"/>
      <c r="AA318" s="40"/>
      <c r="AB318" s="40"/>
      <c r="AC318" s="40"/>
      <c r="AD318" s="40"/>
      <c r="AE318" s="40"/>
      <c r="AR318" s="226" t="s">
        <v>491</v>
      </c>
      <c r="AT318" s="226" t="s">
        <v>241</v>
      </c>
      <c r="AU318" s="226" t="s">
        <v>84</v>
      </c>
      <c r="AY318" s="19" t="s">
        <v>227</v>
      </c>
      <c r="BE318" s="227">
        <f>IF(N318="základní",J318,0)</f>
        <v>0</v>
      </c>
      <c r="BF318" s="227">
        <f>IF(N318="snížená",J318,0)</f>
        <v>0</v>
      </c>
      <c r="BG318" s="227">
        <f>IF(N318="zákl. přenesená",J318,0)</f>
        <v>0</v>
      </c>
      <c r="BH318" s="227">
        <f>IF(N318="sníž. přenesená",J318,0)</f>
        <v>0</v>
      </c>
      <c r="BI318" s="227">
        <f>IF(N318="nulová",J318,0)</f>
        <v>0</v>
      </c>
      <c r="BJ318" s="19" t="s">
        <v>82</v>
      </c>
      <c r="BK318" s="227">
        <f>ROUND(I318*H318,2)</f>
        <v>0</v>
      </c>
      <c r="BL318" s="19" t="s">
        <v>336</v>
      </c>
      <c r="BM318" s="226" t="s">
        <v>4593</v>
      </c>
    </row>
    <row r="319" s="2" customFormat="1">
      <c r="A319" s="40"/>
      <c r="B319" s="41"/>
      <c r="C319" s="42"/>
      <c r="D319" s="235" t="s">
        <v>519</v>
      </c>
      <c r="E319" s="42"/>
      <c r="F319" s="279" t="s">
        <v>4594</v>
      </c>
      <c r="G319" s="42"/>
      <c r="H319" s="42"/>
      <c r="I319" s="230"/>
      <c r="J319" s="42"/>
      <c r="K319" s="42"/>
      <c r="L319" s="46"/>
      <c r="M319" s="231"/>
      <c r="N319" s="232"/>
      <c r="O319" s="86"/>
      <c r="P319" s="86"/>
      <c r="Q319" s="86"/>
      <c r="R319" s="86"/>
      <c r="S319" s="86"/>
      <c r="T319" s="86"/>
      <c r="U319" s="87"/>
      <c r="V319" s="40"/>
      <c r="W319" s="40"/>
      <c r="X319" s="40"/>
      <c r="Y319" s="40"/>
      <c r="Z319" s="40"/>
      <c r="AA319" s="40"/>
      <c r="AB319" s="40"/>
      <c r="AC319" s="40"/>
      <c r="AD319" s="40"/>
      <c r="AE319" s="40"/>
      <c r="AT319" s="19" t="s">
        <v>519</v>
      </c>
      <c r="AU319" s="19" t="s">
        <v>84</v>
      </c>
    </row>
    <row r="320" s="2" customFormat="1" ht="24.15" customHeight="1">
      <c r="A320" s="40"/>
      <c r="B320" s="41"/>
      <c r="C320" s="215" t="s">
        <v>688</v>
      </c>
      <c r="D320" s="215" t="s">
        <v>229</v>
      </c>
      <c r="E320" s="216" t="s">
        <v>4595</v>
      </c>
      <c r="F320" s="217" t="s">
        <v>4596</v>
      </c>
      <c r="G320" s="218" t="s">
        <v>348</v>
      </c>
      <c r="H320" s="219">
        <v>3</v>
      </c>
      <c r="I320" s="220"/>
      <c r="J320" s="221">
        <f>ROUND(I320*H320,2)</f>
        <v>0</v>
      </c>
      <c r="K320" s="217" t="s">
        <v>4381</v>
      </c>
      <c r="L320" s="46"/>
      <c r="M320" s="222" t="s">
        <v>19</v>
      </c>
      <c r="N320" s="223" t="s">
        <v>46</v>
      </c>
      <c r="O320" s="86"/>
      <c r="P320" s="224">
        <f>O320*H320</f>
        <v>0</v>
      </c>
      <c r="Q320" s="224">
        <v>0</v>
      </c>
      <c r="R320" s="224">
        <f>Q320*H320</f>
        <v>0</v>
      </c>
      <c r="S320" s="224">
        <v>0</v>
      </c>
      <c r="T320" s="224">
        <f>S320*H320</f>
        <v>0</v>
      </c>
      <c r="U320" s="225" t="s">
        <v>19</v>
      </c>
      <c r="V320" s="40"/>
      <c r="W320" s="40"/>
      <c r="X320" s="40"/>
      <c r="Y320" s="40"/>
      <c r="Z320" s="40"/>
      <c r="AA320" s="40"/>
      <c r="AB320" s="40"/>
      <c r="AC320" s="40"/>
      <c r="AD320" s="40"/>
      <c r="AE320" s="40"/>
      <c r="AR320" s="226" t="s">
        <v>336</v>
      </c>
      <c r="AT320" s="226" t="s">
        <v>229</v>
      </c>
      <c r="AU320" s="226" t="s">
        <v>84</v>
      </c>
      <c r="AY320" s="19" t="s">
        <v>227</v>
      </c>
      <c r="BE320" s="227">
        <f>IF(N320="základní",J320,0)</f>
        <v>0</v>
      </c>
      <c r="BF320" s="227">
        <f>IF(N320="snížená",J320,0)</f>
        <v>0</v>
      </c>
      <c r="BG320" s="227">
        <f>IF(N320="zákl. přenesená",J320,0)</f>
        <v>0</v>
      </c>
      <c r="BH320" s="227">
        <f>IF(N320="sníž. přenesená",J320,0)</f>
        <v>0</v>
      </c>
      <c r="BI320" s="227">
        <f>IF(N320="nulová",J320,0)</f>
        <v>0</v>
      </c>
      <c r="BJ320" s="19" t="s">
        <v>82</v>
      </c>
      <c r="BK320" s="227">
        <f>ROUND(I320*H320,2)</f>
        <v>0</v>
      </c>
      <c r="BL320" s="19" t="s">
        <v>336</v>
      </c>
      <c r="BM320" s="226" t="s">
        <v>4597</v>
      </c>
    </row>
    <row r="321" s="2" customFormat="1">
      <c r="A321" s="40"/>
      <c r="B321" s="41"/>
      <c r="C321" s="42"/>
      <c r="D321" s="228" t="s">
        <v>236</v>
      </c>
      <c r="E321" s="42"/>
      <c r="F321" s="229" t="s">
        <v>4598</v>
      </c>
      <c r="G321" s="42"/>
      <c r="H321" s="42"/>
      <c r="I321" s="230"/>
      <c r="J321" s="42"/>
      <c r="K321" s="42"/>
      <c r="L321" s="46"/>
      <c r="M321" s="231"/>
      <c r="N321" s="232"/>
      <c r="O321" s="86"/>
      <c r="P321" s="86"/>
      <c r="Q321" s="86"/>
      <c r="R321" s="86"/>
      <c r="S321" s="86"/>
      <c r="T321" s="86"/>
      <c r="U321" s="87"/>
      <c r="V321" s="40"/>
      <c r="W321" s="40"/>
      <c r="X321" s="40"/>
      <c r="Y321" s="40"/>
      <c r="Z321" s="40"/>
      <c r="AA321" s="40"/>
      <c r="AB321" s="40"/>
      <c r="AC321" s="40"/>
      <c r="AD321" s="40"/>
      <c r="AE321" s="40"/>
      <c r="AT321" s="19" t="s">
        <v>236</v>
      </c>
      <c r="AU321" s="19" t="s">
        <v>84</v>
      </c>
    </row>
    <row r="322" s="13" customFormat="1">
      <c r="A322" s="13"/>
      <c r="B322" s="233"/>
      <c r="C322" s="234"/>
      <c r="D322" s="235" t="s">
        <v>238</v>
      </c>
      <c r="E322" s="236" t="s">
        <v>19</v>
      </c>
      <c r="F322" s="237" t="s">
        <v>91</v>
      </c>
      <c r="G322" s="234"/>
      <c r="H322" s="238">
        <v>3</v>
      </c>
      <c r="I322" s="239"/>
      <c r="J322" s="234"/>
      <c r="K322" s="234"/>
      <c r="L322" s="240"/>
      <c r="M322" s="241"/>
      <c r="N322" s="242"/>
      <c r="O322" s="242"/>
      <c r="P322" s="242"/>
      <c r="Q322" s="242"/>
      <c r="R322" s="242"/>
      <c r="S322" s="242"/>
      <c r="T322" s="242"/>
      <c r="U322" s="243"/>
      <c r="V322" s="13"/>
      <c r="W322" s="13"/>
      <c r="X322" s="13"/>
      <c r="Y322" s="13"/>
      <c r="Z322" s="13"/>
      <c r="AA322" s="13"/>
      <c r="AB322" s="13"/>
      <c r="AC322" s="13"/>
      <c r="AD322" s="13"/>
      <c r="AE322" s="13"/>
      <c r="AT322" s="244" t="s">
        <v>238</v>
      </c>
      <c r="AU322" s="244" t="s">
        <v>84</v>
      </c>
      <c r="AV322" s="13" t="s">
        <v>84</v>
      </c>
      <c r="AW322" s="13" t="s">
        <v>37</v>
      </c>
      <c r="AX322" s="13" t="s">
        <v>75</v>
      </c>
      <c r="AY322" s="244" t="s">
        <v>227</v>
      </c>
    </row>
    <row r="323" s="14" customFormat="1">
      <c r="A323" s="14"/>
      <c r="B323" s="245"/>
      <c r="C323" s="246"/>
      <c r="D323" s="235" t="s">
        <v>238</v>
      </c>
      <c r="E323" s="247" t="s">
        <v>19</v>
      </c>
      <c r="F323" s="248" t="s">
        <v>240</v>
      </c>
      <c r="G323" s="246"/>
      <c r="H323" s="249">
        <v>3</v>
      </c>
      <c r="I323" s="250"/>
      <c r="J323" s="246"/>
      <c r="K323" s="246"/>
      <c r="L323" s="251"/>
      <c r="M323" s="252"/>
      <c r="N323" s="253"/>
      <c r="O323" s="253"/>
      <c r="P323" s="253"/>
      <c r="Q323" s="253"/>
      <c r="R323" s="253"/>
      <c r="S323" s="253"/>
      <c r="T323" s="253"/>
      <c r="U323" s="254"/>
      <c r="V323" s="14"/>
      <c r="W323" s="14"/>
      <c r="X323" s="14"/>
      <c r="Y323" s="14"/>
      <c r="Z323" s="14"/>
      <c r="AA323" s="14"/>
      <c r="AB323" s="14"/>
      <c r="AC323" s="14"/>
      <c r="AD323" s="14"/>
      <c r="AE323" s="14"/>
      <c r="AT323" s="255" t="s">
        <v>238</v>
      </c>
      <c r="AU323" s="255" t="s">
        <v>84</v>
      </c>
      <c r="AV323" s="14" t="s">
        <v>234</v>
      </c>
      <c r="AW323" s="14" t="s">
        <v>37</v>
      </c>
      <c r="AX323" s="14" t="s">
        <v>82</v>
      </c>
      <c r="AY323" s="255" t="s">
        <v>227</v>
      </c>
    </row>
    <row r="324" s="2" customFormat="1" ht="16.5" customHeight="1">
      <c r="A324" s="40"/>
      <c r="B324" s="41"/>
      <c r="C324" s="256" t="s">
        <v>693</v>
      </c>
      <c r="D324" s="256" t="s">
        <v>241</v>
      </c>
      <c r="E324" s="257" t="s">
        <v>4599</v>
      </c>
      <c r="F324" s="258" t="s">
        <v>4600</v>
      </c>
      <c r="G324" s="259" t="s">
        <v>348</v>
      </c>
      <c r="H324" s="260">
        <v>3</v>
      </c>
      <c r="I324" s="261"/>
      <c r="J324" s="262">
        <f>ROUND(I324*H324,2)</f>
        <v>0</v>
      </c>
      <c r="K324" s="258" t="s">
        <v>4381</v>
      </c>
      <c r="L324" s="263"/>
      <c r="M324" s="264" t="s">
        <v>19</v>
      </c>
      <c r="N324" s="265" t="s">
        <v>46</v>
      </c>
      <c r="O324" s="86"/>
      <c r="P324" s="224">
        <f>O324*H324</f>
        <v>0</v>
      </c>
      <c r="Q324" s="224">
        <v>0.020500000000000001</v>
      </c>
      <c r="R324" s="224">
        <f>Q324*H324</f>
        <v>0.061499999999999999</v>
      </c>
      <c r="S324" s="224">
        <v>0</v>
      </c>
      <c r="T324" s="224">
        <f>S324*H324</f>
        <v>0</v>
      </c>
      <c r="U324" s="225" t="s">
        <v>19</v>
      </c>
      <c r="V324" s="40"/>
      <c r="W324" s="40"/>
      <c r="X324" s="40"/>
      <c r="Y324" s="40"/>
      <c r="Z324" s="40"/>
      <c r="AA324" s="40"/>
      <c r="AB324" s="40"/>
      <c r="AC324" s="40"/>
      <c r="AD324" s="40"/>
      <c r="AE324" s="40"/>
      <c r="AR324" s="226" t="s">
        <v>491</v>
      </c>
      <c r="AT324" s="226" t="s">
        <v>241</v>
      </c>
      <c r="AU324" s="226" t="s">
        <v>84</v>
      </c>
      <c r="AY324" s="19" t="s">
        <v>227</v>
      </c>
      <c r="BE324" s="227">
        <f>IF(N324="základní",J324,0)</f>
        <v>0</v>
      </c>
      <c r="BF324" s="227">
        <f>IF(N324="snížená",J324,0)</f>
        <v>0</v>
      </c>
      <c r="BG324" s="227">
        <f>IF(N324="zákl. přenesená",J324,0)</f>
        <v>0</v>
      </c>
      <c r="BH324" s="227">
        <f>IF(N324="sníž. přenesená",J324,0)</f>
        <v>0</v>
      </c>
      <c r="BI324" s="227">
        <f>IF(N324="nulová",J324,0)</f>
        <v>0</v>
      </c>
      <c r="BJ324" s="19" t="s">
        <v>82</v>
      </c>
      <c r="BK324" s="227">
        <f>ROUND(I324*H324,2)</f>
        <v>0</v>
      </c>
      <c r="BL324" s="19" t="s">
        <v>336</v>
      </c>
      <c r="BM324" s="226" t="s">
        <v>4601</v>
      </c>
    </row>
    <row r="325" s="2" customFormat="1">
      <c r="A325" s="40"/>
      <c r="B325" s="41"/>
      <c r="C325" s="42"/>
      <c r="D325" s="235" t="s">
        <v>519</v>
      </c>
      <c r="E325" s="42"/>
      <c r="F325" s="279" t="s">
        <v>4602</v>
      </c>
      <c r="G325" s="42"/>
      <c r="H325" s="42"/>
      <c r="I325" s="230"/>
      <c r="J325" s="42"/>
      <c r="K325" s="42"/>
      <c r="L325" s="46"/>
      <c r="M325" s="231"/>
      <c r="N325" s="232"/>
      <c r="O325" s="86"/>
      <c r="P325" s="86"/>
      <c r="Q325" s="86"/>
      <c r="R325" s="86"/>
      <c r="S325" s="86"/>
      <c r="T325" s="86"/>
      <c r="U325" s="87"/>
      <c r="V325" s="40"/>
      <c r="W325" s="40"/>
      <c r="X325" s="40"/>
      <c r="Y325" s="40"/>
      <c r="Z325" s="40"/>
      <c r="AA325" s="40"/>
      <c r="AB325" s="40"/>
      <c r="AC325" s="40"/>
      <c r="AD325" s="40"/>
      <c r="AE325" s="40"/>
      <c r="AT325" s="19" t="s">
        <v>519</v>
      </c>
      <c r="AU325" s="19" t="s">
        <v>84</v>
      </c>
    </row>
    <row r="326" s="2" customFormat="1" ht="16.5" customHeight="1">
      <c r="A326" s="40"/>
      <c r="B326" s="41"/>
      <c r="C326" s="215" t="s">
        <v>699</v>
      </c>
      <c r="D326" s="215" t="s">
        <v>229</v>
      </c>
      <c r="E326" s="216" t="s">
        <v>346</v>
      </c>
      <c r="F326" s="217" t="s">
        <v>347</v>
      </c>
      <c r="G326" s="218" t="s">
        <v>348</v>
      </c>
      <c r="H326" s="219">
        <v>24</v>
      </c>
      <c r="I326" s="220"/>
      <c r="J326" s="221">
        <f>ROUND(I326*H326,2)</f>
        <v>0</v>
      </c>
      <c r="K326" s="217" t="s">
        <v>4381</v>
      </c>
      <c r="L326" s="46"/>
      <c r="M326" s="222" t="s">
        <v>19</v>
      </c>
      <c r="N326" s="223" t="s">
        <v>46</v>
      </c>
      <c r="O326" s="86"/>
      <c r="P326" s="224">
        <f>O326*H326</f>
        <v>0</v>
      </c>
      <c r="Q326" s="224">
        <v>0</v>
      </c>
      <c r="R326" s="224">
        <f>Q326*H326</f>
        <v>0</v>
      </c>
      <c r="S326" s="224">
        <v>0.024</v>
      </c>
      <c r="T326" s="224">
        <f>S326*H326</f>
        <v>0.57600000000000007</v>
      </c>
      <c r="U326" s="225" t="s">
        <v>19</v>
      </c>
      <c r="V326" s="40"/>
      <c r="W326" s="40"/>
      <c r="X326" s="40"/>
      <c r="Y326" s="40"/>
      <c r="Z326" s="40"/>
      <c r="AA326" s="40"/>
      <c r="AB326" s="40"/>
      <c r="AC326" s="40"/>
      <c r="AD326" s="40"/>
      <c r="AE326" s="40"/>
      <c r="AR326" s="226" t="s">
        <v>336</v>
      </c>
      <c r="AT326" s="226" t="s">
        <v>229</v>
      </c>
      <c r="AU326" s="226" t="s">
        <v>84</v>
      </c>
      <c r="AY326" s="19" t="s">
        <v>227</v>
      </c>
      <c r="BE326" s="227">
        <f>IF(N326="základní",J326,0)</f>
        <v>0</v>
      </c>
      <c r="BF326" s="227">
        <f>IF(N326="snížená",J326,0)</f>
        <v>0</v>
      </c>
      <c r="BG326" s="227">
        <f>IF(N326="zákl. přenesená",J326,0)</f>
        <v>0</v>
      </c>
      <c r="BH326" s="227">
        <f>IF(N326="sníž. přenesená",J326,0)</f>
        <v>0</v>
      </c>
      <c r="BI326" s="227">
        <f>IF(N326="nulová",J326,0)</f>
        <v>0</v>
      </c>
      <c r="BJ326" s="19" t="s">
        <v>82</v>
      </c>
      <c r="BK326" s="227">
        <f>ROUND(I326*H326,2)</f>
        <v>0</v>
      </c>
      <c r="BL326" s="19" t="s">
        <v>336</v>
      </c>
      <c r="BM326" s="226" t="s">
        <v>4603</v>
      </c>
    </row>
    <row r="327" s="2" customFormat="1">
      <c r="A327" s="40"/>
      <c r="B327" s="41"/>
      <c r="C327" s="42"/>
      <c r="D327" s="228" t="s">
        <v>236</v>
      </c>
      <c r="E327" s="42"/>
      <c r="F327" s="229" t="s">
        <v>4604</v>
      </c>
      <c r="G327" s="42"/>
      <c r="H327" s="42"/>
      <c r="I327" s="230"/>
      <c r="J327" s="42"/>
      <c r="K327" s="42"/>
      <c r="L327" s="46"/>
      <c r="M327" s="231"/>
      <c r="N327" s="232"/>
      <c r="O327" s="86"/>
      <c r="P327" s="86"/>
      <c r="Q327" s="86"/>
      <c r="R327" s="86"/>
      <c r="S327" s="86"/>
      <c r="T327" s="86"/>
      <c r="U327" s="87"/>
      <c r="V327" s="40"/>
      <c r="W327" s="40"/>
      <c r="X327" s="40"/>
      <c r="Y327" s="40"/>
      <c r="Z327" s="40"/>
      <c r="AA327" s="40"/>
      <c r="AB327" s="40"/>
      <c r="AC327" s="40"/>
      <c r="AD327" s="40"/>
      <c r="AE327" s="40"/>
      <c r="AT327" s="19" t="s">
        <v>236</v>
      </c>
      <c r="AU327" s="19" t="s">
        <v>84</v>
      </c>
    </row>
    <row r="328" s="13" customFormat="1">
      <c r="A328" s="13"/>
      <c r="B328" s="233"/>
      <c r="C328" s="234"/>
      <c r="D328" s="235" t="s">
        <v>238</v>
      </c>
      <c r="E328" s="236" t="s">
        <v>19</v>
      </c>
      <c r="F328" s="237" t="s">
        <v>312</v>
      </c>
      <c r="G328" s="234"/>
      <c r="H328" s="238">
        <v>24</v>
      </c>
      <c r="I328" s="239"/>
      <c r="J328" s="234"/>
      <c r="K328" s="234"/>
      <c r="L328" s="240"/>
      <c r="M328" s="241"/>
      <c r="N328" s="242"/>
      <c r="O328" s="242"/>
      <c r="P328" s="242"/>
      <c r="Q328" s="242"/>
      <c r="R328" s="242"/>
      <c r="S328" s="242"/>
      <c r="T328" s="242"/>
      <c r="U328" s="243"/>
      <c r="V328" s="13"/>
      <c r="W328" s="13"/>
      <c r="X328" s="13"/>
      <c r="Y328" s="13"/>
      <c r="Z328" s="13"/>
      <c r="AA328" s="13"/>
      <c r="AB328" s="13"/>
      <c r="AC328" s="13"/>
      <c r="AD328" s="13"/>
      <c r="AE328" s="13"/>
      <c r="AT328" s="244" t="s">
        <v>238</v>
      </c>
      <c r="AU328" s="244" t="s">
        <v>84</v>
      </c>
      <c r="AV328" s="13" t="s">
        <v>84</v>
      </c>
      <c r="AW328" s="13" t="s">
        <v>37</v>
      </c>
      <c r="AX328" s="13" t="s">
        <v>75</v>
      </c>
      <c r="AY328" s="244" t="s">
        <v>227</v>
      </c>
    </row>
    <row r="329" s="14" customFormat="1">
      <c r="A329" s="14"/>
      <c r="B329" s="245"/>
      <c r="C329" s="246"/>
      <c r="D329" s="235" t="s">
        <v>238</v>
      </c>
      <c r="E329" s="247" t="s">
        <v>19</v>
      </c>
      <c r="F329" s="248" t="s">
        <v>240</v>
      </c>
      <c r="G329" s="246"/>
      <c r="H329" s="249">
        <v>24</v>
      </c>
      <c r="I329" s="250"/>
      <c r="J329" s="246"/>
      <c r="K329" s="246"/>
      <c r="L329" s="251"/>
      <c r="M329" s="252"/>
      <c r="N329" s="253"/>
      <c r="O329" s="253"/>
      <c r="P329" s="253"/>
      <c r="Q329" s="253"/>
      <c r="R329" s="253"/>
      <c r="S329" s="253"/>
      <c r="T329" s="253"/>
      <c r="U329" s="254"/>
      <c r="V329" s="14"/>
      <c r="W329" s="14"/>
      <c r="X329" s="14"/>
      <c r="Y329" s="14"/>
      <c r="Z329" s="14"/>
      <c r="AA329" s="14"/>
      <c r="AB329" s="14"/>
      <c r="AC329" s="14"/>
      <c r="AD329" s="14"/>
      <c r="AE329" s="14"/>
      <c r="AT329" s="255" t="s">
        <v>238</v>
      </c>
      <c r="AU329" s="255" t="s">
        <v>84</v>
      </c>
      <c r="AV329" s="14" t="s">
        <v>234</v>
      </c>
      <c r="AW329" s="14" t="s">
        <v>37</v>
      </c>
      <c r="AX329" s="14" t="s">
        <v>82</v>
      </c>
      <c r="AY329" s="255" t="s">
        <v>227</v>
      </c>
    </row>
    <row r="330" s="2" customFormat="1" ht="24.15" customHeight="1">
      <c r="A330" s="40"/>
      <c r="B330" s="41"/>
      <c r="C330" s="215" t="s">
        <v>704</v>
      </c>
      <c r="D330" s="215" t="s">
        <v>229</v>
      </c>
      <c r="E330" s="216" t="s">
        <v>4605</v>
      </c>
      <c r="F330" s="217" t="s">
        <v>4606</v>
      </c>
      <c r="G330" s="218" t="s">
        <v>244</v>
      </c>
      <c r="H330" s="219">
        <v>0.25700000000000001</v>
      </c>
      <c r="I330" s="220"/>
      <c r="J330" s="221">
        <f>ROUND(I330*H330,2)</f>
        <v>0</v>
      </c>
      <c r="K330" s="217" t="s">
        <v>4381</v>
      </c>
      <c r="L330" s="46"/>
      <c r="M330" s="222" t="s">
        <v>19</v>
      </c>
      <c r="N330" s="223" t="s">
        <v>46</v>
      </c>
      <c r="O330" s="86"/>
      <c r="P330" s="224">
        <f>O330*H330</f>
        <v>0</v>
      </c>
      <c r="Q330" s="224">
        <v>0</v>
      </c>
      <c r="R330" s="224">
        <f>Q330*H330</f>
        <v>0</v>
      </c>
      <c r="S330" s="224">
        <v>0</v>
      </c>
      <c r="T330" s="224">
        <f>S330*H330</f>
        <v>0</v>
      </c>
      <c r="U330" s="225" t="s">
        <v>19</v>
      </c>
      <c r="V330" s="40"/>
      <c r="W330" s="40"/>
      <c r="X330" s="40"/>
      <c r="Y330" s="40"/>
      <c r="Z330" s="40"/>
      <c r="AA330" s="40"/>
      <c r="AB330" s="40"/>
      <c r="AC330" s="40"/>
      <c r="AD330" s="40"/>
      <c r="AE330" s="40"/>
      <c r="AR330" s="226" t="s">
        <v>336</v>
      </c>
      <c r="AT330" s="226" t="s">
        <v>229</v>
      </c>
      <c r="AU330" s="226" t="s">
        <v>84</v>
      </c>
      <c r="AY330" s="19" t="s">
        <v>227</v>
      </c>
      <c r="BE330" s="227">
        <f>IF(N330="základní",J330,0)</f>
        <v>0</v>
      </c>
      <c r="BF330" s="227">
        <f>IF(N330="snížená",J330,0)</f>
        <v>0</v>
      </c>
      <c r="BG330" s="227">
        <f>IF(N330="zákl. přenesená",J330,0)</f>
        <v>0</v>
      </c>
      <c r="BH330" s="227">
        <f>IF(N330="sníž. přenesená",J330,0)</f>
        <v>0</v>
      </c>
      <c r="BI330" s="227">
        <f>IF(N330="nulová",J330,0)</f>
        <v>0</v>
      </c>
      <c r="BJ330" s="19" t="s">
        <v>82</v>
      </c>
      <c r="BK330" s="227">
        <f>ROUND(I330*H330,2)</f>
        <v>0</v>
      </c>
      <c r="BL330" s="19" t="s">
        <v>336</v>
      </c>
      <c r="BM330" s="226" t="s">
        <v>4607</v>
      </c>
    </row>
    <row r="331" s="2" customFormat="1">
      <c r="A331" s="40"/>
      <c r="B331" s="41"/>
      <c r="C331" s="42"/>
      <c r="D331" s="228" t="s">
        <v>236</v>
      </c>
      <c r="E331" s="42"/>
      <c r="F331" s="229" t="s">
        <v>4608</v>
      </c>
      <c r="G331" s="42"/>
      <c r="H331" s="42"/>
      <c r="I331" s="230"/>
      <c r="J331" s="42"/>
      <c r="K331" s="42"/>
      <c r="L331" s="46"/>
      <c r="M331" s="231"/>
      <c r="N331" s="232"/>
      <c r="O331" s="86"/>
      <c r="P331" s="86"/>
      <c r="Q331" s="86"/>
      <c r="R331" s="86"/>
      <c r="S331" s="86"/>
      <c r="T331" s="86"/>
      <c r="U331" s="87"/>
      <c r="V331" s="40"/>
      <c r="W331" s="40"/>
      <c r="X331" s="40"/>
      <c r="Y331" s="40"/>
      <c r="Z331" s="40"/>
      <c r="AA331" s="40"/>
      <c r="AB331" s="40"/>
      <c r="AC331" s="40"/>
      <c r="AD331" s="40"/>
      <c r="AE331" s="40"/>
      <c r="AT331" s="19" t="s">
        <v>236</v>
      </c>
      <c r="AU331" s="19" t="s">
        <v>84</v>
      </c>
    </row>
    <row r="332" s="12" customFormat="1" ht="22.8" customHeight="1">
      <c r="A332" s="12"/>
      <c r="B332" s="199"/>
      <c r="C332" s="200"/>
      <c r="D332" s="201" t="s">
        <v>74</v>
      </c>
      <c r="E332" s="213" t="s">
        <v>543</v>
      </c>
      <c r="F332" s="213" t="s">
        <v>544</v>
      </c>
      <c r="G332" s="200"/>
      <c r="H332" s="200"/>
      <c r="I332" s="203"/>
      <c r="J332" s="214">
        <f>BK332</f>
        <v>0</v>
      </c>
      <c r="K332" s="200"/>
      <c r="L332" s="205"/>
      <c r="M332" s="206"/>
      <c r="N332" s="207"/>
      <c r="O332" s="207"/>
      <c r="P332" s="208">
        <f>SUM(P333:P388)</f>
        <v>0</v>
      </c>
      <c r="Q332" s="207"/>
      <c r="R332" s="208">
        <f>SUM(R333:R388)</f>
        <v>3.5548924999999998</v>
      </c>
      <c r="S332" s="207"/>
      <c r="T332" s="208">
        <f>SUM(T333:T388)</f>
        <v>5.8551679999999999</v>
      </c>
      <c r="U332" s="209"/>
      <c r="V332" s="12"/>
      <c r="W332" s="12"/>
      <c r="X332" s="12"/>
      <c r="Y332" s="12"/>
      <c r="Z332" s="12"/>
      <c r="AA332" s="12"/>
      <c r="AB332" s="12"/>
      <c r="AC332" s="12"/>
      <c r="AD332" s="12"/>
      <c r="AE332" s="12"/>
      <c r="AR332" s="210" t="s">
        <v>84</v>
      </c>
      <c r="AT332" s="211" t="s">
        <v>74</v>
      </c>
      <c r="AU332" s="211" t="s">
        <v>82</v>
      </c>
      <c r="AY332" s="210" t="s">
        <v>227</v>
      </c>
      <c r="BK332" s="212">
        <f>SUM(BK333:BK388)</f>
        <v>0</v>
      </c>
    </row>
    <row r="333" s="2" customFormat="1" ht="16.5" customHeight="1">
      <c r="A333" s="40"/>
      <c r="B333" s="41"/>
      <c r="C333" s="215" t="s">
        <v>709</v>
      </c>
      <c r="D333" s="215" t="s">
        <v>229</v>
      </c>
      <c r="E333" s="216" t="s">
        <v>546</v>
      </c>
      <c r="F333" s="217" t="s">
        <v>547</v>
      </c>
      <c r="G333" s="218" t="s">
        <v>259</v>
      </c>
      <c r="H333" s="219">
        <v>72.75</v>
      </c>
      <c r="I333" s="220"/>
      <c r="J333" s="221">
        <f>ROUND(I333*H333,2)</f>
        <v>0</v>
      </c>
      <c r="K333" s="217" t="s">
        <v>4381</v>
      </c>
      <c r="L333" s="46"/>
      <c r="M333" s="222" t="s">
        <v>19</v>
      </c>
      <c r="N333" s="223" t="s">
        <v>46</v>
      </c>
      <c r="O333" s="86"/>
      <c r="P333" s="224">
        <f>O333*H333</f>
        <v>0</v>
      </c>
      <c r="Q333" s="224">
        <v>0</v>
      </c>
      <c r="R333" s="224">
        <f>Q333*H333</f>
        <v>0</v>
      </c>
      <c r="S333" s="224">
        <v>0</v>
      </c>
      <c r="T333" s="224">
        <f>S333*H333</f>
        <v>0</v>
      </c>
      <c r="U333" s="225" t="s">
        <v>19</v>
      </c>
      <c r="V333" s="40"/>
      <c r="W333" s="40"/>
      <c r="X333" s="40"/>
      <c r="Y333" s="40"/>
      <c r="Z333" s="40"/>
      <c r="AA333" s="40"/>
      <c r="AB333" s="40"/>
      <c r="AC333" s="40"/>
      <c r="AD333" s="40"/>
      <c r="AE333" s="40"/>
      <c r="AR333" s="226" t="s">
        <v>336</v>
      </c>
      <c r="AT333" s="226" t="s">
        <v>229</v>
      </c>
      <c r="AU333" s="226" t="s">
        <v>84</v>
      </c>
      <c r="AY333" s="19" t="s">
        <v>227</v>
      </c>
      <c r="BE333" s="227">
        <f>IF(N333="základní",J333,0)</f>
        <v>0</v>
      </c>
      <c r="BF333" s="227">
        <f>IF(N333="snížená",J333,0)</f>
        <v>0</v>
      </c>
      <c r="BG333" s="227">
        <f>IF(N333="zákl. přenesená",J333,0)</f>
        <v>0</v>
      </c>
      <c r="BH333" s="227">
        <f>IF(N333="sníž. přenesená",J333,0)</f>
        <v>0</v>
      </c>
      <c r="BI333" s="227">
        <f>IF(N333="nulová",J333,0)</f>
        <v>0</v>
      </c>
      <c r="BJ333" s="19" t="s">
        <v>82</v>
      </c>
      <c r="BK333" s="227">
        <f>ROUND(I333*H333,2)</f>
        <v>0</v>
      </c>
      <c r="BL333" s="19" t="s">
        <v>336</v>
      </c>
      <c r="BM333" s="226" t="s">
        <v>4609</v>
      </c>
    </row>
    <row r="334" s="2" customFormat="1">
      <c r="A334" s="40"/>
      <c r="B334" s="41"/>
      <c r="C334" s="42"/>
      <c r="D334" s="228" t="s">
        <v>236</v>
      </c>
      <c r="E334" s="42"/>
      <c r="F334" s="229" t="s">
        <v>4610</v>
      </c>
      <c r="G334" s="42"/>
      <c r="H334" s="42"/>
      <c r="I334" s="230"/>
      <c r="J334" s="42"/>
      <c r="K334" s="42"/>
      <c r="L334" s="46"/>
      <c r="M334" s="231"/>
      <c r="N334" s="232"/>
      <c r="O334" s="86"/>
      <c r="P334" s="86"/>
      <c r="Q334" s="86"/>
      <c r="R334" s="86"/>
      <c r="S334" s="86"/>
      <c r="T334" s="86"/>
      <c r="U334" s="87"/>
      <c r="V334" s="40"/>
      <c r="W334" s="40"/>
      <c r="X334" s="40"/>
      <c r="Y334" s="40"/>
      <c r="Z334" s="40"/>
      <c r="AA334" s="40"/>
      <c r="AB334" s="40"/>
      <c r="AC334" s="40"/>
      <c r="AD334" s="40"/>
      <c r="AE334" s="40"/>
      <c r="AT334" s="19" t="s">
        <v>236</v>
      </c>
      <c r="AU334" s="19" t="s">
        <v>84</v>
      </c>
    </row>
    <row r="335" s="13" customFormat="1">
      <c r="A335" s="13"/>
      <c r="B335" s="233"/>
      <c r="C335" s="234"/>
      <c r="D335" s="235" t="s">
        <v>238</v>
      </c>
      <c r="E335" s="236" t="s">
        <v>19</v>
      </c>
      <c r="F335" s="237" t="s">
        <v>4471</v>
      </c>
      <c r="G335" s="234"/>
      <c r="H335" s="238">
        <v>72.75</v>
      </c>
      <c r="I335" s="239"/>
      <c r="J335" s="234"/>
      <c r="K335" s="234"/>
      <c r="L335" s="240"/>
      <c r="M335" s="241"/>
      <c r="N335" s="242"/>
      <c r="O335" s="242"/>
      <c r="P335" s="242"/>
      <c r="Q335" s="242"/>
      <c r="R335" s="242"/>
      <c r="S335" s="242"/>
      <c r="T335" s="242"/>
      <c r="U335" s="243"/>
      <c r="V335" s="13"/>
      <c r="W335" s="13"/>
      <c r="X335" s="13"/>
      <c r="Y335" s="13"/>
      <c r="Z335" s="13"/>
      <c r="AA335" s="13"/>
      <c r="AB335" s="13"/>
      <c r="AC335" s="13"/>
      <c r="AD335" s="13"/>
      <c r="AE335" s="13"/>
      <c r="AT335" s="244" t="s">
        <v>238</v>
      </c>
      <c r="AU335" s="244" t="s">
        <v>84</v>
      </c>
      <c r="AV335" s="13" t="s">
        <v>84</v>
      </c>
      <c r="AW335" s="13" t="s">
        <v>37</v>
      </c>
      <c r="AX335" s="13" t="s">
        <v>75</v>
      </c>
      <c r="AY335" s="244" t="s">
        <v>227</v>
      </c>
    </row>
    <row r="336" s="14" customFormat="1">
      <c r="A336" s="14"/>
      <c r="B336" s="245"/>
      <c r="C336" s="246"/>
      <c r="D336" s="235" t="s">
        <v>238</v>
      </c>
      <c r="E336" s="247" t="s">
        <v>19</v>
      </c>
      <c r="F336" s="248" t="s">
        <v>240</v>
      </c>
      <c r="G336" s="246"/>
      <c r="H336" s="249">
        <v>72.75</v>
      </c>
      <c r="I336" s="250"/>
      <c r="J336" s="246"/>
      <c r="K336" s="246"/>
      <c r="L336" s="251"/>
      <c r="M336" s="252"/>
      <c r="N336" s="253"/>
      <c r="O336" s="253"/>
      <c r="P336" s="253"/>
      <c r="Q336" s="253"/>
      <c r="R336" s="253"/>
      <c r="S336" s="253"/>
      <c r="T336" s="253"/>
      <c r="U336" s="254"/>
      <c r="V336" s="14"/>
      <c r="W336" s="14"/>
      <c r="X336" s="14"/>
      <c r="Y336" s="14"/>
      <c r="Z336" s="14"/>
      <c r="AA336" s="14"/>
      <c r="AB336" s="14"/>
      <c r="AC336" s="14"/>
      <c r="AD336" s="14"/>
      <c r="AE336" s="14"/>
      <c r="AT336" s="255" t="s">
        <v>238</v>
      </c>
      <c r="AU336" s="255" t="s">
        <v>84</v>
      </c>
      <c r="AV336" s="14" t="s">
        <v>234</v>
      </c>
      <c r="AW336" s="14" t="s">
        <v>37</v>
      </c>
      <c r="AX336" s="14" t="s">
        <v>82</v>
      </c>
      <c r="AY336" s="255" t="s">
        <v>227</v>
      </c>
    </row>
    <row r="337" s="2" customFormat="1" ht="16.5" customHeight="1">
      <c r="A337" s="40"/>
      <c r="B337" s="41"/>
      <c r="C337" s="215" t="s">
        <v>714</v>
      </c>
      <c r="D337" s="215" t="s">
        <v>229</v>
      </c>
      <c r="E337" s="216" t="s">
        <v>551</v>
      </c>
      <c r="F337" s="217" t="s">
        <v>552</v>
      </c>
      <c r="G337" s="218" t="s">
        <v>259</v>
      </c>
      <c r="H337" s="219">
        <v>145.5</v>
      </c>
      <c r="I337" s="220"/>
      <c r="J337" s="221">
        <f>ROUND(I337*H337,2)</f>
        <v>0</v>
      </c>
      <c r="K337" s="217" t="s">
        <v>4381</v>
      </c>
      <c r="L337" s="46"/>
      <c r="M337" s="222" t="s">
        <v>19</v>
      </c>
      <c r="N337" s="223" t="s">
        <v>46</v>
      </c>
      <c r="O337" s="86"/>
      <c r="P337" s="224">
        <f>O337*H337</f>
        <v>0</v>
      </c>
      <c r="Q337" s="224">
        <v>0.00029999999999999997</v>
      </c>
      <c r="R337" s="224">
        <f>Q337*H337</f>
        <v>0.043649999999999994</v>
      </c>
      <c r="S337" s="224">
        <v>0</v>
      </c>
      <c r="T337" s="224">
        <f>S337*H337</f>
        <v>0</v>
      </c>
      <c r="U337" s="225" t="s">
        <v>19</v>
      </c>
      <c r="V337" s="40"/>
      <c r="W337" s="40"/>
      <c r="X337" s="40"/>
      <c r="Y337" s="40"/>
      <c r="Z337" s="40"/>
      <c r="AA337" s="40"/>
      <c r="AB337" s="40"/>
      <c r="AC337" s="40"/>
      <c r="AD337" s="40"/>
      <c r="AE337" s="40"/>
      <c r="AR337" s="226" t="s">
        <v>336</v>
      </c>
      <c r="AT337" s="226" t="s">
        <v>229</v>
      </c>
      <c r="AU337" s="226" t="s">
        <v>84</v>
      </c>
      <c r="AY337" s="19" t="s">
        <v>227</v>
      </c>
      <c r="BE337" s="227">
        <f>IF(N337="základní",J337,0)</f>
        <v>0</v>
      </c>
      <c r="BF337" s="227">
        <f>IF(N337="snížená",J337,0)</f>
        <v>0</v>
      </c>
      <c r="BG337" s="227">
        <f>IF(N337="zákl. přenesená",J337,0)</f>
        <v>0</v>
      </c>
      <c r="BH337" s="227">
        <f>IF(N337="sníž. přenesená",J337,0)</f>
        <v>0</v>
      </c>
      <c r="BI337" s="227">
        <f>IF(N337="nulová",J337,0)</f>
        <v>0</v>
      </c>
      <c r="BJ337" s="19" t="s">
        <v>82</v>
      </c>
      <c r="BK337" s="227">
        <f>ROUND(I337*H337,2)</f>
        <v>0</v>
      </c>
      <c r="BL337" s="19" t="s">
        <v>336</v>
      </c>
      <c r="BM337" s="226" t="s">
        <v>4611</v>
      </c>
    </row>
    <row r="338" s="2" customFormat="1">
      <c r="A338" s="40"/>
      <c r="B338" s="41"/>
      <c r="C338" s="42"/>
      <c r="D338" s="228" t="s">
        <v>236</v>
      </c>
      <c r="E338" s="42"/>
      <c r="F338" s="229" t="s">
        <v>4612</v>
      </c>
      <c r="G338" s="42"/>
      <c r="H338" s="42"/>
      <c r="I338" s="230"/>
      <c r="J338" s="42"/>
      <c r="K338" s="42"/>
      <c r="L338" s="46"/>
      <c r="M338" s="231"/>
      <c r="N338" s="232"/>
      <c r="O338" s="86"/>
      <c r="P338" s="86"/>
      <c r="Q338" s="86"/>
      <c r="R338" s="86"/>
      <c r="S338" s="86"/>
      <c r="T338" s="86"/>
      <c r="U338" s="87"/>
      <c r="V338" s="40"/>
      <c r="W338" s="40"/>
      <c r="X338" s="40"/>
      <c r="Y338" s="40"/>
      <c r="Z338" s="40"/>
      <c r="AA338" s="40"/>
      <c r="AB338" s="40"/>
      <c r="AC338" s="40"/>
      <c r="AD338" s="40"/>
      <c r="AE338" s="40"/>
      <c r="AT338" s="19" t="s">
        <v>236</v>
      </c>
      <c r="AU338" s="19" t="s">
        <v>84</v>
      </c>
    </row>
    <row r="339" s="13" customFormat="1">
      <c r="A339" s="13"/>
      <c r="B339" s="233"/>
      <c r="C339" s="234"/>
      <c r="D339" s="235" t="s">
        <v>238</v>
      </c>
      <c r="E339" s="236" t="s">
        <v>19</v>
      </c>
      <c r="F339" s="237" t="s">
        <v>4613</v>
      </c>
      <c r="G339" s="234"/>
      <c r="H339" s="238">
        <v>145.5</v>
      </c>
      <c r="I339" s="239"/>
      <c r="J339" s="234"/>
      <c r="K339" s="234"/>
      <c r="L339" s="240"/>
      <c r="M339" s="241"/>
      <c r="N339" s="242"/>
      <c r="O339" s="242"/>
      <c r="P339" s="242"/>
      <c r="Q339" s="242"/>
      <c r="R339" s="242"/>
      <c r="S339" s="242"/>
      <c r="T339" s="242"/>
      <c r="U339" s="243"/>
      <c r="V339" s="13"/>
      <c r="W339" s="13"/>
      <c r="X339" s="13"/>
      <c r="Y339" s="13"/>
      <c r="Z339" s="13"/>
      <c r="AA339" s="13"/>
      <c r="AB339" s="13"/>
      <c r="AC339" s="13"/>
      <c r="AD339" s="13"/>
      <c r="AE339" s="13"/>
      <c r="AT339" s="244" t="s">
        <v>238</v>
      </c>
      <c r="AU339" s="244" t="s">
        <v>84</v>
      </c>
      <c r="AV339" s="13" t="s">
        <v>84</v>
      </c>
      <c r="AW339" s="13" t="s">
        <v>37</v>
      </c>
      <c r="AX339" s="13" t="s">
        <v>75</v>
      </c>
      <c r="AY339" s="244" t="s">
        <v>227</v>
      </c>
    </row>
    <row r="340" s="14" customFormat="1">
      <c r="A340" s="14"/>
      <c r="B340" s="245"/>
      <c r="C340" s="246"/>
      <c r="D340" s="235" t="s">
        <v>238</v>
      </c>
      <c r="E340" s="247" t="s">
        <v>19</v>
      </c>
      <c r="F340" s="248" t="s">
        <v>240</v>
      </c>
      <c r="G340" s="246"/>
      <c r="H340" s="249">
        <v>145.5</v>
      </c>
      <c r="I340" s="250"/>
      <c r="J340" s="246"/>
      <c r="K340" s="246"/>
      <c r="L340" s="251"/>
      <c r="M340" s="252"/>
      <c r="N340" s="253"/>
      <c r="O340" s="253"/>
      <c r="P340" s="253"/>
      <c r="Q340" s="253"/>
      <c r="R340" s="253"/>
      <c r="S340" s="253"/>
      <c r="T340" s="253"/>
      <c r="U340" s="254"/>
      <c r="V340" s="14"/>
      <c r="W340" s="14"/>
      <c r="X340" s="14"/>
      <c r="Y340" s="14"/>
      <c r="Z340" s="14"/>
      <c r="AA340" s="14"/>
      <c r="AB340" s="14"/>
      <c r="AC340" s="14"/>
      <c r="AD340" s="14"/>
      <c r="AE340" s="14"/>
      <c r="AT340" s="255" t="s">
        <v>238</v>
      </c>
      <c r="AU340" s="255" t="s">
        <v>84</v>
      </c>
      <c r="AV340" s="14" t="s">
        <v>234</v>
      </c>
      <c r="AW340" s="14" t="s">
        <v>37</v>
      </c>
      <c r="AX340" s="14" t="s">
        <v>82</v>
      </c>
      <c r="AY340" s="255" t="s">
        <v>227</v>
      </c>
    </row>
    <row r="341" s="2" customFormat="1" ht="16.5" customHeight="1">
      <c r="A341" s="40"/>
      <c r="B341" s="41"/>
      <c r="C341" s="215" t="s">
        <v>721</v>
      </c>
      <c r="D341" s="215" t="s">
        <v>229</v>
      </c>
      <c r="E341" s="216" t="s">
        <v>4614</v>
      </c>
      <c r="F341" s="217" t="s">
        <v>4615</v>
      </c>
      <c r="G341" s="218" t="s">
        <v>259</v>
      </c>
      <c r="H341" s="219">
        <v>72.75</v>
      </c>
      <c r="I341" s="220"/>
      <c r="J341" s="221">
        <f>ROUND(I341*H341,2)</f>
        <v>0</v>
      </c>
      <c r="K341" s="217" t="s">
        <v>4381</v>
      </c>
      <c r="L341" s="46"/>
      <c r="M341" s="222" t="s">
        <v>19</v>
      </c>
      <c r="N341" s="223" t="s">
        <v>46</v>
      </c>
      <c r="O341" s="86"/>
      <c r="P341" s="224">
        <f>O341*H341</f>
        <v>0</v>
      </c>
      <c r="Q341" s="224">
        <v>0</v>
      </c>
      <c r="R341" s="224">
        <f>Q341*H341</f>
        <v>0</v>
      </c>
      <c r="S341" s="224">
        <v>0</v>
      </c>
      <c r="T341" s="224">
        <f>S341*H341</f>
        <v>0</v>
      </c>
      <c r="U341" s="225" t="s">
        <v>19</v>
      </c>
      <c r="V341" s="40"/>
      <c r="W341" s="40"/>
      <c r="X341" s="40"/>
      <c r="Y341" s="40"/>
      <c r="Z341" s="40"/>
      <c r="AA341" s="40"/>
      <c r="AB341" s="40"/>
      <c r="AC341" s="40"/>
      <c r="AD341" s="40"/>
      <c r="AE341" s="40"/>
      <c r="AR341" s="226" t="s">
        <v>336</v>
      </c>
      <c r="AT341" s="226" t="s">
        <v>229</v>
      </c>
      <c r="AU341" s="226" t="s">
        <v>84</v>
      </c>
      <c r="AY341" s="19" t="s">
        <v>227</v>
      </c>
      <c r="BE341" s="227">
        <f>IF(N341="základní",J341,0)</f>
        <v>0</v>
      </c>
      <c r="BF341" s="227">
        <f>IF(N341="snížená",J341,0)</f>
        <v>0</v>
      </c>
      <c r="BG341" s="227">
        <f>IF(N341="zákl. přenesená",J341,0)</f>
        <v>0</v>
      </c>
      <c r="BH341" s="227">
        <f>IF(N341="sníž. přenesená",J341,0)</f>
        <v>0</v>
      </c>
      <c r="BI341" s="227">
        <f>IF(N341="nulová",J341,0)</f>
        <v>0</v>
      </c>
      <c r="BJ341" s="19" t="s">
        <v>82</v>
      </c>
      <c r="BK341" s="227">
        <f>ROUND(I341*H341,2)</f>
        <v>0</v>
      </c>
      <c r="BL341" s="19" t="s">
        <v>336</v>
      </c>
      <c r="BM341" s="226" t="s">
        <v>4616</v>
      </c>
    </row>
    <row r="342" s="2" customFormat="1">
      <c r="A342" s="40"/>
      <c r="B342" s="41"/>
      <c r="C342" s="42"/>
      <c r="D342" s="228" t="s">
        <v>236</v>
      </c>
      <c r="E342" s="42"/>
      <c r="F342" s="229" t="s">
        <v>4617</v>
      </c>
      <c r="G342" s="42"/>
      <c r="H342" s="42"/>
      <c r="I342" s="230"/>
      <c r="J342" s="42"/>
      <c r="K342" s="42"/>
      <c r="L342" s="46"/>
      <c r="M342" s="231"/>
      <c r="N342" s="232"/>
      <c r="O342" s="86"/>
      <c r="P342" s="86"/>
      <c r="Q342" s="86"/>
      <c r="R342" s="86"/>
      <c r="S342" s="86"/>
      <c r="T342" s="86"/>
      <c r="U342" s="87"/>
      <c r="V342" s="40"/>
      <c r="W342" s="40"/>
      <c r="X342" s="40"/>
      <c r="Y342" s="40"/>
      <c r="Z342" s="40"/>
      <c r="AA342" s="40"/>
      <c r="AB342" s="40"/>
      <c r="AC342" s="40"/>
      <c r="AD342" s="40"/>
      <c r="AE342" s="40"/>
      <c r="AT342" s="19" t="s">
        <v>236</v>
      </c>
      <c r="AU342" s="19" t="s">
        <v>84</v>
      </c>
    </row>
    <row r="343" s="13" customFormat="1">
      <c r="A343" s="13"/>
      <c r="B343" s="233"/>
      <c r="C343" s="234"/>
      <c r="D343" s="235" t="s">
        <v>238</v>
      </c>
      <c r="E343" s="236" t="s">
        <v>19</v>
      </c>
      <c r="F343" s="237" t="s">
        <v>4471</v>
      </c>
      <c r="G343" s="234"/>
      <c r="H343" s="238">
        <v>72.75</v>
      </c>
      <c r="I343" s="239"/>
      <c r="J343" s="234"/>
      <c r="K343" s="234"/>
      <c r="L343" s="240"/>
      <c r="M343" s="241"/>
      <c r="N343" s="242"/>
      <c r="O343" s="242"/>
      <c r="P343" s="242"/>
      <c r="Q343" s="242"/>
      <c r="R343" s="242"/>
      <c r="S343" s="242"/>
      <c r="T343" s="242"/>
      <c r="U343" s="243"/>
      <c r="V343" s="13"/>
      <c r="W343" s="13"/>
      <c r="X343" s="13"/>
      <c r="Y343" s="13"/>
      <c r="Z343" s="13"/>
      <c r="AA343" s="13"/>
      <c r="AB343" s="13"/>
      <c r="AC343" s="13"/>
      <c r="AD343" s="13"/>
      <c r="AE343" s="13"/>
      <c r="AT343" s="244" t="s">
        <v>238</v>
      </c>
      <c r="AU343" s="244" t="s">
        <v>84</v>
      </c>
      <c r="AV343" s="13" t="s">
        <v>84</v>
      </c>
      <c r="AW343" s="13" t="s">
        <v>37</v>
      </c>
      <c r="AX343" s="13" t="s">
        <v>75</v>
      </c>
      <c r="AY343" s="244" t="s">
        <v>227</v>
      </c>
    </row>
    <row r="344" s="14" customFormat="1">
      <c r="A344" s="14"/>
      <c r="B344" s="245"/>
      <c r="C344" s="246"/>
      <c r="D344" s="235" t="s">
        <v>238</v>
      </c>
      <c r="E344" s="247" t="s">
        <v>19</v>
      </c>
      <c r="F344" s="248" t="s">
        <v>240</v>
      </c>
      <c r="G344" s="246"/>
      <c r="H344" s="249">
        <v>72.75</v>
      </c>
      <c r="I344" s="250"/>
      <c r="J344" s="246"/>
      <c r="K344" s="246"/>
      <c r="L344" s="251"/>
      <c r="M344" s="252"/>
      <c r="N344" s="253"/>
      <c r="O344" s="253"/>
      <c r="P344" s="253"/>
      <c r="Q344" s="253"/>
      <c r="R344" s="253"/>
      <c r="S344" s="253"/>
      <c r="T344" s="253"/>
      <c r="U344" s="254"/>
      <c r="V344" s="14"/>
      <c r="W344" s="14"/>
      <c r="X344" s="14"/>
      <c r="Y344" s="14"/>
      <c r="Z344" s="14"/>
      <c r="AA344" s="14"/>
      <c r="AB344" s="14"/>
      <c r="AC344" s="14"/>
      <c r="AD344" s="14"/>
      <c r="AE344" s="14"/>
      <c r="AT344" s="255" t="s">
        <v>238</v>
      </c>
      <c r="AU344" s="255" t="s">
        <v>84</v>
      </c>
      <c r="AV344" s="14" t="s">
        <v>234</v>
      </c>
      <c r="AW344" s="14" t="s">
        <v>37</v>
      </c>
      <c r="AX344" s="14" t="s">
        <v>82</v>
      </c>
      <c r="AY344" s="255" t="s">
        <v>227</v>
      </c>
    </row>
    <row r="345" s="2" customFormat="1" ht="24.15" customHeight="1">
      <c r="A345" s="40"/>
      <c r="B345" s="41"/>
      <c r="C345" s="215" t="s">
        <v>726</v>
      </c>
      <c r="D345" s="215" t="s">
        <v>229</v>
      </c>
      <c r="E345" s="216" t="s">
        <v>4618</v>
      </c>
      <c r="F345" s="217" t="s">
        <v>4619</v>
      </c>
      <c r="G345" s="218" t="s">
        <v>259</v>
      </c>
      <c r="H345" s="219">
        <v>72.75</v>
      </c>
      <c r="I345" s="220"/>
      <c r="J345" s="221">
        <f>ROUND(I345*H345,2)</f>
        <v>0</v>
      </c>
      <c r="K345" s="217" t="s">
        <v>4381</v>
      </c>
      <c r="L345" s="46"/>
      <c r="M345" s="222" t="s">
        <v>19</v>
      </c>
      <c r="N345" s="223" t="s">
        <v>46</v>
      </c>
      <c r="O345" s="86"/>
      <c r="P345" s="224">
        <f>O345*H345</f>
        <v>0</v>
      </c>
      <c r="Q345" s="224">
        <v>0.014999999999999999</v>
      </c>
      <c r="R345" s="224">
        <f>Q345*H345</f>
        <v>1.0912500000000001</v>
      </c>
      <c r="S345" s="224">
        <v>0</v>
      </c>
      <c r="T345" s="224">
        <f>S345*H345</f>
        <v>0</v>
      </c>
      <c r="U345" s="225" t="s">
        <v>19</v>
      </c>
      <c r="V345" s="40"/>
      <c r="W345" s="40"/>
      <c r="X345" s="40"/>
      <c r="Y345" s="40"/>
      <c r="Z345" s="40"/>
      <c r="AA345" s="40"/>
      <c r="AB345" s="40"/>
      <c r="AC345" s="40"/>
      <c r="AD345" s="40"/>
      <c r="AE345" s="40"/>
      <c r="AR345" s="226" t="s">
        <v>336</v>
      </c>
      <c r="AT345" s="226" t="s">
        <v>229</v>
      </c>
      <c r="AU345" s="226" t="s">
        <v>84</v>
      </c>
      <c r="AY345" s="19" t="s">
        <v>227</v>
      </c>
      <c r="BE345" s="227">
        <f>IF(N345="základní",J345,0)</f>
        <v>0</v>
      </c>
      <c r="BF345" s="227">
        <f>IF(N345="snížená",J345,0)</f>
        <v>0</v>
      </c>
      <c r="BG345" s="227">
        <f>IF(N345="zákl. přenesená",J345,0)</f>
        <v>0</v>
      </c>
      <c r="BH345" s="227">
        <f>IF(N345="sníž. přenesená",J345,0)</f>
        <v>0</v>
      </c>
      <c r="BI345" s="227">
        <f>IF(N345="nulová",J345,0)</f>
        <v>0</v>
      </c>
      <c r="BJ345" s="19" t="s">
        <v>82</v>
      </c>
      <c r="BK345" s="227">
        <f>ROUND(I345*H345,2)</f>
        <v>0</v>
      </c>
      <c r="BL345" s="19" t="s">
        <v>336</v>
      </c>
      <c r="BM345" s="226" t="s">
        <v>4620</v>
      </c>
    </row>
    <row r="346" s="2" customFormat="1">
      <c r="A346" s="40"/>
      <c r="B346" s="41"/>
      <c r="C346" s="42"/>
      <c r="D346" s="228" t="s">
        <v>236</v>
      </c>
      <c r="E346" s="42"/>
      <c r="F346" s="229" t="s">
        <v>4621</v>
      </c>
      <c r="G346" s="42"/>
      <c r="H346" s="42"/>
      <c r="I346" s="230"/>
      <c r="J346" s="42"/>
      <c r="K346" s="42"/>
      <c r="L346" s="46"/>
      <c r="M346" s="231"/>
      <c r="N346" s="232"/>
      <c r="O346" s="86"/>
      <c r="P346" s="86"/>
      <c r="Q346" s="86"/>
      <c r="R346" s="86"/>
      <c r="S346" s="86"/>
      <c r="T346" s="86"/>
      <c r="U346" s="87"/>
      <c r="V346" s="40"/>
      <c r="W346" s="40"/>
      <c r="X346" s="40"/>
      <c r="Y346" s="40"/>
      <c r="Z346" s="40"/>
      <c r="AA346" s="40"/>
      <c r="AB346" s="40"/>
      <c r="AC346" s="40"/>
      <c r="AD346" s="40"/>
      <c r="AE346" s="40"/>
      <c r="AT346" s="19" t="s">
        <v>236</v>
      </c>
      <c r="AU346" s="19" t="s">
        <v>84</v>
      </c>
    </row>
    <row r="347" s="13" customFormat="1">
      <c r="A347" s="13"/>
      <c r="B347" s="233"/>
      <c r="C347" s="234"/>
      <c r="D347" s="235" t="s">
        <v>238</v>
      </c>
      <c r="E347" s="236" t="s">
        <v>19</v>
      </c>
      <c r="F347" s="237" t="s">
        <v>4471</v>
      </c>
      <c r="G347" s="234"/>
      <c r="H347" s="238">
        <v>72.75</v>
      </c>
      <c r="I347" s="239"/>
      <c r="J347" s="234"/>
      <c r="K347" s="234"/>
      <c r="L347" s="240"/>
      <c r="M347" s="241"/>
      <c r="N347" s="242"/>
      <c r="O347" s="242"/>
      <c r="P347" s="242"/>
      <c r="Q347" s="242"/>
      <c r="R347" s="242"/>
      <c r="S347" s="242"/>
      <c r="T347" s="242"/>
      <c r="U347" s="243"/>
      <c r="V347" s="13"/>
      <c r="W347" s="13"/>
      <c r="X347" s="13"/>
      <c r="Y347" s="13"/>
      <c r="Z347" s="13"/>
      <c r="AA347" s="13"/>
      <c r="AB347" s="13"/>
      <c r="AC347" s="13"/>
      <c r="AD347" s="13"/>
      <c r="AE347" s="13"/>
      <c r="AT347" s="244" t="s">
        <v>238</v>
      </c>
      <c r="AU347" s="244" t="s">
        <v>84</v>
      </c>
      <c r="AV347" s="13" t="s">
        <v>84</v>
      </c>
      <c r="AW347" s="13" t="s">
        <v>37</v>
      </c>
      <c r="AX347" s="13" t="s">
        <v>75</v>
      </c>
      <c r="AY347" s="244" t="s">
        <v>227</v>
      </c>
    </row>
    <row r="348" s="14" customFormat="1">
      <c r="A348" s="14"/>
      <c r="B348" s="245"/>
      <c r="C348" s="246"/>
      <c r="D348" s="235" t="s">
        <v>238</v>
      </c>
      <c r="E348" s="247" t="s">
        <v>19</v>
      </c>
      <c r="F348" s="248" t="s">
        <v>240</v>
      </c>
      <c r="G348" s="246"/>
      <c r="H348" s="249">
        <v>72.75</v>
      </c>
      <c r="I348" s="250"/>
      <c r="J348" s="246"/>
      <c r="K348" s="246"/>
      <c r="L348" s="251"/>
      <c r="M348" s="252"/>
      <c r="N348" s="253"/>
      <c r="O348" s="253"/>
      <c r="P348" s="253"/>
      <c r="Q348" s="253"/>
      <c r="R348" s="253"/>
      <c r="S348" s="253"/>
      <c r="T348" s="253"/>
      <c r="U348" s="254"/>
      <c r="V348" s="14"/>
      <c r="W348" s="14"/>
      <c r="X348" s="14"/>
      <c r="Y348" s="14"/>
      <c r="Z348" s="14"/>
      <c r="AA348" s="14"/>
      <c r="AB348" s="14"/>
      <c r="AC348" s="14"/>
      <c r="AD348" s="14"/>
      <c r="AE348" s="14"/>
      <c r="AT348" s="255" t="s">
        <v>238</v>
      </c>
      <c r="AU348" s="255" t="s">
        <v>84</v>
      </c>
      <c r="AV348" s="14" t="s">
        <v>234</v>
      </c>
      <c r="AW348" s="14" t="s">
        <v>37</v>
      </c>
      <c r="AX348" s="14" t="s">
        <v>82</v>
      </c>
      <c r="AY348" s="255" t="s">
        <v>227</v>
      </c>
    </row>
    <row r="349" s="2" customFormat="1" ht="16.5" customHeight="1">
      <c r="A349" s="40"/>
      <c r="B349" s="41"/>
      <c r="C349" s="215" t="s">
        <v>734</v>
      </c>
      <c r="D349" s="215" t="s">
        <v>229</v>
      </c>
      <c r="E349" s="216" t="s">
        <v>4622</v>
      </c>
      <c r="F349" s="217" t="s">
        <v>4623</v>
      </c>
      <c r="G349" s="218" t="s">
        <v>259</v>
      </c>
      <c r="H349" s="219">
        <v>70.400000000000006</v>
      </c>
      <c r="I349" s="220"/>
      <c r="J349" s="221">
        <f>ROUND(I349*H349,2)</f>
        <v>0</v>
      </c>
      <c r="K349" s="217" t="s">
        <v>4381</v>
      </c>
      <c r="L349" s="46"/>
      <c r="M349" s="222" t="s">
        <v>19</v>
      </c>
      <c r="N349" s="223" t="s">
        <v>46</v>
      </c>
      <c r="O349" s="86"/>
      <c r="P349" s="224">
        <f>O349*H349</f>
        <v>0</v>
      </c>
      <c r="Q349" s="224">
        <v>0</v>
      </c>
      <c r="R349" s="224">
        <f>Q349*H349</f>
        <v>0</v>
      </c>
      <c r="S349" s="224">
        <v>0.083169999999999994</v>
      </c>
      <c r="T349" s="224">
        <f>S349*H349</f>
        <v>5.8551679999999999</v>
      </c>
      <c r="U349" s="225" t="s">
        <v>19</v>
      </c>
      <c r="V349" s="40"/>
      <c r="W349" s="40"/>
      <c r="X349" s="40"/>
      <c r="Y349" s="40"/>
      <c r="Z349" s="40"/>
      <c r="AA349" s="40"/>
      <c r="AB349" s="40"/>
      <c r="AC349" s="40"/>
      <c r="AD349" s="40"/>
      <c r="AE349" s="40"/>
      <c r="AR349" s="226" t="s">
        <v>336</v>
      </c>
      <c r="AT349" s="226" t="s">
        <v>229</v>
      </c>
      <c r="AU349" s="226" t="s">
        <v>84</v>
      </c>
      <c r="AY349" s="19" t="s">
        <v>227</v>
      </c>
      <c r="BE349" s="227">
        <f>IF(N349="základní",J349,0)</f>
        <v>0</v>
      </c>
      <c r="BF349" s="227">
        <f>IF(N349="snížená",J349,0)</f>
        <v>0</v>
      </c>
      <c r="BG349" s="227">
        <f>IF(N349="zákl. přenesená",J349,0)</f>
        <v>0</v>
      </c>
      <c r="BH349" s="227">
        <f>IF(N349="sníž. přenesená",J349,0)</f>
        <v>0</v>
      </c>
      <c r="BI349" s="227">
        <f>IF(N349="nulová",J349,0)</f>
        <v>0</v>
      </c>
      <c r="BJ349" s="19" t="s">
        <v>82</v>
      </c>
      <c r="BK349" s="227">
        <f>ROUND(I349*H349,2)</f>
        <v>0</v>
      </c>
      <c r="BL349" s="19" t="s">
        <v>336</v>
      </c>
      <c r="BM349" s="226" t="s">
        <v>4624</v>
      </c>
    </row>
    <row r="350" s="2" customFormat="1">
      <c r="A350" s="40"/>
      <c r="B350" s="41"/>
      <c r="C350" s="42"/>
      <c r="D350" s="228" t="s">
        <v>236</v>
      </c>
      <c r="E350" s="42"/>
      <c r="F350" s="229" t="s">
        <v>4625</v>
      </c>
      <c r="G350" s="42"/>
      <c r="H350" s="42"/>
      <c r="I350" s="230"/>
      <c r="J350" s="42"/>
      <c r="K350" s="42"/>
      <c r="L350" s="46"/>
      <c r="M350" s="231"/>
      <c r="N350" s="232"/>
      <c r="O350" s="86"/>
      <c r="P350" s="86"/>
      <c r="Q350" s="86"/>
      <c r="R350" s="86"/>
      <c r="S350" s="86"/>
      <c r="T350" s="86"/>
      <c r="U350" s="87"/>
      <c r="V350" s="40"/>
      <c r="W350" s="40"/>
      <c r="X350" s="40"/>
      <c r="Y350" s="40"/>
      <c r="Z350" s="40"/>
      <c r="AA350" s="40"/>
      <c r="AB350" s="40"/>
      <c r="AC350" s="40"/>
      <c r="AD350" s="40"/>
      <c r="AE350" s="40"/>
      <c r="AT350" s="19" t="s">
        <v>236</v>
      </c>
      <c r="AU350" s="19" t="s">
        <v>84</v>
      </c>
    </row>
    <row r="351" s="13" customFormat="1">
      <c r="A351" s="13"/>
      <c r="B351" s="233"/>
      <c r="C351" s="234"/>
      <c r="D351" s="235" t="s">
        <v>238</v>
      </c>
      <c r="E351" s="236" t="s">
        <v>19</v>
      </c>
      <c r="F351" s="237" t="s">
        <v>4626</v>
      </c>
      <c r="G351" s="234"/>
      <c r="H351" s="238">
        <v>70.400000000000006</v>
      </c>
      <c r="I351" s="239"/>
      <c r="J351" s="234"/>
      <c r="K351" s="234"/>
      <c r="L351" s="240"/>
      <c r="M351" s="241"/>
      <c r="N351" s="242"/>
      <c r="O351" s="242"/>
      <c r="P351" s="242"/>
      <c r="Q351" s="242"/>
      <c r="R351" s="242"/>
      <c r="S351" s="242"/>
      <c r="T351" s="242"/>
      <c r="U351" s="243"/>
      <c r="V351" s="13"/>
      <c r="W351" s="13"/>
      <c r="X351" s="13"/>
      <c r="Y351" s="13"/>
      <c r="Z351" s="13"/>
      <c r="AA351" s="13"/>
      <c r="AB351" s="13"/>
      <c r="AC351" s="13"/>
      <c r="AD351" s="13"/>
      <c r="AE351" s="13"/>
      <c r="AT351" s="244" t="s">
        <v>238</v>
      </c>
      <c r="AU351" s="244" t="s">
        <v>84</v>
      </c>
      <c r="AV351" s="13" t="s">
        <v>84</v>
      </c>
      <c r="AW351" s="13" t="s">
        <v>37</v>
      </c>
      <c r="AX351" s="13" t="s">
        <v>75</v>
      </c>
      <c r="AY351" s="244" t="s">
        <v>227</v>
      </c>
    </row>
    <row r="352" s="14" customFormat="1">
      <c r="A352" s="14"/>
      <c r="B352" s="245"/>
      <c r="C352" s="246"/>
      <c r="D352" s="235" t="s">
        <v>238</v>
      </c>
      <c r="E352" s="247" t="s">
        <v>19</v>
      </c>
      <c r="F352" s="248" t="s">
        <v>240</v>
      </c>
      <c r="G352" s="246"/>
      <c r="H352" s="249">
        <v>70.400000000000006</v>
      </c>
      <c r="I352" s="250"/>
      <c r="J352" s="246"/>
      <c r="K352" s="246"/>
      <c r="L352" s="251"/>
      <c r="M352" s="252"/>
      <c r="N352" s="253"/>
      <c r="O352" s="253"/>
      <c r="P352" s="253"/>
      <c r="Q352" s="253"/>
      <c r="R352" s="253"/>
      <c r="S352" s="253"/>
      <c r="T352" s="253"/>
      <c r="U352" s="254"/>
      <c r="V352" s="14"/>
      <c r="W352" s="14"/>
      <c r="X352" s="14"/>
      <c r="Y352" s="14"/>
      <c r="Z352" s="14"/>
      <c r="AA352" s="14"/>
      <c r="AB352" s="14"/>
      <c r="AC352" s="14"/>
      <c r="AD352" s="14"/>
      <c r="AE352" s="14"/>
      <c r="AT352" s="255" t="s">
        <v>238</v>
      </c>
      <c r="AU352" s="255" t="s">
        <v>84</v>
      </c>
      <c r="AV352" s="14" t="s">
        <v>234</v>
      </c>
      <c r="AW352" s="14" t="s">
        <v>37</v>
      </c>
      <c r="AX352" s="14" t="s">
        <v>82</v>
      </c>
      <c r="AY352" s="255" t="s">
        <v>227</v>
      </c>
    </row>
    <row r="353" s="2" customFormat="1" ht="24.15" customHeight="1">
      <c r="A353" s="40"/>
      <c r="B353" s="41"/>
      <c r="C353" s="215" t="s">
        <v>739</v>
      </c>
      <c r="D353" s="215" t="s">
        <v>229</v>
      </c>
      <c r="E353" s="216" t="s">
        <v>4627</v>
      </c>
      <c r="F353" s="217" t="s">
        <v>4628</v>
      </c>
      <c r="G353" s="218" t="s">
        <v>259</v>
      </c>
      <c r="H353" s="219">
        <v>72.75</v>
      </c>
      <c r="I353" s="220"/>
      <c r="J353" s="221">
        <f>ROUND(I353*H353,2)</f>
        <v>0</v>
      </c>
      <c r="K353" s="217" t="s">
        <v>4381</v>
      </c>
      <c r="L353" s="46"/>
      <c r="M353" s="222" t="s">
        <v>19</v>
      </c>
      <c r="N353" s="223" t="s">
        <v>46</v>
      </c>
      <c r="O353" s="86"/>
      <c r="P353" s="224">
        <f>O353*H353</f>
        <v>0</v>
      </c>
      <c r="Q353" s="224">
        <v>0.0060000000000000001</v>
      </c>
      <c r="R353" s="224">
        <f>Q353*H353</f>
        <v>0.4365</v>
      </c>
      <c r="S353" s="224">
        <v>0</v>
      </c>
      <c r="T353" s="224">
        <f>S353*H353</f>
        <v>0</v>
      </c>
      <c r="U353" s="225" t="s">
        <v>19</v>
      </c>
      <c r="V353" s="40"/>
      <c r="W353" s="40"/>
      <c r="X353" s="40"/>
      <c r="Y353" s="40"/>
      <c r="Z353" s="40"/>
      <c r="AA353" s="40"/>
      <c r="AB353" s="40"/>
      <c r="AC353" s="40"/>
      <c r="AD353" s="40"/>
      <c r="AE353" s="40"/>
      <c r="AR353" s="226" t="s">
        <v>336</v>
      </c>
      <c r="AT353" s="226" t="s">
        <v>229</v>
      </c>
      <c r="AU353" s="226" t="s">
        <v>84</v>
      </c>
      <c r="AY353" s="19" t="s">
        <v>227</v>
      </c>
      <c r="BE353" s="227">
        <f>IF(N353="základní",J353,0)</f>
        <v>0</v>
      </c>
      <c r="BF353" s="227">
        <f>IF(N353="snížená",J353,0)</f>
        <v>0</v>
      </c>
      <c r="BG353" s="227">
        <f>IF(N353="zákl. přenesená",J353,0)</f>
        <v>0</v>
      </c>
      <c r="BH353" s="227">
        <f>IF(N353="sníž. přenesená",J353,0)</f>
        <v>0</v>
      </c>
      <c r="BI353" s="227">
        <f>IF(N353="nulová",J353,0)</f>
        <v>0</v>
      </c>
      <c r="BJ353" s="19" t="s">
        <v>82</v>
      </c>
      <c r="BK353" s="227">
        <f>ROUND(I353*H353,2)</f>
        <v>0</v>
      </c>
      <c r="BL353" s="19" t="s">
        <v>336</v>
      </c>
      <c r="BM353" s="226" t="s">
        <v>4629</v>
      </c>
    </row>
    <row r="354" s="2" customFormat="1">
      <c r="A354" s="40"/>
      <c r="B354" s="41"/>
      <c r="C354" s="42"/>
      <c r="D354" s="228" t="s">
        <v>236</v>
      </c>
      <c r="E354" s="42"/>
      <c r="F354" s="229" t="s">
        <v>4630</v>
      </c>
      <c r="G354" s="42"/>
      <c r="H354" s="42"/>
      <c r="I354" s="230"/>
      <c r="J354" s="42"/>
      <c r="K354" s="42"/>
      <c r="L354" s="46"/>
      <c r="M354" s="231"/>
      <c r="N354" s="232"/>
      <c r="O354" s="86"/>
      <c r="P354" s="86"/>
      <c r="Q354" s="86"/>
      <c r="R354" s="86"/>
      <c r="S354" s="86"/>
      <c r="T354" s="86"/>
      <c r="U354" s="87"/>
      <c r="V354" s="40"/>
      <c r="W354" s="40"/>
      <c r="X354" s="40"/>
      <c r="Y354" s="40"/>
      <c r="Z354" s="40"/>
      <c r="AA354" s="40"/>
      <c r="AB354" s="40"/>
      <c r="AC354" s="40"/>
      <c r="AD354" s="40"/>
      <c r="AE354" s="40"/>
      <c r="AT354" s="19" t="s">
        <v>236</v>
      </c>
      <c r="AU354" s="19" t="s">
        <v>84</v>
      </c>
    </row>
    <row r="355" s="13" customFormat="1">
      <c r="A355" s="13"/>
      <c r="B355" s="233"/>
      <c r="C355" s="234"/>
      <c r="D355" s="235" t="s">
        <v>238</v>
      </c>
      <c r="E355" s="236" t="s">
        <v>19</v>
      </c>
      <c r="F355" s="237" t="s">
        <v>4471</v>
      </c>
      <c r="G355" s="234"/>
      <c r="H355" s="238">
        <v>72.75</v>
      </c>
      <c r="I355" s="239"/>
      <c r="J355" s="234"/>
      <c r="K355" s="234"/>
      <c r="L355" s="240"/>
      <c r="M355" s="241"/>
      <c r="N355" s="242"/>
      <c r="O355" s="242"/>
      <c r="P355" s="242"/>
      <c r="Q355" s="242"/>
      <c r="R355" s="242"/>
      <c r="S355" s="242"/>
      <c r="T355" s="242"/>
      <c r="U355" s="243"/>
      <c r="V355" s="13"/>
      <c r="W355" s="13"/>
      <c r="X355" s="13"/>
      <c r="Y355" s="13"/>
      <c r="Z355" s="13"/>
      <c r="AA355" s="13"/>
      <c r="AB355" s="13"/>
      <c r="AC355" s="13"/>
      <c r="AD355" s="13"/>
      <c r="AE355" s="13"/>
      <c r="AT355" s="244" t="s">
        <v>238</v>
      </c>
      <c r="AU355" s="244" t="s">
        <v>84</v>
      </c>
      <c r="AV355" s="13" t="s">
        <v>84</v>
      </c>
      <c r="AW355" s="13" t="s">
        <v>37</v>
      </c>
      <c r="AX355" s="13" t="s">
        <v>75</v>
      </c>
      <c r="AY355" s="244" t="s">
        <v>227</v>
      </c>
    </row>
    <row r="356" s="14" customFormat="1">
      <c r="A356" s="14"/>
      <c r="B356" s="245"/>
      <c r="C356" s="246"/>
      <c r="D356" s="235" t="s">
        <v>238</v>
      </c>
      <c r="E356" s="247" t="s">
        <v>19</v>
      </c>
      <c r="F356" s="248" t="s">
        <v>240</v>
      </c>
      <c r="G356" s="246"/>
      <c r="H356" s="249">
        <v>72.75</v>
      </c>
      <c r="I356" s="250"/>
      <c r="J356" s="246"/>
      <c r="K356" s="246"/>
      <c r="L356" s="251"/>
      <c r="M356" s="252"/>
      <c r="N356" s="253"/>
      <c r="O356" s="253"/>
      <c r="P356" s="253"/>
      <c r="Q356" s="253"/>
      <c r="R356" s="253"/>
      <c r="S356" s="253"/>
      <c r="T356" s="253"/>
      <c r="U356" s="254"/>
      <c r="V356" s="14"/>
      <c r="W356" s="14"/>
      <c r="X356" s="14"/>
      <c r="Y356" s="14"/>
      <c r="Z356" s="14"/>
      <c r="AA356" s="14"/>
      <c r="AB356" s="14"/>
      <c r="AC356" s="14"/>
      <c r="AD356" s="14"/>
      <c r="AE356" s="14"/>
      <c r="AT356" s="255" t="s">
        <v>238</v>
      </c>
      <c r="AU356" s="255" t="s">
        <v>84</v>
      </c>
      <c r="AV356" s="14" t="s">
        <v>234</v>
      </c>
      <c r="AW356" s="14" t="s">
        <v>37</v>
      </c>
      <c r="AX356" s="14" t="s">
        <v>82</v>
      </c>
      <c r="AY356" s="255" t="s">
        <v>227</v>
      </c>
    </row>
    <row r="357" s="2" customFormat="1" ht="16.5" customHeight="1">
      <c r="A357" s="40"/>
      <c r="B357" s="41"/>
      <c r="C357" s="256" t="s">
        <v>744</v>
      </c>
      <c r="D357" s="256" t="s">
        <v>241</v>
      </c>
      <c r="E357" s="257" t="s">
        <v>4631</v>
      </c>
      <c r="F357" s="258" t="s">
        <v>4632</v>
      </c>
      <c r="G357" s="259" t="s">
        <v>259</v>
      </c>
      <c r="H357" s="260">
        <v>80.025000000000006</v>
      </c>
      <c r="I357" s="261"/>
      <c r="J357" s="262">
        <f>ROUND(I357*H357,2)</f>
        <v>0</v>
      </c>
      <c r="K357" s="258" t="s">
        <v>4381</v>
      </c>
      <c r="L357" s="263"/>
      <c r="M357" s="264" t="s">
        <v>19</v>
      </c>
      <c r="N357" s="265" t="s">
        <v>46</v>
      </c>
      <c r="O357" s="86"/>
      <c r="P357" s="224">
        <f>O357*H357</f>
        <v>0</v>
      </c>
      <c r="Q357" s="224">
        <v>0.021999999999999999</v>
      </c>
      <c r="R357" s="224">
        <f>Q357*H357</f>
        <v>1.7605500000000001</v>
      </c>
      <c r="S357" s="224">
        <v>0</v>
      </c>
      <c r="T357" s="224">
        <f>S357*H357</f>
        <v>0</v>
      </c>
      <c r="U357" s="225" t="s">
        <v>19</v>
      </c>
      <c r="V357" s="40"/>
      <c r="W357" s="40"/>
      <c r="X357" s="40"/>
      <c r="Y357" s="40"/>
      <c r="Z357" s="40"/>
      <c r="AA357" s="40"/>
      <c r="AB357" s="40"/>
      <c r="AC357" s="40"/>
      <c r="AD357" s="40"/>
      <c r="AE357" s="40"/>
      <c r="AR357" s="226" t="s">
        <v>491</v>
      </c>
      <c r="AT357" s="226" t="s">
        <v>241</v>
      </c>
      <c r="AU357" s="226" t="s">
        <v>84</v>
      </c>
      <c r="AY357" s="19" t="s">
        <v>227</v>
      </c>
      <c r="BE357" s="227">
        <f>IF(N357="základní",J357,0)</f>
        <v>0</v>
      </c>
      <c r="BF357" s="227">
        <f>IF(N357="snížená",J357,0)</f>
        <v>0</v>
      </c>
      <c r="BG357" s="227">
        <f>IF(N357="zákl. přenesená",J357,0)</f>
        <v>0</v>
      </c>
      <c r="BH357" s="227">
        <f>IF(N357="sníž. přenesená",J357,0)</f>
        <v>0</v>
      </c>
      <c r="BI357" s="227">
        <f>IF(N357="nulová",J357,0)</f>
        <v>0</v>
      </c>
      <c r="BJ357" s="19" t="s">
        <v>82</v>
      </c>
      <c r="BK357" s="227">
        <f>ROUND(I357*H357,2)</f>
        <v>0</v>
      </c>
      <c r="BL357" s="19" t="s">
        <v>336</v>
      </c>
      <c r="BM357" s="226" t="s">
        <v>4633</v>
      </c>
    </row>
    <row r="358" s="13" customFormat="1">
      <c r="A358" s="13"/>
      <c r="B358" s="233"/>
      <c r="C358" s="234"/>
      <c r="D358" s="235" t="s">
        <v>238</v>
      </c>
      <c r="E358" s="234"/>
      <c r="F358" s="237" t="s">
        <v>4634</v>
      </c>
      <c r="G358" s="234"/>
      <c r="H358" s="238">
        <v>80.025000000000006</v>
      </c>
      <c r="I358" s="239"/>
      <c r="J358" s="234"/>
      <c r="K358" s="234"/>
      <c r="L358" s="240"/>
      <c r="M358" s="241"/>
      <c r="N358" s="242"/>
      <c r="O358" s="242"/>
      <c r="P358" s="242"/>
      <c r="Q358" s="242"/>
      <c r="R358" s="242"/>
      <c r="S358" s="242"/>
      <c r="T358" s="242"/>
      <c r="U358" s="243"/>
      <c r="V358" s="13"/>
      <c r="W358" s="13"/>
      <c r="X358" s="13"/>
      <c r="Y358" s="13"/>
      <c r="Z358" s="13"/>
      <c r="AA358" s="13"/>
      <c r="AB358" s="13"/>
      <c r="AC358" s="13"/>
      <c r="AD358" s="13"/>
      <c r="AE358" s="13"/>
      <c r="AT358" s="244" t="s">
        <v>238</v>
      </c>
      <c r="AU358" s="244" t="s">
        <v>84</v>
      </c>
      <c r="AV358" s="13" t="s">
        <v>84</v>
      </c>
      <c r="AW358" s="13" t="s">
        <v>4</v>
      </c>
      <c r="AX358" s="13" t="s">
        <v>82</v>
      </c>
      <c r="AY358" s="244" t="s">
        <v>227</v>
      </c>
    </row>
    <row r="359" s="2" customFormat="1" ht="24.15" customHeight="1">
      <c r="A359" s="40"/>
      <c r="B359" s="41"/>
      <c r="C359" s="215" t="s">
        <v>750</v>
      </c>
      <c r="D359" s="215" t="s">
        <v>229</v>
      </c>
      <c r="E359" s="216" t="s">
        <v>572</v>
      </c>
      <c r="F359" s="217" t="s">
        <v>4635</v>
      </c>
      <c r="G359" s="218" t="s">
        <v>259</v>
      </c>
      <c r="H359" s="219">
        <v>72.75</v>
      </c>
      <c r="I359" s="220"/>
      <c r="J359" s="221">
        <f>ROUND(I359*H359,2)</f>
        <v>0</v>
      </c>
      <c r="K359" s="217" t="s">
        <v>4381</v>
      </c>
      <c r="L359" s="46"/>
      <c r="M359" s="222" t="s">
        <v>19</v>
      </c>
      <c r="N359" s="223" t="s">
        <v>46</v>
      </c>
      <c r="O359" s="86"/>
      <c r="P359" s="224">
        <f>O359*H359</f>
        <v>0</v>
      </c>
      <c r="Q359" s="224">
        <v>0</v>
      </c>
      <c r="R359" s="224">
        <f>Q359*H359</f>
        <v>0</v>
      </c>
      <c r="S359" s="224">
        <v>0</v>
      </c>
      <c r="T359" s="224">
        <f>S359*H359</f>
        <v>0</v>
      </c>
      <c r="U359" s="225" t="s">
        <v>19</v>
      </c>
      <c r="V359" s="40"/>
      <c r="W359" s="40"/>
      <c r="X359" s="40"/>
      <c r="Y359" s="40"/>
      <c r="Z359" s="40"/>
      <c r="AA359" s="40"/>
      <c r="AB359" s="40"/>
      <c r="AC359" s="40"/>
      <c r="AD359" s="40"/>
      <c r="AE359" s="40"/>
      <c r="AR359" s="226" t="s">
        <v>336</v>
      </c>
      <c r="AT359" s="226" t="s">
        <v>229</v>
      </c>
      <c r="AU359" s="226" t="s">
        <v>84</v>
      </c>
      <c r="AY359" s="19" t="s">
        <v>227</v>
      </c>
      <c r="BE359" s="227">
        <f>IF(N359="základní",J359,0)</f>
        <v>0</v>
      </c>
      <c r="BF359" s="227">
        <f>IF(N359="snížená",J359,0)</f>
        <v>0</v>
      </c>
      <c r="BG359" s="227">
        <f>IF(N359="zákl. přenesená",J359,0)</f>
        <v>0</v>
      </c>
      <c r="BH359" s="227">
        <f>IF(N359="sníž. přenesená",J359,0)</f>
        <v>0</v>
      </c>
      <c r="BI359" s="227">
        <f>IF(N359="nulová",J359,0)</f>
        <v>0</v>
      </c>
      <c r="BJ359" s="19" t="s">
        <v>82</v>
      </c>
      <c r="BK359" s="227">
        <f>ROUND(I359*H359,2)</f>
        <v>0</v>
      </c>
      <c r="BL359" s="19" t="s">
        <v>336</v>
      </c>
      <c r="BM359" s="226" t="s">
        <v>4636</v>
      </c>
    </row>
    <row r="360" s="2" customFormat="1">
      <c r="A360" s="40"/>
      <c r="B360" s="41"/>
      <c r="C360" s="42"/>
      <c r="D360" s="228" t="s">
        <v>236</v>
      </c>
      <c r="E360" s="42"/>
      <c r="F360" s="229" t="s">
        <v>4637</v>
      </c>
      <c r="G360" s="42"/>
      <c r="H360" s="42"/>
      <c r="I360" s="230"/>
      <c r="J360" s="42"/>
      <c r="K360" s="42"/>
      <c r="L360" s="46"/>
      <c r="M360" s="231"/>
      <c r="N360" s="232"/>
      <c r="O360" s="86"/>
      <c r="P360" s="86"/>
      <c r="Q360" s="86"/>
      <c r="R360" s="86"/>
      <c r="S360" s="86"/>
      <c r="T360" s="86"/>
      <c r="U360" s="87"/>
      <c r="V360" s="40"/>
      <c r="W360" s="40"/>
      <c r="X360" s="40"/>
      <c r="Y360" s="40"/>
      <c r="Z360" s="40"/>
      <c r="AA360" s="40"/>
      <c r="AB360" s="40"/>
      <c r="AC360" s="40"/>
      <c r="AD360" s="40"/>
      <c r="AE360" s="40"/>
      <c r="AT360" s="19" t="s">
        <v>236</v>
      </c>
      <c r="AU360" s="19" t="s">
        <v>84</v>
      </c>
    </row>
    <row r="361" s="2" customFormat="1" ht="16.5" customHeight="1">
      <c r="A361" s="40"/>
      <c r="B361" s="41"/>
      <c r="C361" s="215" t="s">
        <v>756</v>
      </c>
      <c r="D361" s="215" t="s">
        <v>229</v>
      </c>
      <c r="E361" s="216" t="s">
        <v>577</v>
      </c>
      <c r="F361" s="217" t="s">
        <v>578</v>
      </c>
      <c r="G361" s="218" t="s">
        <v>259</v>
      </c>
      <c r="H361" s="219">
        <v>72.75</v>
      </c>
      <c r="I361" s="220"/>
      <c r="J361" s="221">
        <f>ROUND(I361*H361,2)</f>
        <v>0</v>
      </c>
      <c r="K361" s="217" t="s">
        <v>4381</v>
      </c>
      <c r="L361" s="46"/>
      <c r="M361" s="222" t="s">
        <v>19</v>
      </c>
      <c r="N361" s="223" t="s">
        <v>46</v>
      </c>
      <c r="O361" s="86"/>
      <c r="P361" s="224">
        <f>O361*H361</f>
        <v>0</v>
      </c>
      <c r="Q361" s="224">
        <v>0.0015</v>
      </c>
      <c r="R361" s="224">
        <f>Q361*H361</f>
        <v>0.109125</v>
      </c>
      <c r="S361" s="224">
        <v>0</v>
      </c>
      <c r="T361" s="224">
        <f>S361*H361</f>
        <v>0</v>
      </c>
      <c r="U361" s="225" t="s">
        <v>19</v>
      </c>
      <c r="V361" s="40"/>
      <c r="W361" s="40"/>
      <c r="X361" s="40"/>
      <c r="Y361" s="40"/>
      <c r="Z361" s="40"/>
      <c r="AA361" s="40"/>
      <c r="AB361" s="40"/>
      <c r="AC361" s="40"/>
      <c r="AD361" s="40"/>
      <c r="AE361" s="40"/>
      <c r="AR361" s="226" t="s">
        <v>336</v>
      </c>
      <c r="AT361" s="226" t="s">
        <v>229</v>
      </c>
      <c r="AU361" s="226" t="s">
        <v>84</v>
      </c>
      <c r="AY361" s="19" t="s">
        <v>227</v>
      </c>
      <c r="BE361" s="227">
        <f>IF(N361="základní",J361,0)</f>
        <v>0</v>
      </c>
      <c r="BF361" s="227">
        <f>IF(N361="snížená",J361,0)</f>
        <v>0</v>
      </c>
      <c r="BG361" s="227">
        <f>IF(N361="zákl. přenesená",J361,0)</f>
        <v>0</v>
      </c>
      <c r="BH361" s="227">
        <f>IF(N361="sníž. přenesená",J361,0)</f>
        <v>0</v>
      </c>
      <c r="BI361" s="227">
        <f>IF(N361="nulová",J361,0)</f>
        <v>0</v>
      </c>
      <c r="BJ361" s="19" t="s">
        <v>82</v>
      </c>
      <c r="BK361" s="227">
        <f>ROUND(I361*H361,2)</f>
        <v>0</v>
      </c>
      <c r="BL361" s="19" t="s">
        <v>336</v>
      </c>
      <c r="BM361" s="226" t="s">
        <v>4638</v>
      </c>
    </row>
    <row r="362" s="2" customFormat="1">
      <c r="A362" s="40"/>
      <c r="B362" s="41"/>
      <c r="C362" s="42"/>
      <c r="D362" s="228" t="s">
        <v>236</v>
      </c>
      <c r="E362" s="42"/>
      <c r="F362" s="229" t="s">
        <v>4639</v>
      </c>
      <c r="G362" s="42"/>
      <c r="H362" s="42"/>
      <c r="I362" s="230"/>
      <c r="J362" s="42"/>
      <c r="K362" s="42"/>
      <c r="L362" s="46"/>
      <c r="M362" s="231"/>
      <c r="N362" s="232"/>
      <c r="O362" s="86"/>
      <c r="P362" s="86"/>
      <c r="Q362" s="86"/>
      <c r="R362" s="86"/>
      <c r="S362" s="86"/>
      <c r="T362" s="86"/>
      <c r="U362" s="87"/>
      <c r="V362" s="40"/>
      <c r="W362" s="40"/>
      <c r="X362" s="40"/>
      <c r="Y362" s="40"/>
      <c r="Z362" s="40"/>
      <c r="AA362" s="40"/>
      <c r="AB362" s="40"/>
      <c r="AC362" s="40"/>
      <c r="AD362" s="40"/>
      <c r="AE362" s="40"/>
      <c r="AT362" s="19" t="s">
        <v>236</v>
      </c>
      <c r="AU362" s="19" t="s">
        <v>84</v>
      </c>
    </row>
    <row r="363" s="2" customFormat="1" ht="16.5" customHeight="1">
      <c r="A363" s="40"/>
      <c r="B363" s="41"/>
      <c r="C363" s="215" t="s">
        <v>761</v>
      </c>
      <c r="D363" s="215" t="s">
        <v>229</v>
      </c>
      <c r="E363" s="216" t="s">
        <v>582</v>
      </c>
      <c r="F363" s="217" t="s">
        <v>583</v>
      </c>
      <c r="G363" s="218" t="s">
        <v>309</v>
      </c>
      <c r="H363" s="219">
        <v>68</v>
      </c>
      <c r="I363" s="220"/>
      <c r="J363" s="221">
        <f>ROUND(I363*H363,2)</f>
        <v>0</v>
      </c>
      <c r="K363" s="217" t="s">
        <v>4381</v>
      </c>
      <c r="L363" s="46"/>
      <c r="M363" s="222" t="s">
        <v>19</v>
      </c>
      <c r="N363" s="223" t="s">
        <v>46</v>
      </c>
      <c r="O363" s="86"/>
      <c r="P363" s="224">
        <f>O363*H363</f>
        <v>0</v>
      </c>
      <c r="Q363" s="224">
        <v>9.0000000000000006E-05</v>
      </c>
      <c r="R363" s="224">
        <f>Q363*H363</f>
        <v>0.0061200000000000004</v>
      </c>
      <c r="S363" s="224">
        <v>0</v>
      </c>
      <c r="T363" s="224">
        <f>S363*H363</f>
        <v>0</v>
      </c>
      <c r="U363" s="225" t="s">
        <v>19</v>
      </c>
      <c r="V363" s="40"/>
      <c r="W363" s="40"/>
      <c r="X363" s="40"/>
      <c r="Y363" s="40"/>
      <c r="Z363" s="40"/>
      <c r="AA363" s="40"/>
      <c r="AB363" s="40"/>
      <c r="AC363" s="40"/>
      <c r="AD363" s="40"/>
      <c r="AE363" s="40"/>
      <c r="AR363" s="226" t="s">
        <v>336</v>
      </c>
      <c r="AT363" s="226" t="s">
        <v>229</v>
      </c>
      <c r="AU363" s="226" t="s">
        <v>84</v>
      </c>
      <c r="AY363" s="19" t="s">
        <v>227</v>
      </c>
      <c r="BE363" s="227">
        <f>IF(N363="základní",J363,0)</f>
        <v>0</v>
      </c>
      <c r="BF363" s="227">
        <f>IF(N363="snížená",J363,0)</f>
        <v>0</v>
      </c>
      <c r="BG363" s="227">
        <f>IF(N363="zákl. přenesená",J363,0)</f>
        <v>0</v>
      </c>
      <c r="BH363" s="227">
        <f>IF(N363="sníž. přenesená",J363,0)</f>
        <v>0</v>
      </c>
      <c r="BI363" s="227">
        <f>IF(N363="nulová",J363,0)</f>
        <v>0</v>
      </c>
      <c r="BJ363" s="19" t="s">
        <v>82</v>
      </c>
      <c r="BK363" s="227">
        <f>ROUND(I363*H363,2)</f>
        <v>0</v>
      </c>
      <c r="BL363" s="19" t="s">
        <v>336</v>
      </c>
      <c r="BM363" s="226" t="s">
        <v>4640</v>
      </c>
    </row>
    <row r="364" s="2" customFormat="1">
      <c r="A364" s="40"/>
      <c r="B364" s="41"/>
      <c r="C364" s="42"/>
      <c r="D364" s="228" t="s">
        <v>236</v>
      </c>
      <c r="E364" s="42"/>
      <c r="F364" s="229" t="s">
        <v>4641</v>
      </c>
      <c r="G364" s="42"/>
      <c r="H364" s="42"/>
      <c r="I364" s="230"/>
      <c r="J364" s="42"/>
      <c r="K364" s="42"/>
      <c r="L364" s="46"/>
      <c r="M364" s="231"/>
      <c r="N364" s="232"/>
      <c r="O364" s="86"/>
      <c r="P364" s="86"/>
      <c r="Q364" s="86"/>
      <c r="R364" s="86"/>
      <c r="S364" s="86"/>
      <c r="T364" s="86"/>
      <c r="U364" s="87"/>
      <c r="V364" s="40"/>
      <c r="W364" s="40"/>
      <c r="X364" s="40"/>
      <c r="Y364" s="40"/>
      <c r="Z364" s="40"/>
      <c r="AA364" s="40"/>
      <c r="AB364" s="40"/>
      <c r="AC364" s="40"/>
      <c r="AD364" s="40"/>
      <c r="AE364" s="40"/>
      <c r="AT364" s="19" t="s">
        <v>236</v>
      </c>
      <c r="AU364" s="19" t="s">
        <v>84</v>
      </c>
    </row>
    <row r="365" s="13" customFormat="1">
      <c r="A365" s="13"/>
      <c r="B365" s="233"/>
      <c r="C365" s="234"/>
      <c r="D365" s="235" t="s">
        <v>238</v>
      </c>
      <c r="E365" s="236" t="s">
        <v>19</v>
      </c>
      <c r="F365" s="237" t="s">
        <v>756</v>
      </c>
      <c r="G365" s="234"/>
      <c r="H365" s="238">
        <v>68</v>
      </c>
      <c r="I365" s="239"/>
      <c r="J365" s="234"/>
      <c r="K365" s="234"/>
      <c r="L365" s="240"/>
      <c r="M365" s="241"/>
      <c r="N365" s="242"/>
      <c r="O365" s="242"/>
      <c r="P365" s="242"/>
      <c r="Q365" s="242"/>
      <c r="R365" s="242"/>
      <c r="S365" s="242"/>
      <c r="T365" s="242"/>
      <c r="U365" s="243"/>
      <c r="V365" s="13"/>
      <c r="W365" s="13"/>
      <c r="X365" s="13"/>
      <c r="Y365" s="13"/>
      <c r="Z365" s="13"/>
      <c r="AA365" s="13"/>
      <c r="AB365" s="13"/>
      <c r="AC365" s="13"/>
      <c r="AD365" s="13"/>
      <c r="AE365" s="13"/>
      <c r="AT365" s="244" t="s">
        <v>238</v>
      </c>
      <c r="AU365" s="244" t="s">
        <v>84</v>
      </c>
      <c r="AV365" s="13" t="s">
        <v>84</v>
      </c>
      <c r="AW365" s="13" t="s">
        <v>37</v>
      </c>
      <c r="AX365" s="13" t="s">
        <v>75</v>
      </c>
      <c r="AY365" s="244" t="s">
        <v>227</v>
      </c>
    </row>
    <row r="366" s="14" customFormat="1">
      <c r="A366" s="14"/>
      <c r="B366" s="245"/>
      <c r="C366" s="246"/>
      <c r="D366" s="235" t="s">
        <v>238</v>
      </c>
      <c r="E366" s="247" t="s">
        <v>19</v>
      </c>
      <c r="F366" s="248" t="s">
        <v>240</v>
      </c>
      <c r="G366" s="246"/>
      <c r="H366" s="249">
        <v>68</v>
      </c>
      <c r="I366" s="250"/>
      <c r="J366" s="246"/>
      <c r="K366" s="246"/>
      <c r="L366" s="251"/>
      <c r="M366" s="252"/>
      <c r="N366" s="253"/>
      <c r="O366" s="253"/>
      <c r="P366" s="253"/>
      <c r="Q366" s="253"/>
      <c r="R366" s="253"/>
      <c r="S366" s="253"/>
      <c r="T366" s="253"/>
      <c r="U366" s="254"/>
      <c r="V366" s="14"/>
      <c r="W366" s="14"/>
      <c r="X366" s="14"/>
      <c r="Y366" s="14"/>
      <c r="Z366" s="14"/>
      <c r="AA366" s="14"/>
      <c r="AB366" s="14"/>
      <c r="AC366" s="14"/>
      <c r="AD366" s="14"/>
      <c r="AE366" s="14"/>
      <c r="AT366" s="255" t="s">
        <v>238</v>
      </c>
      <c r="AU366" s="255" t="s">
        <v>84</v>
      </c>
      <c r="AV366" s="14" t="s">
        <v>234</v>
      </c>
      <c r="AW366" s="14" t="s">
        <v>37</v>
      </c>
      <c r="AX366" s="14" t="s">
        <v>82</v>
      </c>
      <c r="AY366" s="255" t="s">
        <v>227</v>
      </c>
    </row>
    <row r="367" s="2" customFormat="1" ht="16.5" customHeight="1">
      <c r="A367" s="40"/>
      <c r="B367" s="41"/>
      <c r="C367" s="215" t="s">
        <v>766</v>
      </c>
      <c r="D367" s="215" t="s">
        <v>229</v>
      </c>
      <c r="E367" s="216" t="s">
        <v>588</v>
      </c>
      <c r="F367" s="217" t="s">
        <v>589</v>
      </c>
      <c r="G367" s="218" t="s">
        <v>309</v>
      </c>
      <c r="H367" s="219">
        <v>50</v>
      </c>
      <c r="I367" s="220"/>
      <c r="J367" s="221">
        <f>ROUND(I367*H367,2)</f>
        <v>0</v>
      </c>
      <c r="K367" s="217" t="s">
        <v>4381</v>
      </c>
      <c r="L367" s="46"/>
      <c r="M367" s="222" t="s">
        <v>19</v>
      </c>
      <c r="N367" s="223" t="s">
        <v>46</v>
      </c>
      <c r="O367" s="86"/>
      <c r="P367" s="224">
        <f>O367*H367</f>
        <v>0</v>
      </c>
      <c r="Q367" s="224">
        <v>0</v>
      </c>
      <c r="R367" s="224">
        <f>Q367*H367</f>
        <v>0</v>
      </c>
      <c r="S367" s="224">
        <v>0</v>
      </c>
      <c r="T367" s="224">
        <f>S367*H367</f>
        <v>0</v>
      </c>
      <c r="U367" s="225" t="s">
        <v>19</v>
      </c>
      <c r="V367" s="40"/>
      <c r="W367" s="40"/>
      <c r="X367" s="40"/>
      <c r="Y367" s="40"/>
      <c r="Z367" s="40"/>
      <c r="AA367" s="40"/>
      <c r="AB367" s="40"/>
      <c r="AC367" s="40"/>
      <c r="AD367" s="40"/>
      <c r="AE367" s="40"/>
      <c r="AR367" s="226" t="s">
        <v>336</v>
      </c>
      <c r="AT367" s="226" t="s">
        <v>229</v>
      </c>
      <c r="AU367" s="226" t="s">
        <v>84</v>
      </c>
      <c r="AY367" s="19" t="s">
        <v>227</v>
      </c>
      <c r="BE367" s="227">
        <f>IF(N367="základní",J367,0)</f>
        <v>0</v>
      </c>
      <c r="BF367" s="227">
        <f>IF(N367="snížená",J367,0)</f>
        <v>0</v>
      </c>
      <c r="BG367" s="227">
        <f>IF(N367="zákl. přenesená",J367,0)</f>
        <v>0</v>
      </c>
      <c r="BH367" s="227">
        <f>IF(N367="sníž. přenesená",J367,0)</f>
        <v>0</v>
      </c>
      <c r="BI367" s="227">
        <f>IF(N367="nulová",J367,0)</f>
        <v>0</v>
      </c>
      <c r="BJ367" s="19" t="s">
        <v>82</v>
      </c>
      <c r="BK367" s="227">
        <f>ROUND(I367*H367,2)</f>
        <v>0</v>
      </c>
      <c r="BL367" s="19" t="s">
        <v>336</v>
      </c>
      <c r="BM367" s="226" t="s">
        <v>4642</v>
      </c>
    </row>
    <row r="368" s="2" customFormat="1">
      <c r="A368" s="40"/>
      <c r="B368" s="41"/>
      <c r="C368" s="42"/>
      <c r="D368" s="228" t="s">
        <v>236</v>
      </c>
      <c r="E368" s="42"/>
      <c r="F368" s="229" t="s">
        <v>4643</v>
      </c>
      <c r="G368" s="42"/>
      <c r="H368" s="42"/>
      <c r="I368" s="230"/>
      <c r="J368" s="42"/>
      <c r="K368" s="42"/>
      <c r="L368" s="46"/>
      <c r="M368" s="231"/>
      <c r="N368" s="232"/>
      <c r="O368" s="86"/>
      <c r="P368" s="86"/>
      <c r="Q368" s="86"/>
      <c r="R368" s="86"/>
      <c r="S368" s="86"/>
      <c r="T368" s="86"/>
      <c r="U368" s="87"/>
      <c r="V368" s="40"/>
      <c r="W368" s="40"/>
      <c r="X368" s="40"/>
      <c r="Y368" s="40"/>
      <c r="Z368" s="40"/>
      <c r="AA368" s="40"/>
      <c r="AB368" s="40"/>
      <c r="AC368" s="40"/>
      <c r="AD368" s="40"/>
      <c r="AE368" s="40"/>
      <c r="AT368" s="19" t="s">
        <v>236</v>
      </c>
      <c r="AU368" s="19" t="s">
        <v>84</v>
      </c>
    </row>
    <row r="369" s="13" customFormat="1">
      <c r="A369" s="13"/>
      <c r="B369" s="233"/>
      <c r="C369" s="234"/>
      <c r="D369" s="235" t="s">
        <v>238</v>
      </c>
      <c r="E369" s="236" t="s">
        <v>19</v>
      </c>
      <c r="F369" s="237" t="s">
        <v>648</v>
      </c>
      <c r="G369" s="234"/>
      <c r="H369" s="238">
        <v>50</v>
      </c>
      <c r="I369" s="239"/>
      <c r="J369" s="234"/>
      <c r="K369" s="234"/>
      <c r="L369" s="240"/>
      <c r="M369" s="241"/>
      <c r="N369" s="242"/>
      <c r="O369" s="242"/>
      <c r="P369" s="242"/>
      <c r="Q369" s="242"/>
      <c r="R369" s="242"/>
      <c r="S369" s="242"/>
      <c r="T369" s="242"/>
      <c r="U369" s="243"/>
      <c r="V369" s="13"/>
      <c r="W369" s="13"/>
      <c r="X369" s="13"/>
      <c r="Y369" s="13"/>
      <c r="Z369" s="13"/>
      <c r="AA369" s="13"/>
      <c r="AB369" s="13"/>
      <c r="AC369" s="13"/>
      <c r="AD369" s="13"/>
      <c r="AE369" s="13"/>
      <c r="AT369" s="244" t="s">
        <v>238</v>
      </c>
      <c r="AU369" s="244" t="s">
        <v>84</v>
      </c>
      <c r="AV369" s="13" t="s">
        <v>84</v>
      </c>
      <c r="AW369" s="13" t="s">
        <v>37</v>
      </c>
      <c r="AX369" s="13" t="s">
        <v>75</v>
      </c>
      <c r="AY369" s="244" t="s">
        <v>227</v>
      </c>
    </row>
    <row r="370" s="14" customFormat="1">
      <c r="A370" s="14"/>
      <c r="B370" s="245"/>
      <c r="C370" s="246"/>
      <c r="D370" s="235" t="s">
        <v>238</v>
      </c>
      <c r="E370" s="247" t="s">
        <v>19</v>
      </c>
      <c r="F370" s="248" t="s">
        <v>240</v>
      </c>
      <c r="G370" s="246"/>
      <c r="H370" s="249">
        <v>50</v>
      </c>
      <c r="I370" s="250"/>
      <c r="J370" s="246"/>
      <c r="K370" s="246"/>
      <c r="L370" s="251"/>
      <c r="M370" s="252"/>
      <c r="N370" s="253"/>
      <c r="O370" s="253"/>
      <c r="P370" s="253"/>
      <c r="Q370" s="253"/>
      <c r="R370" s="253"/>
      <c r="S370" s="253"/>
      <c r="T370" s="253"/>
      <c r="U370" s="254"/>
      <c r="V370" s="14"/>
      <c r="W370" s="14"/>
      <c r="X370" s="14"/>
      <c r="Y370" s="14"/>
      <c r="Z370" s="14"/>
      <c r="AA370" s="14"/>
      <c r="AB370" s="14"/>
      <c r="AC370" s="14"/>
      <c r="AD370" s="14"/>
      <c r="AE370" s="14"/>
      <c r="AT370" s="255" t="s">
        <v>238</v>
      </c>
      <c r="AU370" s="255" t="s">
        <v>84</v>
      </c>
      <c r="AV370" s="14" t="s">
        <v>234</v>
      </c>
      <c r="AW370" s="14" t="s">
        <v>37</v>
      </c>
      <c r="AX370" s="14" t="s">
        <v>82</v>
      </c>
      <c r="AY370" s="255" t="s">
        <v>227</v>
      </c>
    </row>
    <row r="371" s="2" customFormat="1" ht="16.5" customHeight="1">
      <c r="A371" s="40"/>
      <c r="B371" s="41"/>
      <c r="C371" s="215" t="s">
        <v>772</v>
      </c>
      <c r="D371" s="215" t="s">
        <v>229</v>
      </c>
      <c r="E371" s="216" t="s">
        <v>593</v>
      </c>
      <c r="F371" s="217" t="s">
        <v>594</v>
      </c>
      <c r="G371" s="218" t="s">
        <v>348</v>
      </c>
      <c r="H371" s="219">
        <v>30</v>
      </c>
      <c r="I371" s="220"/>
      <c r="J371" s="221">
        <f>ROUND(I371*H371,2)</f>
        <v>0</v>
      </c>
      <c r="K371" s="217" t="s">
        <v>4381</v>
      </c>
      <c r="L371" s="46"/>
      <c r="M371" s="222" t="s">
        <v>19</v>
      </c>
      <c r="N371" s="223" t="s">
        <v>46</v>
      </c>
      <c r="O371" s="86"/>
      <c r="P371" s="224">
        <f>O371*H371</f>
        <v>0</v>
      </c>
      <c r="Q371" s="224">
        <v>0.00021000000000000001</v>
      </c>
      <c r="R371" s="224">
        <f>Q371*H371</f>
        <v>0.0063</v>
      </c>
      <c r="S371" s="224">
        <v>0</v>
      </c>
      <c r="T371" s="224">
        <f>S371*H371</f>
        <v>0</v>
      </c>
      <c r="U371" s="225" t="s">
        <v>19</v>
      </c>
      <c r="V371" s="40"/>
      <c r="W371" s="40"/>
      <c r="X371" s="40"/>
      <c r="Y371" s="40"/>
      <c r="Z371" s="40"/>
      <c r="AA371" s="40"/>
      <c r="AB371" s="40"/>
      <c r="AC371" s="40"/>
      <c r="AD371" s="40"/>
      <c r="AE371" s="40"/>
      <c r="AR371" s="226" t="s">
        <v>336</v>
      </c>
      <c r="AT371" s="226" t="s">
        <v>229</v>
      </c>
      <c r="AU371" s="226" t="s">
        <v>84</v>
      </c>
      <c r="AY371" s="19" t="s">
        <v>227</v>
      </c>
      <c r="BE371" s="227">
        <f>IF(N371="základní",J371,0)</f>
        <v>0</v>
      </c>
      <c r="BF371" s="227">
        <f>IF(N371="snížená",J371,0)</f>
        <v>0</v>
      </c>
      <c r="BG371" s="227">
        <f>IF(N371="zákl. přenesená",J371,0)</f>
        <v>0</v>
      </c>
      <c r="BH371" s="227">
        <f>IF(N371="sníž. přenesená",J371,0)</f>
        <v>0</v>
      </c>
      <c r="BI371" s="227">
        <f>IF(N371="nulová",J371,0)</f>
        <v>0</v>
      </c>
      <c r="BJ371" s="19" t="s">
        <v>82</v>
      </c>
      <c r="BK371" s="227">
        <f>ROUND(I371*H371,2)</f>
        <v>0</v>
      </c>
      <c r="BL371" s="19" t="s">
        <v>336</v>
      </c>
      <c r="BM371" s="226" t="s">
        <v>4644</v>
      </c>
    </row>
    <row r="372" s="2" customFormat="1">
      <c r="A372" s="40"/>
      <c r="B372" s="41"/>
      <c r="C372" s="42"/>
      <c r="D372" s="228" t="s">
        <v>236</v>
      </c>
      <c r="E372" s="42"/>
      <c r="F372" s="229" t="s">
        <v>4645</v>
      </c>
      <c r="G372" s="42"/>
      <c r="H372" s="42"/>
      <c r="I372" s="230"/>
      <c r="J372" s="42"/>
      <c r="K372" s="42"/>
      <c r="L372" s="46"/>
      <c r="M372" s="231"/>
      <c r="N372" s="232"/>
      <c r="O372" s="86"/>
      <c r="P372" s="86"/>
      <c r="Q372" s="86"/>
      <c r="R372" s="86"/>
      <c r="S372" s="86"/>
      <c r="T372" s="86"/>
      <c r="U372" s="87"/>
      <c r="V372" s="40"/>
      <c r="W372" s="40"/>
      <c r="X372" s="40"/>
      <c r="Y372" s="40"/>
      <c r="Z372" s="40"/>
      <c r="AA372" s="40"/>
      <c r="AB372" s="40"/>
      <c r="AC372" s="40"/>
      <c r="AD372" s="40"/>
      <c r="AE372" s="40"/>
      <c r="AT372" s="19" t="s">
        <v>236</v>
      </c>
      <c r="AU372" s="19" t="s">
        <v>84</v>
      </c>
    </row>
    <row r="373" s="13" customFormat="1">
      <c r="A373" s="13"/>
      <c r="B373" s="233"/>
      <c r="C373" s="234"/>
      <c r="D373" s="235" t="s">
        <v>238</v>
      </c>
      <c r="E373" s="236" t="s">
        <v>19</v>
      </c>
      <c r="F373" s="237" t="s">
        <v>538</v>
      </c>
      <c r="G373" s="234"/>
      <c r="H373" s="238">
        <v>30</v>
      </c>
      <c r="I373" s="239"/>
      <c r="J373" s="234"/>
      <c r="K373" s="234"/>
      <c r="L373" s="240"/>
      <c r="M373" s="241"/>
      <c r="N373" s="242"/>
      <c r="O373" s="242"/>
      <c r="P373" s="242"/>
      <c r="Q373" s="242"/>
      <c r="R373" s="242"/>
      <c r="S373" s="242"/>
      <c r="T373" s="242"/>
      <c r="U373" s="243"/>
      <c r="V373" s="13"/>
      <c r="W373" s="13"/>
      <c r="X373" s="13"/>
      <c r="Y373" s="13"/>
      <c r="Z373" s="13"/>
      <c r="AA373" s="13"/>
      <c r="AB373" s="13"/>
      <c r="AC373" s="13"/>
      <c r="AD373" s="13"/>
      <c r="AE373" s="13"/>
      <c r="AT373" s="244" t="s">
        <v>238</v>
      </c>
      <c r="AU373" s="244" t="s">
        <v>84</v>
      </c>
      <c r="AV373" s="13" t="s">
        <v>84</v>
      </c>
      <c r="AW373" s="13" t="s">
        <v>37</v>
      </c>
      <c r="AX373" s="13" t="s">
        <v>75</v>
      </c>
      <c r="AY373" s="244" t="s">
        <v>227</v>
      </c>
    </row>
    <row r="374" s="14" customFormat="1">
      <c r="A374" s="14"/>
      <c r="B374" s="245"/>
      <c r="C374" s="246"/>
      <c r="D374" s="235" t="s">
        <v>238</v>
      </c>
      <c r="E374" s="247" t="s">
        <v>19</v>
      </c>
      <c r="F374" s="248" t="s">
        <v>240</v>
      </c>
      <c r="G374" s="246"/>
      <c r="H374" s="249">
        <v>30</v>
      </c>
      <c r="I374" s="250"/>
      <c r="J374" s="246"/>
      <c r="K374" s="246"/>
      <c r="L374" s="251"/>
      <c r="M374" s="252"/>
      <c r="N374" s="253"/>
      <c r="O374" s="253"/>
      <c r="P374" s="253"/>
      <c r="Q374" s="253"/>
      <c r="R374" s="253"/>
      <c r="S374" s="253"/>
      <c r="T374" s="253"/>
      <c r="U374" s="254"/>
      <c r="V374" s="14"/>
      <c r="W374" s="14"/>
      <c r="X374" s="14"/>
      <c r="Y374" s="14"/>
      <c r="Z374" s="14"/>
      <c r="AA374" s="14"/>
      <c r="AB374" s="14"/>
      <c r="AC374" s="14"/>
      <c r="AD374" s="14"/>
      <c r="AE374" s="14"/>
      <c r="AT374" s="255" t="s">
        <v>238</v>
      </c>
      <c r="AU374" s="255" t="s">
        <v>84</v>
      </c>
      <c r="AV374" s="14" t="s">
        <v>234</v>
      </c>
      <c r="AW374" s="14" t="s">
        <v>37</v>
      </c>
      <c r="AX374" s="14" t="s">
        <v>82</v>
      </c>
      <c r="AY374" s="255" t="s">
        <v>227</v>
      </c>
    </row>
    <row r="375" s="2" customFormat="1" ht="16.5" customHeight="1">
      <c r="A375" s="40"/>
      <c r="B375" s="41"/>
      <c r="C375" s="215" t="s">
        <v>778</v>
      </c>
      <c r="D375" s="215" t="s">
        <v>229</v>
      </c>
      <c r="E375" s="216" t="s">
        <v>4646</v>
      </c>
      <c r="F375" s="217" t="s">
        <v>4647</v>
      </c>
      <c r="G375" s="218" t="s">
        <v>348</v>
      </c>
      <c r="H375" s="219">
        <v>6</v>
      </c>
      <c r="I375" s="220"/>
      <c r="J375" s="221">
        <f>ROUND(I375*H375,2)</f>
        <v>0</v>
      </c>
      <c r="K375" s="217" t="s">
        <v>4381</v>
      </c>
      <c r="L375" s="46"/>
      <c r="M375" s="222" t="s">
        <v>19</v>
      </c>
      <c r="N375" s="223" t="s">
        <v>46</v>
      </c>
      <c r="O375" s="86"/>
      <c r="P375" s="224">
        <f>O375*H375</f>
        <v>0</v>
      </c>
      <c r="Q375" s="224">
        <v>0.00020000000000000001</v>
      </c>
      <c r="R375" s="224">
        <f>Q375*H375</f>
        <v>0.0012000000000000001</v>
      </c>
      <c r="S375" s="224">
        <v>0</v>
      </c>
      <c r="T375" s="224">
        <f>S375*H375</f>
        <v>0</v>
      </c>
      <c r="U375" s="225" t="s">
        <v>19</v>
      </c>
      <c r="V375" s="40"/>
      <c r="W375" s="40"/>
      <c r="X375" s="40"/>
      <c r="Y375" s="40"/>
      <c r="Z375" s="40"/>
      <c r="AA375" s="40"/>
      <c r="AB375" s="40"/>
      <c r="AC375" s="40"/>
      <c r="AD375" s="40"/>
      <c r="AE375" s="40"/>
      <c r="AR375" s="226" t="s">
        <v>336</v>
      </c>
      <c r="AT375" s="226" t="s">
        <v>229</v>
      </c>
      <c r="AU375" s="226" t="s">
        <v>84</v>
      </c>
      <c r="AY375" s="19" t="s">
        <v>227</v>
      </c>
      <c r="BE375" s="227">
        <f>IF(N375="základní",J375,0)</f>
        <v>0</v>
      </c>
      <c r="BF375" s="227">
        <f>IF(N375="snížená",J375,0)</f>
        <v>0</v>
      </c>
      <c r="BG375" s="227">
        <f>IF(N375="zákl. přenesená",J375,0)</f>
        <v>0</v>
      </c>
      <c r="BH375" s="227">
        <f>IF(N375="sníž. přenesená",J375,0)</f>
        <v>0</v>
      </c>
      <c r="BI375" s="227">
        <f>IF(N375="nulová",J375,0)</f>
        <v>0</v>
      </c>
      <c r="BJ375" s="19" t="s">
        <v>82</v>
      </c>
      <c r="BK375" s="227">
        <f>ROUND(I375*H375,2)</f>
        <v>0</v>
      </c>
      <c r="BL375" s="19" t="s">
        <v>336</v>
      </c>
      <c r="BM375" s="226" t="s">
        <v>4648</v>
      </c>
    </row>
    <row r="376" s="2" customFormat="1">
      <c r="A376" s="40"/>
      <c r="B376" s="41"/>
      <c r="C376" s="42"/>
      <c r="D376" s="228" t="s">
        <v>236</v>
      </c>
      <c r="E376" s="42"/>
      <c r="F376" s="229" t="s">
        <v>4649</v>
      </c>
      <c r="G376" s="42"/>
      <c r="H376" s="42"/>
      <c r="I376" s="230"/>
      <c r="J376" s="42"/>
      <c r="K376" s="42"/>
      <c r="L376" s="46"/>
      <c r="M376" s="231"/>
      <c r="N376" s="232"/>
      <c r="O376" s="86"/>
      <c r="P376" s="86"/>
      <c r="Q376" s="86"/>
      <c r="R376" s="86"/>
      <c r="S376" s="86"/>
      <c r="T376" s="86"/>
      <c r="U376" s="87"/>
      <c r="V376" s="40"/>
      <c r="W376" s="40"/>
      <c r="X376" s="40"/>
      <c r="Y376" s="40"/>
      <c r="Z376" s="40"/>
      <c r="AA376" s="40"/>
      <c r="AB376" s="40"/>
      <c r="AC376" s="40"/>
      <c r="AD376" s="40"/>
      <c r="AE376" s="40"/>
      <c r="AT376" s="19" t="s">
        <v>236</v>
      </c>
      <c r="AU376" s="19" t="s">
        <v>84</v>
      </c>
    </row>
    <row r="377" s="13" customFormat="1">
      <c r="A377" s="13"/>
      <c r="B377" s="233"/>
      <c r="C377" s="234"/>
      <c r="D377" s="235" t="s">
        <v>238</v>
      </c>
      <c r="E377" s="236" t="s">
        <v>19</v>
      </c>
      <c r="F377" s="237" t="s">
        <v>248</v>
      </c>
      <c r="G377" s="234"/>
      <c r="H377" s="238">
        <v>6</v>
      </c>
      <c r="I377" s="239"/>
      <c r="J377" s="234"/>
      <c r="K377" s="234"/>
      <c r="L377" s="240"/>
      <c r="M377" s="241"/>
      <c r="N377" s="242"/>
      <c r="O377" s="242"/>
      <c r="P377" s="242"/>
      <c r="Q377" s="242"/>
      <c r="R377" s="242"/>
      <c r="S377" s="242"/>
      <c r="T377" s="242"/>
      <c r="U377" s="243"/>
      <c r="V377" s="13"/>
      <c r="W377" s="13"/>
      <c r="X377" s="13"/>
      <c r="Y377" s="13"/>
      <c r="Z377" s="13"/>
      <c r="AA377" s="13"/>
      <c r="AB377" s="13"/>
      <c r="AC377" s="13"/>
      <c r="AD377" s="13"/>
      <c r="AE377" s="13"/>
      <c r="AT377" s="244" t="s">
        <v>238</v>
      </c>
      <c r="AU377" s="244" t="s">
        <v>84</v>
      </c>
      <c r="AV377" s="13" t="s">
        <v>84</v>
      </c>
      <c r="AW377" s="13" t="s">
        <v>37</v>
      </c>
      <c r="AX377" s="13" t="s">
        <v>75</v>
      </c>
      <c r="AY377" s="244" t="s">
        <v>227</v>
      </c>
    </row>
    <row r="378" s="14" customFormat="1">
      <c r="A378" s="14"/>
      <c r="B378" s="245"/>
      <c r="C378" s="246"/>
      <c r="D378" s="235" t="s">
        <v>238</v>
      </c>
      <c r="E378" s="247" t="s">
        <v>19</v>
      </c>
      <c r="F378" s="248" t="s">
        <v>240</v>
      </c>
      <c r="G378" s="246"/>
      <c r="H378" s="249">
        <v>6</v>
      </c>
      <c r="I378" s="250"/>
      <c r="J378" s="246"/>
      <c r="K378" s="246"/>
      <c r="L378" s="251"/>
      <c r="M378" s="252"/>
      <c r="N378" s="253"/>
      <c r="O378" s="253"/>
      <c r="P378" s="253"/>
      <c r="Q378" s="253"/>
      <c r="R378" s="253"/>
      <c r="S378" s="253"/>
      <c r="T378" s="253"/>
      <c r="U378" s="254"/>
      <c r="V378" s="14"/>
      <c r="W378" s="14"/>
      <c r="X378" s="14"/>
      <c r="Y378" s="14"/>
      <c r="Z378" s="14"/>
      <c r="AA378" s="14"/>
      <c r="AB378" s="14"/>
      <c r="AC378" s="14"/>
      <c r="AD378" s="14"/>
      <c r="AE378" s="14"/>
      <c r="AT378" s="255" t="s">
        <v>238</v>
      </c>
      <c r="AU378" s="255" t="s">
        <v>84</v>
      </c>
      <c r="AV378" s="14" t="s">
        <v>234</v>
      </c>
      <c r="AW378" s="14" t="s">
        <v>37</v>
      </c>
      <c r="AX378" s="14" t="s">
        <v>82</v>
      </c>
      <c r="AY378" s="255" t="s">
        <v>227</v>
      </c>
    </row>
    <row r="379" s="2" customFormat="1" ht="16.5" customHeight="1">
      <c r="A379" s="40"/>
      <c r="B379" s="41"/>
      <c r="C379" s="215" t="s">
        <v>968</v>
      </c>
      <c r="D379" s="215" t="s">
        <v>229</v>
      </c>
      <c r="E379" s="216" t="s">
        <v>598</v>
      </c>
      <c r="F379" s="217" t="s">
        <v>599</v>
      </c>
      <c r="G379" s="218" t="s">
        <v>309</v>
      </c>
      <c r="H379" s="219">
        <v>68</v>
      </c>
      <c r="I379" s="220"/>
      <c r="J379" s="221">
        <f>ROUND(I379*H379,2)</f>
        <v>0</v>
      </c>
      <c r="K379" s="217" t="s">
        <v>4381</v>
      </c>
      <c r="L379" s="46"/>
      <c r="M379" s="222" t="s">
        <v>19</v>
      </c>
      <c r="N379" s="223" t="s">
        <v>46</v>
      </c>
      <c r="O379" s="86"/>
      <c r="P379" s="224">
        <f>O379*H379</f>
        <v>0</v>
      </c>
      <c r="Q379" s="224">
        <v>0.00142</v>
      </c>
      <c r="R379" s="224">
        <f>Q379*H379</f>
        <v>0.096560000000000007</v>
      </c>
      <c r="S379" s="224">
        <v>0</v>
      </c>
      <c r="T379" s="224">
        <f>S379*H379</f>
        <v>0</v>
      </c>
      <c r="U379" s="225" t="s">
        <v>19</v>
      </c>
      <c r="V379" s="40"/>
      <c r="W379" s="40"/>
      <c r="X379" s="40"/>
      <c r="Y379" s="40"/>
      <c r="Z379" s="40"/>
      <c r="AA379" s="40"/>
      <c r="AB379" s="40"/>
      <c r="AC379" s="40"/>
      <c r="AD379" s="40"/>
      <c r="AE379" s="40"/>
      <c r="AR379" s="226" t="s">
        <v>336</v>
      </c>
      <c r="AT379" s="226" t="s">
        <v>229</v>
      </c>
      <c r="AU379" s="226" t="s">
        <v>84</v>
      </c>
      <c r="AY379" s="19" t="s">
        <v>227</v>
      </c>
      <c r="BE379" s="227">
        <f>IF(N379="základní",J379,0)</f>
        <v>0</v>
      </c>
      <c r="BF379" s="227">
        <f>IF(N379="snížená",J379,0)</f>
        <v>0</v>
      </c>
      <c r="BG379" s="227">
        <f>IF(N379="zákl. přenesená",J379,0)</f>
        <v>0</v>
      </c>
      <c r="BH379" s="227">
        <f>IF(N379="sníž. přenesená",J379,0)</f>
        <v>0</v>
      </c>
      <c r="BI379" s="227">
        <f>IF(N379="nulová",J379,0)</f>
        <v>0</v>
      </c>
      <c r="BJ379" s="19" t="s">
        <v>82</v>
      </c>
      <c r="BK379" s="227">
        <f>ROUND(I379*H379,2)</f>
        <v>0</v>
      </c>
      <c r="BL379" s="19" t="s">
        <v>336</v>
      </c>
      <c r="BM379" s="226" t="s">
        <v>4650</v>
      </c>
    </row>
    <row r="380" s="2" customFormat="1">
      <c r="A380" s="40"/>
      <c r="B380" s="41"/>
      <c r="C380" s="42"/>
      <c r="D380" s="228" t="s">
        <v>236</v>
      </c>
      <c r="E380" s="42"/>
      <c r="F380" s="229" t="s">
        <v>4651</v>
      </c>
      <c r="G380" s="42"/>
      <c r="H380" s="42"/>
      <c r="I380" s="230"/>
      <c r="J380" s="42"/>
      <c r="K380" s="42"/>
      <c r="L380" s="46"/>
      <c r="M380" s="231"/>
      <c r="N380" s="232"/>
      <c r="O380" s="86"/>
      <c r="P380" s="86"/>
      <c r="Q380" s="86"/>
      <c r="R380" s="86"/>
      <c r="S380" s="86"/>
      <c r="T380" s="86"/>
      <c r="U380" s="87"/>
      <c r="V380" s="40"/>
      <c r="W380" s="40"/>
      <c r="X380" s="40"/>
      <c r="Y380" s="40"/>
      <c r="Z380" s="40"/>
      <c r="AA380" s="40"/>
      <c r="AB380" s="40"/>
      <c r="AC380" s="40"/>
      <c r="AD380" s="40"/>
      <c r="AE380" s="40"/>
      <c r="AT380" s="19" t="s">
        <v>236</v>
      </c>
      <c r="AU380" s="19" t="s">
        <v>84</v>
      </c>
    </row>
    <row r="381" s="13" customFormat="1">
      <c r="A381" s="13"/>
      <c r="B381" s="233"/>
      <c r="C381" s="234"/>
      <c r="D381" s="235" t="s">
        <v>238</v>
      </c>
      <c r="E381" s="236" t="s">
        <v>19</v>
      </c>
      <c r="F381" s="237" t="s">
        <v>756</v>
      </c>
      <c r="G381" s="234"/>
      <c r="H381" s="238">
        <v>68</v>
      </c>
      <c r="I381" s="239"/>
      <c r="J381" s="234"/>
      <c r="K381" s="234"/>
      <c r="L381" s="240"/>
      <c r="M381" s="241"/>
      <c r="N381" s="242"/>
      <c r="O381" s="242"/>
      <c r="P381" s="242"/>
      <c r="Q381" s="242"/>
      <c r="R381" s="242"/>
      <c r="S381" s="242"/>
      <c r="T381" s="242"/>
      <c r="U381" s="243"/>
      <c r="V381" s="13"/>
      <c r="W381" s="13"/>
      <c r="X381" s="13"/>
      <c r="Y381" s="13"/>
      <c r="Z381" s="13"/>
      <c r="AA381" s="13"/>
      <c r="AB381" s="13"/>
      <c r="AC381" s="13"/>
      <c r="AD381" s="13"/>
      <c r="AE381" s="13"/>
      <c r="AT381" s="244" t="s">
        <v>238</v>
      </c>
      <c r="AU381" s="244" t="s">
        <v>84</v>
      </c>
      <c r="AV381" s="13" t="s">
        <v>84</v>
      </c>
      <c r="AW381" s="13" t="s">
        <v>37</v>
      </c>
      <c r="AX381" s="13" t="s">
        <v>75</v>
      </c>
      <c r="AY381" s="244" t="s">
        <v>227</v>
      </c>
    </row>
    <row r="382" s="14" customFormat="1">
      <c r="A382" s="14"/>
      <c r="B382" s="245"/>
      <c r="C382" s="246"/>
      <c r="D382" s="235" t="s">
        <v>238</v>
      </c>
      <c r="E382" s="247" t="s">
        <v>19</v>
      </c>
      <c r="F382" s="248" t="s">
        <v>240</v>
      </c>
      <c r="G382" s="246"/>
      <c r="H382" s="249">
        <v>68</v>
      </c>
      <c r="I382" s="250"/>
      <c r="J382" s="246"/>
      <c r="K382" s="246"/>
      <c r="L382" s="251"/>
      <c r="M382" s="252"/>
      <c r="N382" s="253"/>
      <c r="O382" s="253"/>
      <c r="P382" s="253"/>
      <c r="Q382" s="253"/>
      <c r="R382" s="253"/>
      <c r="S382" s="253"/>
      <c r="T382" s="253"/>
      <c r="U382" s="254"/>
      <c r="V382" s="14"/>
      <c r="W382" s="14"/>
      <c r="X382" s="14"/>
      <c r="Y382" s="14"/>
      <c r="Z382" s="14"/>
      <c r="AA382" s="14"/>
      <c r="AB382" s="14"/>
      <c r="AC382" s="14"/>
      <c r="AD382" s="14"/>
      <c r="AE382" s="14"/>
      <c r="AT382" s="255" t="s">
        <v>238</v>
      </c>
      <c r="AU382" s="255" t="s">
        <v>84</v>
      </c>
      <c r="AV382" s="14" t="s">
        <v>234</v>
      </c>
      <c r="AW382" s="14" t="s">
        <v>37</v>
      </c>
      <c r="AX382" s="14" t="s">
        <v>82</v>
      </c>
      <c r="AY382" s="255" t="s">
        <v>227</v>
      </c>
    </row>
    <row r="383" s="2" customFormat="1" ht="16.5" customHeight="1">
      <c r="A383" s="40"/>
      <c r="B383" s="41"/>
      <c r="C383" s="215" t="s">
        <v>970</v>
      </c>
      <c r="D383" s="215" t="s">
        <v>229</v>
      </c>
      <c r="E383" s="216" t="s">
        <v>604</v>
      </c>
      <c r="F383" s="217" t="s">
        <v>605</v>
      </c>
      <c r="G383" s="218" t="s">
        <v>259</v>
      </c>
      <c r="H383" s="219">
        <v>72.75</v>
      </c>
      <c r="I383" s="220"/>
      <c r="J383" s="221">
        <f>ROUND(I383*H383,2)</f>
        <v>0</v>
      </c>
      <c r="K383" s="217" t="s">
        <v>4381</v>
      </c>
      <c r="L383" s="46"/>
      <c r="M383" s="222" t="s">
        <v>19</v>
      </c>
      <c r="N383" s="223" t="s">
        <v>46</v>
      </c>
      <c r="O383" s="86"/>
      <c r="P383" s="224">
        <f>O383*H383</f>
        <v>0</v>
      </c>
      <c r="Q383" s="224">
        <v>5.0000000000000002E-05</v>
      </c>
      <c r="R383" s="224">
        <f>Q383*H383</f>
        <v>0.0036375000000000001</v>
      </c>
      <c r="S383" s="224">
        <v>0</v>
      </c>
      <c r="T383" s="224">
        <f>S383*H383</f>
        <v>0</v>
      </c>
      <c r="U383" s="225" t="s">
        <v>19</v>
      </c>
      <c r="V383" s="40"/>
      <c r="W383" s="40"/>
      <c r="X383" s="40"/>
      <c r="Y383" s="40"/>
      <c r="Z383" s="40"/>
      <c r="AA383" s="40"/>
      <c r="AB383" s="40"/>
      <c r="AC383" s="40"/>
      <c r="AD383" s="40"/>
      <c r="AE383" s="40"/>
      <c r="AR383" s="226" t="s">
        <v>336</v>
      </c>
      <c r="AT383" s="226" t="s">
        <v>229</v>
      </c>
      <c r="AU383" s="226" t="s">
        <v>84</v>
      </c>
      <c r="AY383" s="19" t="s">
        <v>227</v>
      </c>
      <c r="BE383" s="227">
        <f>IF(N383="základní",J383,0)</f>
        <v>0</v>
      </c>
      <c r="BF383" s="227">
        <f>IF(N383="snížená",J383,0)</f>
        <v>0</v>
      </c>
      <c r="BG383" s="227">
        <f>IF(N383="zákl. přenesená",J383,0)</f>
        <v>0</v>
      </c>
      <c r="BH383" s="227">
        <f>IF(N383="sníž. přenesená",J383,0)</f>
        <v>0</v>
      </c>
      <c r="BI383" s="227">
        <f>IF(N383="nulová",J383,0)</f>
        <v>0</v>
      </c>
      <c r="BJ383" s="19" t="s">
        <v>82</v>
      </c>
      <c r="BK383" s="227">
        <f>ROUND(I383*H383,2)</f>
        <v>0</v>
      </c>
      <c r="BL383" s="19" t="s">
        <v>336</v>
      </c>
      <c r="BM383" s="226" t="s">
        <v>4652</v>
      </c>
    </row>
    <row r="384" s="2" customFormat="1">
      <c r="A384" s="40"/>
      <c r="B384" s="41"/>
      <c r="C384" s="42"/>
      <c r="D384" s="228" t="s">
        <v>236</v>
      </c>
      <c r="E384" s="42"/>
      <c r="F384" s="229" t="s">
        <v>4653</v>
      </c>
      <c r="G384" s="42"/>
      <c r="H384" s="42"/>
      <c r="I384" s="230"/>
      <c r="J384" s="42"/>
      <c r="K384" s="42"/>
      <c r="L384" s="46"/>
      <c r="M384" s="231"/>
      <c r="N384" s="232"/>
      <c r="O384" s="86"/>
      <c r="P384" s="86"/>
      <c r="Q384" s="86"/>
      <c r="R384" s="86"/>
      <c r="S384" s="86"/>
      <c r="T384" s="86"/>
      <c r="U384" s="87"/>
      <c r="V384" s="40"/>
      <c r="W384" s="40"/>
      <c r="X384" s="40"/>
      <c r="Y384" s="40"/>
      <c r="Z384" s="40"/>
      <c r="AA384" s="40"/>
      <c r="AB384" s="40"/>
      <c r="AC384" s="40"/>
      <c r="AD384" s="40"/>
      <c r="AE384" s="40"/>
      <c r="AT384" s="19" t="s">
        <v>236</v>
      </c>
      <c r="AU384" s="19" t="s">
        <v>84</v>
      </c>
    </row>
    <row r="385" s="13" customFormat="1">
      <c r="A385" s="13"/>
      <c r="B385" s="233"/>
      <c r="C385" s="234"/>
      <c r="D385" s="235" t="s">
        <v>238</v>
      </c>
      <c r="E385" s="236" t="s">
        <v>19</v>
      </c>
      <c r="F385" s="237" t="s">
        <v>4471</v>
      </c>
      <c r="G385" s="234"/>
      <c r="H385" s="238">
        <v>72.75</v>
      </c>
      <c r="I385" s="239"/>
      <c r="J385" s="234"/>
      <c r="K385" s="234"/>
      <c r="L385" s="240"/>
      <c r="M385" s="241"/>
      <c r="N385" s="242"/>
      <c r="O385" s="242"/>
      <c r="P385" s="242"/>
      <c r="Q385" s="242"/>
      <c r="R385" s="242"/>
      <c r="S385" s="242"/>
      <c r="T385" s="242"/>
      <c r="U385" s="243"/>
      <c r="V385" s="13"/>
      <c r="W385" s="13"/>
      <c r="X385" s="13"/>
      <c r="Y385" s="13"/>
      <c r="Z385" s="13"/>
      <c r="AA385" s="13"/>
      <c r="AB385" s="13"/>
      <c r="AC385" s="13"/>
      <c r="AD385" s="13"/>
      <c r="AE385" s="13"/>
      <c r="AT385" s="244" t="s">
        <v>238</v>
      </c>
      <c r="AU385" s="244" t="s">
        <v>84</v>
      </c>
      <c r="AV385" s="13" t="s">
        <v>84</v>
      </c>
      <c r="AW385" s="13" t="s">
        <v>37</v>
      </c>
      <c r="AX385" s="13" t="s">
        <v>75</v>
      </c>
      <c r="AY385" s="244" t="s">
        <v>227</v>
      </c>
    </row>
    <row r="386" s="14" customFormat="1">
      <c r="A386" s="14"/>
      <c r="B386" s="245"/>
      <c r="C386" s="246"/>
      <c r="D386" s="235" t="s">
        <v>238</v>
      </c>
      <c r="E386" s="247" t="s">
        <v>19</v>
      </c>
      <c r="F386" s="248" t="s">
        <v>240</v>
      </c>
      <c r="G386" s="246"/>
      <c r="H386" s="249">
        <v>72.75</v>
      </c>
      <c r="I386" s="250"/>
      <c r="J386" s="246"/>
      <c r="K386" s="246"/>
      <c r="L386" s="251"/>
      <c r="M386" s="252"/>
      <c r="N386" s="253"/>
      <c r="O386" s="253"/>
      <c r="P386" s="253"/>
      <c r="Q386" s="253"/>
      <c r="R386" s="253"/>
      <c r="S386" s="253"/>
      <c r="T386" s="253"/>
      <c r="U386" s="254"/>
      <c r="V386" s="14"/>
      <c r="W386" s="14"/>
      <c r="X386" s="14"/>
      <c r="Y386" s="14"/>
      <c r="Z386" s="14"/>
      <c r="AA386" s="14"/>
      <c r="AB386" s="14"/>
      <c r="AC386" s="14"/>
      <c r="AD386" s="14"/>
      <c r="AE386" s="14"/>
      <c r="AT386" s="255" t="s">
        <v>238</v>
      </c>
      <c r="AU386" s="255" t="s">
        <v>84</v>
      </c>
      <c r="AV386" s="14" t="s">
        <v>234</v>
      </c>
      <c r="AW386" s="14" t="s">
        <v>37</v>
      </c>
      <c r="AX386" s="14" t="s">
        <v>82</v>
      </c>
      <c r="AY386" s="255" t="s">
        <v>227</v>
      </c>
    </row>
    <row r="387" s="2" customFormat="1" ht="24.15" customHeight="1">
      <c r="A387" s="40"/>
      <c r="B387" s="41"/>
      <c r="C387" s="215" t="s">
        <v>973</v>
      </c>
      <c r="D387" s="215" t="s">
        <v>229</v>
      </c>
      <c r="E387" s="216" t="s">
        <v>4654</v>
      </c>
      <c r="F387" s="217" t="s">
        <v>4655</v>
      </c>
      <c r="G387" s="218" t="s">
        <v>244</v>
      </c>
      <c r="H387" s="219">
        <v>3.5550000000000002</v>
      </c>
      <c r="I387" s="220"/>
      <c r="J387" s="221">
        <f>ROUND(I387*H387,2)</f>
        <v>0</v>
      </c>
      <c r="K387" s="217" t="s">
        <v>4381</v>
      </c>
      <c r="L387" s="46"/>
      <c r="M387" s="222" t="s">
        <v>19</v>
      </c>
      <c r="N387" s="223" t="s">
        <v>46</v>
      </c>
      <c r="O387" s="86"/>
      <c r="P387" s="224">
        <f>O387*H387</f>
        <v>0</v>
      </c>
      <c r="Q387" s="224">
        <v>0</v>
      </c>
      <c r="R387" s="224">
        <f>Q387*H387</f>
        <v>0</v>
      </c>
      <c r="S387" s="224">
        <v>0</v>
      </c>
      <c r="T387" s="224">
        <f>S387*H387</f>
        <v>0</v>
      </c>
      <c r="U387" s="225" t="s">
        <v>19</v>
      </c>
      <c r="V387" s="40"/>
      <c r="W387" s="40"/>
      <c r="X387" s="40"/>
      <c r="Y387" s="40"/>
      <c r="Z387" s="40"/>
      <c r="AA387" s="40"/>
      <c r="AB387" s="40"/>
      <c r="AC387" s="40"/>
      <c r="AD387" s="40"/>
      <c r="AE387" s="40"/>
      <c r="AR387" s="226" t="s">
        <v>336</v>
      </c>
      <c r="AT387" s="226" t="s">
        <v>229</v>
      </c>
      <c r="AU387" s="226" t="s">
        <v>84</v>
      </c>
      <c r="AY387" s="19" t="s">
        <v>227</v>
      </c>
      <c r="BE387" s="227">
        <f>IF(N387="základní",J387,0)</f>
        <v>0</v>
      </c>
      <c r="BF387" s="227">
        <f>IF(N387="snížená",J387,0)</f>
        <v>0</v>
      </c>
      <c r="BG387" s="227">
        <f>IF(N387="zákl. přenesená",J387,0)</f>
        <v>0</v>
      </c>
      <c r="BH387" s="227">
        <f>IF(N387="sníž. přenesená",J387,0)</f>
        <v>0</v>
      </c>
      <c r="BI387" s="227">
        <f>IF(N387="nulová",J387,0)</f>
        <v>0</v>
      </c>
      <c r="BJ387" s="19" t="s">
        <v>82</v>
      </c>
      <c r="BK387" s="227">
        <f>ROUND(I387*H387,2)</f>
        <v>0</v>
      </c>
      <c r="BL387" s="19" t="s">
        <v>336</v>
      </c>
      <c r="BM387" s="226" t="s">
        <v>4656</v>
      </c>
    </row>
    <row r="388" s="2" customFormat="1">
      <c r="A388" s="40"/>
      <c r="B388" s="41"/>
      <c r="C388" s="42"/>
      <c r="D388" s="228" t="s">
        <v>236</v>
      </c>
      <c r="E388" s="42"/>
      <c r="F388" s="229" t="s">
        <v>4657</v>
      </c>
      <c r="G388" s="42"/>
      <c r="H388" s="42"/>
      <c r="I388" s="230"/>
      <c r="J388" s="42"/>
      <c r="K388" s="42"/>
      <c r="L388" s="46"/>
      <c r="M388" s="231"/>
      <c r="N388" s="232"/>
      <c r="O388" s="86"/>
      <c r="P388" s="86"/>
      <c r="Q388" s="86"/>
      <c r="R388" s="86"/>
      <c r="S388" s="86"/>
      <c r="T388" s="86"/>
      <c r="U388" s="87"/>
      <c r="V388" s="40"/>
      <c r="W388" s="40"/>
      <c r="X388" s="40"/>
      <c r="Y388" s="40"/>
      <c r="Z388" s="40"/>
      <c r="AA388" s="40"/>
      <c r="AB388" s="40"/>
      <c r="AC388" s="40"/>
      <c r="AD388" s="40"/>
      <c r="AE388" s="40"/>
      <c r="AT388" s="19" t="s">
        <v>236</v>
      </c>
      <c r="AU388" s="19" t="s">
        <v>84</v>
      </c>
    </row>
    <row r="389" s="12" customFormat="1" ht="22.8" customHeight="1">
      <c r="A389" s="12"/>
      <c r="B389" s="199"/>
      <c r="C389" s="200"/>
      <c r="D389" s="201" t="s">
        <v>74</v>
      </c>
      <c r="E389" s="213" t="s">
        <v>670</v>
      </c>
      <c r="F389" s="213" t="s">
        <v>671</v>
      </c>
      <c r="G389" s="200"/>
      <c r="H389" s="200"/>
      <c r="I389" s="203"/>
      <c r="J389" s="214">
        <f>BK389</f>
        <v>0</v>
      </c>
      <c r="K389" s="200"/>
      <c r="L389" s="205"/>
      <c r="M389" s="206"/>
      <c r="N389" s="207"/>
      <c r="O389" s="207"/>
      <c r="P389" s="208">
        <f>SUM(P390:P439)</f>
        <v>0</v>
      </c>
      <c r="Q389" s="207"/>
      <c r="R389" s="208">
        <f>SUM(R390:R439)</f>
        <v>7.2434266499999991</v>
      </c>
      <c r="S389" s="207"/>
      <c r="T389" s="208">
        <f>SUM(T390:T439)</f>
        <v>20.701000000000001</v>
      </c>
      <c r="U389" s="209"/>
      <c r="V389" s="12"/>
      <c r="W389" s="12"/>
      <c r="X389" s="12"/>
      <c r="Y389" s="12"/>
      <c r="Z389" s="12"/>
      <c r="AA389" s="12"/>
      <c r="AB389" s="12"/>
      <c r="AC389" s="12"/>
      <c r="AD389" s="12"/>
      <c r="AE389" s="12"/>
      <c r="AR389" s="210" t="s">
        <v>84</v>
      </c>
      <c r="AT389" s="211" t="s">
        <v>74</v>
      </c>
      <c r="AU389" s="211" t="s">
        <v>82</v>
      </c>
      <c r="AY389" s="210" t="s">
        <v>227</v>
      </c>
      <c r="BK389" s="212">
        <f>SUM(BK390:BK439)</f>
        <v>0</v>
      </c>
    </row>
    <row r="390" s="2" customFormat="1" ht="16.5" customHeight="1">
      <c r="A390" s="40"/>
      <c r="B390" s="41"/>
      <c r="C390" s="215" t="s">
        <v>975</v>
      </c>
      <c r="D390" s="215" t="s">
        <v>229</v>
      </c>
      <c r="E390" s="216" t="s">
        <v>673</v>
      </c>
      <c r="F390" s="217" t="s">
        <v>674</v>
      </c>
      <c r="G390" s="218" t="s">
        <v>259</v>
      </c>
      <c r="H390" s="219">
        <v>284.55200000000002</v>
      </c>
      <c r="I390" s="220"/>
      <c r="J390" s="221">
        <f>ROUND(I390*H390,2)</f>
        <v>0</v>
      </c>
      <c r="K390" s="217" t="s">
        <v>4381</v>
      </c>
      <c r="L390" s="46"/>
      <c r="M390" s="222" t="s">
        <v>19</v>
      </c>
      <c r="N390" s="223" t="s">
        <v>46</v>
      </c>
      <c r="O390" s="86"/>
      <c r="P390" s="224">
        <f>O390*H390</f>
        <v>0</v>
      </c>
      <c r="Q390" s="224">
        <v>0</v>
      </c>
      <c r="R390" s="224">
        <f>Q390*H390</f>
        <v>0</v>
      </c>
      <c r="S390" s="224">
        <v>0</v>
      </c>
      <c r="T390" s="224">
        <f>S390*H390</f>
        <v>0</v>
      </c>
      <c r="U390" s="225" t="s">
        <v>19</v>
      </c>
      <c r="V390" s="40"/>
      <c r="W390" s="40"/>
      <c r="X390" s="40"/>
      <c r="Y390" s="40"/>
      <c r="Z390" s="40"/>
      <c r="AA390" s="40"/>
      <c r="AB390" s="40"/>
      <c r="AC390" s="40"/>
      <c r="AD390" s="40"/>
      <c r="AE390" s="40"/>
      <c r="AR390" s="226" t="s">
        <v>336</v>
      </c>
      <c r="AT390" s="226" t="s">
        <v>229</v>
      </c>
      <c r="AU390" s="226" t="s">
        <v>84</v>
      </c>
      <c r="AY390" s="19" t="s">
        <v>227</v>
      </c>
      <c r="BE390" s="227">
        <f>IF(N390="základní",J390,0)</f>
        <v>0</v>
      </c>
      <c r="BF390" s="227">
        <f>IF(N390="snížená",J390,0)</f>
        <v>0</v>
      </c>
      <c r="BG390" s="227">
        <f>IF(N390="zákl. přenesená",J390,0)</f>
        <v>0</v>
      </c>
      <c r="BH390" s="227">
        <f>IF(N390="sníž. přenesená",J390,0)</f>
        <v>0</v>
      </c>
      <c r="BI390" s="227">
        <f>IF(N390="nulová",J390,0)</f>
        <v>0</v>
      </c>
      <c r="BJ390" s="19" t="s">
        <v>82</v>
      </c>
      <c r="BK390" s="227">
        <f>ROUND(I390*H390,2)</f>
        <v>0</v>
      </c>
      <c r="BL390" s="19" t="s">
        <v>336</v>
      </c>
      <c r="BM390" s="226" t="s">
        <v>4658</v>
      </c>
    </row>
    <row r="391" s="2" customFormat="1">
      <c r="A391" s="40"/>
      <c r="B391" s="41"/>
      <c r="C391" s="42"/>
      <c r="D391" s="228" t="s">
        <v>236</v>
      </c>
      <c r="E391" s="42"/>
      <c r="F391" s="229" t="s">
        <v>4659</v>
      </c>
      <c r="G391" s="42"/>
      <c r="H391" s="42"/>
      <c r="I391" s="230"/>
      <c r="J391" s="42"/>
      <c r="K391" s="42"/>
      <c r="L391" s="46"/>
      <c r="M391" s="231"/>
      <c r="N391" s="232"/>
      <c r="O391" s="86"/>
      <c r="P391" s="86"/>
      <c r="Q391" s="86"/>
      <c r="R391" s="86"/>
      <c r="S391" s="86"/>
      <c r="T391" s="86"/>
      <c r="U391" s="87"/>
      <c r="V391" s="40"/>
      <c r="W391" s="40"/>
      <c r="X391" s="40"/>
      <c r="Y391" s="40"/>
      <c r="Z391" s="40"/>
      <c r="AA391" s="40"/>
      <c r="AB391" s="40"/>
      <c r="AC391" s="40"/>
      <c r="AD391" s="40"/>
      <c r="AE391" s="40"/>
      <c r="AT391" s="19" t="s">
        <v>236</v>
      </c>
      <c r="AU391" s="19" t="s">
        <v>84</v>
      </c>
    </row>
    <row r="392" s="13" customFormat="1">
      <c r="A392" s="13"/>
      <c r="B392" s="233"/>
      <c r="C392" s="234"/>
      <c r="D392" s="235" t="s">
        <v>238</v>
      </c>
      <c r="E392" s="236" t="s">
        <v>19</v>
      </c>
      <c r="F392" s="237" t="s">
        <v>4660</v>
      </c>
      <c r="G392" s="234"/>
      <c r="H392" s="238">
        <v>284.55200000000002</v>
      </c>
      <c r="I392" s="239"/>
      <c r="J392" s="234"/>
      <c r="K392" s="234"/>
      <c r="L392" s="240"/>
      <c r="M392" s="241"/>
      <c r="N392" s="242"/>
      <c r="O392" s="242"/>
      <c r="P392" s="242"/>
      <c r="Q392" s="242"/>
      <c r="R392" s="242"/>
      <c r="S392" s="242"/>
      <c r="T392" s="242"/>
      <c r="U392" s="243"/>
      <c r="V392" s="13"/>
      <c r="W392" s="13"/>
      <c r="X392" s="13"/>
      <c r="Y392" s="13"/>
      <c r="Z392" s="13"/>
      <c r="AA392" s="13"/>
      <c r="AB392" s="13"/>
      <c r="AC392" s="13"/>
      <c r="AD392" s="13"/>
      <c r="AE392" s="13"/>
      <c r="AT392" s="244" t="s">
        <v>238</v>
      </c>
      <c r="AU392" s="244" t="s">
        <v>84</v>
      </c>
      <c r="AV392" s="13" t="s">
        <v>84</v>
      </c>
      <c r="AW392" s="13" t="s">
        <v>37</v>
      </c>
      <c r="AX392" s="13" t="s">
        <v>75</v>
      </c>
      <c r="AY392" s="244" t="s">
        <v>227</v>
      </c>
    </row>
    <row r="393" s="14" customFormat="1">
      <c r="A393" s="14"/>
      <c r="B393" s="245"/>
      <c r="C393" s="246"/>
      <c r="D393" s="235" t="s">
        <v>238</v>
      </c>
      <c r="E393" s="247" t="s">
        <v>19</v>
      </c>
      <c r="F393" s="248" t="s">
        <v>240</v>
      </c>
      <c r="G393" s="246"/>
      <c r="H393" s="249">
        <v>284.55200000000002</v>
      </c>
      <c r="I393" s="250"/>
      <c r="J393" s="246"/>
      <c r="K393" s="246"/>
      <c r="L393" s="251"/>
      <c r="M393" s="252"/>
      <c r="N393" s="253"/>
      <c r="O393" s="253"/>
      <c r="P393" s="253"/>
      <c r="Q393" s="253"/>
      <c r="R393" s="253"/>
      <c r="S393" s="253"/>
      <c r="T393" s="253"/>
      <c r="U393" s="254"/>
      <c r="V393" s="14"/>
      <c r="W393" s="14"/>
      <c r="X393" s="14"/>
      <c r="Y393" s="14"/>
      <c r="Z393" s="14"/>
      <c r="AA393" s="14"/>
      <c r="AB393" s="14"/>
      <c r="AC393" s="14"/>
      <c r="AD393" s="14"/>
      <c r="AE393" s="14"/>
      <c r="AT393" s="255" t="s">
        <v>238</v>
      </c>
      <c r="AU393" s="255" t="s">
        <v>84</v>
      </c>
      <c r="AV393" s="14" t="s">
        <v>234</v>
      </c>
      <c r="AW393" s="14" t="s">
        <v>37</v>
      </c>
      <c r="AX393" s="14" t="s">
        <v>82</v>
      </c>
      <c r="AY393" s="255" t="s">
        <v>227</v>
      </c>
    </row>
    <row r="394" s="2" customFormat="1" ht="16.5" customHeight="1">
      <c r="A394" s="40"/>
      <c r="B394" s="41"/>
      <c r="C394" s="215" t="s">
        <v>977</v>
      </c>
      <c r="D394" s="215" t="s">
        <v>229</v>
      </c>
      <c r="E394" s="216" t="s">
        <v>683</v>
      </c>
      <c r="F394" s="217" t="s">
        <v>684</v>
      </c>
      <c r="G394" s="218" t="s">
        <v>259</v>
      </c>
      <c r="H394" s="219">
        <v>284.55200000000002</v>
      </c>
      <c r="I394" s="220"/>
      <c r="J394" s="221">
        <f>ROUND(I394*H394,2)</f>
        <v>0</v>
      </c>
      <c r="K394" s="217" t="s">
        <v>4381</v>
      </c>
      <c r="L394" s="46"/>
      <c r="M394" s="222" t="s">
        <v>19</v>
      </c>
      <c r="N394" s="223" t="s">
        <v>46</v>
      </c>
      <c r="O394" s="86"/>
      <c r="P394" s="224">
        <f>O394*H394</f>
        <v>0</v>
      </c>
      <c r="Q394" s="224">
        <v>0.00029999999999999997</v>
      </c>
      <c r="R394" s="224">
        <f>Q394*H394</f>
        <v>0.0853656</v>
      </c>
      <c r="S394" s="224">
        <v>0</v>
      </c>
      <c r="T394" s="224">
        <f>S394*H394</f>
        <v>0</v>
      </c>
      <c r="U394" s="225" t="s">
        <v>19</v>
      </c>
      <c r="V394" s="40"/>
      <c r="W394" s="40"/>
      <c r="X394" s="40"/>
      <c r="Y394" s="40"/>
      <c r="Z394" s="40"/>
      <c r="AA394" s="40"/>
      <c r="AB394" s="40"/>
      <c r="AC394" s="40"/>
      <c r="AD394" s="40"/>
      <c r="AE394" s="40"/>
      <c r="AR394" s="226" t="s">
        <v>336</v>
      </c>
      <c r="AT394" s="226" t="s">
        <v>229</v>
      </c>
      <c r="AU394" s="226" t="s">
        <v>84</v>
      </c>
      <c r="AY394" s="19" t="s">
        <v>227</v>
      </c>
      <c r="BE394" s="227">
        <f>IF(N394="základní",J394,0)</f>
        <v>0</v>
      </c>
      <c r="BF394" s="227">
        <f>IF(N394="snížená",J394,0)</f>
        <v>0</v>
      </c>
      <c r="BG394" s="227">
        <f>IF(N394="zákl. přenesená",J394,0)</f>
        <v>0</v>
      </c>
      <c r="BH394" s="227">
        <f>IF(N394="sníž. přenesená",J394,0)</f>
        <v>0</v>
      </c>
      <c r="BI394" s="227">
        <f>IF(N394="nulová",J394,0)</f>
        <v>0</v>
      </c>
      <c r="BJ394" s="19" t="s">
        <v>82</v>
      </c>
      <c r="BK394" s="227">
        <f>ROUND(I394*H394,2)</f>
        <v>0</v>
      </c>
      <c r="BL394" s="19" t="s">
        <v>336</v>
      </c>
      <c r="BM394" s="226" t="s">
        <v>4661</v>
      </c>
    </row>
    <row r="395" s="2" customFormat="1">
      <c r="A395" s="40"/>
      <c r="B395" s="41"/>
      <c r="C395" s="42"/>
      <c r="D395" s="228" t="s">
        <v>236</v>
      </c>
      <c r="E395" s="42"/>
      <c r="F395" s="229" t="s">
        <v>4662</v>
      </c>
      <c r="G395" s="42"/>
      <c r="H395" s="42"/>
      <c r="I395" s="230"/>
      <c r="J395" s="42"/>
      <c r="K395" s="42"/>
      <c r="L395" s="46"/>
      <c r="M395" s="231"/>
      <c r="N395" s="232"/>
      <c r="O395" s="86"/>
      <c r="P395" s="86"/>
      <c r="Q395" s="86"/>
      <c r="R395" s="86"/>
      <c r="S395" s="86"/>
      <c r="T395" s="86"/>
      <c r="U395" s="87"/>
      <c r="V395" s="40"/>
      <c r="W395" s="40"/>
      <c r="X395" s="40"/>
      <c r="Y395" s="40"/>
      <c r="Z395" s="40"/>
      <c r="AA395" s="40"/>
      <c r="AB395" s="40"/>
      <c r="AC395" s="40"/>
      <c r="AD395" s="40"/>
      <c r="AE395" s="40"/>
      <c r="AT395" s="19" t="s">
        <v>236</v>
      </c>
      <c r="AU395" s="19" t="s">
        <v>84</v>
      </c>
    </row>
    <row r="396" s="2" customFormat="1" ht="16.5" customHeight="1">
      <c r="A396" s="40"/>
      <c r="B396" s="41"/>
      <c r="C396" s="215" t="s">
        <v>980</v>
      </c>
      <c r="D396" s="215" t="s">
        <v>229</v>
      </c>
      <c r="E396" s="216" t="s">
        <v>689</v>
      </c>
      <c r="F396" s="217" t="s">
        <v>690</v>
      </c>
      <c r="G396" s="218" t="s">
        <v>259</v>
      </c>
      <c r="H396" s="219">
        <v>56.799999999999997</v>
      </c>
      <c r="I396" s="220"/>
      <c r="J396" s="221">
        <f>ROUND(I396*H396,2)</f>
        <v>0</v>
      </c>
      <c r="K396" s="217" t="s">
        <v>4381</v>
      </c>
      <c r="L396" s="46"/>
      <c r="M396" s="222" t="s">
        <v>19</v>
      </c>
      <c r="N396" s="223" t="s">
        <v>46</v>
      </c>
      <c r="O396" s="86"/>
      <c r="P396" s="224">
        <f>O396*H396</f>
        <v>0</v>
      </c>
      <c r="Q396" s="224">
        <v>0.0015</v>
      </c>
      <c r="R396" s="224">
        <f>Q396*H396</f>
        <v>0.085199999999999998</v>
      </c>
      <c r="S396" s="224">
        <v>0</v>
      </c>
      <c r="T396" s="224">
        <f>S396*H396</f>
        <v>0</v>
      </c>
      <c r="U396" s="225" t="s">
        <v>19</v>
      </c>
      <c r="V396" s="40"/>
      <c r="W396" s="40"/>
      <c r="X396" s="40"/>
      <c r="Y396" s="40"/>
      <c r="Z396" s="40"/>
      <c r="AA396" s="40"/>
      <c r="AB396" s="40"/>
      <c r="AC396" s="40"/>
      <c r="AD396" s="40"/>
      <c r="AE396" s="40"/>
      <c r="AR396" s="226" t="s">
        <v>336</v>
      </c>
      <c r="AT396" s="226" t="s">
        <v>229</v>
      </c>
      <c r="AU396" s="226" t="s">
        <v>84</v>
      </c>
      <c r="AY396" s="19" t="s">
        <v>227</v>
      </c>
      <c r="BE396" s="227">
        <f>IF(N396="základní",J396,0)</f>
        <v>0</v>
      </c>
      <c r="BF396" s="227">
        <f>IF(N396="snížená",J396,0)</f>
        <v>0</v>
      </c>
      <c r="BG396" s="227">
        <f>IF(N396="zákl. přenesená",J396,0)</f>
        <v>0</v>
      </c>
      <c r="BH396" s="227">
        <f>IF(N396="sníž. přenesená",J396,0)</f>
        <v>0</v>
      </c>
      <c r="BI396" s="227">
        <f>IF(N396="nulová",J396,0)</f>
        <v>0</v>
      </c>
      <c r="BJ396" s="19" t="s">
        <v>82</v>
      </c>
      <c r="BK396" s="227">
        <f>ROUND(I396*H396,2)</f>
        <v>0</v>
      </c>
      <c r="BL396" s="19" t="s">
        <v>336</v>
      </c>
      <c r="BM396" s="226" t="s">
        <v>4663</v>
      </c>
    </row>
    <row r="397" s="2" customFormat="1">
      <c r="A397" s="40"/>
      <c r="B397" s="41"/>
      <c r="C397" s="42"/>
      <c r="D397" s="228" t="s">
        <v>236</v>
      </c>
      <c r="E397" s="42"/>
      <c r="F397" s="229" t="s">
        <v>4664</v>
      </c>
      <c r="G397" s="42"/>
      <c r="H397" s="42"/>
      <c r="I397" s="230"/>
      <c r="J397" s="42"/>
      <c r="K397" s="42"/>
      <c r="L397" s="46"/>
      <c r="M397" s="231"/>
      <c r="N397" s="232"/>
      <c r="O397" s="86"/>
      <c r="P397" s="86"/>
      <c r="Q397" s="86"/>
      <c r="R397" s="86"/>
      <c r="S397" s="86"/>
      <c r="T397" s="86"/>
      <c r="U397" s="87"/>
      <c r="V397" s="40"/>
      <c r="W397" s="40"/>
      <c r="X397" s="40"/>
      <c r="Y397" s="40"/>
      <c r="Z397" s="40"/>
      <c r="AA397" s="40"/>
      <c r="AB397" s="40"/>
      <c r="AC397" s="40"/>
      <c r="AD397" s="40"/>
      <c r="AE397" s="40"/>
      <c r="AT397" s="19" t="s">
        <v>236</v>
      </c>
      <c r="AU397" s="19" t="s">
        <v>84</v>
      </c>
    </row>
    <row r="398" s="13" customFormat="1">
      <c r="A398" s="13"/>
      <c r="B398" s="233"/>
      <c r="C398" s="234"/>
      <c r="D398" s="235" t="s">
        <v>238</v>
      </c>
      <c r="E398" s="236" t="s">
        <v>19</v>
      </c>
      <c r="F398" s="237" t="s">
        <v>4665</v>
      </c>
      <c r="G398" s="234"/>
      <c r="H398" s="238">
        <v>56.799999999999997</v>
      </c>
      <c r="I398" s="239"/>
      <c r="J398" s="234"/>
      <c r="K398" s="234"/>
      <c r="L398" s="240"/>
      <c r="M398" s="241"/>
      <c r="N398" s="242"/>
      <c r="O398" s="242"/>
      <c r="P398" s="242"/>
      <c r="Q398" s="242"/>
      <c r="R398" s="242"/>
      <c r="S398" s="242"/>
      <c r="T398" s="242"/>
      <c r="U398" s="243"/>
      <c r="V398" s="13"/>
      <c r="W398" s="13"/>
      <c r="X398" s="13"/>
      <c r="Y398" s="13"/>
      <c r="Z398" s="13"/>
      <c r="AA398" s="13"/>
      <c r="AB398" s="13"/>
      <c r="AC398" s="13"/>
      <c r="AD398" s="13"/>
      <c r="AE398" s="13"/>
      <c r="AT398" s="244" t="s">
        <v>238</v>
      </c>
      <c r="AU398" s="244" t="s">
        <v>84</v>
      </c>
      <c r="AV398" s="13" t="s">
        <v>84</v>
      </c>
      <c r="AW398" s="13" t="s">
        <v>37</v>
      </c>
      <c r="AX398" s="13" t="s">
        <v>75</v>
      </c>
      <c r="AY398" s="244" t="s">
        <v>227</v>
      </c>
    </row>
    <row r="399" s="14" customFormat="1">
      <c r="A399" s="14"/>
      <c r="B399" s="245"/>
      <c r="C399" s="246"/>
      <c r="D399" s="235" t="s">
        <v>238</v>
      </c>
      <c r="E399" s="247" t="s">
        <v>19</v>
      </c>
      <c r="F399" s="248" t="s">
        <v>240</v>
      </c>
      <c r="G399" s="246"/>
      <c r="H399" s="249">
        <v>56.799999999999997</v>
      </c>
      <c r="I399" s="250"/>
      <c r="J399" s="246"/>
      <c r="K399" s="246"/>
      <c r="L399" s="251"/>
      <c r="M399" s="252"/>
      <c r="N399" s="253"/>
      <c r="O399" s="253"/>
      <c r="P399" s="253"/>
      <c r="Q399" s="253"/>
      <c r="R399" s="253"/>
      <c r="S399" s="253"/>
      <c r="T399" s="253"/>
      <c r="U399" s="254"/>
      <c r="V399" s="14"/>
      <c r="W399" s="14"/>
      <c r="X399" s="14"/>
      <c r="Y399" s="14"/>
      <c r="Z399" s="14"/>
      <c r="AA399" s="14"/>
      <c r="AB399" s="14"/>
      <c r="AC399" s="14"/>
      <c r="AD399" s="14"/>
      <c r="AE399" s="14"/>
      <c r="AT399" s="255" t="s">
        <v>238</v>
      </c>
      <c r="AU399" s="255" t="s">
        <v>84</v>
      </c>
      <c r="AV399" s="14" t="s">
        <v>234</v>
      </c>
      <c r="AW399" s="14" t="s">
        <v>37</v>
      </c>
      <c r="AX399" s="14" t="s">
        <v>82</v>
      </c>
      <c r="AY399" s="255" t="s">
        <v>227</v>
      </c>
    </row>
    <row r="400" s="2" customFormat="1" ht="16.5" customHeight="1">
      <c r="A400" s="40"/>
      <c r="B400" s="41"/>
      <c r="C400" s="215" t="s">
        <v>983</v>
      </c>
      <c r="D400" s="215" t="s">
        <v>229</v>
      </c>
      <c r="E400" s="216" t="s">
        <v>4666</v>
      </c>
      <c r="F400" s="217" t="s">
        <v>4667</v>
      </c>
      <c r="G400" s="218" t="s">
        <v>259</v>
      </c>
      <c r="H400" s="219">
        <v>254</v>
      </c>
      <c r="I400" s="220"/>
      <c r="J400" s="221">
        <f>ROUND(I400*H400,2)</f>
        <v>0</v>
      </c>
      <c r="K400" s="217" t="s">
        <v>4381</v>
      </c>
      <c r="L400" s="46"/>
      <c r="M400" s="222" t="s">
        <v>19</v>
      </c>
      <c r="N400" s="223" t="s">
        <v>46</v>
      </c>
      <c r="O400" s="86"/>
      <c r="P400" s="224">
        <f>O400*H400</f>
        <v>0</v>
      </c>
      <c r="Q400" s="224">
        <v>0</v>
      </c>
      <c r="R400" s="224">
        <f>Q400*H400</f>
        <v>0</v>
      </c>
      <c r="S400" s="224">
        <v>0.081500000000000003</v>
      </c>
      <c r="T400" s="224">
        <f>S400*H400</f>
        <v>20.701000000000001</v>
      </c>
      <c r="U400" s="225" t="s">
        <v>19</v>
      </c>
      <c r="V400" s="40"/>
      <c r="W400" s="40"/>
      <c r="X400" s="40"/>
      <c r="Y400" s="40"/>
      <c r="Z400" s="40"/>
      <c r="AA400" s="40"/>
      <c r="AB400" s="40"/>
      <c r="AC400" s="40"/>
      <c r="AD400" s="40"/>
      <c r="AE400" s="40"/>
      <c r="AR400" s="226" t="s">
        <v>336</v>
      </c>
      <c r="AT400" s="226" t="s">
        <v>229</v>
      </c>
      <c r="AU400" s="226" t="s">
        <v>84</v>
      </c>
      <c r="AY400" s="19" t="s">
        <v>227</v>
      </c>
      <c r="BE400" s="227">
        <f>IF(N400="základní",J400,0)</f>
        <v>0</v>
      </c>
      <c r="BF400" s="227">
        <f>IF(N400="snížená",J400,0)</f>
        <v>0</v>
      </c>
      <c r="BG400" s="227">
        <f>IF(N400="zákl. přenesená",J400,0)</f>
        <v>0</v>
      </c>
      <c r="BH400" s="227">
        <f>IF(N400="sníž. přenesená",J400,0)</f>
        <v>0</v>
      </c>
      <c r="BI400" s="227">
        <f>IF(N400="nulová",J400,0)</f>
        <v>0</v>
      </c>
      <c r="BJ400" s="19" t="s">
        <v>82</v>
      </c>
      <c r="BK400" s="227">
        <f>ROUND(I400*H400,2)</f>
        <v>0</v>
      </c>
      <c r="BL400" s="19" t="s">
        <v>336</v>
      </c>
      <c r="BM400" s="226" t="s">
        <v>4668</v>
      </c>
    </row>
    <row r="401" s="2" customFormat="1">
      <c r="A401" s="40"/>
      <c r="B401" s="41"/>
      <c r="C401" s="42"/>
      <c r="D401" s="228" t="s">
        <v>236</v>
      </c>
      <c r="E401" s="42"/>
      <c r="F401" s="229" t="s">
        <v>4669</v>
      </c>
      <c r="G401" s="42"/>
      <c r="H401" s="42"/>
      <c r="I401" s="230"/>
      <c r="J401" s="42"/>
      <c r="K401" s="42"/>
      <c r="L401" s="46"/>
      <c r="M401" s="231"/>
      <c r="N401" s="232"/>
      <c r="O401" s="86"/>
      <c r="P401" s="86"/>
      <c r="Q401" s="86"/>
      <c r="R401" s="86"/>
      <c r="S401" s="86"/>
      <c r="T401" s="86"/>
      <c r="U401" s="87"/>
      <c r="V401" s="40"/>
      <c r="W401" s="40"/>
      <c r="X401" s="40"/>
      <c r="Y401" s="40"/>
      <c r="Z401" s="40"/>
      <c r="AA401" s="40"/>
      <c r="AB401" s="40"/>
      <c r="AC401" s="40"/>
      <c r="AD401" s="40"/>
      <c r="AE401" s="40"/>
      <c r="AT401" s="19" t="s">
        <v>236</v>
      </c>
      <c r="AU401" s="19" t="s">
        <v>84</v>
      </c>
    </row>
    <row r="402" s="13" customFormat="1">
      <c r="A402" s="13"/>
      <c r="B402" s="233"/>
      <c r="C402" s="234"/>
      <c r="D402" s="235" t="s">
        <v>238</v>
      </c>
      <c r="E402" s="236" t="s">
        <v>19</v>
      </c>
      <c r="F402" s="237" t="s">
        <v>4670</v>
      </c>
      <c r="G402" s="234"/>
      <c r="H402" s="238">
        <v>254</v>
      </c>
      <c r="I402" s="239"/>
      <c r="J402" s="234"/>
      <c r="K402" s="234"/>
      <c r="L402" s="240"/>
      <c r="M402" s="241"/>
      <c r="N402" s="242"/>
      <c r="O402" s="242"/>
      <c r="P402" s="242"/>
      <c r="Q402" s="242"/>
      <c r="R402" s="242"/>
      <c r="S402" s="242"/>
      <c r="T402" s="242"/>
      <c r="U402" s="243"/>
      <c r="V402" s="13"/>
      <c r="W402" s="13"/>
      <c r="X402" s="13"/>
      <c r="Y402" s="13"/>
      <c r="Z402" s="13"/>
      <c r="AA402" s="13"/>
      <c r="AB402" s="13"/>
      <c r="AC402" s="13"/>
      <c r="AD402" s="13"/>
      <c r="AE402" s="13"/>
      <c r="AT402" s="244" t="s">
        <v>238</v>
      </c>
      <c r="AU402" s="244" t="s">
        <v>84</v>
      </c>
      <c r="AV402" s="13" t="s">
        <v>84</v>
      </c>
      <c r="AW402" s="13" t="s">
        <v>37</v>
      </c>
      <c r="AX402" s="13" t="s">
        <v>75</v>
      </c>
      <c r="AY402" s="244" t="s">
        <v>227</v>
      </c>
    </row>
    <row r="403" s="14" customFormat="1">
      <c r="A403" s="14"/>
      <c r="B403" s="245"/>
      <c r="C403" s="246"/>
      <c r="D403" s="235" t="s">
        <v>238</v>
      </c>
      <c r="E403" s="247" t="s">
        <v>19</v>
      </c>
      <c r="F403" s="248" t="s">
        <v>240</v>
      </c>
      <c r="G403" s="246"/>
      <c r="H403" s="249">
        <v>254</v>
      </c>
      <c r="I403" s="250"/>
      <c r="J403" s="246"/>
      <c r="K403" s="246"/>
      <c r="L403" s="251"/>
      <c r="M403" s="252"/>
      <c r="N403" s="253"/>
      <c r="O403" s="253"/>
      <c r="P403" s="253"/>
      <c r="Q403" s="253"/>
      <c r="R403" s="253"/>
      <c r="S403" s="253"/>
      <c r="T403" s="253"/>
      <c r="U403" s="254"/>
      <c r="V403" s="14"/>
      <c r="W403" s="14"/>
      <c r="X403" s="14"/>
      <c r="Y403" s="14"/>
      <c r="Z403" s="14"/>
      <c r="AA403" s="14"/>
      <c r="AB403" s="14"/>
      <c r="AC403" s="14"/>
      <c r="AD403" s="14"/>
      <c r="AE403" s="14"/>
      <c r="AT403" s="255" t="s">
        <v>238</v>
      </c>
      <c r="AU403" s="255" t="s">
        <v>84</v>
      </c>
      <c r="AV403" s="14" t="s">
        <v>234</v>
      </c>
      <c r="AW403" s="14" t="s">
        <v>37</v>
      </c>
      <c r="AX403" s="14" t="s">
        <v>82</v>
      </c>
      <c r="AY403" s="255" t="s">
        <v>227</v>
      </c>
    </row>
    <row r="404" s="2" customFormat="1" ht="21.75" customHeight="1">
      <c r="A404" s="40"/>
      <c r="B404" s="41"/>
      <c r="C404" s="215" t="s">
        <v>986</v>
      </c>
      <c r="D404" s="215" t="s">
        <v>229</v>
      </c>
      <c r="E404" s="216" t="s">
        <v>4671</v>
      </c>
      <c r="F404" s="217" t="s">
        <v>4672</v>
      </c>
      <c r="G404" s="218" t="s">
        <v>259</v>
      </c>
      <c r="H404" s="219">
        <v>284.55000000000001</v>
      </c>
      <c r="I404" s="220"/>
      <c r="J404" s="221">
        <f>ROUND(I404*H404,2)</f>
        <v>0</v>
      </c>
      <c r="K404" s="217" t="s">
        <v>4381</v>
      </c>
      <c r="L404" s="46"/>
      <c r="M404" s="222" t="s">
        <v>19</v>
      </c>
      <c r="N404" s="223" t="s">
        <v>46</v>
      </c>
      <c r="O404" s="86"/>
      <c r="P404" s="224">
        <f>O404*H404</f>
        <v>0</v>
      </c>
      <c r="Q404" s="224">
        <v>0.0053</v>
      </c>
      <c r="R404" s="224">
        <f>Q404*H404</f>
        <v>1.5081150000000001</v>
      </c>
      <c r="S404" s="224">
        <v>0</v>
      </c>
      <c r="T404" s="224">
        <f>S404*H404</f>
        <v>0</v>
      </c>
      <c r="U404" s="225" t="s">
        <v>19</v>
      </c>
      <c r="V404" s="40"/>
      <c r="W404" s="40"/>
      <c r="X404" s="40"/>
      <c r="Y404" s="40"/>
      <c r="Z404" s="40"/>
      <c r="AA404" s="40"/>
      <c r="AB404" s="40"/>
      <c r="AC404" s="40"/>
      <c r="AD404" s="40"/>
      <c r="AE404" s="40"/>
      <c r="AR404" s="226" t="s">
        <v>336</v>
      </c>
      <c r="AT404" s="226" t="s">
        <v>229</v>
      </c>
      <c r="AU404" s="226" t="s">
        <v>84</v>
      </c>
      <c r="AY404" s="19" t="s">
        <v>227</v>
      </c>
      <c r="BE404" s="227">
        <f>IF(N404="základní",J404,0)</f>
        <v>0</v>
      </c>
      <c r="BF404" s="227">
        <f>IF(N404="snížená",J404,0)</f>
        <v>0</v>
      </c>
      <c r="BG404" s="227">
        <f>IF(N404="zákl. přenesená",J404,0)</f>
        <v>0</v>
      </c>
      <c r="BH404" s="227">
        <f>IF(N404="sníž. přenesená",J404,0)</f>
        <v>0</v>
      </c>
      <c r="BI404" s="227">
        <f>IF(N404="nulová",J404,0)</f>
        <v>0</v>
      </c>
      <c r="BJ404" s="19" t="s">
        <v>82</v>
      </c>
      <c r="BK404" s="227">
        <f>ROUND(I404*H404,2)</f>
        <v>0</v>
      </c>
      <c r="BL404" s="19" t="s">
        <v>336</v>
      </c>
      <c r="BM404" s="226" t="s">
        <v>4673</v>
      </c>
    </row>
    <row r="405" s="2" customFormat="1">
      <c r="A405" s="40"/>
      <c r="B405" s="41"/>
      <c r="C405" s="42"/>
      <c r="D405" s="228" t="s">
        <v>236</v>
      </c>
      <c r="E405" s="42"/>
      <c r="F405" s="229" t="s">
        <v>4674</v>
      </c>
      <c r="G405" s="42"/>
      <c r="H405" s="42"/>
      <c r="I405" s="230"/>
      <c r="J405" s="42"/>
      <c r="K405" s="42"/>
      <c r="L405" s="46"/>
      <c r="M405" s="231"/>
      <c r="N405" s="232"/>
      <c r="O405" s="86"/>
      <c r="P405" s="86"/>
      <c r="Q405" s="86"/>
      <c r="R405" s="86"/>
      <c r="S405" s="86"/>
      <c r="T405" s="86"/>
      <c r="U405" s="87"/>
      <c r="V405" s="40"/>
      <c r="W405" s="40"/>
      <c r="X405" s="40"/>
      <c r="Y405" s="40"/>
      <c r="Z405" s="40"/>
      <c r="AA405" s="40"/>
      <c r="AB405" s="40"/>
      <c r="AC405" s="40"/>
      <c r="AD405" s="40"/>
      <c r="AE405" s="40"/>
      <c r="AT405" s="19" t="s">
        <v>236</v>
      </c>
      <c r="AU405" s="19" t="s">
        <v>84</v>
      </c>
    </row>
    <row r="406" s="13" customFormat="1">
      <c r="A406" s="13"/>
      <c r="B406" s="233"/>
      <c r="C406" s="234"/>
      <c r="D406" s="235" t="s">
        <v>238</v>
      </c>
      <c r="E406" s="236" t="s">
        <v>19</v>
      </c>
      <c r="F406" s="237" t="s">
        <v>4675</v>
      </c>
      <c r="G406" s="234"/>
      <c r="H406" s="238">
        <v>284.55000000000001</v>
      </c>
      <c r="I406" s="239"/>
      <c r="J406" s="234"/>
      <c r="K406" s="234"/>
      <c r="L406" s="240"/>
      <c r="M406" s="241"/>
      <c r="N406" s="242"/>
      <c r="O406" s="242"/>
      <c r="P406" s="242"/>
      <c r="Q406" s="242"/>
      <c r="R406" s="242"/>
      <c r="S406" s="242"/>
      <c r="T406" s="242"/>
      <c r="U406" s="243"/>
      <c r="V406" s="13"/>
      <c r="W406" s="13"/>
      <c r="X406" s="13"/>
      <c r="Y406" s="13"/>
      <c r="Z406" s="13"/>
      <c r="AA406" s="13"/>
      <c r="AB406" s="13"/>
      <c r="AC406" s="13"/>
      <c r="AD406" s="13"/>
      <c r="AE406" s="13"/>
      <c r="AT406" s="244" t="s">
        <v>238</v>
      </c>
      <c r="AU406" s="244" t="s">
        <v>84</v>
      </c>
      <c r="AV406" s="13" t="s">
        <v>84</v>
      </c>
      <c r="AW406" s="13" t="s">
        <v>37</v>
      </c>
      <c r="AX406" s="13" t="s">
        <v>75</v>
      </c>
      <c r="AY406" s="244" t="s">
        <v>227</v>
      </c>
    </row>
    <row r="407" s="14" customFormat="1">
      <c r="A407" s="14"/>
      <c r="B407" s="245"/>
      <c r="C407" s="246"/>
      <c r="D407" s="235" t="s">
        <v>238</v>
      </c>
      <c r="E407" s="247" t="s">
        <v>19</v>
      </c>
      <c r="F407" s="248" t="s">
        <v>240</v>
      </c>
      <c r="G407" s="246"/>
      <c r="H407" s="249">
        <v>284.55000000000001</v>
      </c>
      <c r="I407" s="250"/>
      <c r="J407" s="246"/>
      <c r="K407" s="246"/>
      <c r="L407" s="251"/>
      <c r="M407" s="252"/>
      <c r="N407" s="253"/>
      <c r="O407" s="253"/>
      <c r="P407" s="253"/>
      <c r="Q407" s="253"/>
      <c r="R407" s="253"/>
      <c r="S407" s="253"/>
      <c r="T407" s="253"/>
      <c r="U407" s="254"/>
      <c r="V407" s="14"/>
      <c r="W407" s="14"/>
      <c r="X407" s="14"/>
      <c r="Y407" s="14"/>
      <c r="Z407" s="14"/>
      <c r="AA407" s="14"/>
      <c r="AB407" s="14"/>
      <c r="AC407" s="14"/>
      <c r="AD407" s="14"/>
      <c r="AE407" s="14"/>
      <c r="AT407" s="255" t="s">
        <v>238</v>
      </c>
      <c r="AU407" s="255" t="s">
        <v>84</v>
      </c>
      <c r="AV407" s="14" t="s">
        <v>234</v>
      </c>
      <c r="AW407" s="14" t="s">
        <v>37</v>
      </c>
      <c r="AX407" s="14" t="s">
        <v>82</v>
      </c>
      <c r="AY407" s="255" t="s">
        <v>227</v>
      </c>
    </row>
    <row r="408" s="2" customFormat="1" ht="16.5" customHeight="1">
      <c r="A408" s="40"/>
      <c r="B408" s="41"/>
      <c r="C408" s="256" t="s">
        <v>989</v>
      </c>
      <c r="D408" s="256" t="s">
        <v>241</v>
      </c>
      <c r="E408" s="257" t="s">
        <v>4676</v>
      </c>
      <c r="F408" s="258" t="s">
        <v>4677</v>
      </c>
      <c r="G408" s="259" t="s">
        <v>259</v>
      </c>
      <c r="H408" s="260">
        <v>313.005</v>
      </c>
      <c r="I408" s="261"/>
      <c r="J408" s="262">
        <f>ROUND(I408*H408,2)</f>
        <v>0</v>
      </c>
      <c r="K408" s="258" t="s">
        <v>4381</v>
      </c>
      <c r="L408" s="263"/>
      <c r="M408" s="264" t="s">
        <v>19</v>
      </c>
      <c r="N408" s="265" t="s">
        <v>46</v>
      </c>
      <c r="O408" s="86"/>
      <c r="P408" s="224">
        <f>O408*H408</f>
        <v>0</v>
      </c>
      <c r="Q408" s="224">
        <v>0.01771</v>
      </c>
      <c r="R408" s="224">
        <f>Q408*H408</f>
        <v>5.5433185499999995</v>
      </c>
      <c r="S408" s="224">
        <v>0</v>
      </c>
      <c r="T408" s="224">
        <f>S408*H408</f>
        <v>0</v>
      </c>
      <c r="U408" s="225" t="s">
        <v>19</v>
      </c>
      <c r="V408" s="40"/>
      <c r="W408" s="40"/>
      <c r="X408" s="40"/>
      <c r="Y408" s="40"/>
      <c r="Z408" s="40"/>
      <c r="AA408" s="40"/>
      <c r="AB408" s="40"/>
      <c r="AC408" s="40"/>
      <c r="AD408" s="40"/>
      <c r="AE408" s="40"/>
      <c r="AR408" s="226" t="s">
        <v>491</v>
      </c>
      <c r="AT408" s="226" t="s">
        <v>241</v>
      </c>
      <c r="AU408" s="226" t="s">
        <v>84</v>
      </c>
      <c r="AY408" s="19" t="s">
        <v>227</v>
      </c>
      <c r="BE408" s="227">
        <f>IF(N408="základní",J408,0)</f>
        <v>0</v>
      </c>
      <c r="BF408" s="227">
        <f>IF(N408="snížená",J408,0)</f>
        <v>0</v>
      </c>
      <c r="BG408" s="227">
        <f>IF(N408="zákl. přenesená",J408,0)</f>
        <v>0</v>
      </c>
      <c r="BH408" s="227">
        <f>IF(N408="sníž. přenesená",J408,0)</f>
        <v>0</v>
      </c>
      <c r="BI408" s="227">
        <f>IF(N408="nulová",J408,0)</f>
        <v>0</v>
      </c>
      <c r="BJ408" s="19" t="s">
        <v>82</v>
      </c>
      <c r="BK408" s="227">
        <f>ROUND(I408*H408,2)</f>
        <v>0</v>
      </c>
      <c r="BL408" s="19" t="s">
        <v>336</v>
      </c>
      <c r="BM408" s="226" t="s">
        <v>4678</v>
      </c>
    </row>
    <row r="409" s="13" customFormat="1">
      <c r="A409" s="13"/>
      <c r="B409" s="233"/>
      <c r="C409" s="234"/>
      <c r="D409" s="235" t="s">
        <v>238</v>
      </c>
      <c r="E409" s="234"/>
      <c r="F409" s="237" t="s">
        <v>4679</v>
      </c>
      <c r="G409" s="234"/>
      <c r="H409" s="238">
        <v>313.005</v>
      </c>
      <c r="I409" s="239"/>
      <c r="J409" s="234"/>
      <c r="K409" s="234"/>
      <c r="L409" s="240"/>
      <c r="M409" s="241"/>
      <c r="N409" s="242"/>
      <c r="O409" s="242"/>
      <c r="P409" s="242"/>
      <c r="Q409" s="242"/>
      <c r="R409" s="242"/>
      <c r="S409" s="242"/>
      <c r="T409" s="242"/>
      <c r="U409" s="243"/>
      <c r="V409" s="13"/>
      <c r="W409" s="13"/>
      <c r="X409" s="13"/>
      <c r="Y409" s="13"/>
      <c r="Z409" s="13"/>
      <c r="AA409" s="13"/>
      <c r="AB409" s="13"/>
      <c r="AC409" s="13"/>
      <c r="AD409" s="13"/>
      <c r="AE409" s="13"/>
      <c r="AT409" s="244" t="s">
        <v>238</v>
      </c>
      <c r="AU409" s="244" t="s">
        <v>84</v>
      </c>
      <c r="AV409" s="13" t="s">
        <v>84</v>
      </c>
      <c r="AW409" s="13" t="s">
        <v>4</v>
      </c>
      <c r="AX409" s="13" t="s">
        <v>82</v>
      </c>
      <c r="AY409" s="244" t="s">
        <v>227</v>
      </c>
    </row>
    <row r="410" s="2" customFormat="1" ht="24.15" customHeight="1">
      <c r="A410" s="40"/>
      <c r="B410" s="41"/>
      <c r="C410" s="215" t="s">
        <v>1273</v>
      </c>
      <c r="D410" s="215" t="s">
        <v>229</v>
      </c>
      <c r="E410" s="216" t="s">
        <v>4680</v>
      </c>
      <c r="F410" s="217" t="s">
        <v>4681</v>
      </c>
      <c r="G410" s="218" t="s">
        <v>259</v>
      </c>
      <c r="H410" s="219">
        <v>284.55200000000002</v>
      </c>
      <c r="I410" s="220"/>
      <c r="J410" s="221">
        <f>ROUND(I410*H410,2)</f>
        <v>0</v>
      </c>
      <c r="K410" s="217" t="s">
        <v>4381</v>
      </c>
      <c r="L410" s="46"/>
      <c r="M410" s="222" t="s">
        <v>19</v>
      </c>
      <c r="N410" s="223" t="s">
        <v>46</v>
      </c>
      <c r="O410" s="86"/>
      <c r="P410" s="224">
        <f>O410*H410</f>
        <v>0</v>
      </c>
      <c r="Q410" s="224">
        <v>0</v>
      </c>
      <c r="R410" s="224">
        <f>Q410*H410</f>
        <v>0</v>
      </c>
      <c r="S410" s="224">
        <v>0</v>
      </c>
      <c r="T410" s="224">
        <f>S410*H410</f>
        <v>0</v>
      </c>
      <c r="U410" s="225" t="s">
        <v>19</v>
      </c>
      <c r="V410" s="40"/>
      <c r="W410" s="40"/>
      <c r="X410" s="40"/>
      <c r="Y410" s="40"/>
      <c r="Z410" s="40"/>
      <c r="AA410" s="40"/>
      <c r="AB410" s="40"/>
      <c r="AC410" s="40"/>
      <c r="AD410" s="40"/>
      <c r="AE410" s="40"/>
      <c r="AR410" s="226" t="s">
        <v>336</v>
      </c>
      <c r="AT410" s="226" t="s">
        <v>229</v>
      </c>
      <c r="AU410" s="226" t="s">
        <v>84</v>
      </c>
      <c r="AY410" s="19" t="s">
        <v>227</v>
      </c>
      <c r="BE410" s="227">
        <f>IF(N410="základní",J410,0)</f>
        <v>0</v>
      </c>
      <c r="BF410" s="227">
        <f>IF(N410="snížená",J410,0)</f>
        <v>0</v>
      </c>
      <c r="BG410" s="227">
        <f>IF(N410="zákl. přenesená",J410,0)</f>
        <v>0</v>
      </c>
      <c r="BH410" s="227">
        <f>IF(N410="sníž. přenesená",J410,0)</f>
        <v>0</v>
      </c>
      <c r="BI410" s="227">
        <f>IF(N410="nulová",J410,0)</f>
        <v>0</v>
      </c>
      <c r="BJ410" s="19" t="s">
        <v>82</v>
      </c>
      <c r="BK410" s="227">
        <f>ROUND(I410*H410,2)</f>
        <v>0</v>
      </c>
      <c r="BL410" s="19" t="s">
        <v>336</v>
      </c>
      <c r="BM410" s="226" t="s">
        <v>4682</v>
      </c>
    </row>
    <row r="411" s="2" customFormat="1">
      <c r="A411" s="40"/>
      <c r="B411" s="41"/>
      <c r="C411" s="42"/>
      <c r="D411" s="228" t="s">
        <v>236</v>
      </c>
      <c r="E411" s="42"/>
      <c r="F411" s="229" t="s">
        <v>4683</v>
      </c>
      <c r="G411" s="42"/>
      <c r="H411" s="42"/>
      <c r="I411" s="230"/>
      <c r="J411" s="42"/>
      <c r="K411" s="42"/>
      <c r="L411" s="46"/>
      <c r="M411" s="231"/>
      <c r="N411" s="232"/>
      <c r="O411" s="86"/>
      <c r="P411" s="86"/>
      <c r="Q411" s="86"/>
      <c r="R411" s="86"/>
      <c r="S411" s="86"/>
      <c r="T411" s="86"/>
      <c r="U411" s="87"/>
      <c r="V411" s="40"/>
      <c r="W411" s="40"/>
      <c r="X411" s="40"/>
      <c r="Y411" s="40"/>
      <c r="Z411" s="40"/>
      <c r="AA411" s="40"/>
      <c r="AB411" s="40"/>
      <c r="AC411" s="40"/>
      <c r="AD411" s="40"/>
      <c r="AE411" s="40"/>
      <c r="AT411" s="19" t="s">
        <v>236</v>
      </c>
      <c r="AU411" s="19" t="s">
        <v>84</v>
      </c>
    </row>
    <row r="412" s="13" customFormat="1">
      <c r="A412" s="13"/>
      <c r="B412" s="233"/>
      <c r="C412" s="234"/>
      <c r="D412" s="235" t="s">
        <v>238</v>
      </c>
      <c r="E412" s="236" t="s">
        <v>19</v>
      </c>
      <c r="F412" s="237" t="s">
        <v>4684</v>
      </c>
      <c r="G412" s="234"/>
      <c r="H412" s="238">
        <v>284.55200000000002</v>
      </c>
      <c r="I412" s="239"/>
      <c r="J412" s="234"/>
      <c r="K412" s="234"/>
      <c r="L412" s="240"/>
      <c r="M412" s="241"/>
      <c r="N412" s="242"/>
      <c r="O412" s="242"/>
      <c r="P412" s="242"/>
      <c r="Q412" s="242"/>
      <c r="R412" s="242"/>
      <c r="S412" s="242"/>
      <c r="T412" s="242"/>
      <c r="U412" s="243"/>
      <c r="V412" s="13"/>
      <c r="W412" s="13"/>
      <c r="X412" s="13"/>
      <c r="Y412" s="13"/>
      <c r="Z412" s="13"/>
      <c r="AA412" s="13"/>
      <c r="AB412" s="13"/>
      <c r="AC412" s="13"/>
      <c r="AD412" s="13"/>
      <c r="AE412" s="13"/>
      <c r="AT412" s="244" t="s">
        <v>238</v>
      </c>
      <c r="AU412" s="244" t="s">
        <v>84</v>
      </c>
      <c r="AV412" s="13" t="s">
        <v>84</v>
      </c>
      <c r="AW412" s="13" t="s">
        <v>37</v>
      </c>
      <c r="AX412" s="13" t="s">
        <v>75</v>
      </c>
      <c r="AY412" s="244" t="s">
        <v>227</v>
      </c>
    </row>
    <row r="413" s="14" customFormat="1">
      <c r="A413" s="14"/>
      <c r="B413" s="245"/>
      <c r="C413" s="246"/>
      <c r="D413" s="235" t="s">
        <v>238</v>
      </c>
      <c r="E413" s="247" t="s">
        <v>19</v>
      </c>
      <c r="F413" s="248" t="s">
        <v>240</v>
      </c>
      <c r="G413" s="246"/>
      <c r="H413" s="249">
        <v>284.55200000000002</v>
      </c>
      <c r="I413" s="250"/>
      <c r="J413" s="246"/>
      <c r="K413" s="246"/>
      <c r="L413" s="251"/>
      <c r="M413" s="252"/>
      <c r="N413" s="253"/>
      <c r="O413" s="253"/>
      <c r="P413" s="253"/>
      <c r="Q413" s="253"/>
      <c r="R413" s="253"/>
      <c r="S413" s="253"/>
      <c r="T413" s="253"/>
      <c r="U413" s="254"/>
      <c r="V413" s="14"/>
      <c r="W413" s="14"/>
      <c r="X413" s="14"/>
      <c r="Y413" s="14"/>
      <c r="Z413" s="14"/>
      <c r="AA413" s="14"/>
      <c r="AB413" s="14"/>
      <c r="AC413" s="14"/>
      <c r="AD413" s="14"/>
      <c r="AE413" s="14"/>
      <c r="AT413" s="255" t="s">
        <v>238</v>
      </c>
      <c r="AU413" s="255" t="s">
        <v>84</v>
      </c>
      <c r="AV413" s="14" t="s">
        <v>234</v>
      </c>
      <c r="AW413" s="14" t="s">
        <v>37</v>
      </c>
      <c r="AX413" s="14" t="s">
        <v>82</v>
      </c>
      <c r="AY413" s="255" t="s">
        <v>227</v>
      </c>
    </row>
    <row r="414" s="2" customFormat="1" ht="16.5" customHeight="1">
      <c r="A414" s="40"/>
      <c r="B414" s="41"/>
      <c r="C414" s="215" t="s">
        <v>1279</v>
      </c>
      <c r="D414" s="215" t="s">
        <v>229</v>
      </c>
      <c r="E414" s="216" t="s">
        <v>727</v>
      </c>
      <c r="F414" s="217" t="s">
        <v>728</v>
      </c>
      <c r="G414" s="218" t="s">
        <v>309</v>
      </c>
      <c r="H414" s="219">
        <v>80</v>
      </c>
      <c r="I414" s="220"/>
      <c r="J414" s="221">
        <f>ROUND(I414*H414,2)</f>
        <v>0</v>
      </c>
      <c r="K414" s="217" t="s">
        <v>4381</v>
      </c>
      <c r="L414" s="46"/>
      <c r="M414" s="222" t="s">
        <v>19</v>
      </c>
      <c r="N414" s="223" t="s">
        <v>46</v>
      </c>
      <c r="O414" s="86"/>
      <c r="P414" s="224">
        <f>O414*H414</f>
        <v>0</v>
      </c>
      <c r="Q414" s="224">
        <v>9.0000000000000006E-05</v>
      </c>
      <c r="R414" s="224">
        <f>Q414*H414</f>
        <v>0.0072000000000000007</v>
      </c>
      <c r="S414" s="224">
        <v>0</v>
      </c>
      <c r="T414" s="224">
        <f>S414*H414</f>
        <v>0</v>
      </c>
      <c r="U414" s="225" t="s">
        <v>19</v>
      </c>
      <c r="V414" s="40"/>
      <c r="W414" s="40"/>
      <c r="X414" s="40"/>
      <c r="Y414" s="40"/>
      <c r="Z414" s="40"/>
      <c r="AA414" s="40"/>
      <c r="AB414" s="40"/>
      <c r="AC414" s="40"/>
      <c r="AD414" s="40"/>
      <c r="AE414" s="40"/>
      <c r="AR414" s="226" t="s">
        <v>336</v>
      </c>
      <c r="AT414" s="226" t="s">
        <v>229</v>
      </c>
      <c r="AU414" s="226" t="s">
        <v>84</v>
      </c>
      <c r="AY414" s="19" t="s">
        <v>227</v>
      </c>
      <c r="BE414" s="227">
        <f>IF(N414="základní",J414,0)</f>
        <v>0</v>
      </c>
      <c r="BF414" s="227">
        <f>IF(N414="snížená",J414,0)</f>
        <v>0</v>
      </c>
      <c r="BG414" s="227">
        <f>IF(N414="zákl. přenesená",J414,0)</f>
        <v>0</v>
      </c>
      <c r="BH414" s="227">
        <f>IF(N414="sníž. přenesená",J414,0)</f>
        <v>0</v>
      </c>
      <c r="BI414" s="227">
        <f>IF(N414="nulová",J414,0)</f>
        <v>0</v>
      </c>
      <c r="BJ414" s="19" t="s">
        <v>82</v>
      </c>
      <c r="BK414" s="227">
        <f>ROUND(I414*H414,2)</f>
        <v>0</v>
      </c>
      <c r="BL414" s="19" t="s">
        <v>336</v>
      </c>
      <c r="BM414" s="226" t="s">
        <v>4685</v>
      </c>
    </row>
    <row r="415" s="2" customFormat="1">
      <c r="A415" s="40"/>
      <c r="B415" s="41"/>
      <c r="C415" s="42"/>
      <c r="D415" s="228" t="s">
        <v>236</v>
      </c>
      <c r="E415" s="42"/>
      <c r="F415" s="229" t="s">
        <v>4686</v>
      </c>
      <c r="G415" s="42"/>
      <c r="H415" s="42"/>
      <c r="I415" s="230"/>
      <c r="J415" s="42"/>
      <c r="K415" s="42"/>
      <c r="L415" s="46"/>
      <c r="M415" s="231"/>
      <c r="N415" s="232"/>
      <c r="O415" s="86"/>
      <c r="P415" s="86"/>
      <c r="Q415" s="86"/>
      <c r="R415" s="86"/>
      <c r="S415" s="86"/>
      <c r="T415" s="86"/>
      <c r="U415" s="87"/>
      <c r="V415" s="40"/>
      <c r="W415" s="40"/>
      <c r="X415" s="40"/>
      <c r="Y415" s="40"/>
      <c r="Z415" s="40"/>
      <c r="AA415" s="40"/>
      <c r="AB415" s="40"/>
      <c r="AC415" s="40"/>
      <c r="AD415" s="40"/>
      <c r="AE415" s="40"/>
      <c r="AT415" s="19" t="s">
        <v>236</v>
      </c>
      <c r="AU415" s="19" t="s">
        <v>84</v>
      </c>
    </row>
    <row r="416" s="13" customFormat="1">
      <c r="A416" s="13"/>
      <c r="B416" s="233"/>
      <c r="C416" s="234"/>
      <c r="D416" s="235" t="s">
        <v>238</v>
      </c>
      <c r="E416" s="236" t="s">
        <v>19</v>
      </c>
      <c r="F416" s="237" t="s">
        <v>986</v>
      </c>
      <c r="G416" s="234"/>
      <c r="H416" s="238">
        <v>80</v>
      </c>
      <c r="I416" s="239"/>
      <c r="J416" s="234"/>
      <c r="K416" s="234"/>
      <c r="L416" s="240"/>
      <c r="M416" s="241"/>
      <c r="N416" s="242"/>
      <c r="O416" s="242"/>
      <c r="P416" s="242"/>
      <c r="Q416" s="242"/>
      <c r="R416" s="242"/>
      <c r="S416" s="242"/>
      <c r="T416" s="242"/>
      <c r="U416" s="243"/>
      <c r="V416" s="13"/>
      <c r="W416" s="13"/>
      <c r="X416" s="13"/>
      <c r="Y416" s="13"/>
      <c r="Z416" s="13"/>
      <c r="AA416" s="13"/>
      <c r="AB416" s="13"/>
      <c r="AC416" s="13"/>
      <c r="AD416" s="13"/>
      <c r="AE416" s="13"/>
      <c r="AT416" s="244" t="s">
        <v>238</v>
      </c>
      <c r="AU416" s="244" t="s">
        <v>84</v>
      </c>
      <c r="AV416" s="13" t="s">
        <v>84</v>
      </c>
      <c r="AW416" s="13" t="s">
        <v>37</v>
      </c>
      <c r="AX416" s="13" t="s">
        <v>75</v>
      </c>
      <c r="AY416" s="244" t="s">
        <v>227</v>
      </c>
    </row>
    <row r="417" s="14" customFormat="1">
      <c r="A417" s="14"/>
      <c r="B417" s="245"/>
      <c r="C417" s="246"/>
      <c r="D417" s="235" t="s">
        <v>238</v>
      </c>
      <c r="E417" s="247" t="s">
        <v>19</v>
      </c>
      <c r="F417" s="248" t="s">
        <v>240</v>
      </c>
      <c r="G417" s="246"/>
      <c r="H417" s="249">
        <v>80</v>
      </c>
      <c r="I417" s="250"/>
      <c r="J417" s="246"/>
      <c r="K417" s="246"/>
      <c r="L417" s="251"/>
      <c r="M417" s="252"/>
      <c r="N417" s="253"/>
      <c r="O417" s="253"/>
      <c r="P417" s="253"/>
      <c r="Q417" s="253"/>
      <c r="R417" s="253"/>
      <c r="S417" s="253"/>
      <c r="T417" s="253"/>
      <c r="U417" s="254"/>
      <c r="V417" s="14"/>
      <c r="W417" s="14"/>
      <c r="X417" s="14"/>
      <c r="Y417" s="14"/>
      <c r="Z417" s="14"/>
      <c r="AA417" s="14"/>
      <c r="AB417" s="14"/>
      <c r="AC417" s="14"/>
      <c r="AD417" s="14"/>
      <c r="AE417" s="14"/>
      <c r="AT417" s="255" t="s">
        <v>238</v>
      </c>
      <c r="AU417" s="255" t="s">
        <v>84</v>
      </c>
      <c r="AV417" s="14" t="s">
        <v>234</v>
      </c>
      <c r="AW417" s="14" t="s">
        <v>37</v>
      </c>
      <c r="AX417" s="14" t="s">
        <v>82</v>
      </c>
      <c r="AY417" s="255" t="s">
        <v>227</v>
      </c>
    </row>
    <row r="418" s="2" customFormat="1" ht="16.5" customHeight="1">
      <c r="A418" s="40"/>
      <c r="B418" s="41"/>
      <c r="C418" s="215" t="s">
        <v>1102</v>
      </c>
      <c r="D418" s="215" t="s">
        <v>229</v>
      </c>
      <c r="E418" s="216" t="s">
        <v>735</v>
      </c>
      <c r="F418" s="217" t="s">
        <v>736</v>
      </c>
      <c r="G418" s="218" t="s">
        <v>348</v>
      </c>
      <c r="H418" s="219">
        <v>50</v>
      </c>
      <c r="I418" s="220"/>
      <c r="J418" s="221">
        <f>ROUND(I418*H418,2)</f>
        <v>0</v>
      </c>
      <c r="K418" s="217" t="s">
        <v>4381</v>
      </c>
      <c r="L418" s="46"/>
      <c r="M418" s="222" t="s">
        <v>19</v>
      </c>
      <c r="N418" s="223" t="s">
        <v>46</v>
      </c>
      <c r="O418" s="86"/>
      <c r="P418" s="224">
        <f>O418*H418</f>
        <v>0</v>
      </c>
      <c r="Q418" s="224">
        <v>0</v>
      </c>
      <c r="R418" s="224">
        <f>Q418*H418</f>
        <v>0</v>
      </c>
      <c r="S418" s="224">
        <v>0</v>
      </c>
      <c r="T418" s="224">
        <f>S418*H418</f>
        <v>0</v>
      </c>
      <c r="U418" s="225" t="s">
        <v>19</v>
      </c>
      <c r="V418" s="40"/>
      <c r="W418" s="40"/>
      <c r="X418" s="40"/>
      <c r="Y418" s="40"/>
      <c r="Z418" s="40"/>
      <c r="AA418" s="40"/>
      <c r="AB418" s="40"/>
      <c r="AC418" s="40"/>
      <c r="AD418" s="40"/>
      <c r="AE418" s="40"/>
      <c r="AR418" s="226" t="s">
        <v>336</v>
      </c>
      <c r="AT418" s="226" t="s">
        <v>229</v>
      </c>
      <c r="AU418" s="226" t="s">
        <v>84</v>
      </c>
      <c r="AY418" s="19" t="s">
        <v>227</v>
      </c>
      <c r="BE418" s="227">
        <f>IF(N418="základní",J418,0)</f>
        <v>0</v>
      </c>
      <c r="BF418" s="227">
        <f>IF(N418="snížená",J418,0)</f>
        <v>0</v>
      </c>
      <c r="BG418" s="227">
        <f>IF(N418="zákl. přenesená",J418,0)</f>
        <v>0</v>
      </c>
      <c r="BH418" s="227">
        <f>IF(N418="sníž. přenesená",J418,0)</f>
        <v>0</v>
      </c>
      <c r="BI418" s="227">
        <f>IF(N418="nulová",J418,0)</f>
        <v>0</v>
      </c>
      <c r="BJ418" s="19" t="s">
        <v>82</v>
      </c>
      <c r="BK418" s="227">
        <f>ROUND(I418*H418,2)</f>
        <v>0</v>
      </c>
      <c r="BL418" s="19" t="s">
        <v>336</v>
      </c>
      <c r="BM418" s="226" t="s">
        <v>4687</v>
      </c>
    </row>
    <row r="419" s="2" customFormat="1">
      <c r="A419" s="40"/>
      <c r="B419" s="41"/>
      <c r="C419" s="42"/>
      <c r="D419" s="228" t="s">
        <v>236</v>
      </c>
      <c r="E419" s="42"/>
      <c r="F419" s="229" t="s">
        <v>4688</v>
      </c>
      <c r="G419" s="42"/>
      <c r="H419" s="42"/>
      <c r="I419" s="230"/>
      <c r="J419" s="42"/>
      <c r="K419" s="42"/>
      <c r="L419" s="46"/>
      <c r="M419" s="231"/>
      <c r="N419" s="232"/>
      <c r="O419" s="86"/>
      <c r="P419" s="86"/>
      <c r="Q419" s="86"/>
      <c r="R419" s="86"/>
      <c r="S419" s="86"/>
      <c r="T419" s="86"/>
      <c r="U419" s="87"/>
      <c r="V419" s="40"/>
      <c r="W419" s="40"/>
      <c r="X419" s="40"/>
      <c r="Y419" s="40"/>
      <c r="Z419" s="40"/>
      <c r="AA419" s="40"/>
      <c r="AB419" s="40"/>
      <c r="AC419" s="40"/>
      <c r="AD419" s="40"/>
      <c r="AE419" s="40"/>
      <c r="AT419" s="19" t="s">
        <v>236</v>
      </c>
      <c r="AU419" s="19" t="s">
        <v>84</v>
      </c>
    </row>
    <row r="420" s="13" customFormat="1">
      <c r="A420" s="13"/>
      <c r="B420" s="233"/>
      <c r="C420" s="234"/>
      <c r="D420" s="235" t="s">
        <v>238</v>
      </c>
      <c r="E420" s="236" t="s">
        <v>19</v>
      </c>
      <c r="F420" s="237" t="s">
        <v>648</v>
      </c>
      <c r="G420" s="234"/>
      <c r="H420" s="238">
        <v>50</v>
      </c>
      <c r="I420" s="239"/>
      <c r="J420" s="234"/>
      <c r="K420" s="234"/>
      <c r="L420" s="240"/>
      <c r="M420" s="241"/>
      <c r="N420" s="242"/>
      <c r="O420" s="242"/>
      <c r="P420" s="242"/>
      <c r="Q420" s="242"/>
      <c r="R420" s="242"/>
      <c r="S420" s="242"/>
      <c r="T420" s="242"/>
      <c r="U420" s="243"/>
      <c r="V420" s="13"/>
      <c r="W420" s="13"/>
      <c r="X420" s="13"/>
      <c r="Y420" s="13"/>
      <c r="Z420" s="13"/>
      <c r="AA420" s="13"/>
      <c r="AB420" s="13"/>
      <c r="AC420" s="13"/>
      <c r="AD420" s="13"/>
      <c r="AE420" s="13"/>
      <c r="AT420" s="244" t="s">
        <v>238</v>
      </c>
      <c r="AU420" s="244" t="s">
        <v>84</v>
      </c>
      <c r="AV420" s="13" t="s">
        <v>84</v>
      </c>
      <c r="AW420" s="13" t="s">
        <v>37</v>
      </c>
      <c r="AX420" s="13" t="s">
        <v>75</v>
      </c>
      <c r="AY420" s="244" t="s">
        <v>227</v>
      </c>
    </row>
    <row r="421" s="14" customFormat="1">
      <c r="A421" s="14"/>
      <c r="B421" s="245"/>
      <c r="C421" s="246"/>
      <c r="D421" s="235" t="s">
        <v>238</v>
      </c>
      <c r="E421" s="247" t="s">
        <v>19</v>
      </c>
      <c r="F421" s="248" t="s">
        <v>240</v>
      </c>
      <c r="G421" s="246"/>
      <c r="H421" s="249">
        <v>50</v>
      </c>
      <c r="I421" s="250"/>
      <c r="J421" s="246"/>
      <c r="K421" s="246"/>
      <c r="L421" s="251"/>
      <c r="M421" s="252"/>
      <c r="N421" s="253"/>
      <c r="O421" s="253"/>
      <c r="P421" s="253"/>
      <c r="Q421" s="253"/>
      <c r="R421" s="253"/>
      <c r="S421" s="253"/>
      <c r="T421" s="253"/>
      <c r="U421" s="254"/>
      <c r="V421" s="14"/>
      <c r="W421" s="14"/>
      <c r="X421" s="14"/>
      <c r="Y421" s="14"/>
      <c r="Z421" s="14"/>
      <c r="AA421" s="14"/>
      <c r="AB421" s="14"/>
      <c r="AC421" s="14"/>
      <c r="AD421" s="14"/>
      <c r="AE421" s="14"/>
      <c r="AT421" s="255" t="s">
        <v>238</v>
      </c>
      <c r="AU421" s="255" t="s">
        <v>84</v>
      </c>
      <c r="AV421" s="14" t="s">
        <v>234</v>
      </c>
      <c r="AW421" s="14" t="s">
        <v>37</v>
      </c>
      <c r="AX421" s="14" t="s">
        <v>82</v>
      </c>
      <c r="AY421" s="255" t="s">
        <v>227</v>
      </c>
    </row>
    <row r="422" s="2" customFormat="1" ht="16.5" customHeight="1">
      <c r="A422" s="40"/>
      <c r="B422" s="41"/>
      <c r="C422" s="215" t="s">
        <v>1283</v>
      </c>
      <c r="D422" s="215" t="s">
        <v>229</v>
      </c>
      <c r="E422" s="216" t="s">
        <v>740</v>
      </c>
      <c r="F422" s="217" t="s">
        <v>741</v>
      </c>
      <c r="G422" s="218" t="s">
        <v>348</v>
      </c>
      <c r="H422" s="219">
        <v>20</v>
      </c>
      <c r="I422" s="220"/>
      <c r="J422" s="221">
        <f>ROUND(I422*H422,2)</f>
        <v>0</v>
      </c>
      <c r="K422" s="217" t="s">
        <v>4381</v>
      </c>
      <c r="L422" s="46"/>
      <c r="M422" s="222" t="s">
        <v>19</v>
      </c>
      <c r="N422" s="223" t="s">
        <v>46</v>
      </c>
      <c r="O422" s="86"/>
      <c r="P422" s="224">
        <f>O422*H422</f>
        <v>0</v>
      </c>
      <c r="Q422" s="224">
        <v>0</v>
      </c>
      <c r="R422" s="224">
        <f>Q422*H422</f>
        <v>0</v>
      </c>
      <c r="S422" s="224">
        <v>0</v>
      </c>
      <c r="T422" s="224">
        <f>S422*H422</f>
        <v>0</v>
      </c>
      <c r="U422" s="225" t="s">
        <v>19</v>
      </c>
      <c r="V422" s="40"/>
      <c r="W422" s="40"/>
      <c r="X422" s="40"/>
      <c r="Y422" s="40"/>
      <c r="Z422" s="40"/>
      <c r="AA422" s="40"/>
      <c r="AB422" s="40"/>
      <c r="AC422" s="40"/>
      <c r="AD422" s="40"/>
      <c r="AE422" s="40"/>
      <c r="AR422" s="226" t="s">
        <v>336</v>
      </c>
      <c r="AT422" s="226" t="s">
        <v>229</v>
      </c>
      <c r="AU422" s="226" t="s">
        <v>84</v>
      </c>
      <c r="AY422" s="19" t="s">
        <v>227</v>
      </c>
      <c r="BE422" s="227">
        <f>IF(N422="základní",J422,0)</f>
        <v>0</v>
      </c>
      <c r="BF422" s="227">
        <f>IF(N422="snížená",J422,0)</f>
        <v>0</v>
      </c>
      <c r="BG422" s="227">
        <f>IF(N422="zákl. přenesená",J422,0)</f>
        <v>0</v>
      </c>
      <c r="BH422" s="227">
        <f>IF(N422="sníž. přenesená",J422,0)</f>
        <v>0</v>
      </c>
      <c r="BI422" s="227">
        <f>IF(N422="nulová",J422,0)</f>
        <v>0</v>
      </c>
      <c r="BJ422" s="19" t="s">
        <v>82</v>
      </c>
      <c r="BK422" s="227">
        <f>ROUND(I422*H422,2)</f>
        <v>0</v>
      </c>
      <c r="BL422" s="19" t="s">
        <v>336</v>
      </c>
      <c r="BM422" s="226" t="s">
        <v>4689</v>
      </c>
    </row>
    <row r="423" s="2" customFormat="1">
      <c r="A423" s="40"/>
      <c r="B423" s="41"/>
      <c r="C423" s="42"/>
      <c r="D423" s="228" t="s">
        <v>236</v>
      </c>
      <c r="E423" s="42"/>
      <c r="F423" s="229" t="s">
        <v>4690</v>
      </c>
      <c r="G423" s="42"/>
      <c r="H423" s="42"/>
      <c r="I423" s="230"/>
      <c r="J423" s="42"/>
      <c r="K423" s="42"/>
      <c r="L423" s="46"/>
      <c r="M423" s="231"/>
      <c r="N423" s="232"/>
      <c r="O423" s="86"/>
      <c r="P423" s="86"/>
      <c r="Q423" s="86"/>
      <c r="R423" s="86"/>
      <c r="S423" s="86"/>
      <c r="T423" s="86"/>
      <c r="U423" s="87"/>
      <c r="V423" s="40"/>
      <c r="W423" s="40"/>
      <c r="X423" s="40"/>
      <c r="Y423" s="40"/>
      <c r="Z423" s="40"/>
      <c r="AA423" s="40"/>
      <c r="AB423" s="40"/>
      <c r="AC423" s="40"/>
      <c r="AD423" s="40"/>
      <c r="AE423" s="40"/>
      <c r="AT423" s="19" t="s">
        <v>236</v>
      </c>
      <c r="AU423" s="19" t="s">
        <v>84</v>
      </c>
    </row>
    <row r="424" s="13" customFormat="1">
      <c r="A424" s="13"/>
      <c r="B424" s="233"/>
      <c r="C424" s="234"/>
      <c r="D424" s="235" t="s">
        <v>238</v>
      </c>
      <c r="E424" s="236" t="s">
        <v>19</v>
      </c>
      <c r="F424" s="237" t="s">
        <v>367</v>
      </c>
      <c r="G424" s="234"/>
      <c r="H424" s="238">
        <v>20</v>
      </c>
      <c r="I424" s="239"/>
      <c r="J424" s="234"/>
      <c r="K424" s="234"/>
      <c r="L424" s="240"/>
      <c r="M424" s="241"/>
      <c r="N424" s="242"/>
      <c r="O424" s="242"/>
      <c r="P424" s="242"/>
      <c r="Q424" s="242"/>
      <c r="R424" s="242"/>
      <c r="S424" s="242"/>
      <c r="T424" s="242"/>
      <c r="U424" s="243"/>
      <c r="V424" s="13"/>
      <c r="W424" s="13"/>
      <c r="X424" s="13"/>
      <c r="Y424" s="13"/>
      <c r="Z424" s="13"/>
      <c r="AA424" s="13"/>
      <c r="AB424" s="13"/>
      <c r="AC424" s="13"/>
      <c r="AD424" s="13"/>
      <c r="AE424" s="13"/>
      <c r="AT424" s="244" t="s">
        <v>238</v>
      </c>
      <c r="AU424" s="244" t="s">
        <v>84</v>
      </c>
      <c r="AV424" s="13" t="s">
        <v>84</v>
      </c>
      <c r="AW424" s="13" t="s">
        <v>37</v>
      </c>
      <c r="AX424" s="13" t="s">
        <v>75</v>
      </c>
      <c r="AY424" s="244" t="s">
        <v>227</v>
      </c>
    </row>
    <row r="425" s="14" customFormat="1">
      <c r="A425" s="14"/>
      <c r="B425" s="245"/>
      <c r="C425" s="246"/>
      <c r="D425" s="235" t="s">
        <v>238</v>
      </c>
      <c r="E425" s="247" t="s">
        <v>19</v>
      </c>
      <c r="F425" s="248" t="s">
        <v>240</v>
      </c>
      <c r="G425" s="246"/>
      <c r="H425" s="249">
        <v>20</v>
      </c>
      <c r="I425" s="250"/>
      <c r="J425" s="246"/>
      <c r="K425" s="246"/>
      <c r="L425" s="251"/>
      <c r="M425" s="252"/>
      <c r="N425" s="253"/>
      <c r="O425" s="253"/>
      <c r="P425" s="253"/>
      <c r="Q425" s="253"/>
      <c r="R425" s="253"/>
      <c r="S425" s="253"/>
      <c r="T425" s="253"/>
      <c r="U425" s="254"/>
      <c r="V425" s="14"/>
      <c r="W425" s="14"/>
      <c r="X425" s="14"/>
      <c r="Y425" s="14"/>
      <c r="Z425" s="14"/>
      <c r="AA425" s="14"/>
      <c r="AB425" s="14"/>
      <c r="AC425" s="14"/>
      <c r="AD425" s="14"/>
      <c r="AE425" s="14"/>
      <c r="AT425" s="255" t="s">
        <v>238</v>
      </c>
      <c r="AU425" s="255" t="s">
        <v>84</v>
      </c>
      <c r="AV425" s="14" t="s">
        <v>234</v>
      </c>
      <c r="AW425" s="14" t="s">
        <v>37</v>
      </c>
      <c r="AX425" s="14" t="s">
        <v>82</v>
      </c>
      <c r="AY425" s="255" t="s">
        <v>227</v>
      </c>
    </row>
    <row r="426" s="2" customFormat="1" ht="16.5" customHeight="1">
      <c r="A426" s="40"/>
      <c r="B426" s="41"/>
      <c r="C426" s="215" t="s">
        <v>1286</v>
      </c>
      <c r="D426" s="215" t="s">
        <v>229</v>
      </c>
      <c r="E426" s="216" t="s">
        <v>745</v>
      </c>
      <c r="F426" s="217" t="s">
        <v>746</v>
      </c>
      <c r="G426" s="218" t="s">
        <v>348</v>
      </c>
      <c r="H426" s="219">
        <v>15</v>
      </c>
      <c r="I426" s="220"/>
      <c r="J426" s="221">
        <f>ROUND(I426*H426,2)</f>
        <v>0</v>
      </c>
      <c r="K426" s="217" t="s">
        <v>4381</v>
      </c>
      <c r="L426" s="46"/>
      <c r="M426" s="222" t="s">
        <v>19</v>
      </c>
      <c r="N426" s="223" t="s">
        <v>46</v>
      </c>
      <c r="O426" s="86"/>
      <c r="P426" s="224">
        <f>O426*H426</f>
        <v>0</v>
      </c>
      <c r="Q426" s="224">
        <v>0</v>
      </c>
      <c r="R426" s="224">
        <f>Q426*H426</f>
        <v>0</v>
      </c>
      <c r="S426" s="224">
        <v>0</v>
      </c>
      <c r="T426" s="224">
        <f>S426*H426</f>
        <v>0</v>
      </c>
      <c r="U426" s="225" t="s">
        <v>19</v>
      </c>
      <c r="V426" s="40"/>
      <c r="W426" s="40"/>
      <c r="X426" s="40"/>
      <c r="Y426" s="40"/>
      <c r="Z426" s="40"/>
      <c r="AA426" s="40"/>
      <c r="AB426" s="40"/>
      <c r="AC426" s="40"/>
      <c r="AD426" s="40"/>
      <c r="AE426" s="40"/>
      <c r="AR426" s="226" t="s">
        <v>336</v>
      </c>
      <c r="AT426" s="226" t="s">
        <v>229</v>
      </c>
      <c r="AU426" s="226" t="s">
        <v>84</v>
      </c>
      <c r="AY426" s="19" t="s">
        <v>227</v>
      </c>
      <c r="BE426" s="227">
        <f>IF(N426="základní",J426,0)</f>
        <v>0</v>
      </c>
      <c r="BF426" s="227">
        <f>IF(N426="snížená",J426,0)</f>
        <v>0</v>
      </c>
      <c r="BG426" s="227">
        <f>IF(N426="zákl. přenesená",J426,0)</f>
        <v>0</v>
      </c>
      <c r="BH426" s="227">
        <f>IF(N426="sníž. přenesená",J426,0)</f>
        <v>0</v>
      </c>
      <c r="BI426" s="227">
        <f>IF(N426="nulová",J426,0)</f>
        <v>0</v>
      </c>
      <c r="BJ426" s="19" t="s">
        <v>82</v>
      </c>
      <c r="BK426" s="227">
        <f>ROUND(I426*H426,2)</f>
        <v>0</v>
      </c>
      <c r="BL426" s="19" t="s">
        <v>336</v>
      </c>
      <c r="BM426" s="226" t="s">
        <v>4691</v>
      </c>
    </row>
    <row r="427" s="2" customFormat="1">
      <c r="A427" s="40"/>
      <c r="B427" s="41"/>
      <c r="C427" s="42"/>
      <c r="D427" s="228" t="s">
        <v>236</v>
      </c>
      <c r="E427" s="42"/>
      <c r="F427" s="229" t="s">
        <v>4692</v>
      </c>
      <c r="G427" s="42"/>
      <c r="H427" s="42"/>
      <c r="I427" s="230"/>
      <c r="J427" s="42"/>
      <c r="K427" s="42"/>
      <c r="L427" s="46"/>
      <c r="M427" s="231"/>
      <c r="N427" s="232"/>
      <c r="O427" s="86"/>
      <c r="P427" s="86"/>
      <c r="Q427" s="86"/>
      <c r="R427" s="86"/>
      <c r="S427" s="86"/>
      <c r="T427" s="86"/>
      <c r="U427" s="87"/>
      <c r="V427" s="40"/>
      <c r="W427" s="40"/>
      <c r="X427" s="40"/>
      <c r="Y427" s="40"/>
      <c r="Z427" s="40"/>
      <c r="AA427" s="40"/>
      <c r="AB427" s="40"/>
      <c r="AC427" s="40"/>
      <c r="AD427" s="40"/>
      <c r="AE427" s="40"/>
      <c r="AT427" s="19" t="s">
        <v>236</v>
      </c>
      <c r="AU427" s="19" t="s">
        <v>84</v>
      </c>
    </row>
    <row r="428" s="13" customFormat="1">
      <c r="A428" s="13"/>
      <c r="B428" s="233"/>
      <c r="C428" s="234"/>
      <c r="D428" s="235" t="s">
        <v>238</v>
      </c>
      <c r="E428" s="236" t="s">
        <v>19</v>
      </c>
      <c r="F428" s="237" t="s">
        <v>329</v>
      </c>
      <c r="G428" s="234"/>
      <c r="H428" s="238">
        <v>15</v>
      </c>
      <c r="I428" s="239"/>
      <c r="J428" s="234"/>
      <c r="K428" s="234"/>
      <c r="L428" s="240"/>
      <c r="M428" s="241"/>
      <c r="N428" s="242"/>
      <c r="O428" s="242"/>
      <c r="P428" s="242"/>
      <c r="Q428" s="242"/>
      <c r="R428" s="242"/>
      <c r="S428" s="242"/>
      <c r="T428" s="242"/>
      <c r="U428" s="243"/>
      <c r="V428" s="13"/>
      <c r="W428" s="13"/>
      <c r="X428" s="13"/>
      <c r="Y428" s="13"/>
      <c r="Z428" s="13"/>
      <c r="AA428" s="13"/>
      <c r="AB428" s="13"/>
      <c r="AC428" s="13"/>
      <c r="AD428" s="13"/>
      <c r="AE428" s="13"/>
      <c r="AT428" s="244" t="s">
        <v>238</v>
      </c>
      <c r="AU428" s="244" t="s">
        <v>84</v>
      </c>
      <c r="AV428" s="13" t="s">
        <v>84</v>
      </c>
      <c r="AW428" s="13" t="s">
        <v>37</v>
      </c>
      <c r="AX428" s="13" t="s">
        <v>75</v>
      </c>
      <c r="AY428" s="244" t="s">
        <v>227</v>
      </c>
    </row>
    <row r="429" s="14" customFormat="1">
      <c r="A429" s="14"/>
      <c r="B429" s="245"/>
      <c r="C429" s="246"/>
      <c r="D429" s="235" t="s">
        <v>238</v>
      </c>
      <c r="E429" s="247" t="s">
        <v>19</v>
      </c>
      <c r="F429" s="248" t="s">
        <v>240</v>
      </c>
      <c r="G429" s="246"/>
      <c r="H429" s="249">
        <v>15</v>
      </c>
      <c r="I429" s="250"/>
      <c r="J429" s="246"/>
      <c r="K429" s="246"/>
      <c r="L429" s="251"/>
      <c r="M429" s="252"/>
      <c r="N429" s="253"/>
      <c r="O429" s="253"/>
      <c r="P429" s="253"/>
      <c r="Q429" s="253"/>
      <c r="R429" s="253"/>
      <c r="S429" s="253"/>
      <c r="T429" s="253"/>
      <c r="U429" s="254"/>
      <c r="V429" s="14"/>
      <c r="W429" s="14"/>
      <c r="X429" s="14"/>
      <c r="Y429" s="14"/>
      <c r="Z429" s="14"/>
      <c r="AA429" s="14"/>
      <c r="AB429" s="14"/>
      <c r="AC429" s="14"/>
      <c r="AD429" s="14"/>
      <c r="AE429" s="14"/>
      <c r="AT429" s="255" t="s">
        <v>238</v>
      </c>
      <c r="AU429" s="255" t="s">
        <v>84</v>
      </c>
      <c r="AV429" s="14" t="s">
        <v>234</v>
      </c>
      <c r="AW429" s="14" t="s">
        <v>37</v>
      </c>
      <c r="AX429" s="14" t="s">
        <v>82</v>
      </c>
      <c r="AY429" s="255" t="s">
        <v>227</v>
      </c>
    </row>
    <row r="430" s="2" customFormat="1" ht="16.5" customHeight="1">
      <c r="A430" s="40"/>
      <c r="B430" s="41"/>
      <c r="C430" s="215" t="s">
        <v>1288</v>
      </c>
      <c r="D430" s="215" t="s">
        <v>229</v>
      </c>
      <c r="E430" s="216" t="s">
        <v>751</v>
      </c>
      <c r="F430" s="217" t="s">
        <v>752</v>
      </c>
      <c r="G430" s="218" t="s">
        <v>309</v>
      </c>
      <c r="H430" s="219">
        <v>50</v>
      </c>
      <c r="I430" s="220"/>
      <c r="J430" s="221">
        <f>ROUND(I430*H430,2)</f>
        <v>0</v>
      </c>
      <c r="K430" s="217" t="s">
        <v>4381</v>
      </c>
      <c r="L430" s="46"/>
      <c r="M430" s="222" t="s">
        <v>19</v>
      </c>
      <c r="N430" s="223" t="s">
        <v>46</v>
      </c>
      <c r="O430" s="86"/>
      <c r="P430" s="224">
        <f>O430*H430</f>
        <v>0</v>
      </c>
      <c r="Q430" s="224">
        <v>0</v>
      </c>
      <c r="R430" s="224">
        <f>Q430*H430</f>
        <v>0</v>
      </c>
      <c r="S430" s="224">
        <v>0</v>
      </c>
      <c r="T430" s="224">
        <f>S430*H430</f>
        <v>0</v>
      </c>
      <c r="U430" s="225" t="s">
        <v>19</v>
      </c>
      <c r="V430" s="40"/>
      <c r="W430" s="40"/>
      <c r="X430" s="40"/>
      <c r="Y430" s="40"/>
      <c r="Z430" s="40"/>
      <c r="AA430" s="40"/>
      <c r="AB430" s="40"/>
      <c r="AC430" s="40"/>
      <c r="AD430" s="40"/>
      <c r="AE430" s="40"/>
      <c r="AR430" s="226" t="s">
        <v>336</v>
      </c>
      <c r="AT430" s="226" t="s">
        <v>229</v>
      </c>
      <c r="AU430" s="226" t="s">
        <v>84</v>
      </c>
      <c r="AY430" s="19" t="s">
        <v>227</v>
      </c>
      <c r="BE430" s="227">
        <f>IF(N430="základní",J430,0)</f>
        <v>0</v>
      </c>
      <c r="BF430" s="227">
        <f>IF(N430="snížená",J430,0)</f>
        <v>0</v>
      </c>
      <c r="BG430" s="227">
        <f>IF(N430="zákl. přenesená",J430,0)</f>
        <v>0</v>
      </c>
      <c r="BH430" s="227">
        <f>IF(N430="sníž. přenesená",J430,0)</f>
        <v>0</v>
      </c>
      <c r="BI430" s="227">
        <f>IF(N430="nulová",J430,0)</f>
        <v>0</v>
      </c>
      <c r="BJ430" s="19" t="s">
        <v>82</v>
      </c>
      <c r="BK430" s="227">
        <f>ROUND(I430*H430,2)</f>
        <v>0</v>
      </c>
      <c r="BL430" s="19" t="s">
        <v>336</v>
      </c>
      <c r="BM430" s="226" t="s">
        <v>4693</v>
      </c>
    </row>
    <row r="431" s="2" customFormat="1">
      <c r="A431" s="40"/>
      <c r="B431" s="41"/>
      <c r="C431" s="42"/>
      <c r="D431" s="228" t="s">
        <v>236</v>
      </c>
      <c r="E431" s="42"/>
      <c r="F431" s="229" t="s">
        <v>4694</v>
      </c>
      <c r="G431" s="42"/>
      <c r="H431" s="42"/>
      <c r="I431" s="230"/>
      <c r="J431" s="42"/>
      <c r="K431" s="42"/>
      <c r="L431" s="46"/>
      <c r="M431" s="231"/>
      <c r="N431" s="232"/>
      <c r="O431" s="86"/>
      <c r="P431" s="86"/>
      <c r="Q431" s="86"/>
      <c r="R431" s="86"/>
      <c r="S431" s="86"/>
      <c r="T431" s="86"/>
      <c r="U431" s="87"/>
      <c r="V431" s="40"/>
      <c r="W431" s="40"/>
      <c r="X431" s="40"/>
      <c r="Y431" s="40"/>
      <c r="Z431" s="40"/>
      <c r="AA431" s="40"/>
      <c r="AB431" s="40"/>
      <c r="AC431" s="40"/>
      <c r="AD431" s="40"/>
      <c r="AE431" s="40"/>
      <c r="AT431" s="19" t="s">
        <v>236</v>
      </c>
      <c r="AU431" s="19" t="s">
        <v>84</v>
      </c>
    </row>
    <row r="432" s="13" customFormat="1">
      <c r="A432" s="13"/>
      <c r="B432" s="233"/>
      <c r="C432" s="234"/>
      <c r="D432" s="235" t="s">
        <v>238</v>
      </c>
      <c r="E432" s="236" t="s">
        <v>19</v>
      </c>
      <c r="F432" s="237" t="s">
        <v>648</v>
      </c>
      <c r="G432" s="234"/>
      <c r="H432" s="238">
        <v>50</v>
      </c>
      <c r="I432" s="239"/>
      <c r="J432" s="234"/>
      <c r="K432" s="234"/>
      <c r="L432" s="240"/>
      <c r="M432" s="241"/>
      <c r="N432" s="242"/>
      <c r="O432" s="242"/>
      <c r="P432" s="242"/>
      <c r="Q432" s="242"/>
      <c r="R432" s="242"/>
      <c r="S432" s="242"/>
      <c r="T432" s="242"/>
      <c r="U432" s="243"/>
      <c r="V432" s="13"/>
      <c r="W432" s="13"/>
      <c r="X432" s="13"/>
      <c r="Y432" s="13"/>
      <c r="Z432" s="13"/>
      <c r="AA432" s="13"/>
      <c r="AB432" s="13"/>
      <c r="AC432" s="13"/>
      <c r="AD432" s="13"/>
      <c r="AE432" s="13"/>
      <c r="AT432" s="244" t="s">
        <v>238</v>
      </c>
      <c r="AU432" s="244" t="s">
        <v>84</v>
      </c>
      <c r="AV432" s="13" t="s">
        <v>84</v>
      </c>
      <c r="AW432" s="13" t="s">
        <v>37</v>
      </c>
      <c r="AX432" s="13" t="s">
        <v>75</v>
      </c>
      <c r="AY432" s="244" t="s">
        <v>227</v>
      </c>
    </row>
    <row r="433" s="14" customFormat="1">
      <c r="A433" s="14"/>
      <c r="B433" s="245"/>
      <c r="C433" s="246"/>
      <c r="D433" s="235" t="s">
        <v>238</v>
      </c>
      <c r="E433" s="247" t="s">
        <v>19</v>
      </c>
      <c r="F433" s="248" t="s">
        <v>240</v>
      </c>
      <c r="G433" s="246"/>
      <c r="H433" s="249">
        <v>50</v>
      </c>
      <c r="I433" s="250"/>
      <c r="J433" s="246"/>
      <c r="K433" s="246"/>
      <c r="L433" s="251"/>
      <c r="M433" s="252"/>
      <c r="N433" s="253"/>
      <c r="O433" s="253"/>
      <c r="P433" s="253"/>
      <c r="Q433" s="253"/>
      <c r="R433" s="253"/>
      <c r="S433" s="253"/>
      <c r="T433" s="253"/>
      <c r="U433" s="254"/>
      <c r="V433" s="14"/>
      <c r="W433" s="14"/>
      <c r="X433" s="14"/>
      <c r="Y433" s="14"/>
      <c r="Z433" s="14"/>
      <c r="AA433" s="14"/>
      <c r="AB433" s="14"/>
      <c r="AC433" s="14"/>
      <c r="AD433" s="14"/>
      <c r="AE433" s="14"/>
      <c r="AT433" s="255" t="s">
        <v>238</v>
      </c>
      <c r="AU433" s="255" t="s">
        <v>84</v>
      </c>
      <c r="AV433" s="14" t="s">
        <v>234</v>
      </c>
      <c r="AW433" s="14" t="s">
        <v>37</v>
      </c>
      <c r="AX433" s="14" t="s">
        <v>82</v>
      </c>
      <c r="AY433" s="255" t="s">
        <v>227</v>
      </c>
    </row>
    <row r="434" s="2" customFormat="1" ht="16.5" customHeight="1">
      <c r="A434" s="40"/>
      <c r="B434" s="41"/>
      <c r="C434" s="215" t="s">
        <v>1291</v>
      </c>
      <c r="D434" s="215" t="s">
        <v>229</v>
      </c>
      <c r="E434" s="216" t="s">
        <v>757</v>
      </c>
      <c r="F434" s="217" t="s">
        <v>758</v>
      </c>
      <c r="G434" s="218" t="s">
        <v>259</v>
      </c>
      <c r="H434" s="219">
        <v>284.55000000000001</v>
      </c>
      <c r="I434" s="220"/>
      <c r="J434" s="221">
        <f>ROUND(I434*H434,2)</f>
        <v>0</v>
      </c>
      <c r="K434" s="217" t="s">
        <v>4381</v>
      </c>
      <c r="L434" s="46"/>
      <c r="M434" s="222" t="s">
        <v>19</v>
      </c>
      <c r="N434" s="223" t="s">
        <v>46</v>
      </c>
      <c r="O434" s="86"/>
      <c r="P434" s="224">
        <f>O434*H434</f>
        <v>0</v>
      </c>
      <c r="Q434" s="224">
        <v>5.0000000000000002E-05</v>
      </c>
      <c r="R434" s="224">
        <f>Q434*H434</f>
        <v>0.014227500000000001</v>
      </c>
      <c r="S434" s="224">
        <v>0</v>
      </c>
      <c r="T434" s="224">
        <f>S434*H434</f>
        <v>0</v>
      </c>
      <c r="U434" s="225" t="s">
        <v>19</v>
      </c>
      <c r="V434" s="40"/>
      <c r="W434" s="40"/>
      <c r="X434" s="40"/>
      <c r="Y434" s="40"/>
      <c r="Z434" s="40"/>
      <c r="AA434" s="40"/>
      <c r="AB434" s="40"/>
      <c r="AC434" s="40"/>
      <c r="AD434" s="40"/>
      <c r="AE434" s="40"/>
      <c r="AR434" s="226" t="s">
        <v>336</v>
      </c>
      <c r="AT434" s="226" t="s">
        <v>229</v>
      </c>
      <c r="AU434" s="226" t="s">
        <v>84</v>
      </c>
      <c r="AY434" s="19" t="s">
        <v>227</v>
      </c>
      <c r="BE434" s="227">
        <f>IF(N434="základní",J434,0)</f>
        <v>0</v>
      </c>
      <c r="BF434" s="227">
        <f>IF(N434="snížená",J434,0)</f>
        <v>0</v>
      </c>
      <c r="BG434" s="227">
        <f>IF(N434="zákl. přenesená",J434,0)</f>
        <v>0</v>
      </c>
      <c r="BH434" s="227">
        <f>IF(N434="sníž. přenesená",J434,0)</f>
        <v>0</v>
      </c>
      <c r="BI434" s="227">
        <f>IF(N434="nulová",J434,0)</f>
        <v>0</v>
      </c>
      <c r="BJ434" s="19" t="s">
        <v>82</v>
      </c>
      <c r="BK434" s="227">
        <f>ROUND(I434*H434,2)</f>
        <v>0</v>
      </c>
      <c r="BL434" s="19" t="s">
        <v>336</v>
      </c>
      <c r="BM434" s="226" t="s">
        <v>4695</v>
      </c>
    </row>
    <row r="435" s="2" customFormat="1">
      <c r="A435" s="40"/>
      <c r="B435" s="41"/>
      <c r="C435" s="42"/>
      <c r="D435" s="228" t="s">
        <v>236</v>
      </c>
      <c r="E435" s="42"/>
      <c r="F435" s="229" t="s">
        <v>4696</v>
      </c>
      <c r="G435" s="42"/>
      <c r="H435" s="42"/>
      <c r="I435" s="230"/>
      <c r="J435" s="42"/>
      <c r="K435" s="42"/>
      <c r="L435" s="46"/>
      <c r="M435" s="231"/>
      <c r="N435" s="232"/>
      <c r="O435" s="86"/>
      <c r="P435" s="86"/>
      <c r="Q435" s="86"/>
      <c r="R435" s="86"/>
      <c r="S435" s="86"/>
      <c r="T435" s="86"/>
      <c r="U435" s="87"/>
      <c r="V435" s="40"/>
      <c r="W435" s="40"/>
      <c r="X435" s="40"/>
      <c r="Y435" s="40"/>
      <c r="Z435" s="40"/>
      <c r="AA435" s="40"/>
      <c r="AB435" s="40"/>
      <c r="AC435" s="40"/>
      <c r="AD435" s="40"/>
      <c r="AE435" s="40"/>
      <c r="AT435" s="19" t="s">
        <v>236</v>
      </c>
      <c r="AU435" s="19" t="s">
        <v>84</v>
      </c>
    </row>
    <row r="436" s="13" customFormat="1">
      <c r="A436" s="13"/>
      <c r="B436" s="233"/>
      <c r="C436" s="234"/>
      <c r="D436" s="235" t="s">
        <v>238</v>
      </c>
      <c r="E436" s="236" t="s">
        <v>19</v>
      </c>
      <c r="F436" s="237" t="s">
        <v>4675</v>
      </c>
      <c r="G436" s="234"/>
      <c r="H436" s="238">
        <v>284.55000000000001</v>
      </c>
      <c r="I436" s="239"/>
      <c r="J436" s="234"/>
      <c r="K436" s="234"/>
      <c r="L436" s="240"/>
      <c r="M436" s="241"/>
      <c r="N436" s="242"/>
      <c r="O436" s="242"/>
      <c r="P436" s="242"/>
      <c r="Q436" s="242"/>
      <c r="R436" s="242"/>
      <c r="S436" s="242"/>
      <c r="T436" s="242"/>
      <c r="U436" s="243"/>
      <c r="V436" s="13"/>
      <c r="W436" s="13"/>
      <c r="X436" s="13"/>
      <c r="Y436" s="13"/>
      <c r="Z436" s="13"/>
      <c r="AA436" s="13"/>
      <c r="AB436" s="13"/>
      <c r="AC436" s="13"/>
      <c r="AD436" s="13"/>
      <c r="AE436" s="13"/>
      <c r="AT436" s="244" t="s">
        <v>238</v>
      </c>
      <c r="AU436" s="244" t="s">
        <v>84</v>
      </c>
      <c r="AV436" s="13" t="s">
        <v>84</v>
      </c>
      <c r="AW436" s="13" t="s">
        <v>37</v>
      </c>
      <c r="AX436" s="13" t="s">
        <v>75</v>
      </c>
      <c r="AY436" s="244" t="s">
        <v>227</v>
      </c>
    </row>
    <row r="437" s="14" customFormat="1">
      <c r="A437" s="14"/>
      <c r="B437" s="245"/>
      <c r="C437" s="246"/>
      <c r="D437" s="235" t="s">
        <v>238</v>
      </c>
      <c r="E437" s="247" t="s">
        <v>19</v>
      </c>
      <c r="F437" s="248" t="s">
        <v>240</v>
      </c>
      <c r="G437" s="246"/>
      <c r="H437" s="249">
        <v>284.55000000000001</v>
      </c>
      <c r="I437" s="250"/>
      <c r="J437" s="246"/>
      <c r="K437" s="246"/>
      <c r="L437" s="251"/>
      <c r="M437" s="252"/>
      <c r="N437" s="253"/>
      <c r="O437" s="253"/>
      <c r="P437" s="253"/>
      <c r="Q437" s="253"/>
      <c r="R437" s="253"/>
      <c r="S437" s="253"/>
      <c r="T437" s="253"/>
      <c r="U437" s="254"/>
      <c r="V437" s="14"/>
      <c r="W437" s="14"/>
      <c r="X437" s="14"/>
      <c r="Y437" s="14"/>
      <c r="Z437" s="14"/>
      <c r="AA437" s="14"/>
      <c r="AB437" s="14"/>
      <c r="AC437" s="14"/>
      <c r="AD437" s="14"/>
      <c r="AE437" s="14"/>
      <c r="AT437" s="255" t="s">
        <v>238</v>
      </c>
      <c r="AU437" s="255" t="s">
        <v>84</v>
      </c>
      <c r="AV437" s="14" t="s">
        <v>234</v>
      </c>
      <c r="AW437" s="14" t="s">
        <v>37</v>
      </c>
      <c r="AX437" s="14" t="s">
        <v>82</v>
      </c>
      <c r="AY437" s="255" t="s">
        <v>227</v>
      </c>
    </row>
    <row r="438" s="2" customFormat="1" ht="24.15" customHeight="1">
      <c r="A438" s="40"/>
      <c r="B438" s="41"/>
      <c r="C438" s="215" t="s">
        <v>1293</v>
      </c>
      <c r="D438" s="215" t="s">
        <v>229</v>
      </c>
      <c r="E438" s="216" t="s">
        <v>4697</v>
      </c>
      <c r="F438" s="217" t="s">
        <v>4698</v>
      </c>
      <c r="G438" s="218" t="s">
        <v>244</v>
      </c>
      <c r="H438" s="219">
        <v>7.2430000000000003</v>
      </c>
      <c r="I438" s="220"/>
      <c r="J438" s="221">
        <f>ROUND(I438*H438,2)</f>
        <v>0</v>
      </c>
      <c r="K438" s="217" t="s">
        <v>4381</v>
      </c>
      <c r="L438" s="46"/>
      <c r="M438" s="222" t="s">
        <v>19</v>
      </c>
      <c r="N438" s="223" t="s">
        <v>46</v>
      </c>
      <c r="O438" s="86"/>
      <c r="P438" s="224">
        <f>O438*H438</f>
        <v>0</v>
      </c>
      <c r="Q438" s="224">
        <v>0</v>
      </c>
      <c r="R438" s="224">
        <f>Q438*H438</f>
        <v>0</v>
      </c>
      <c r="S438" s="224">
        <v>0</v>
      </c>
      <c r="T438" s="224">
        <f>S438*H438</f>
        <v>0</v>
      </c>
      <c r="U438" s="225" t="s">
        <v>19</v>
      </c>
      <c r="V438" s="40"/>
      <c r="W438" s="40"/>
      <c r="X438" s="40"/>
      <c r="Y438" s="40"/>
      <c r="Z438" s="40"/>
      <c r="AA438" s="40"/>
      <c r="AB438" s="40"/>
      <c r="AC438" s="40"/>
      <c r="AD438" s="40"/>
      <c r="AE438" s="40"/>
      <c r="AR438" s="226" t="s">
        <v>336</v>
      </c>
      <c r="AT438" s="226" t="s">
        <v>229</v>
      </c>
      <c r="AU438" s="226" t="s">
        <v>84</v>
      </c>
      <c r="AY438" s="19" t="s">
        <v>227</v>
      </c>
      <c r="BE438" s="227">
        <f>IF(N438="základní",J438,0)</f>
        <v>0</v>
      </c>
      <c r="BF438" s="227">
        <f>IF(N438="snížená",J438,0)</f>
        <v>0</v>
      </c>
      <c r="BG438" s="227">
        <f>IF(N438="zákl. přenesená",J438,0)</f>
        <v>0</v>
      </c>
      <c r="BH438" s="227">
        <f>IF(N438="sníž. přenesená",J438,0)</f>
        <v>0</v>
      </c>
      <c r="BI438" s="227">
        <f>IF(N438="nulová",J438,0)</f>
        <v>0</v>
      </c>
      <c r="BJ438" s="19" t="s">
        <v>82</v>
      </c>
      <c r="BK438" s="227">
        <f>ROUND(I438*H438,2)</f>
        <v>0</v>
      </c>
      <c r="BL438" s="19" t="s">
        <v>336</v>
      </c>
      <c r="BM438" s="226" t="s">
        <v>4699</v>
      </c>
    </row>
    <row r="439" s="2" customFormat="1">
      <c r="A439" s="40"/>
      <c r="B439" s="41"/>
      <c r="C439" s="42"/>
      <c r="D439" s="228" t="s">
        <v>236</v>
      </c>
      <c r="E439" s="42"/>
      <c r="F439" s="229" t="s">
        <v>4700</v>
      </c>
      <c r="G439" s="42"/>
      <c r="H439" s="42"/>
      <c r="I439" s="230"/>
      <c r="J439" s="42"/>
      <c r="K439" s="42"/>
      <c r="L439" s="46"/>
      <c r="M439" s="231"/>
      <c r="N439" s="232"/>
      <c r="O439" s="86"/>
      <c r="P439" s="86"/>
      <c r="Q439" s="86"/>
      <c r="R439" s="86"/>
      <c r="S439" s="86"/>
      <c r="T439" s="86"/>
      <c r="U439" s="87"/>
      <c r="V439" s="40"/>
      <c r="W439" s="40"/>
      <c r="X439" s="40"/>
      <c r="Y439" s="40"/>
      <c r="Z439" s="40"/>
      <c r="AA439" s="40"/>
      <c r="AB439" s="40"/>
      <c r="AC439" s="40"/>
      <c r="AD439" s="40"/>
      <c r="AE439" s="40"/>
      <c r="AT439" s="19" t="s">
        <v>236</v>
      </c>
      <c r="AU439" s="19" t="s">
        <v>84</v>
      </c>
    </row>
    <row r="440" s="12" customFormat="1" ht="22.8" customHeight="1">
      <c r="A440" s="12"/>
      <c r="B440" s="199"/>
      <c r="C440" s="200"/>
      <c r="D440" s="201" t="s">
        <v>74</v>
      </c>
      <c r="E440" s="213" t="s">
        <v>357</v>
      </c>
      <c r="F440" s="213" t="s">
        <v>358</v>
      </c>
      <c r="G440" s="200"/>
      <c r="H440" s="200"/>
      <c r="I440" s="203"/>
      <c r="J440" s="214">
        <f>BK440</f>
        <v>0</v>
      </c>
      <c r="K440" s="200"/>
      <c r="L440" s="205"/>
      <c r="M440" s="206"/>
      <c r="N440" s="207"/>
      <c r="O440" s="207"/>
      <c r="P440" s="208">
        <f>SUM(P441:P452)</f>
        <v>0</v>
      </c>
      <c r="Q440" s="207"/>
      <c r="R440" s="208">
        <f>SUM(R441:R452)</f>
        <v>0.098000000000000004</v>
      </c>
      <c r="S440" s="207"/>
      <c r="T440" s="208">
        <f>SUM(T441:T452)</f>
        <v>0</v>
      </c>
      <c r="U440" s="209"/>
      <c r="V440" s="12"/>
      <c r="W440" s="12"/>
      <c r="X440" s="12"/>
      <c r="Y440" s="12"/>
      <c r="Z440" s="12"/>
      <c r="AA440" s="12"/>
      <c r="AB440" s="12"/>
      <c r="AC440" s="12"/>
      <c r="AD440" s="12"/>
      <c r="AE440" s="12"/>
      <c r="AR440" s="210" t="s">
        <v>84</v>
      </c>
      <c r="AT440" s="211" t="s">
        <v>74</v>
      </c>
      <c r="AU440" s="211" t="s">
        <v>82</v>
      </c>
      <c r="AY440" s="210" t="s">
        <v>227</v>
      </c>
      <c r="BK440" s="212">
        <f>SUM(BK441:BK452)</f>
        <v>0</v>
      </c>
    </row>
    <row r="441" s="2" customFormat="1" ht="16.5" customHeight="1">
      <c r="A441" s="40"/>
      <c r="B441" s="41"/>
      <c r="C441" s="215" t="s">
        <v>1298</v>
      </c>
      <c r="D441" s="215" t="s">
        <v>229</v>
      </c>
      <c r="E441" s="216" t="s">
        <v>4086</v>
      </c>
      <c r="F441" s="217" t="s">
        <v>4087</v>
      </c>
      <c r="G441" s="218" t="s">
        <v>259</v>
      </c>
      <c r="H441" s="219">
        <v>200</v>
      </c>
      <c r="I441" s="220"/>
      <c r="J441" s="221">
        <f>ROUND(I441*H441,2)</f>
        <v>0</v>
      </c>
      <c r="K441" s="217" t="s">
        <v>4381</v>
      </c>
      <c r="L441" s="46"/>
      <c r="M441" s="222" t="s">
        <v>19</v>
      </c>
      <c r="N441" s="223" t="s">
        <v>46</v>
      </c>
      <c r="O441" s="86"/>
      <c r="P441" s="224">
        <f>O441*H441</f>
        <v>0</v>
      </c>
      <c r="Q441" s="224">
        <v>0</v>
      </c>
      <c r="R441" s="224">
        <f>Q441*H441</f>
        <v>0</v>
      </c>
      <c r="S441" s="224">
        <v>0</v>
      </c>
      <c r="T441" s="224">
        <f>S441*H441</f>
        <v>0</v>
      </c>
      <c r="U441" s="225" t="s">
        <v>19</v>
      </c>
      <c r="V441" s="40"/>
      <c r="W441" s="40"/>
      <c r="X441" s="40"/>
      <c r="Y441" s="40"/>
      <c r="Z441" s="40"/>
      <c r="AA441" s="40"/>
      <c r="AB441" s="40"/>
      <c r="AC441" s="40"/>
      <c r="AD441" s="40"/>
      <c r="AE441" s="40"/>
      <c r="AR441" s="226" t="s">
        <v>336</v>
      </c>
      <c r="AT441" s="226" t="s">
        <v>229</v>
      </c>
      <c r="AU441" s="226" t="s">
        <v>84</v>
      </c>
      <c r="AY441" s="19" t="s">
        <v>227</v>
      </c>
      <c r="BE441" s="227">
        <f>IF(N441="základní",J441,0)</f>
        <v>0</v>
      </c>
      <c r="BF441" s="227">
        <f>IF(N441="snížená",J441,0)</f>
        <v>0</v>
      </c>
      <c r="BG441" s="227">
        <f>IF(N441="zákl. přenesená",J441,0)</f>
        <v>0</v>
      </c>
      <c r="BH441" s="227">
        <f>IF(N441="sníž. přenesená",J441,0)</f>
        <v>0</v>
      </c>
      <c r="BI441" s="227">
        <f>IF(N441="nulová",J441,0)</f>
        <v>0</v>
      </c>
      <c r="BJ441" s="19" t="s">
        <v>82</v>
      </c>
      <c r="BK441" s="227">
        <f>ROUND(I441*H441,2)</f>
        <v>0</v>
      </c>
      <c r="BL441" s="19" t="s">
        <v>336</v>
      </c>
      <c r="BM441" s="226" t="s">
        <v>4701</v>
      </c>
    </row>
    <row r="442" s="2" customFormat="1">
      <c r="A442" s="40"/>
      <c r="B442" s="41"/>
      <c r="C442" s="42"/>
      <c r="D442" s="228" t="s">
        <v>236</v>
      </c>
      <c r="E442" s="42"/>
      <c r="F442" s="229" t="s">
        <v>4702</v>
      </c>
      <c r="G442" s="42"/>
      <c r="H442" s="42"/>
      <c r="I442" s="230"/>
      <c r="J442" s="42"/>
      <c r="K442" s="42"/>
      <c r="L442" s="46"/>
      <c r="M442" s="231"/>
      <c r="N442" s="232"/>
      <c r="O442" s="86"/>
      <c r="P442" s="86"/>
      <c r="Q442" s="86"/>
      <c r="R442" s="86"/>
      <c r="S442" s="86"/>
      <c r="T442" s="86"/>
      <c r="U442" s="87"/>
      <c r="V442" s="40"/>
      <c r="W442" s="40"/>
      <c r="X442" s="40"/>
      <c r="Y442" s="40"/>
      <c r="Z442" s="40"/>
      <c r="AA442" s="40"/>
      <c r="AB442" s="40"/>
      <c r="AC442" s="40"/>
      <c r="AD442" s="40"/>
      <c r="AE442" s="40"/>
      <c r="AT442" s="19" t="s">
        <v>236</v>
      </c>
      <c r="AU442" s="19" t="s">
        <v>84</v>
      </c>
    </row>
    <row r="443" s="13" customFormat="1">
      <c r="A443" s="13"/>
      <c r="B443" s="233"/>
      <c r="C443" s="234"/>
      <c r="D443" s="235" t="s">
        <v>238</v>
      </c>
      <c r="E443" s="236" t="s">
        <v>19</v>
      </c>
      <c r="F443" s="237" t="s">
        <v>4703</v>
      </c>
      <c r="G443" s="234"/>
      <c r="H443" s="238">
        <v>200</v>
      </c>
      <c r="I443" s="239"/>
      <c r="J443" s="234"/>
      <c r="K443" s="234"/>
      <c r="L443" s="240"/>
      <c r="M443" s="241"/>
      <c r="N443" s="242"/>
      <c r="O443" s="242"/>
      <c r="P443" s="242"/>
      <c r="Q443" s="242"/>
      <c r="R443" s="242"/>
      <c r="S443" s="242"/>
      <c r="T443" s="242"/>
      <c r="U443" s="243"/>
      <c r="V443" s="13"/>
      <c r="W443" s="13"/>
      <c r="X443" s="13"/>
      <c r="Y443" s="13"/>
      <c r="Z443" s="13"/>
      <c r="AA443" s="13"/>
      <c r="AB443" s="13"/>
      <c r="AC443" s="13"/>
      <c r="AD443" s="13"/>
      <c r="AE443" s="13"/>
      <c r="AT443" s="244" t="s">
        <v>238</v>
      </c>
      <c r="AU443" s="244" t="s">
        <v>84</v>
      </c>
      <c r="AV443" s="13" t="s">
        <v>84</v>
      </c>
      <c r="AW443" s="13" t="s">
        <v>37</v>
      </c>
      <c r="AX443" s="13" t="s">
        <v>75</v>
      </c>
      <c r="AY443" s="244" t="s">
        <v>227</v>
      </c>
    </row>
    <row r="444" s="14" customFormat="1">
      <c r="A444" s="14"/>
      <c r="B444" s="245"/>
      <c r="C444" s="246"/>
      <c r="D444" s="235" t="s">
        <v>238</v>
      </c>
      <c r="E444" s="247" t="s">
        <v>19</v>
      </c>
      <c r="F444" s="248" t="s">
        <v>240</v>
      </c>
      <c r="G444" s="246"/>
      <c r="H444" s="249">
        <v>200</v>
      </c>
      <c r="I444" s="250"/>
      <c r="J444" s="246"/>
      <c r="K444" s="246"/>
      <c r="L444" s="251"/>
      <c r="M444" s="252"/>
      <c r="N444" s="253"/>
      <c r="O444" s="253"/>
      <c r="P444" s="253"/>
      <c r="Q444" s="253"/>
      <c r="R444" s="253"/>
      <c r="S444" s="253"/>
      <c r="T444" s="253"/>
      <c r="U444" s="254"/>
      <c r="V444" s="14"/>
      <c r="W444" s="14"/>
      <c r="X444" s="14"/>
      <c r="Y444" s="14"/>
      <c r="Z444" s="14"/>
      <c r="AA444" s="14"/>
      <c r="AB444" s="14"/>
      <c r="AC444" s="14"/>
      <c r="AD444" s="14"/>
      <c r="AE444" s="14"/>
      <c r="AT444" s="255" t="s">
        <v>238</v>
      </c>
      <c r="AU444" s="255" t="s">
        <v>84</v>
      </c>
      <c r="AV444" s="14" t="s">
        <v>234</v>
      </c>
      <c r="AW444" s="14" t="s">
        <v>37</v>
      </c>
      <c r="AX444" s="14" t="s">
        <v>82</v>
      </c>
      <c r="AY444" s="255" t="s">
        <v>227</v>
      </c>
    </row>
    <row r="445" s="2" customFormat="1" ht="16.5" customHeight="1">
      <c r="A445" s="40"/>
      <c r="B445" s="41"/>
      <c r="C445" s="215" t="s">
        <v>1301</v>
      </c>
      <c r="D445" s="215" t="s">
        <v>229</v>
      </c>
      <c r="E445" s="216" t="s">
        <v>773</v>
      </c>
      <c r="F445" s="217" t="s">
        <v>774</v>
      </c>
      <c r="G445" s="218" t="s">
        <v>259</v>
      </c>
      <c r="H445" s="219">
        <v>200</v>
      </c>
      <c r="I445" s="220"/>
      <c r="J445" s="221">
        <f>ROUND(I445*H445,2)</f>
        <v>0</v>
      </c>
      <c r="K445" s="217" t="s">
        <v>4381</v>
      </c>
      <c r="L445" s="46"/>
      <c r="M445" s="222" t="s">
        <v>19</v>
      </c>
      <c r="N445" s="223" t="s">
        <v>46</v>
      </c>
      <c r="O445" s="86"/>
      <c r="P445" s="224">
        <f>O445*H445</f>
        <v>0</v>
      </c>
      <c r="Q445" s="224">
        <v>0.00020000000000000001</v>
      </c>
      <c r="R445" s="224">
        <f>Q445*H445</f>
        <v>0.040000000000000001</v>
      </c>
      <c r="S445" s="224">
        <v>0</v>
      </c>
      <c r="T445" s="224">
        <f>S445*H445</f>
        <v>0</v>
      </c>
      <c r="U445" s="225" t="s">
        <v>19</v>
      </c>
      <c r="V445" s="40"/>
      <c r="W445" s="40"/>
      <c r="X445" s="40"/>
      <c r="Y445" s="40"/>
      <c r="Z445" s="40"/>
      <c r="AA445" s="40"/>
      <c r="AB445" s="40"/>
      <c r="AC445" s="40"/>
      <c r="AD445" s="40"/>
      <c r="AE445" s="40"/>
      <c r="AR445" s="226" t="s">
        <v>336</v>
      </c>
      <c r="AT445" s="226" t="s">
        <v>229</v>
      </c>
      <c r="AU445" s="226" t="s">
        <v>84</v>
      </c>
      <c r="AY445" s="19" t="s">
        <v>227</v>
      </c>
      <c r="BE445" s="227">
        <f>IF(N445="základní",J445,0)</f>
        <v>0</v>
      </c>
      <c r="BF445" s="227">
        <f>IF(N445="snížená",J445,0)</f>
        <v>0</v>
      </c>
      <c r="BG445" s="227">
        <f>IF(N445="zákl. přenesená",J445,0)</f>
        <v>0</v>
      </c>
      <c r="BH445" s="227">
        <f>IF(N445="sníž. přenesená",J445,0)</f>
        <v>0</v>
      </c>
      <c r="BI445" s="227">
        <f>IF(N445="nulová",J445,0)</f>
        <v>0</v>
      </c>
      <c r="BJ445" s="19" t="s">
        <v>82</v>
      </c>
      <c r="BK445" s="227">
        <f>ROUND(I445*H445,2)</f>
        <v>0</v>
      </c>
      <c r="BL445" s="19" t="s">
        <v>336</v>
      </c>
      <c r="BM445" s="226" t="s">
        <v>4704</v>
      </c>
    </row>
    <row r="446" s="2" customFormat="1">
      <c r="A446" s="40"/>
      <c r="B446" s="41"/>
      <c r="C446" s="42"/>
      <c r="D446" s="228" t="s">
        <v>236</v>
      </c>
      <c r="E446" s="42"/>
      <c r="F446" s="229" t="s">
        <v>4705</v>
      </c>
      <c r="G446" s="42"/>
      <c r="H446" s="42"/>
      <c r="I446" s="230"/>
      <c r="J446" s="42"/>
      <c r="K446" s="42"/>
      <c r="L446" s="46"/>
      <c r="M446" s="231"/>
      <c r="N446" s="232"/>
      <c r="O446" s="86"/>
      <c r="P446" s="86"/>
      <c r="Q446" s="86"/>
      <c r="R446" s="86"/>
      <c r="S446" s="86"/>
      <c r="T446" s="86"/>
      <c r="U446" s="87"/>
      <c r="V446" s="40"/>
      <c r="W446" s="40"/>
      <c r="X446" s="40"/>
      <c r="Y446" s="40"/>
      <c r="Z446" s="40"/>
      <c r="AA446" s="40"/>
      <c r="AB446" s="40"/>
      <c r="AC446" s="40"/>
      <c r="AD446" s="40"/>
      <c r="AE446" s="40"/>
      <c r="AT446" s="19" t="s">
        <v>236</v>
      </c>
      <c r="AU446" s="19" t="s">
        <v>84</v>
      </c>
    </row>
    <row r="447" s="13" customFormat="1">
      <c r="A447" s="13"/>
      <c r="B447" s="233"/>
      <c r="C447" s="234"/>
      <c r="D447" s="235" t="s">
        <v>238</v>
      </c>
      <c r="E447" s="236" t="s">
        <v>19</v>
      </c>
      <c r="F447" s="237" t="s">
        <v>4703</v>
      </c>
      <c r="G447" s="234"/>
      <c r="H447" s="238">
        <v>200</v>
      </c>
      <c r="I447" s="239"/>
      <c r="J447" s="234"/>
      <c r="K447" s="234"/>
      <c r="L447" s="240"/>
      <c r="M447" s="241"/>
      <c r="N447" s="242"/>
      <c r="O447" s="242"/>
      <c r="P447" s="242"/>
      <c r="Q447" s="242"/>
      <c r="R447" s="242"/>
      <c r="S447" s="242"/>
      <c r="T447" s="242"/>
      <c r="U447" s="243"/>
      <c r="V447" s="13"/>
      <c r="W447" s="13"/>
      <c r="X447" s="13"/>
      <c r="Y447" s="13"/>
      <c r="Z447" s="13"/>
      <c r="AA447" s="13"/>
      <c r="AB447" s="13"/>
      <c r="AC447" s="13"/>
      <c r="AD447" s="13"/>
      <c r="AE447" s="13"/>
      <c r="AT447" s="244" t="s">
        <v>238</v>
      </c>
      <c r="AU447" s="244" t="s">
        <v>84</v>
      </c>
      <c r="AV447" s="13" t="s">
        <v>84</v>
      </c>
      <c r="AW447" s="13" t="s">
        <v>37</v>
      </c>
      <c r="AX447" s="13" t="s">
        <v>75</v>
      </c>
      <c r="AY447" s="244" t="s">
        <v>227</v>
      </c>
    </row>
    <row r="448" s="14" customFormat="1">
      <c r="A448" s="14"/>
      <c r="B448" s="245"/>
      <c r="C448" s="246"/>
      <c r="D448" s="235" t="s">
        <v>238</v>
      </c>
      <c r="E448" s="247" t="s">
        <v>19</v>
      </c>
      <c r="F448" s="248" t="s">
        <v>240</v>
      </c>
      <c r="G448" s="246"/>
      <c r="H448" s="249">
        <v>200</v>
      </c>
      <c r="I448" s="250"/>
      <c r="J448" s="246"/>
      <c r="K448" s="246"/>
      <c r="L448" s="251"/>
      <c r="M448" s="252"/>
      <c r="N448" s="253"/>
      <c r="O448" s="253"/>
      <c r="P448" s="253"/>
      <c r="Q448" s="253"/>
      <c r="R448" s="253"/>
      <c r="S448" s="253"/>
      <c r="T448" s="253"/>
      <c r="U448" s="254"/>
      <c r="V448" s="14"/>
      <c r="W448" s="14"/>
      <c r="X448" s="14"/>
      <c r="Y448" s="14"/>
      <c r="Z448" s="14"/>
      <c r="AA448" s="14"/>
      <c r="AB448" s="14"/>
      <c r="AC448" s="14"/>
      <c r="AD448" s="14"/>
      <c r="AE448" s="14"/>
      <c r="AT448" s="255" t="s">
        <v>238</v>
      </c>
      <c r="AU448" s="255" t="s">
        <v>84</v>
      </c>
      <c r="AV448" s="14" t="s">
        <v>234</v>
      </c>
      <c r="AW448" s="14" t="s">
        <v>37</v>
      </c>
      <c r="AX448" s="14" t="s">
        <v>82</v>
      </c>
      <c r="AY448" s="255" t="s">
        <v>227</v>
      </c>
    </row>
    <row r="449" s="2" customFormat="1" ht="24.15" customHeight="1">
      <c r="A449" s="40"/>
      <c r="B449" s="41"/>
      <c r="C449" s="215" t="s">
        <v>1137</v>
      </c>
      <c r="D449" s="215" t="s">
        <v>229</v>
      </c>
      <c r="E449" s="216" t="s">
        <v>779</v>
      </c>
      <c r="F449" s="217" t="s">
        <v>780</v>
      </c>
      <c r="G449" s="218" t="s">
        <v>259</v>
      </c>
      <c r="H449" s="219">
        <v>200</v>
      </c>
      <c r="I449" s="220"/>
      <c r="J449" s="221">
        <f>ROUND(I449*H449,2)</f>
        <v>0</v>
      </c>
      <c r="K449" s="217" t="s">
        <v>4381</v>
      </c>
      <c r="L449" s="46"/>
      <c r="M449" s="222" t="s">
        <v>19</v>
      </c>
      <c r="N449" s="223" t="s">
        <v>46</v>
      </c>
      <c r="O449" s="86"/>
      <c r="P449" s="224">
        <f>O449*H449</f>
        <v>0</v>
      </c>
      <c r="Q449" s="224">
        <v>0.00029</v>
      </c>
      <c r="R449" s="224">
        <f>Q449*H449</f>
        <v>0.058000000000000003</v>
      </c>
      <c r="S449" s="224">
        <v>0</v>
      </c>
      <c r="T449" s="224">
        <f>S449*H449</f>
        <v>0</v>
      </c>
      <c r="U449" s="225" t="s">
        <v>19</v>
      </c>
      <c r="V449" s="40"/>
      <c r="W449" s="40"/>
      <c r="X449" s="40"/>
      <c r="Y449" s="40"/>
      <c r="Z449" s="40"/>
      <c r="AA449" s="40"/>
      <c r="AB449" s="40"/>
      <c r="AC449" s="40"/>
      <c r="AD449" s="40"/>
      <c r="AE449" s="40"/>
      <c r="AR449" s="226" t="s">
        <v>336</v>
      </c>
      <c r="AT449" s="226" t="s">
        <v>229</v>
      </c>
      <c r="AU449" s="226" t="s">
        <v>84</v>
      </c>
      <c r="AY449" s="19" t="s">
        <v>227</v>
      </c>
      <c r="BE449" s="227">
        <f>IF(N449="základní",J449,0)</f>
        <v>0</v>
      </c>
      <c r="BF449" s="227">
        <f>IF(N449="snížená",J449,0)</f>
        <v>0</v>
      </c>
      <c r="BG449" s="227">
        <f>IF(N449="zákl. přenesená",J449,0)</f>
        <v>0</v>
      </c>
      <c r="BH449" s="227">
        <f>IF(N449="sníž. přenesená",J449,0)</f>
        <v>0</v>
      </c>
      <c r="BI449" s="227">
        <f>IF(N449="nulová",J449,0)</f>
        <v>0</v>
      </c>
      <c r="BJ449" s="19" t="s">
        <v>82</v>
      </c>
      <c r="BK449" s="227">
        <f>ROUND(I449*H449,2)</f>
        <v>0</v>
      </c>
      <c r="BL449" s="19" t="s">
        <v>336</v>
      </c>
      <c r="BM449" s="226" t="s">
        <v>4706</v>
      </c>
    </row>
    <row r="450" s="2" customFormat="1">
      <c r="A450" s="40"/>
      <c r="B450" s="41"/>
      <c r="C450" s="42"/>
      <c r="D450" s="228" t="s">
        <v>236</v>
      </c>
      <c r="E450" s="42"/>
      <c r="F450" s="229" t="s">
        <v>4707</v>
      </c>
      <c r="G450" s="42"/>
      <c r="H450" s="42"/>
      <c r="I450" s="230"/>
      <c r="J450" s="42"/>
      <c r="K450" s="42"/>
      <c r="L450" s="46"/>
      <c r="M450" s="231"/>
      <c r="N450" s="232"/>
      <c r="O450" s="86"/>
      <c r="P450" s="86"/>
      <c r="Q450" s="86"/>
      <c r="R450" s="86"/>
      <c r="S450" s="86"/>
      <c r="T450" s="86"/>
      <c r="U450" s="87"/>
      <c r="V450" s="40"/>
      <c r="W450" s="40"/>
      <c r="X450" s="40"/>
      <c r="Y450" s="40"/>
      <c r="Z450" s="40"/>
      <c r="AA450" s="40"/>
      <c r="AB450" s="40"/>
      <c r="AC450" s="40"/>
      <c r="AD450" s="40"/>
      <c r="AE450" s="40"/>
      <c r="AT450" s="19" t="s">
        <v>236</v>
      </c>
      <c r="AU450" s="19" t="s">
        <v>84</v>
      </c>
    </row>
    <row r="451" s="13" customFormat="1">
      <c r="A451" s="13"/>
      <c r="B451" s="233"/>
      <c r="C451" s="234"/>
      <c r="D451" s="235" t="s">
        <v>238</v>
      </c>
      <c r="E451" s="236" t="s">
        <v>19</v>
      </c>
      <c r="F451" s="237" t="s">
        <v>4703</v>
      </c>
      <c r="G451" s="234"/>
      <c r="H451" s="238">
        <v>200</v>
      </c>
      <c r="I451" s="239"/>
      <c r="J451" s="234"/>
      <c r="K451" s="234"/>
      <c r="L451" s="240"/>
      <c r="M451" s="241"/>
      <c r="N451" s="242"/>
      <c r="O451" s="242"/>
      <c r="P451" s="242"/>
      <c r="Q451" s="242"/>
      <c r="R451" s="242"/>
      <c r="S451" s="242"/>
      <c r="T451" s="242"/>
      <c r="U451" s="243"/>
      <c r="V451" s="13"/>
      <c r="W451" s="13"/>
      <c r="X451" s="13"/>
      <c r="Y451" s="13"/>
      <c r="Z451" s="13"/>
      <c r="AA451" s="13"/>
      <c r="AB451" s="13"/>
      <c r="AC451" s="13"/>
      <c r="AD451" s="13"/>
      <c r="AE451" s="13"/>
      <c r="AT451" s="244" t="s">
        <v>238</v>
      </c>
      <c r="AU451" s="244" t="s">
        <v>84</v>
      </c>
      <c r="AV451" s="13" t="s">
        <v>84</v>
      </c>
      <c r="AW451" s="13" t="s">
        <v>37</v>
      </c>
      <c r="AX451" s="13" t="s">
        <v>75</v>
      </c>
      <c r="AY451" s="244" t="s">
        <v>227</v>
      </c>
    </row>
    <row r="452" s="14" customFormat="1">
      <c r="A452" s="14"/>
      <c r="B452" s="245"/>
      <c r="C452" s="246"/>
      <c r="D452" s="235" t="s">
        <v>238</v>
      </c>
      <c r="E452" s="247" t="s">
        <v>19</v>
      </c>
      <c r="F452" s="248" t="s">
        <v>240</v>
      </c>
      <c r="G452" s="246"/>
      <c r="H452" s="249">
        <v>200</v>
      </c>
      <c r="I452" s="250"/>
      <c r="J452" s="246"/>
      <c r="K452" s="246"/>
      <c r="L452" s="251"/>
      <c r="M452" s="276"/>
      <c r="N452" s="277"/>
      <c r="O452" s="277"/>
      <c r="P452" s="277"/>
      <c r="Q452" s="277"/>
      <c r="R452" s="277"/>
      <c r="S452" s="277"/>
      <c r="T452" s="277"/>
      <c r="U452" s="278"/>
      <c r="V452" s="14"/>
      <c r="W452" s="14"/>
      <c r="X452" s="14"/>
      <c r="Y452" s="14"/>
      <c r="Z452" s="14"/>
      <c r="AA452" s="14"/>
      <c r="AB452" s="14"/>
      <c r="AC452" s="14"/>
      <c r="AD452" s="14"/>
      <c r="AE452" s="14"/>
      <c r="AT452" s="255" t="s">
        <v>238</v>
      </c>
      <c r="AU452" s="255" t="s">
        <v>84</v>
      </c>
      <c r="AV452" s="14" t="s">
        <v>234</v>
      </c>
      <c r="AW452" s="14" t="s">
        <v>37</v>
      </c>
      <c r="AX452" s="14" t="s">
        <v>82</v>
      </c>
      <c r="AY452" s="255" t="s">
        <v>227</v>
      </c>
    </row>
    <row r="453" s="2" customFormat="1" ht="6.96" customHeight="1">
      <c r="A453" s="40"/>
      <c r="B453" s="61"/>
      <c r="C453" s="62"/>
      <c r="D453" s="62"/>
      <c r="E453" s="62"/>
      <c r="F453" s="62"/>
      <c r="G453" s="62"/>
      <c r="H453" s="62"/>
      <c r="I453" s="62"/>
      <c r="J453" s="62"/>
      <c r="K453" s="62"/>
      <c r="L453" s="46"/>
      <c r="M453" s="40"/>
      <c r="O453" s="40"/>
      <c r="P453" s="40"/>
      <c r="Q453" s="40"/>
      <c r="R453" s="40"/>
      <c r="S453" s="40"/>
      <c r="T453" s="40"/>
      <c r="U453" s="40"/>
      <c r="V453" s="40"/>
      <c r="W453" s="40"/>
      <c r="X453" s="40"/>
      <c r="Y453" s="40"/>
      <c r="Z453" s="40"/>
      <c r="AA453" s="40"/>
      <c r="AB453" s="40"/>
      <c r="AC453" s="40"/>
      <c r="AD453" s="40"/>
      <c r="AE453" s="40"/>
    </row>
  </sheetData>
  <sheetProtection sheet="1" autoFilter="0" formatColumns="0" formatRows="0" objects="1" scenarios="1" spinCount="100000" saltValue="eqB2HKxJCtVPaJeFZr/4dyBE02zl3dMkV1iAwA6YLwb77grr1LatXBnjPSD4P2+OT+UBYbhuBxy7WNN+s7oiAw==" hashValue="WLy/JXLFHpgbA4BuHOh0prw6M7yT4Yhvb6JntI3EnbbWVnnEhETIXmtLuULzMM2EJmLUpVsT+y+ro6dMXpQX9A==" algorithmName="SHA-512" password="CC35"/>
  <autoFilter ref="C99:K452"/>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5_01/139711111"/>
    <hyperlink ref="F108" r:id="rId2" display="https://podminky.urs.cz/item/CS_URS_2025_01/175111101"/>
    <hyperlink ref="F115" r:id="rId3" display="https://podminky.urs.cz/item/CS_URS_2025_01/271532212"/>
    <hyperlink ref="F120" r:id="rId4" display="https://podminky.urs.cz/item/CS_URS_2025_01/317142422"/>
    <hyperlink ref="F124" r:id="rId5" display="https://podminky.urs.cz/item/CS_URS_2025_01/317142442"/>
    <hyperlink ref="F128" r:id="rId6" display="https://podminky.urs.cz/item/CS_URS_2025_01/317941121"/>
    <hyperlink ref="F134" r:id="rId7" display="https://podminky.urs.cz/item/CS_URS_2025_01/342272225"/>
    <hyperlink ref="F143" r:id="rId8" display="https://podminky.urs.cz/item/CS_URS_2025_01/342272245"/>
    <hyperlink ref="F149" r:id="rId9" display="https://podminky.urs.cz/item/CS_URS_2025_01/342291112"/>
    <hyperlink ref="F153" r:id="rId10" display="https://podminky.urs.cz/item/CS_URS_2025_01/342291121"/>
    <hyperlink ref="F158" r:id="rId11" display="https://podminky.urs.cz/item/CS_URS_2025_01/612131121"/>
    <hyperlink ref="F162" r:id="rId12" display="https://podminky.urs.cz/item/CS_URS_2025_01/612142001"/>
    <hyperlink ref="F166" r:id="rId13" display="https://podminky.urs.cz/item/CS_URS_2025_01/612321121"/>
    <hyperlink ref="F170" r:id="rId14" display="https://podminky.urs.cz/item/CS_URS_2025_01/612321131"/>
    <hyperlink ref="F174" r:id="rId15" display="https://podminky.urs.cz/item/CS_URS_2025_01/631311115"/>
    <hyperlink ref="F178" r:id="rId16" display="https://podminky.urs.cz/item/CS_URS_2025_01/631312141"/>
    <hyperlink ref="F182" r:id="rId17" display="https://podminky.urs.cz/item/CS_URS_2025_01/631362021"/>
    <hyperlink ref="F187" r:id="rId18" display="https://podminky.urs.cz/item/CS_URS_2025_01/632481213"/>
    <hyperlink ref="F191" r:id="rId19" display="https://podminky.urs.cz/item/CS_URS_2025_01/642944121"/>
    <hyperlink ref="F199" r:id="rId20" display="https://podminky.urs.cz/item/CS_URS_2025_01/949101111"/>
    <hyperlink ref="F203" r:id="rId21" display="https://podminky.urs.cz/item/CS_URS_2025_01/952901111"/>
    <hyperlink ref="F207" r:id="rId22" display="https://podminky.urs.cz/item/CS_URS_2025_01/962031132"/>
    <hyperlink ref="F211" r:id="rId23" display="https://podminky.urs.cz/item/CS_URS_2025_01/962031133"/>
    <hyperlink ref="F215" r:id="rId24" display="https://podminky.urs.cz/item/CS_URS_2025_01/965042141"/>
    <hyperlink ref="F219" r:id="rId25" display="https://podminky.urs.cz/item/CS_URS_2025_01/965042241"/>
    <hyperlink ref="F222" r:id="rId26" display="https://podminky.urs.cz/item/CS_URS_2025_01/968072455"/>
    <hyperlink ref="F226" r:id="rId27" display="https://podminky.urs.cz/item/CS_URS_2025_01/971033641"/>
    <hyperlink ref="F230" r:id="rId28" display="https://podminky.urs.cz/item/CS_URS_2025_01/973031324"/>
    <hyperlink ref="F234" r:id="rId29" display="https://podminky.urs.cz/item/CS_URS_2025_01/974032167"/>
    <hyperlink ref="F238" r:id="rId30" display="https://podminky.urs.cz/item/CS_URS_2025_01/977312113"/>
    <hyperlink ref="F242" r:id="rId31" display="https://podminky.urs.cz/item/CS_URS_2025_01/978013191"/>
    <hyperlink ref="F247" r:id="rId32" display="https://podminky.urs.cz/item/CS_URS_2025_01/997013213"/>
    <hyperlink ref="F249" r:id="rId33" display="https://podminky.urs.cz/item/CS_URS_2025_01/997013219"/>
    <hyperlink ref="F251" r:id="rId34" display="https://podminky.urs.cz/item/CS_URS_2025_01/997013501"/>
    <hyperlink ref="F253" r:id="rId35" display="https://podminky.urs.cz/item/CS_URS_2025_01/997013509"/>
    <hyperlink ref="F257" r:id="rId36" display="https://podminky.urs.cz/item/CS_URS_2025_01/997013631"/>
    <hyperlink ref="F260" r:id="rId37" display="https://podminky.urs.cz/item/CS_URS_2025_01/998018002"/>
    <hyperlink ref="F264" r:id="rId38" display="https://podminky.urs.cz/item/CS_URS_2025_01/711111001"/>
    <hyperlink ref="F270" r:id="rId39" display="https://podminky.urs.cz/item/CS_URS_2025_01/711141559"/>
    <hyperlink ref="F274" r:id="rId40" display="https://podminky.urs.cz/item/CS_URS_2025_01/998711121"/>
    <hyperlink ref="F277" r:id="rId41" display="https://podminky.urs.cz/item/CS_URS_2025_01/763135101"/>
    <hyperlink ref="F284" r:id="rId42" display="https://podminky.urs.cz/item/CS_URS_2025_01/763135812"/>
    <hyperlink ref="F312" r:id="rId43" display="https://podminky.urs.cz/item/CS_URS_2025_01/998763322"/>
    <hyperlink ref="F315" r:id="rId44" display="https://podminky.urs.cz/item/CS_URS_2025_01/766660001"/>
    <hyperlink ref="F321" r:id="rId45" display="https://podminky.urs.cz/item/CS_URS_2025_01/766660002"/>
    <hyperlink ref="F327" r:id="rId46" display="https://podminky.urs.cz/item/CS_URS_2025_01/766691914"/>
    <hyperlink ref="F331" r:id="rId47" display="https://podminky.urs.cz/item/CS_URS_2025_01/998766122"/>
    <hyperlink ref="F334" r:id="rId48" display="https://podminky.urs.cz/item/CS_URS_2025_01/771111011"/>
    <hyperlink ref="F338" r:id="rId49" display="https://podminky.urs.cz/item/CS_URS_2025_01/771121011"/>
    <hyperlink ref="F342" r:id="rId50" display="https://podminky.urs.cz/item/CS_URS_2025_01/771121022"/>
    <hyperlink ref="F346" r:id="rId51" display="https://podminky.urs.cz/item/CS_URS_2025_01/771151024"/>
    <hyperlink ref="F350" r:id="rId52" display="https://podminky.urs.cz/item/CS_URS_2025_01/771571810"/>
    <hyperlink ref="F354" r:id="rId53" display="https://podminky.urs.cz/item/CS_URS_2025_01/771574416"/>
    <hyperlink ref="F360" r:id="rId54" display="https://podminky.urs.cz/item/CS_URS_2025_01/771577211"/>
    <hyperlink ref="F362" r:id="rId55" display="https://podminky.urs.cz/item/CS_URS_2025_01/771591112"/>
    <hyperlink ref="F364" r:id="rId56" display="https://podminky.urs.cz/item/CS_URS_2025_01/771591115"/>
    <hyperlink ref="F368" r:id="rId57" display="https://podminky.urs.cz/item/CS_URS_2025_01/771591184"/>
    <hyperlink ref="F372" r:id="rId58" display="https://podminky.urs.cz/item/CS_URS_2025_01/771591241"/>
    <hyperlink ref="F376" r:id="rId59" display="https://podminky.urs.cz/item/CS_URS_2025_01/771591242"/>
    <hyperlink ref="F380" r:id="rId60" display="https://podminky.urs.cz/item/CS_URS_2025_01/771591264"/>
    <hyperlink ref="F384" r:id="rId61" display="https://podminky.urs.cz/item/CS_URS_2025_01/771592011"/>
    <hyperlink ref="F388" r:id="rId62" display="https://podminky.urs.cz/item/CS_URS_2025_01/998771122"/>
    <hyperlink ref="F391" r:id="rId63" display="https://podminky.urs.cz/item/CS_URS_2025_01/781111011"/>
    <hyperlink ref="F395" r:id="rId64" display="https://podminky.urs.cz/item/CS_URS_2025_01/781121011"/>
    <hyperlink ref="F397" r:id="rId65" display="https://podminky.urs.cz/item/CS_URS_2025_01/781131112"/>
    <hyperlink ref="F401" r:id="rId66" display="https://podminky.urs.cz/item/CS_URS_2025_01/781471810"/>
    <hyperlink ref="F405" r:id="rId67" display="https://podminky.urs.cz/item/CS_URS_2025_01/781472217"/>
    <hyperlink ref="F411" r:id="rId68" display="https://podminky.urs.cz/item/CS_URS_2025_01/781472291"/>
    <hyperlink ref="F415" r:id="rId69" display="https://podminky.urs.cz/item/CS_URS_2025_01/781495115"/>
    <hyperlink ref="F419" r:id="rId70" display="https://podminky.urs.cz/item/CS_URS_2025_01/781495141"/>
    <hyperlink ref="F423" r:id="rId71" display="https://podminky.urs.cz/item/CS_URS_2025_01/781495142"/>
    <hyperlink ref="F427" r:id="rId72" display="https://podminky.urs.cz/item/CS_URS_2025_01/781495143"/>
    <hyperlink ref="F431" r:id="rId73" display="https://podminky.urs.cz/item/CS_URS_2025_01/781495184"/>
    <hyperlink ref="F435" r:id="rId74" display="https://podminky.urs.cz/item/CS_URS_2025_01/781495211"/>
    <hyperlink ref="F439" r:id="rId75" display="https://podminky.urs.cz/item/CS_URS_2025_01/998781122"/>
    <hyperlink ref="F442" r:id="rId76" display="https://podminky.urs.cz/item/CS_URS_2025_01/784111001"/>
    <hyperlink ref="F446" r:id="rId77" display="https://podminky.urs.cz/item/CS_URS_2025_01/784181121"/>
    <hyperlink ref="F450" r:id="rId78" display="https://podminky.urs.cz/item/CS_URS_2025_01/784211101"/>
  </hyperlinks>
  <pageMargins left="0.39375" right="0.39375" top="0.39375" bottom="0.39375" header="0" footer="0"/>
  <pageSetup paperSize="9" orientation="landscape" blackAndWhite="1" fitToHeight="100"/>
  <headerFooter>
    <oddFooter>&amp;CStrana &amp;P z &amp;N</oddFooter>
  </headerFooter>
  <drawing r:id="rId79"/>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179</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4373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4708</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4375</v>
      </c>
      <c r="F17" s="40"/>
      <c r="G17" s="40"/>
      <c r="H17" s="40"/>
      <c r="I17" s="145" t="s">
        <v>29</v>
      </c>
      <c r="J17" s="135" t="s">
        <v>19</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19</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4376</v>
      </c>
      <c r="F23" s="40"/>
      <c r="G23" s="40"/>
      <c r="H23" s="40"/>
      <c r="I23" s="145" t="s">
        <v>29</v>
      </c>
      <c r="J23" s="135" t="s">
        <v>19</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4377</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4376</v>
      </c>
      <c r="F26" s="40"/>
      <c r="G26" s="40"/>
      <c r="H26" s="40"/>
      <c r="I26" s="145" t="s">
        <v>29</v>
      </c>
      <c r="J26" s="135" t="s">
        <v>19</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ROUND(J99,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ROUND((SUM(BE99:BE377)),  2)</f>
        <v>0</v>
      </c>
      <c r="G35" s="40"/>
      <c r="H35" s="40"/>
      <c r="I35" s="160">
        <v>0.20999999999999999</v>
      </c>
      <c r="J35" s="159">
        <f>ROUND(((SUM(BE99:BE377))*I35),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ROUND((SUM(BF99:BF377)),  2)</f>
        <v>0</v>
      </c>
      <c r="G36" s="40"/>
      <c r="H36" s="40"/>
      <c r="I36" s="160">
        <v>0.12</v>
      </c>
      <c r="J36" s="159">
        <f>ROUND(((SUM(BF99:BF377))*I36),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ROUND((SUM(BG99:BG377)),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ROUND((SUM(BH99:BH377)),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ROUND((SUM(BI99:BI377)),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4373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D.2.4.1 - Zdravotně technické instalace</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Křižkovského 511/8, Olomouc</v>
      </c>
      <c r="G58" s="42"/>
      <c r="H58" s="42"/>
      <c r="I58" s="34" t="s">
        <v>33</v>
      </c>
      <c r="J58" s="38" t="str">
        <f>E23</f>
        <v>RV projekt s.r.o., Poláškova 1535, Valašské Meziří</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RV projekt s.r.o., Poláškova 1535, Valašské Meziří</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J99</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J100</f>
        <v>0</v>
      </c>
      <c r="K64" s="179"/>
      <c r="L64" s="183"/>
      <c r="S64" s="9"/>
      <c r="T64" s="9"/>
      <c r="U64" s="9"/>
      <c r="V64" s="9"/>
      <c r="W64" s="9"/>
      <c r="X64" s="9"/>
      <c r="Y64" s="9"/>
      <c r="Z64" s="9"/>
      <c r="AA64" s="9"/>
      <c r="AB64" s="9"/>
      <c r="AC64" s="9"/>
      <c r="AD64" s="9"/>
      <c r="AE64" s="9"/>
    </row>
    <row r="65" s="10" customFormat="1" ht="19.92" customHeight="1">
      <c r="A65" s="10"/>
      <c r="B65" s="184"/>
      <c r="C65" s="126"/>
      <c r="D65" s="185" t="s">
        <v>203</v>
      </c>
      <c r="E65" s="186"/>
      <c r="F65" s="186"/>
      <c r="G65" s="186"/>
      <c r="H65" s="186"/>
      <c r="I65" s="186"/>
      <c r="J65" s="187">
        <f>J101</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204</v>
      </c>
      <c r="E66" s="186"/>
      <c r="F66" s="186"/>
      <c r="G66" s="186"/>
      <c r="H66" s="186"/>
      <c r="I66" s="186"/>
      <c r="J66" s="187">
        <f>J110</f>
        <v>0</v>
      </c>
      <c r="K66" s="126"/>
      <c r="L66" s="188"/>
      <c r="S66" s="10"/>
      <c r="T66" s="10"/>
      <c r="U66" s="10"/>
      <c r="V66" s="10"/>
      <c r="W66" s="10"/>
      <c r="X66" s="10"/>
      <c r="Y66" s="10"/>
      <c r="Z66" s="10"/>
      <c r="AA66" s="10"/>
      <c r="AB66" s="10"/>
      <c r="AC66" s="10"/>
      <c r="AD66" s="10"/>
      <c r="AE66" s="10"/>
    </row>
    <row r="67" s="10" customFormat="1" ht="19.92" customHeight="1">
      <c r="A67" s="10"/>
      <c r="B67" s="184"/>
      <c r="C67" s="126"/>
      <c r="D67" s="185" t="s">
        <v>205</v>
      </c>
      <c r="E67" s="186"/>
      <c r="F67" s="186"/>
      <c r="G67" s="186"/>
      <c r="H67" s="186"/>
      <c r="I67" s="186"/>
      <c r="J67" s="187">
        <f>J134</f>
        <v>0</v>
      </c>
      <c r="K67" s="126"/>
      <c r="L67" s="188"/>
      <c r="S67" s="10"/>
      <c r="T67" s="10"/>
      <c r="U67" s="10"/>
      <c r="V67" s="10"/>
      <c r="W67" s="10"/>
      <c r="X67" s="10"/>
      <c r="Y67" s="10"/>
      <c r="Z67" s="10"/>
      <c r="AA67" s="10"/>
      <c r="AB67" s="10"/>
      <c r="AC67" s="10"/>
      <c r="AD67" s="10"/>
      <c r="AE67" s="10"/>
    </row>
    <row r="68" s="9" customFormat="1" ht="24.96" customHeight="1">
      <c r="A68" s="9"/>
      <c r="B68" s="178"/>
      <c r="C68" s="179"/>
      <c r="D68" s="180" t="s">
        <v>207</v>
      </c>
      <c r="E68" s="181"/>
      <c r="F68" s="181"/>
      <c r="G68" s="181"/>
      <c r="H68" s="181"/>
      <c r="I68" s="181"/>
      <c r="J68" s="182">
        <f>J145</f>
        <v>0</v>
      </c>
      <c r="K68" s="179"/>
      <c r="L68" s="183"/>
      <c r="S68" s="9"/>
      <c r="T68" s="9"/>
      <c r="U68" s="9"/>
      <c r="V68" s="9"/>
      <c r="W68" s="9"/>
      <c r="X68" s="9"/>
      <c r="Y68" s="9"/>
      <c r="Z68" s="9"/>
      <c r="AA68" s="9"/>
      <c r="AB68" s="9"/>
      <c r="AC68" s="9"/>
      <c r="AD68" s="9"/>
      <c r="AE68" s="9"/>
    </row>
    <row r="69" s="10" customFormat="1" ht="19.92" customHeight="1">
      <c r="A69" s="10"/>
      <c r="B69" s="184"/>
      <c r="C69" s="126"/>
      <c r="D69" s="185" t="s">
        <v>1543</v>
      </c>
      <c r="E69" s="186"/>
      <c r="F69" s="186"/>
      <c r="G69" s="186"/>
      <c r="H69" s="186"/>
      <c r="I69" s="186"/>
      <c r="J69" s="187">
        <f>J146</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2071</v>
      </c>
      <c r="E70" s="186"/>
      <c r="F70" s="186"/>
      <c r="G70" s="186"/>
      <c r="H70" s="186"/>
      <c r="I70" s="186"/>
      <c r="J70" s="187">
        <f>J210</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2072</v>
      </c>
      <c r="E71" s="186"/>
      <c r="F71" s="186"/>
      <c r="G71" s="186"/>
      <c r="H71" s="186"/>
      <c r="I71" s="186"/>
      <c r="J71" s="187">
        <f>J289</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2074</v>
      </c>
      <c r="E72" s="186"/>
      <c r="F72" s="186"/>
      <c r="G72" s="186"/>
      <c r="H72" s="186"/>
      <c r="I72" s="186"/>
      <c r="J72" s="187">
        <f>J338</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4709</v>
      </c>
      <c r="E73" s="186"/>
      <c r="F73" s="186"/>
      <c r="G73" s="186"/>
      <c r="H73" s="186"/>
      <c r="I73" s="186"/>
      <c r="J73" s="187">
        <f>J353</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4710</v>
      </c>
      <c r="E74" s="186"/>
      <c r="F74" s="186"/>
      <c r="G74" s="186"/>
      <c r="H74" s="186"/>
      <c r="I74" s="186"/>
      <c r="J74" s="187">
        <f>J358</f>
        <v>0</v>
      </c>
      <c r="K74" s="126"/>
      <c r="L74" s="188"/>
      <c r="S74" s="10"/>
      <c r="T74" s="10"/>
      <c r="U74" s="10"/>
      <c r="V74" s="10"/>
      <c r="W74" s="10"/>
      <c r="X74" s="10"/>
      <c r="Y74" s="10"/>
      <c r="Z74" s="10"/>
      <c r="AA74" s="10"/>
      <c r="AB74" s="10"/>
      <c r="AC74" s="10"/>
      <c r="AD74" s="10"/>
      <c r="AE74" s="10"/>
    </row>
    <row r="75" s="9" customFormat="1" ht="24.96" customHeight="1">
      <c r="A75" s="9"/>
      <c r="B75" s="178"/>
      <c r="C75" s="179"/>
      <c r="D75" s="180" t="s">
        <v>210</v>
      </c>
      <c r="E75" s="181"/>
      <c r="F75" s="181"/>
      <c r="G75" s="181"/>
      <c r="H75" s="181"/>
      <c r="I75" s="181"/>
      <c r="J75" s="182">
        <f>J359</f>
        <v>0</v>
      </c>
      <c r="K75" s="179"/>
      <c r="L75" s="183"/>
      <c r="S75" s="9"/>
      <c r="T75" s="9"/>
      <c r="U75" s="9"/>
      <c r="V75" s="9"/>
      <c r="W75" s="9"/>
      <c r="X75" s="9"/>
      <c r="Y75" s="9"/>
      <c r="Z75" s="9"/>
      <c r="AA75" s="9"/>
      <c r="AB75" s="9"/>
      <c r="AC75" s="9"/>
      <c r="AD75" s="9"/>
      <c r="AE75" s="9"/>
    </row>
    <row r="76" s="9" customFormat="1" ht="24.96" customHeight="1">
      <c r="A76" s="9"/>
      <c r="B76" s="178"/>
      <c r="C76" s="179"/>
      <c r="D76" s="180" t="s">
        <v>2075</v>
      </c>
      <c r="E76" s="181"/>
      <c r="F76" s="181"/>
      <c r="G76" s="181"/>
      <c r="H76" s="181"/>
      <c r="I76" s="181"/>
      <c r="J76" s="182">
        <f>J370</f>
        <v>0</v>
      </c>
      <c r="K76" s="179"/>
      <c r="L76" s="183"/>
      <c r="S76" s="9"/>
      <c r="T76" s="9"/>
      <c r="U76" s="9"/>
      <c r="V76" s="9"/>
      <c r="W76" s="9"/>
      <c r="X76" s="9"/>
      <c r="Y76" s="9"/>
      <c r="Z76" s="9"/>
      <c r="AA76" s="9"/>
      <c r="AB76" s="9"/>
      <c r="AC76" s="9"/>
      <c r="AD76" s="9"/>
      <c r="AE76" s="9"/>
    </row>
    <row r="77" s="10" customFormat="1" ht="19.92" customHeight="1">
      <c r="A77" s="10"/>
      <c r="B77" s="184"/>
      <c r="C77" s="126"/>
      <c r="D77" s="185" t="s">
        <v>2077</v>
      </c>
      <c r="E77" s="186"/>
      <c r="F77" s="186"/>
      <c r="G77" s="186"/>
      <c r="H77" s="186"/>
      <c r="I77" s="186"/>
      <c r="J77" s="187">
        <f>J371</f>
        <v>0</v>
      </c>
      <c r="K77" s="126"/>
      <c r="L77" s="188"/>
      <c r="S77" s="10"/>
      <c r="T77" s="10"/>
      <c r="U77" s="10"/>
      <c r="V77" s="10"/>
      <c r="W77" s="10"/>
      <c r="X77" s="10"/>
      <c r="Y77" s="10"/>
      <c r="Z77" s="10"/>
      <c r="AA77" s="10"/>
      <c r="AB77" s="10"/>
      <c r="AC77" s="10"/>
      <c r="AD77" s="10"/>
      <c r="AE77" s="10"/>
    </row>
    <row r="78" s="2" customFormat="1" ht="21.84"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8"/>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8"/>
      <c r="S83" s="40"/>
      <c r="T83" s="40"/>
      <c r="U83" s="40"/>
      <c r="V83" s="40"/>
      <c r="W83" s="40"/>
      <c r="X83" s="40"/>
      <c r="Y83" s="40"/>
      <c r="Z83" s="40"/>
      <c r="AA83" s="40"/>
      <c r="AB83" s="40"/>
      <c r="AC83" s="40"/>
      <c r="AD83" s="40"/>
      <c r="AE83" s="40"/>
    </row>
    <row r="84" s="2" customFormat="1" ht="24.96" customHeight="1">
      <c r="A84" s="40"/>
      <c r="B84" s="41"/>
      <c r="C84" s="25" t="s">
        <v>211</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6.5" customHeight="1">
      <c r="A87" s="40"/>
      <c r="B87" s="41"/>
      <c r="C87" s="42"/>
      <c r="D87" s="42"/>
      <c r="E87" s="172" t="str">
        <f>E7</f>
        <v>PF UPOL, Změna užívání vnitřních prostor budovy B</v>
      </c>
      <c r="F87" s="34"/>
      <c r="G87" s="34"/>
      <c r="H87" s="34"/>
      <c r="I87" s="42"/>
      <c r="J87" s="42"/>
      <c r="K87" s="42"/>
      <c r="L87" s="148"/>
      <c r="S87" s="40"/>
      <c r="T87" s="40"/>
      <c r="U87" s="40"/>
      <c r="V87" s="40"/>
      <c r="W87" s="40"/>
      <c r="X87" s="40"/>
      <c r="Y87" s="40"/>
      <c r="Z87" s="40"/>
      <c r="AA87" s="40"/>
      <c r="AB87" s="40"/>
      <c r="AC87" s="40"/>
      <c r="AD87" s="40"/>
      <c r="AE87" s="40"/>
    </row>
    <row r="88" s="1" customFormat="1" ht="12" customHeight="1">
      <c r="B88" s="23"/>
      <c r="C88" s="34" t="s">
        <v>191</v>
      </c>
      <c r="D88" s="24"/>
      <c r="E88" s="24"/>
      <c r="F88" s="24"/>
      <c r="G88" s="24"/>
      <c r="H88" s="24"/>
      <c r="I88" s="24"/>
      <c r="J88" s="24"/>
      <c r="K88" s="24"/>
      <c r="L88" s="22"/>
    </row>
    <row r="89" s="2" customFormat="1" ht="16.5" customHeight="1">
      <c r="A89" s="40"/>
      <c r="B89" s="41"/>
      <c r="C89" s="42"/>
      <c r="D89" s="42"/>
      <c r="E89" s="172" t="s">
        <v>4373</v>
      </c>
      <c r="F89" s="42"/>
      <c r="G89" s="42"/>
      <c r="H89" s="42"/>
      <c r="I89" s="42"/>
      <c r="J89" s="42"/>
      <c r="K89" s="42"/>
      <c r="L89" s="148"/>
      <c r="S89" s="40"/>
      <c r="T89" s="40"/>
      <c r="U89" s="40"/>
      <c r="V89" s="40"/>
      <c r="W89" s="40"/>
      <c r="X89" s="40"/>
      <c r="Y89" s="40"/>
      <c r="Z89" s="40"/>
      <c r="AA89" s="40"/>
      <c r="AB89" s="40"/>
      <c r="AC89" s="40"/>
      <c r="AD89" s="40"/>
      <c r="AE89" s="40"/>
    </row>
    <row r="90" s="2" customFormat="1" ht="12" customHeight="1">
      <c r="A90" s="40"/>
      <c r="B90" s="41"/>
      <c r="C90" s="34" t="s">
        <v>193</v>
      </c>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16.5" customHeight="1">
      <c r="A91" s="40"/>
      <c r="B91" s="41"/>
      <c r="C91" s="42"/>
      <c r="D91" s="42"/>
      <c r="E91" s="71" t="str">
        <f>E11</f>
        <v>D.2.4.1 - Zdravotně technické instalace</v>
      </c>
      <c r="F91" s="42"/>
      <c r="G91" s="42"/>
      <c r="H91" s="42"/>
      <c r="I91" s="42"/>
      <c r="J91" s="42"/>
      <c r="K91" s="42"/>
      <c r="L91" s="148"/>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8"/>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F14</f>
        <v xml:space="preserve"> </v>
      </c>
      <c r="G93" s="42"/>
      <c r="H93" s="42"/>
      <c r="I93" s="34" t="s">
        <v>23</v>
      </c>
      <c r="J93" s="74" t="str">
        <f>IF(J14="","",J14)</f>
        <v>3. 4. 2025</v>
      </c>
      <c r="K93" s="42"/>
      <c r="L93" s="148"/>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40.05" customHeight="1">
      <c r="A95" s="40"/>
      <c r="B95" s="41"/>
      <c r="C95" s="34" t="s">
        <v>25</v>
      </c>
      <c r="D95" s="42"/>
      <c r="E95" s="42"/>
      <c r="F95" s="29" t="str">
        <f>E17</f>
        <v>UP v Olomouci, Křižkovského 511/8, Olomouc</v>
      </c>
      <c r="G95" s="42"/>
      <c r="H95" s="42"/>
      <c r="I95" s="34" t="s">
        <v>33</v>
      </c>
      <c r="J95" s="38" t="str">
        <f>E23</f>
        <v>RV projekt s.r.o., Poláškova 1535, Valašské Meziří</v>
      </c>
      <c r="K95" s="42"/>
      <c r="L95" s="148"/>
      <c r="S95" s="40"/>
      <c r="T95" s="40"/>
      <c r="U95" s="40"/>
      <c r="V95" s="40"/>
      <c r="W95" s="40"/>
      <c r="X95" s="40"/>
      <c r="Y95" s="40"/>
      <c r="Z95" s="40"/>
      <c r="AA95" s="40"/>
      <c r="AB95" s="40"/>
      <c r="AC95" s="40"/>
      <c r="AD95" s="40"/>
      <c r="AE95" s="40"/>
    </row>
    <row r="96" s="2" customFormat="1" ht="40.05" customHeight="1">
      <c r="A96" s="40"/>
      <c r="B96" s="41"/>
      <c r="C96" s="34" t="s">
        <v>31</v>
      </c>
      <c r="D96" s="42"/>
      <c r="E96" s="42"/>
      <c r="F96" s="29" t="str">
        <f>IF(E20="","",E20)</f>
        <v>Vyplň údaj</v>
      </c>
      <c r="G96" s="42"/>
      <c r="H96" s="42"/>
      <c r="I96" s="34" t="s">
        <v>38</v>
      </c>
      <c r="J96" s="38" t="str">
        <f>E26</f>
        <v>RV projekt s.r.o., Poláškova 1535, Valašské Meziří</v>
      </c>
      <c r="K96" s="42"/>
      <c r="L96" s="148"/>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8"/>
      <c r="S97" s="40"/>
      <c r="T97" s="40"/>
      <c r="U97" s="40"/>
      <c r="V97" s="40"/>
      <c r="W97" s="40"/>
      <c r="X97" s="40"/>
      <c r="Y97" s="40"/>
      <c r="Z97" s="40"/>
      <c r="AA97" s="40"/>
      <c r="AB97" s="40"/>
      <c r="AC97" s="40"/>
      <c r="AD97" s="40"/>
      <c r="AE97" s="40"/>
    </row>
    <row r="98" s="11" customFormat="1" ht="29.28" customHeight="1">
      <c r="A98" s="189"/>
      <c r="B98" s="190"/>
      <c r="C98" s="191" t="s">
        <v>212</v>
      </c>
      <c r="D98" s="192" t="s">
        <v>60</v>
      </c>
      <c r="E98" s="192" t="s">
        <v>56</v>
      </c>
      <c r="F98" s="192" t="s">
        <v>57</v>
      </c>
      <c r="G98" s="192" t="s">
        <v>213</v>
      </c>
      <c r="H98" s="192" t="s">
        <v>214</v>
      </c>
      <c r="I98" s="192" t="s">
        <v>215</v>
      </c>
      <c r="J98" s="192" t="s">
        <v>199</v>
      </c>
      <c r="K98" s="193" t="s">
        <v>216</v>
      </c>
      <c r="L98" s="194"/>
      <c r="M98" s="94" t="s">
        <v>19</v>
      </c>
      <c r="N98" s="95" t="s">
        <v>45</v>
      </c>
      <c r="O98" s="95" t="s">
        <v>217</v>
      </c>
      <c r="P98" s="95" t="s">
        <v>218</v>
      </c>
      <c r="Q98" s="95" t="s">
        <v>219</v>
      </c>
      <c r="R98" s="95" t="s">
        <v>220</v>
      </c>
      <c r="S98" s="95" t="s">
        <v>221</v>
      </c>
      <c r="T98" s="95" t="s">
        <v>222</v>
      </c>
      <c r="U98" s="96" t="s">
        <v>223</v>
      </c>
      <c r="V98" s="189"/>
      <c r="W98" s="189"/>
      <c r="X98" s="189"/>
      <c r="Y98" s="189"/>
      <c r="Z98" s="189"/>
      <c r="AA98" s="189"/>
      <c r="AB98" s="189"/>
      <c r="AC98" s="189"/>
      <c r="AD98" s="189"/>
      <c r="AE98" s="189"/>
    </row>
    <row r="99" s="2" customFormat="1" ht="22.8" customHeight="1">
      <c r="A99" s="40"/>
      <c r="B99" s="41"/>
      <c r="C99" s="101" t="s">
        <v>224</v>
      </c>
      <c r="D99" s="42"/>
      <c r="E99" s="42"/>
      <c r="F99" s="42"/>
      <c r="G99" s="42"/>
      <c r="H99" s="42"/>
      <c r="I99" s="42"/>
      <c r="J99" s="195">
        <f>BK99</f>
        <v>0</v>
      </c>
      <c r="K99" s="42"/>
      <c r="L99" s="46"/>
      <c r="M99" s="97"/>
      <c r="N99" s="196"/>
      <c r="O99" s="98"/>
      <c r="P99" s="197">
        <f>P100+P145+P359+P370</f>
        <v>0</v>
      </c>
      <c r="Q99" s="98"/>
      <c r="R99" s="197">
        <f>R100+R145+R359+R370</f>
        <v>3.9012924799999995</v>
      </c>
      <c r="S99" s="98"/>
      <c r="T99" s="197">
        <f>T100+T145+T359+T370</f>
        <v>4.0999999999999996</v>
      </c>
      <c r="U99" s="99"/>
      <c r="V99" s="40"/>
      <c r="W99" s="40"/>
      <c r="X99" s="40"/>
      <c r="Y99" s="40"/>
      <c r="Z99" s="40"/>
      <c r="AA99" s="40"/>
      <c r="AB99" s="40"/>
      <c r="AC99" s="40"/>
      <c r="AD99" s="40"/>
      <c r="AE99" s="40"/>
      <c r="AT99" s="19" t="s">
        <v>74</v>
      </c>
      <c r="AU99" s="19" t="s">
        <v>200</v>
      </c>
      <c r="BK99" s="198">
        <f>BK100+BK145+BK359+BK370</f>
        <v>0</v>
      </c>
    </row>
    <row r="100" s="12" customFormat="1" ht="25.92" customHeight="1">
      <c r="A100" s="12"/>
      <c r="B100" s="199"/>
      <c r="C100" s="200"/>
      <c r="D100" s="201" t="s">
        <v>74</v>
      </c>
      <c r="E100" s="202" t="s">
        <v>225</v>
      </c>
      <c r="F100" s="202" t="s">
        <v>226</v>
      </c>
      <c r="G100" s="200"/>
      <c r="H100" s="200"/>
      <c r="I100" s="203"/>
      <c r="J100" s="204">
        <f>BK100</f>
        <v>0</v>
      </c>
      <c r="K100" s="200"/>
      <c r="L100" s="205"/>
      <c r="M100" s="206"/>
      <c r="N100" s="207"/>
      <c r="O100" s="207"/>
      <c r="P100" s="208">
        <f>P101+P110+P134</f>
        <v>0</v>
      </c>
      <c r="Q100" s="207"/>
      <c r="R100" s="208">
        <f>R101+R110+R134</f>
        <v>2.35669248</v>
      </c>
      <c r="S100" s="207"/>
      <c r="T100" s="208">
        <f>T101+T110+T134</f>
        <v>4.0999999999999996</v>
      </c>
      <c r="U100" s="209"/>
      <c r="V100" s="12"/>
      <c r="W100" s="12"/>
      <c r="X100" s="12"/>
      <c r="Y100" s="12"/>
      <c r="Z100" s="12"/>
      <c r="AA100" s="12"/>
      <c r="AB100" s="12"/>
      <c r="AC100" s="12"/>
      <c r="AD100" s="12"/>
      <c r="AE100" s="12"/>
      <c r="AR100" s="210" t="s">
        <v>82</v>
      </c>
      <c r="AT100" s="211" t="s">
        <v>74</v>
      </c>
      <c r="AU100" s="211" t="s">
        <v>75</v>
      </c>
      <c r="AY100" s="210" t="s">
        <v>227</v>
      </c>
      <c r="BK100" s="212">
        <f>BK101+BK110+BK134</f>
        <v>0</v>
      </c>
    </row>
    <row r="101" s="12" customFormat="1" ht="22.8" customHeight="1">
      <c r="A101" s="12"/>
      <c r="B101" s="199"/>
      <c r="C101" s="200"/>
      <c r="D101" s="201" t="s">
        <v>74</v>
      </c>
      <c r="E101" s="213" t="s">
        <v>248</v>
      </c>
      <c r="F101" s="213" t="s">
        <v>249</v>
      </c>
      <c r="G101" s="200"/>
      <c r="H101" s="200"/>
      <c r="I101" s="203"/>
      <c r="J101" s="214">
        <f>BK101</f>
        <v>0</v>
      </c>
      <c r="K101" s="200"/>
      <c r="L101" s="205"/>
      <c r="M101" s="206"/>
      <c r="N101" s="207"/>
      <c r="O101" s="207"/>
      <c r="P101" s="208">
        <f>SUM(P102:P109)</f>
        <v>0</v>
      </c>
      <c r="Q101" s="207"/>
      <c r="R101" s="208">
        <f>SUM(R102:R109)</f>
        <v>2.35669248</v>
      </c>
      <c r="S101" s="207"/>
      <c r="T101" s="208">
        <f>SUM(T102:T109)</f>
        <v>0</v>
      </c>
      <c r="U101" s="209"/>
      <c r="V101" s="12"/>
      <c r="W101" s="12"/>
      <c r="X101" s="12"/>
      <c r="Y101" s="12"/>
      <c r="Z101" s="12"/>
      <c r="AA101" s="12"/>
      <c r="AB101" s="12"/>
      <c r="AC101" s="12"/>
      <c r="AD101" s="12"/>
      <c r="AE101" s="12"/>
      <c r="AR101" s="210" t="s">
        <v>82</v>
      </c>
      <c r="AT101" s="211" t="s">
        <v>74</v>
      </c>
      <c r="AU101" s="211" t="s">
        <v>82</v>
      </c>
      <c r="AY101" s="210" t="s">
        <v>227</v>
      </c>
      <c r="BK101" s="212">
        <f>SUM(BK102:BK109)</f>
        <v>0</v>
      </c>
    </row>
    <row r="102" s="2" customFormat="1" ht="16.5" customHeight="1">
      <c r="A102" s="40"/>
      <c r="B102" s="41"/>
      <c r="C102" s="215" t="s">
        <v>82</v>
      </c>
      <c r="D102" s="215" t="s">
        <v>229</v>
      </c>
      <c r="E102" s="216" t="s">
        <v>4711</v>
      </c>
      <c r="F102" s="217" t="s">
        <v>4712</v>
      </c>
      <c r="G102" s="218" t="s">
        <v>259</v>
      </c>
      <c r="H102" s="219">
        <v>25</v>
      </c>
      <c r="I102" s="220"/>
      <c r="J102" s="221">
        <f>ROUND(I102*H102,2)</f>
        <v>0</v>
      </c>
      <c r="K102" s="217" t="s">
        <v>4713</v>
      </c>
      <c r="L102" s="46"/>
      <c r="M102" s="222" t="s">
        <v>19</v>
      </c>
      <c r="N102" s="223" t="s">
        <v>46</v>
      </c>
      <c r="O102" s="86"/>
      <c r="P102" s="224">
        <f>O102*H102</f>
        <v>0</v>
      </c>
      <c r="Q102" s="224">
        <v>0.043830000000000001</v>
      </c>
      <c r="R102" s="224">
        <f>Q102*H102</f>
        <v>1.09575</v>
      </c>
      <c r="S102" s="224">
        <v>0</v>
      </c>
      <c r="T102" s="224">
        <f>S102*H102</f>
        <v>0</v>
      </c>
      <c r="U102" s="225" t="s">
        <v>19</v>
      </c>
      <c r="V102" s="40"/>
      <c r="W102" s="40"/>
      <c r="X102" s="40"/>
      <c r="Y102" s="40"/>
      <c r="Z102" s="40"/>
      <c r="AA102" s="40"/>
      <c r="AB102" s="40"/>
      <c r="AC102" s="40"/>
      <c r="AD102" s="40"/>
      <c r="AE102" s="40"/>
      <c r="AR102" s="226" t="s">
        <v>234</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234</v>
      </c>
      <c r="BM102" s="226" t="s">
        <v>4714</v>
      </c>
    </row>
    <row r="103" s="2" customFormat="1">
      <c r="A103" s="40"/>
      <c r="B103" s="41"/>
      <c r="C103" s="42"/>
      <c r="D103" s="228" t="s">
        <v>236</v>
      </c>
      <c r="E103" s="42"/>
      <c r="F103" s="229" t="s">
        <v>4715</v>
      </c>
      <c r="G103" s="42"/>
      <c r="H103" s="42"/>
      <c r="I103" s="230"/>
      <c r="J103" s="42"/>
      <c r="K103" s="42"/>
      <c r="L103" s="46"/>
      <c r="M103" s="231"/>
      <c r="N103" s="232"/>
      <c r="O103" s="86"/>
      <c r="P103" s="86"/>
      <c r="Q103" s="86"/>
      <c r="R103" s="86"/>
      <c r="S103" s="86"/>
      <c r="T103" s="86"/>
      <c r="U103" s="87"/>
      <c r="V103" s="40"/>
      <c r="W103" s="40"/>
      <c r="X103" s="40"/>
      <c r="Y103" s="40"/>
      <c r="Z103" s="40"/>
      <c r="AA103" s="40"/>
      <c r="AB103" s="40"/>
      <c r="AC103" s="40"/>
      <c r="AD103" s="40"/>
      <c r="AE103" s="40"/>
      <c r="AT103" s="19" t="s">
        <v>236</v>
      </c>
      <c r="AU103" s="19" t="s">
        <v>84</v>
      </c>
    </row>
    <row r="104" s="13" customFormat="1">
      <c r="A104" s="13"/>
      <c r="B104" s="233"/>
      <c r="C104" s="234"/>
      <c r="D104" s="235" t="s">
        <v>238</v>
      </c>
      <c r="E104" s="236" t="s">
        <v>19</v>
      </c>
      <c r="F104" s="237" t="s">
        <v>508</v>
      </c>
      <c r="G104" s="234"/>
      <c r="H104" s="238">
        <v>25</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4" customFormat="1">
      <c r="A105" s="14"/>
      <c r="B105" s="245"/>
      <c r="C105" s="246"/>
      <c r="D105" s="235" t="s">
        <v>238</v>
      </c>
      <c r="E105" s="247" t="s">
        <v>19</v>
      </c>
      <c r="F105" s="248" t="s">
        <v>240</v>
      </c>
      <c r="G105" s="246"/>
      <c r="H105" s="249">
        <v>25</v>
      </c>
      <c r="I105" s="250"/>
      <c r="J105" s="246"/>
      <c r="K105" s="246"/>
      <c r="L105" s="251"/>
      <c r="M105" s="252"/>
      <c r="N105" s="253"/>
      <c r="O105" s="253"/>
      <c r="P105" s="253"/>
      <c r="Q105" s="253"/>
      <c r="R105" s="253"/>
      <c r="S105" s="253"/>
      <c r="T105" s="253"/>
      <c r="U105" s="254"/>
      <c r="V105" s="14"/>
      <c r="W105" s="14"/>
      <c r="X105" s="14"/>
      <c r="Y105" s="14"/>
      <c r="Z105" s="14"/>
      <c r="AA105" s="14"/>
      <c r="AB105" s="14"/>
      <c r="AC105" s="14"/>
      <c r="AD105" s="14"/>
      <c r="AE105" s="14"/>
      <c r="AT105" s="255" t="s">
        <v>238</v>
      </c>
      <c r="AU105" s="255" t="s">
        <v>84</v>
      </c>
      <c r="AV105" s="14" t="s">
        <v>234</v>
      </c>
      <c r="AW105" s="14" t="s">
        <v>37</v>
      </c>
      <c r="AX105" s="14" t="s">
        <v>82</v>
      </c>
      <c r="AY105" s="255" t="s">
        <v>227</v>
      </c>
    </row>
    <row r="106" s="2" customFormat="1" ht="24.15" customHeight="1">
      <c r="A106" s="40"/>
      <c r="B106" s="41"/>
      <c r="C106" s="215" t="s">
        <v>84</v>
      </c>
      <c r="D106" s="215" t="s">
        <v>229</v>
      </c>
      <c r="E106" s="216" t="s">
        <v>4716</v>
      </c>
      <c r="F106" s="217" t="s">
        <v>4717</v>
      </c>
      <c r="G106" s="218" t="s">
        <v>232</v>
      </c>
      <c r="H106" s="219">
        <v>0.504</v>
      </c>
      <c r="I106" s="220"/>
      <c r="J106" s="221">
        <f>ROUND(I106*H106,2)</f>
        <v>0</v>
      </c>
      <c r="K106" s="217" t="s">
        <v>4713</v>
      </c>
      <c r="L106" s="46"/>
      <c r="M106" s="222" t="s">
        <v>19</v>
      </c>
      <c r="N106" s="223" t="s">
        <v>46</v>
      </c>
      <c r="O106" s="86"/>
      <c r="P106" s="224">
        <f>O106*H106</f>
        <v>0</v>
      </c>
      <c r="Q106" s="224">
        <v>2.5018699999999998</v>
      </c>
      <c r="R106" s="224">
        <f>Q106*H106</f>
        <v>1.26094248</v>
      </c>
      <c r="S106" s="224">
        <v>0</v>
      </c>
      <c r="T106" s="224">
        <f>S106*H106</f>
        <v>0</v>
      </c>
      <c r="U106" s="225" t="s">
        <v>19</v>
      </c>
      <c r="V106" s="40"/>
      <c r="W106" s="40"/>
      <c r="X106" s="40"/>
      <c r="Y106" s="40"/>
      <c r="Z106" s="40"/>
      <c r="AA106" s="40"/>
      <c r="AB106" s="40"/>
      <c r="AC106" s="40"/>
      <c r="AD106" s="40"/>
      <c r="AE106" s="40"/>
      <c r="AR106" s="226" t="s">
        <v>234</v>
      </c>
      <c r="AT106" s="226" t="s">
        <v>229</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4718</v>
      </c>
    </row>
    <row r="107" s="2" customFormat="1">
      <c r="A107" s="40"/>
      <c r="B107" s="41"/>
      <c r="C107" s="42"/>
      <c r="D107" s="228" t="s">
        <v>236</v>
      </c>
      <c r="E107" s="42"/>
      <c r="F107" s="229" t="s">
        <v>4719</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236</v>
      </c>
      <c r="AU107" s="19" t="s">
        <v>84</v>
      </c>
    </row>
    <row r="108" s="13" customFormat="1">
      <c r="A108" s="13"/>
      <c r="B108" s="233"/>
      <c r="C108" s="234"/>
      <c r="D108" s="235" t="s">
        <v>238</v>
      </c>
      <c r="E108" s="236" t="s">
        <v>19</v>
      </c>
      <c r="F108" s="237" t="s">
        <v>4720</v>
      </c>
      <c r="G108" s="234"/>
      <c r="H108" s="238">
        <v>0.504</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84</v>
      </c>
      <c r="AV108" s="13" t="s">
        <v>84</v>
      </c>
      <c r="AW108" s="13" t="s">
        <v>37</v>
      </c>
      <c r="AX108" s="13" t="s">
        <v>75</v>
      </c>
      <c r="AY108" s="244" t="s">
        <v>227</v>
      </c>
    </row>
    <row r="109" s="14" customFormat="1">
      <c r="A109" s="14"/>
      <c r="B109" s="245"/>
      <c r="C109" s="246"/>
      <c r="D109" s="235" t="s">
        <v>238</v>
      </c>
      <c r="E109" s="247" t="s">
        <v>19</v>
      </c>
      <c r="F109" s="248" t="s">
        <v>240</v>
      </c>
      <c r="G109" s="246"/>
      <c r="H109" s="249">
        <v>0.504</v>
      </c>
      <c r="I109" s="250"/>
      <c r="J109" s="246"/>
      <c r="K109" s="246"/>
      <c r="L109" s="251"/>
      <c r="M109" s="252"/>
      <c r="N109" s="253"/>
      <c r="O109" s="253"/>
      <c r="P109" s="253"/>
      <c r="Q109" s="253"/>
      <c r="R109" s="253"/>
      <c r="S109" s="253"/>
      <c r="T109" s="253"/>
      <c r="U109" s="254"/>
      <c r="V109" s="14"/>
      <c r="W109" s="14"/>
      <c r="X109" s="14"/>
      <c r="Y109" s="14"/>
      <c r="Z109" s="14"/>
      <c r="AA109" s="14"/>
      <c r="AB109" s="14"/>
      <c r="AC109" s="14"/>
      <c r="AD109" s="14"/>
      <c r="AE109" s="14"/>
      <c r="AT109" s="255" t="s">
        <v>238</v>
      </c>
      <c r="AU109" s="255" t="s">
        <v>84</v>
      </c>
      <c r="AV109" s="14" t="s">
        <v>234</v>
      </c>
      <c r="AW109" s="14" t="s">
        <v>37</v>
      </c>
      <c r="AX109" s="14" t="s">
        <v>82</v>
      </c>
      <c r="AY109" s="255" t="s">
        <v>227</v>
      </c>
    </row>
    <row r="110" s="12" customFormat="1" ht="22.8" customHeight="1">
      <c r="A110" s="12"/>
      <c r="B110" s="199"/>
      <c r="C110" s="200"/>
      <c r="D110" s="201" t="s">
        <v>74</v>
      </c>
      <c r="E110" s="213" t="s">
        <v>255</v>
      </c>
      <c r="F110" s="213" t="s">
        <v>256</v>
      </c>
      <c r="G110" s="200"/>
      <c r="H110" s="200"/>
      <c r="I110" s="203"/>
      <c r="J110" s="214">
        <f>BK110</f>
        <v>0</v>
      </c>
      <c r="K110" s="200"/>
      <c r="L110" s="205"/>
      <c r="M110" s="206"/>
      <c r="N110" s="207"/>
      <c r="O110" s="207"/>
      <c r="P110" s="208">
        <f>SUM(P111:P133)</f>
        <v>0</v>
      </c>
      <c r="Q110" s="207"/>
      <c r="R110" s="208">
        <f>SUM(R111:R133)</f>
        <v>0</v>
      </c>
      <c r="S110" s="207"/>
      <c r="T110" s="208">
        <f>SUM(T111:T133)</f>
        <v>4.0999999999999996</v>
      </c>
      <c r="U110" s="209"/>
      <c r="V110" s="12"/>
      <c r="W110" s="12"/>
      <c r="X110" s="12"/>
      <c r="Y110" s="12"/>
      <c r="Z110" s="12"/>
      <c r="AA110" s="12"/>
      <c r="AB110" s="12"/>
      <c r="AC110" s="12"/>
      <c r="AD110" s="12"/>
      <c r="AE110" s="12"/>
      <c r="AR110" s="210" t="s">
        <v>82</v>
      </c>
      <c r="AT110" s="211" t="s">
        <v>74</v>
      </c>
      <c r="AU110" s="211" t="s">
        <v>82</v>
      </c>
      <c r="AY110" s="210" t="s">
        <v>227</v>
      </c>
      <c r="BK110" s="212">
        <f>SUM(BK111:BK133)</f>
        <v>0</v>
      </c>
    </row>
    <row r="111" s="2" customFormat="1" ht="16.5" customHeight="1">
      <c r="A111" s="40"/>
      <c r="B111" s="41"/>
      <c r="C111" s="215" t="s">
        <v>91</v>
      </c>
      <c r="D111" s="215" t="s">
        <v>229</v>
      </c>
      <c r="E111" s="216" t="s">
        <v>4721</v>
      </c>
      <c r="F111" s="217" t="s">
        <v>4722</v>
      </c>
      <c r="G111" s="218" t="s">
        <v>462</v>
      </c>
      <c r="H111" s="219">
        <v>2</v>
      </c>
      <c r="I111" s="220"/>
      <c r="J111" s="221">
        <f>ROUND(I111*H111,2)</f>
        <v>0</v>
      </c>
      <c r="K111" s="217" t="s">
        <v>4713</v>
      </c>
      <c r="L111" s="46"/>
      <c r="M111" s="222" t="s">
        <v>19</v>
      </c>
      <c r="N111" s="223"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4723</v>
      </c>
    </row>
    <row r="112" s="2" customFormat="1">
      <c r="A112" s="40"/>
      <c r="B112" s="41"/>
      <c r="C112" s="42"/>
      <c r="D112" s="228" t="s">
        <v>236</v>
      </c>
      <c r="E112" s="42"/>
      <c r="F112" s="229" t="s">
        <v>4724</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236</v>
      </c>
      <c r="AU112" s="19" t="s">
        <v>84</v>
      </c>
    </row>
    <row r="113" s="13" customFormat="1">
      <c r="A113" s="13"/>
      <c r="B113" s="233"/>
      <c r="C113" s="234"/>
      <c r="D113" s="235" t="s">
        <v>238</v>
      </c>
      <c r="E113" s="236" t="s">
        <v>19</v>
      </c>
      <c r="F113" s="237" t="s">
        <v>84</v>
      </c>
      <c r="G113" s="234"/>
      <c r="H113" s="238">
        <v>2</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84</v>
      </c>
      <c r="AV113" s="13" t="s">
        <v>84</v>
      </c>
      <c r="AW113" s="13" t="s">
        <v>37</v>
      </c>
      <c r="AX113" s="13" t="s">
        <v>75</v>
      </c>
      <c r="AY113" s="244" t="s">
        <v>227</v>
      </c>
    </row>
    <row r="114" s="14" customFormat="1">
      <c r="A114" s="14"/>
      <c r="B114" s="245"/>
      <c r="C114" s="246"/>
      <c r="D114" s="235" t="s">
        <v>238</v>
      </c>
      <c r="E114" s="247" t="s">
        <v>19</v>
      </c>
      <c r="F114" s="248" t="s">
        <v>240</v>
      </c>
      <c r="G114" s="246"/>
      <c r="H114" s="249">
        <v>2</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84</v>
      </c>
      <c r="AV114" s="14" t="s">
        <v>234</v>
      </c>
      <c r="AW114" s="14" t="s">
        <v>37</v>
      </c>
      <c r="AX114" s="14" t="s">
        <v>82</v>
      </c>
      <c r="AY114" s="255" t="s">
        <v>227</v>
      </c>
    </row>
    <row r="115" s="2" customFormat="1" ht="21.75" customHeight="1">
      <c r="A115" s="40"/>
      <c r="B115" s="41"/>
      <c r="C115" s="215" t="s">
        <v>234</v>
      </c>
      <c r="D115" s="215" t="s">
        <v>229</v>
      </c>
      <c r="E115" s="216" t="s">
        <v>4725</v>
      </c>
      <c r="F115" s="217" t="s">
        <v>4726</v>
      </c>
      <c r="G115" s="218" t="s">
        <v>462</v>
      </c>
      <c r="H115" s="219">
        <v>20</v>
      </c>
      <c r="I115" s="220"/>
      <c r="J115" s="221">
        <f>ROUND(I115*H115,2)</f>
        <v>0</v>
      </c>
      <c r="K115" s="217" t="s">
        <v>4713</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4727</v>
      </c>
    </row>
    <row r="116" s="2" customFormat="1">
      <c r="A116" s="40"/>
      <c r="B116" s="41"/>
      <c r="C116" s="42"/>
      <c r="D116" s="228" t="s">
        <v>236</v>
      </c>
      <c r="E116" s="42"/>
      <c r="F116" s="229" t="s">
        <v>4728</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236</v>
      </c>
      <c r="AU116" s="19" t="s">
        <v>84</v>
      </c>
    </row>
    <row r="117" s="13" customFormat="1">
      <c r="A117" s="13"/>
      <c r="B117" s="233"/>
      <c r="C117" s="234"/>
      <c r="D117" s="235" t="s">
        <v>238</v>
      </c>
      <c r="E117" s="236" t="s">
        <v>19</v>
      </c>
      <c r="F117" s="237" t="s">
        <v>469</v>
      </c>
      <c r="G117" s="234"/>
      <c r="H117" s="238">
        <v>20</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84</v>
      </c>
      <c r="AV117" s="13" t="s">
        <v>84</v>
      </c>
      <c r="AW117" s="13" t="s">
        <v>37</v>
      </c>
      <c r="AX117" s="13" t="s">
        <v>75</v>
      </c>
      <c r="AY117" s="244" t="s">
        <v>227</v>
      </c>
    </row>
    <row r="118" s="14" customFormat="1">
      <c r="A118" s="14"/>
      <c r="B118" s="245"/>
      <c r="C118" s="246"/>
      <c r="D118" s="235" t="s">
        <v>238</v>
      </c>
      <c r="E118" s="247" t="s">
        <v>19</v>
      </c>
      <c r="F118" s="248" t="s">
        <v>240</v>
      </c>
      <c r="G118" s="246"/>
      <c r="H118" s="249">
        <v>20</v>
      </c>
      <c r="I118" s="250"/>
      <c r="J118" s="246"/>
      <c r="K118" s="246"/>
      <c r="L118" s="251"/>
      <c r="M118" s="252"/>
      <c r="N118" s="253"/>
      <c r="O118" s="253"/>
      <c r="P118" s="253"/>
      <c r="Q118" s="253"/>
      <c r="R118" s="253"/>
      <c r="S118" s="253"/>
      <c r="T118" s="253"/>
      <c r="U118" s="254"/>
      <c r="V118" s="14"/>
      <c r="W118" s="14"/>
      <c r="X118" s="14"/>
      <c r="Y118" s="14"/>
      <c r="Z118" s="14"/>
      <c r="AA118" s="14"/>
      <c r="AB118" s="14"/>
      <c r="AC118" s="14"/>
      <c r="AD118" s="14"/>
      <c r="AE118" s="14"/>
      <c r="AT118" s="255" t="s">
        <v>238</v>
      </c>
      <c r="AU118" s="255" t="s">
        <v>84</v>
      </c>
      <c r="AV118" s="14" t="s">
        <v>234</v>
      </c>
      <c r="AW118" s="14" t="s">
        <v>37</v>
      </c>
      <c r="AX118" s="14" t="s">
        <v>82</v>
      </c>
      <c r="AY118" s="255" t="s">
        <v>227</v>
      </c>
    </row>
    <row r="119" s="2" customFormat="1" ht="16.5" customHeight="1">
      <c r="A119" s="40"/>
      <c r="B119" s="41"/>
      <c r="C119" s="215" t="s">
        <v>267</v>
      </c>
      <c r="D119" s="215" t="s">
        <v>229</v>
      </c>
      <c r="E119" s="216" t="s">
        <v>4729</v>
      </c>
      <c r="F119" s="217" t="s">
        <v>4730</v>
      </c>
      <c r="G119" s="218" t="s">
        <v>462</v>
      </c>
      <c r="H119" s="219">
        <v>2</v>
      </c>
      <c r="I119" s="220"/>
      <c r="J119" s="221">
        <f>ROUND(I119*H119,2)</f>
        <v>0</v>
      </c>
      <c r="K119" s="217" t="s">
        <v>4713</v>
      </c>
      <c r="L119" s="46"/>
      <c r="M119" s="222" t="s">
        <v>19</v>
      </c>
      <c r="N119" s="223" t="s">
        <v>46</v>
      </c>
      <c r="O119" s="86"/>
      <c r="P119" s="224">
        <f>O119*H119</f>
        <v>0</v>
      </c>
      <c r="Q119" s="224">
        <v>0</v>
      </c>
      <c r="R119" s="224">
        <f>Q119*H119</f>
        <v>0</v>
      </c>
      <c r="S119" s="224">
        <v>0</v>
      </c>
      <c r="T119" s="224">
        <f>S119*H119</f>
        <v>0</v>
      </c>
      <c r="U119" s="225" t="s">
        <v>19</v>
      </c>
      <c r="V119" s="40"/>
      <c r="W119" s="40"/>
      <c r="X119" s="40"/>
      <c r="Y119" s="40"/>
      <c r="Z119" s="40"/>
      <c r="AA119" s="40"/>
      <c r="AB119" s="40"/>
      <c r="AC119" s="40"/>
      <c r="AD119" s="40"/>
      <c r="AE119" s="40"/>
      <c r="AR119" s="226" t="s">
        <v>234</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234</v>
      </c>
      <c r="BM119" s="226" t="s">
        <v>4731</v>
      </c>
    </row>
    <row r="120" s="2" customFormat="1">
      <c r="A120" s="40"/>
      <c r="B120" s="41"/>
      <c r="C120" s="42"/>
      <c r="D120" s="228" t="s">
        <v>236</v>
      </c>
      <c r="E120" s="42"/>
      <c r="F120" s="229" t="s">
        <v>4732</v>
      </c>
      <c r="G120" s="42"/>
      <c r="H120" s="42"/>
      <c r="I120" s="230"/>
      <c r="J120" s="42"/>
      <c r="K120" s="42"/>
      <c r="L120" s="46"/>
      <c r="M120" s="231"/>
      <c r="N120" s="232"/>
      <c r="O120" s="86"/>
      <c r="P120" s="86"/>
      <c r="Q120" s="86"/>
      <c r="R120" s="86"/>
      <c r="S120" s="86"/>
      <c r="T120" s="86"/>
      <c r="U120" s="87"/>
      <c r="V120" s="40"/>
      <c r="W120" s="40"/>
      <c r="X120" s="40"/>
      <c r="Y120" s="40"/>
      <c r="Z120" s="40"/>
      <c r="AA120" s="40"/>
      <c r="AB120" s="40"/>
      <c r="AC120" s="40"/>
      <c r="AD120" s="40"/>
      <c r="AE120" s="40"/>
      <c r="AT120" s="19" t="s">
        <v>236</v>
      </c>
      <c r="AU120" s="19" t="s">
        <v>84</v>
      </c>
    </row>
    <row r="121" s="13" customFormat="1">
      <c r="A121" s="13"/>
      <c r="B121" s="233"/>
      <c r="C121" s="234"/>
      <c r="D121" s="235" t="s">
        <v>238</v>
      </c>
      <c r="E121" s="236" t="s">
        <v>19</v>
      </c>
      <c r="F121" s="237" t="s">
        <v>84</v>
      </c>
      <c r="G121" s="234"/>
      <c r="H121" s="238">
        <v>2</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2</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21.75" customHeight="1">
      <c r="A123" s="40"/>
      <c r="B123" s="41"/>
      <c r="C123" s="215" t="s">
        <v>248</v>
      </c>
      <c r="D123" s="215" t="s">
        <v>229</v>
      </c>
      <c r="E123" s="216" t="s">
        <v>4733</v>
      </c>
      <c r="F123" s="217" t="s">
        <v>4734</v>
      </c>
      <c r="G123" s="218" t="s">
        <v>309</v>
      </c>
      <c r="H123" s="219">
        <v>100</v>
      </c>
      <c r="I123" s="220"/>
      <c r="J123" s="221">
        <f>ROUND(I123*H123,2)</f>
        <v>0</v>
      </c>
      <c r="K123" s="217" t="s">
        <v>4713</v>
      </c>
      <c r="L123" s="46"/>
      <c r="M123" s="222" t="s">
        <v>19</v>
      </c>
      <c r="N123" s="223" t="s">
        <v>46</v>
      </c>
      <c r="O123" s="86"/>
      <c r="P123" s="224">
        <f>O123*H123</f>
        <v>0</v>
      </c>
      <c r="Q123" s="224">
        <v>0</v>
      </c>
      <c r="R123" s="224">
        <f>Q123*H123</f>
        <v>0</v>
      </c>
      <c r="S123" s="224">
        <v>0.0089999999999999993</v>
      </c>
      <c r="T123" s="224">
        <f>S123*H123</f>
        <v>0.89999999999999991</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4735</v>
      </c>
    </row>
    <row r="124" s="2" customFormat="1">
      <c r="A124" s="40"/>
      <c r="B124" s="41"/>
      <c r="C124" s="42"/>
      <c r="D124" s="228" t="s">
        <v>236</v>
      </c>
      <c r="E124" s="42"/>
      <c r="F124" s="229" t="s">
        <v>4736</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1321</v>
      </c>
      <c r="G125" s="234"/>
      <c r="H125" s="238">
        <v>100</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100</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2" customFormat="1" ht="24.15" customHeight="1">
      <c r="A127" s="40"/>
      <c r="B127" s="41"/>
      <c r="C127" s="215" t="s">
        <v>285</v>
      </c>
      <c r="D127" s="215" t="s">
        <v>229</v>
      </c>
      <c r="E127" s="216" t="s">
        <v>4737</v>
      </c>
      <c r="F127" s="217" t="s">
        <v>4738</v>
      </c>
      <c r="G127" s="218" t="s">
        <v>309</v>
      </c>
      <c r="H127" s="219">
        <v>80</v>
      </c>
      <c r="I127" s="220"/>
      <c r="J127" s="221">
        <f>ROUND(I127*H127,2)</f>
        <v>0</v>
      </c>
      <c r="K127" s="217" t="s">
        <v>4713</v>
      </c>
      <c r="L127" s="46"/>
      <c r="M127" s="222" t="s">
        <v>19</v>
      </c>
      <c r="N127" s="223" t="s">
        <v>46</v>
      </c>
      <c r="O127" s="86"/>
      <c r="P127" s="224">
        <f>O127*H127</f>
        <v>0</v>
      </c>
      <c r="Q127" s="224">
        <v>0</v>
      </c>
      <c r="R127" s="224">
        <f>Q127*H127</f>
        <v>0</v>
      </c>
      <c r="S127" s="224">
        <v>0.040000000000000001</v>
      </c>
      <c r="T127" s="224">
        <f>S127*H127</f>
        <v>3.2000000000000002</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4739</v>
      </c>
    </row>
    <row r="128" s="2" customFormat="1">
      <c r="A128" s="40"/>
      <c r="B128" s="41"/>
      <c r="C128" s="42"/>
      <c r="D128" s="228" t="s">
        <v>236</v>
      </c>
      <c r="E128" s="42"/>
      <c r="F128" s="229" t="s">
        <v>4740</v>
      </c>
      <c r="G128" s="42"/>
      <c r="H128" s="42"/>
      <c r="I128" s="230"/>
      <c r="J128" s="42"/>
      <c r="K128" s="42"/>
      <c r="L128" s="46"/>
      <c r="M128" s="231"/>
      <c r="N128" s="232"/>
      <c r="O128" s="86"/>
      <c r="P128" s="86"/>
      <c r="Q128" s="86"/>
      <c r="R128" s="86"/>
      <c r="S128" s="86"/>
      <c r="T128" s="86"/>
      <c r="U128" s="87"/>
      <c r="V128" s="40"/>
      <c r="W128" s="40"/>
      <c r="X128" s="40"/>
      <c r="Y128" s="40"/>
      <c r="Z128" s="40"/>
      <c r="AA128" s="40"/>
      <c r="AB128" s="40"/>
      <c r="AC128" s="40"/>
      <c r="AD128" s="40"/>
      <c r="AE128" s="40"/>
      <c r="AT128" s="19" t="s">
        <v>236</v>
      </c>
      <c r="AU128" s="19" t="s">
        <v>84</v>
      </c>
    </row>
    <row r="129" s="13" customFormat="1">
      <c r="A129" s="13"/>
      <c r="B129" s="233"/>
      <c r="C129" s="234"/>
      <c r="D129" s="235" t="s">
        <v>238</v>
      </c>
      <c r="E129" s="236" t="s">
        <v>19</v>
      </c>
      <c r="F129" s="237" t="s">
        <v>986</v>
      </c>
      <c r="G129" s="234"/>
      <c r="H129" s="238">
        <v>80</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80</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24.15" customHeight="1">
      <c r="A131" s="40"/>
      <c r="B131" s="41"/>
      <c r="C131" s="215" t="s">
        <v>245</v>
      </c>
      <c r="D131" s="215" t="s">
        <v>229</v>
      </c>
      <c r="E131" s="216" t="s">
        <v>4741</v>
      </c>
      <c r="F131" s="217" t="s">
        <v>4742</v>
      </c>
      <c r="G131" s="218" t="s">
        <v>348</v>
      </c>
      <c r="H131" s="219">
        <v>42</v>
      </c>
      <c r="I131" s="220"/>
      <c r="J131" s="221">
        <f>ROUND(I131*H131,2)</f>
        <v>0</v>
      </c>
      <c r="K131" s="217" t="s">
        <v>19</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234</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4743</v>
      </c>
    </row>
    <row r="132" s="13" customFormat="1">
      <c r="A132" s="13"/>
      <c r="B132" s="233"/>
      <c r="C132" s="234"/>
      <c r="D132" s="235" t="s">
        <v>238</v>
      </c>
      <c r="E132" s="236" t="s">
        <v>19</v>
      </c>
      <c r="F132" s="237" t="s">
        <v>603</v>
      </c>
      <c r="G132" s="234"/>
      <c r="H132" s="238">
        <v>42</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42</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12" customFormat="1" ht="22.8" customHeight="1">
      <c r="A134" s="12"/>
      <c r="B134" s="199"/>
      <c r="C134" s="200"/>
      <c r="D134" s="201" t="s">
        <v>74</v>
      </c>
      <c r="E134" s="213" t="s">
        <v>313</v>
      </c>
      <c r="F134" s="213" t="s">
        <v>314</v>
      </c>
      <c r="G134" s="200"/>
      <c r="H134" s="200"/>
      <c r="I134" s="203"/>
      <c r="J134" s="214">
        <f>BK134</f>
        <v>0</v>
      </c>
      <c r="K134" s="200"/>
      <c r="L134" s="205"/>
      <c r="M134" s="206"/>
      <c r="N134" s="207"/>
      <c r="O134" s="207"/>
      <c r="P134" s="208">
        <f>SUM(P135:P144)</f>
        <v>0</v>
      </c>
      <c r="Q134" s="207"/>
      <c r="R134" s="208">
        <f>SUM(R135:R144)</f>
        <v>0</v>
      </c>
      <c r="S134" s="207"/>
      <c r="T134" s="208">
        <f>SUM(T135:T144)</f>
        <v>0</v>
      </c>
      <c r="U134" s="209"/>
      <c r="V134" s="12"/>
      <c r="W134" s="12"/>
      <c r="X134" s="12"/>
      <c r="Y134" s="12"/>
      <c r="Z134" s="12"/>
      <c r="AA134" s="12"/>
      <c r="AB134" s="12"/>
      <c r="AC134" s="12"/>
      <c r="AD134" s="12"/>
      <c r="AE134" s="12"/>
      <c r="AR134" s="210" t="s">
        <v>82</v>
      </c>
      <c r="AT134" s="211" t="s">
        <v>74</v>
      </c>
      <c r="AU134" s="211" t="s">
        <v>82</v>
      </c>
      <c r="AY134" s="210" t="s">
        <v>227</v>
      </c>
      <c r="BK134" s="212">
        <f>SUM(BK135:BK144)</f>
        <v>0</v>
      </c>
    </row>
    <row r="135" s="2" customFormat="1" ht="24.15" customHeight="1">
      <c r="A135" s="40"/>
      <c r="B135" s="41"/>
      <c r="C135" s="215" t="s">
        <v>255</v>
      </c>
      <c r="D135" s="215" t="s">
        <v>229</v>
      </c>
      <c r="E135" s="216" t="s">
        <v>4744</v>
      </c>
      <c r="F135" s="217" t="s">
        <v>4745</v>
      </c>
      <c r="G135" s="218" t="s">
        <v>244</v>
      </c>
      <c r="H135" s="219">
        <v>4.0999999999999996</v>
      </c>
      <c r="I135" s="220"/>
      <c r="J135" s="221">
        <f>ROUND(I135*H135,2)</f>
        <v>0</v>
      </c>
      <c r="K135" s="217" t="s">
        <v>4713</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4746</v>
      </c>
    </row>
    <row r="136" s="2" customFormat="1">
      <c r="A136" s="40"/>
      <c r="B136" s="41"/>
      <c r="C136" s="42"/>
      <c r="D136" s="228" t="s">
        <v>236</v>
      </c>
      <c r="E136" s="42"/>
      <c r="F136" s="229" t="s">
        <v>4747</v>
      </c>
      <c r="G136" s="42"/>
      <c r="H136" s="42"/>
      <c r="I136" s="230"/>
      <c r="J136" s="42"/>
      <c r="K136" s="42"/>
      <c r="L136" s="46"/>
      <c r="M136" s="231"/>
      <c r="N136" s="232"/>
      <c r="O136" s="86"/>
      <c r="P136" s="86"/>
      <c r="Q136" s="86"/>
      <c r="R136" s="86"/>
      <c r="S136" s="86"/>
      <c r="T136" s="86"/>
      <c r="U136" s="87"/>
      <c r="V136" s="40"/>
      <c r="W136" s="40"/>
      <c r="X136" s="40"/>
      <c r="Y136" s="40"/>
      <c r="Z136" s="40"/>
      <c r="AA136" s="40"/>
      <c r="AB136" s="40"/>
      <c r="AC136" s="40"/>
      <c r="AD136" s="40"/>
      <c r="AE136" s="40"/>
      <c r="AT136" s="19" t="s">
        <v>236</v>
      </c>
      <c r="AU136" s="19" t="s">
        <v>84</v>
      </c>
    </row>
    <row r="137" s="2" customFormat="1" ht="21.75" customHeight="1">
      <c r="A137" s="40"/>
      <c r="B137" s="41"/>
      <c r="C137" s="215" t="s">
        <v>117</v>
      </c>
      <c r="D137" s="215" t="s">
        <v>229</v>
      </c>
      <c r="E137" s="216" t="s">
        <v>319</v>
      </c>
      <c r="F137" s="217" t="s">
        <v>320</v>
      </c>
      <c r="G137" s="218" t="s">
        <v>244</v>
      </c>
      <c r="H137" s="219">
        <v>4.0999999999999996</v>
      </c>
      <c r="I137" s="220"/>
      <c r="J137" s="221">
        <f>ROUND(I137*H137,2)</f>
        <v>0</v>
      </c>
      <c r="K137" s="217" t="s">
        <v>4713</v>
      </c>
      <c r="L137" s="46"/>
      <c r="M137" s="222" t="s">
        <v>19</v>
      </c>
      <c r="N137" s="223" t="s">
        <v>46</v>
      </c>
      <c r="O137" s="86"/>
      <c r="P137" s="224">
        <f>O137*H137</f>
        <v>0</v>
      </c>
      <c r="Q137" s="224">
        <v>0</v>
      </c>
      <c r="R137" s="224">
        <f>Q137*H137</f>
        <v>0</v>
      </c>
      <c r="S137" s="224">
        <v>0</v>
      </c>
      <c r="T137" s="224">
        <f>S137*H137</f>
        <v>0</v>
      </c>
      <c r="U137" s="225" t="s">
        <v>19</v>
      </c>
      <c r="V137" s="40"/>
      <c r="W137" s="40"/>
      <c r="X137" s="40"/>
      <c r="Y137" s="40"/>
      <c r="Z137" s="40"/>
      <c r="AA137" s="40"/>
      <c r="AB137" s="40"/>
      <c r="AC137" s="40"/>
      <c r="AD137" s="40"/>
      <c r="AE137" s="40"/>
      <c r="AR137" s="226" t="s">
        <v>234</v>
      </c>
      <c r="AT137" s="226" t="s">
        <v>229</v>
      </c>
      <c r="AU137" s="226" t="s">
        <v>84</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234</v>
      </c>
      <c r="BM137" s="226" t="s">
        <v>4748</v>
      </c>
    </row>
    <row r="138" s="2" customFormat="1">
      <c r="A138" s="40"/>
      <c r="B138" s="41"/>
      <c r="C138" s="42"/>
      <c r="D138" s="228" t="s">
        <v>236</v>
      </c>
      <c r="E138" s="42"/>
      <c r="F138" s="229" t="s">
        <v>4749</v>
      </c>
      <c r="G138" s="42"/>
      <c r="H138" s="42"/>
      <c r="I138" s="230"/>
      <c r="J138" s="42"/>
      <c r="K138" s="42"/>
      <c r="L138" s="46"/>
      <c r="M138" s="231"/>
      <c r="N138" s="232"/>
      <c r="O138" s="86"/>
      <c r="P138" s="86"/>
      <c r="Q138" s="86"/>
      <c r="R138" s="86"/>
      <c r="S138" s="86"/>
      <c r="T138" s="86"/>
      <c r="U138" s="87"/>
      <c r="V138" s="40"/>
      <c r="W138" s="40"/>
      <c r="X138" s="40"/>
      <c r="Y138" s="40"/>
      <c r="Z138" s="40"/>
      <c r="AA138" s="40"/>
      <c r="AB138" s="40"/>
      <c r="AC138" s="40"/>
      <c r="AD138" s="40"/>
      <c r="AE138" s="40"/>
      <c r="AT138" s="19" t="s">
        <v>236</v>
      </c>
      <c r="AU138" s="19" t="s">
        <v>84</v>
      </c>
    </row>
    <row r="139" s="2" customFormat="1" ht="24.15" customHeight="1">
      <c r="A139" s="40"/>
      <c r="B139" s="41"/>
      <c r="C139" s="215" t="s">
        <v>120</v>
      </c>
      <c r="D139" s="215" t="s">
        <v>229</v>
      </c>
      <c r="E139" s="216" t="s">
        <v>324</v>
      </c>
      <c r="F139" s="217" t="s">
        <v>4524</v>
      </c>
      <c r="G139" s="218" t="s">
        <v>244</v>
      </c>
      <c r="H139" s="219">
        <v>41</v>
      </c>
      <c r="I139" s="220"/>
      <c r="J139" s="221">
        <f>ROUND(I139*H139,2)</f>
        <v>0</v>
      </c>
      <c r="K139" s="217" t="s">
        <v>4713</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234</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4750</v>
      </c>
    </row>
    <row r="140" s="2" customFormat="1">
      <c r="A140" s="40"/>
      <c r="B140" s="41"/>
      <c r="C140" s="42"/>
      <c r="D140" s="228" t="s">
        <v>236</v>
      </c>
      <c r="E140" s="42"/>
      <c r="F140" s="229" t="s">
        <v>4751</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13" customFormat="1">
      <c r="A141" s="13"/>
      <c r="B141" s="233"/>
      <c r="C141" s="234"/>
      <c r="D141" s="235" t="s">
        <v>238</v>
      </c>
      <c r="E141" s="236" t="s">
        <v>19</v>
      </c>
      <c r="F141" s="237" t="s">
        <v>4752</v>
      </c>
      <c r="G141" s="234"/>
      <c r="H141" s="238">
        <v>41</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4" customFormat="1">
      <c r="A142" s="14"/>
      <c r="B142" s="245"/>
      <c r="C142" s="246"/>
      <c r="D142" s="235" t="s">
        <v>238</v>
      </c>
      <c r="E142" s="247" t="s">
        <v>19</v>
      </c>
      <c r="F142" s="248" t="s">
        <v>240</v>
      </c>
      <c r="G142" s="246"/>
      <c r="H142" s="249">
        <v>41</v>
      </c>
      <c r="I142" s="250"/>
      <c r="J142" s="246"/>
      <c r="K142" s="246"/>
      <c r="L142" s="251"/>
      <c r="M142" s="252"/>
      <c r="N142" s="253"/>
      <c r="O142" s="253"/>
      <c r="P142" s="253"/>
      <c r="Q142" s="253"/>
      <c r="R142" s="253"/>
      <c r="S142" s="253"/>
      <c r="T142" s="253"/>
      <c r="U142" s="254"/>
      <c r="V142" s="14"/>
      <c r="W142" s="14"/>
      <c r="X142" s="14"/>
      <c r="Y142" s="14"/>
      <c r="Z142" s="14"/>
      <c r="AA142" s="14"/>
      <c r="AB142" s="14"/>
      <c r="AC142" s="14"/>
      <c r="AD142" s="14"/>
      <c r="AE142" s="14"/>
      <c r="AT142" s="255" t="s">
        <v>238</v>
      </c>
      <c r="AU142" s="255" t="s">
        <v>84</v>
      </c>
      <c r="AV142" s="14" t="s">
        <v>234</v>
      </c>
      <c r="AW142" s="14" t="s">
        <v>37</v>
      </c>
      <c r="AX142" s="14" t="s">
        <v>82</v>
      </c>
      <c r="AY142" s="255" t="s">
        <v>227</v>
      </c>
    </row>
    <row r="143" s="2" customFormat="1" ht="24.15" customHeight="1">
      <c r="A143" s="40"/>
      <c r="B143" s="41"/>
      <c r="C143" s="215" t="s">
        <v>8</v>
      </c>
      <c r="D143" s="215" t="s">
        <v>229</v>
      </c>
      <c r="E143" s="216" t="s">
        <v>330</v>
      </c>
      <c r="F143" s="217" t="s">
        <v>331</v>
      </c>
      <c r="G143" s="218" t="s">
        <v>244</v>
      </c>
      <c r="H143" s="219">
        <v>4.0999999999999996</v>
      </c>
      <c r="I143" s="220"/>
      <c r="J143" s="221">
        <f>ROUND(I143*H143,2)</f>
        <v>0</v>
      </c>
      <c r="K143" s="217" t="s">
        <v>4713</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4753</v>
      </c>
    </row>
    <row r="144" s="2" customFormat="1">
      <c r="A144" s="40"/>
      <c r="B144" s="41"/>
      <c r="C144" s="42"/>
      <c r="D144" s="228" t="s">
        <v>236</v>
      </c>
      <c r="E144" s="42"/>
      <c r="F144" s="229" t="s">
        <v>4754</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2" customFormat="1" ht="25.92" customHeight="1">
      <c r="A145" s="12"/>
      <c r="B145" s="199"/>
      <c r="C145" s="200"/>
      <c r="D145" s="201" t="s">
        <v>74</v>
      </c>
      <c r="E145" s="202" t="s">
        <v>341</v>
      </c>
      <c r="F145" s="202" t="s">
        <v>342</v>
      </c>
      <c r="G145" s="200"/>
      <c r="H145" s="200"/>
      <c r="I145" s="203"/>
      <c r="J145" s="204">
        <f>BK145</f>
        <v>0</v>
      </c>
      <c r="K145" s="200"/>
      <c r="L145" s="205"/>
      <c r="M145" s="206"/>
      <c r="N145" s="207"/>
      <c r="O145" s="207"/>
      <c r="P145" s="208">
        <f>P146+P210+P289+P338+P353+P358</f>
        <v>0</v>
      </c>
      <c r="Q145" s="207"/>
      <c r="R145" s="208">
        <f>R146+R210+R289+R338+R353+R358</f>
        <v>1.5445999999999998</v>
      </c>
      <c r="S145" s="207"/>
      <c r="T145" s="208">
        <f>T146+T210+T289+T338+T353+T358</f>
        <v>0</v>
      </c>
      <c r="U145" s="209"/>
      <c r="V145" s="12"/>
      <c r="W145" s="12"/>
      <c r="X145" s="12"/>
      <c r="Y145" s="12"/>
      <c r="Z145" s="12"/>
      <c r="AA145" s="12"/>
      <c r="AB145" s="12"/>
      <c r="AC145" s="12"/>
      <c r="AD145" s="12"/>
      <c r="AE145" s="12"/>
      <c r="AR145" s="210" t="s">
        <v>84</v>
      </c>
      <c r="AT145" s="211" t="s">
        <v>74</v>
      </c>
      <c r="AU145" s="211" t="s">
        <v>75</v>
      </c>
      <c r="AY145" s="210" t="s">
        <v>227</v>
      </c>
      <c r="BK145" s="212">
        <f>BK146+BK210+BK289+BK338+BK353+BK358</f>
        <v>0</v>
      </c>
    </row>
    <row r="146" s="12" customFormat="1" ht="22.8" customHeight="1">
      <c r="A146" s="12"/>
      <c r="B146" s="199"/>
      <c r="C146" s="200"/>
      <c r="D146" s="201" t="s">
        <v>74</v>
      </c>
      <c r="E146" s="213" t="s">
        <v>1679</v>
      </c>
      <c r="F146" s="213" t="s">
        <v>1680</v>
      </c>
      <c r="G146" s="200"/>
      <c r="H146" s="200"/>
      <c r="I146" s="203"/>
      <c r="J146" s="214">
        <f>BK146</f>
        <v>0</v>
      </c>
      <c r="K146" s="200"/>
      <c r="L146" s="205"/>
      <c r="M146" s="206"/>
      <c r="N146" s="207"/>
      <c r="O146" s="207"/>
      <c r="P146" s="208">
        <f>SUM(P147:P209)</f>
        <v>0</v>
      </c>
      <c r="Q146" s="207"/>
      <c r="R146" s="208">
        <f>SUM(R147:R209)</f>
        <v>0.21609999999999999</v>
      </c>
      <c r="S146" s="207"/>
      <c r="T146" s="208">
        <f>SUM(T147:T209)</f>
        <v>0</v>
      </c>
      <c r="U146" s="209"/>
      <c r="V146" s="12"/>
      <c r="W146" s="12"/>
      <c r="X146" s="12"/>
      <c r="Y146" s="12"/>
      <c r="Z146" s="12"/>
      <c r="AA146" s="12"/>
      <c r="AB146" s="12"/>
      <c r="AC146" s="12"/>
      <c r="AD146" s="12"/>
      <c r="AE146" s="12"/>
      <c r="AR146" s="210" t="s">
        <v>84</v>
      </c>
      <c r="AT146" s="211" t="s">
        <v>74</v>
      </c>
      <c r="AU146" s="211" t="s">
        <v>82</v>
      </c>
      <c r="AY146" s="210" t="s">
        <v>227</v>
      </c>
      <c r="BK146" s="212">
        <f>SUM(BK147:BK209)</f>
        <v>0</v>
      </c>
    </row>
    <row r="147" s="2" customFormat="1" ht="24.15" customHeight="1">
      <c r="A147" s="40"/>
      <c r="B147" s="41"/>
      <c r="C147" s="215" t="s">
        <v>125</v>
      </c>
      <c r="D147" s="215" t="s">
        <v>229</v>
      </c>
      <c r="E147" s="216" t="s">
        <v>4755</v>
      </c>
      <c r="F147" s="217" t="s">
        <v>4756</v>
      </c>
      <c r="G147" s="218" t="s">
        <v>2051</v>
      </c>
      <c r="H147" s="219">
        <v>20</v>
      </c>
      <c r="I147" s="220"/>
      <c r="J147" s="221">
        <f>ROUND(I147*H147,2)</f>
        <v>0</v>
      </c>
      <c r="K147" s="217" t="s">
        <v>19</v>
      </c>
      <c r="L147" s="46"/>
      <c r="M147" s="222" t="s">
        <v>19</v>
      </c>
      <c r="N147" s="223" t="s">
        <v>46</v>
      </c>
      <c r="O147" s="86"/>
      <c r="P147" s="224">
        <f>O147*H147</f>
        <v>0</v>
      </c>
      <c r="Q147" s="224">
        <v>0</v>
      </c>
      <c r="R147" s="224">
        <f>Q147*H147</f>
        <v>0</v>
      </c>
      <c r="S147" s="224">
        <v>0</v>
      </c>
      <c r="T147" s="224">
        <f>S147*H147</f>
        <v>0</v>
      </c>
      <c r="U147" s="225" t="s">
        <v>19</v>
      </c>
      <c r="V147" s="40"/>
      <c r="W147" s="40"/>
      <c r="X147" s="40"/>
      <c r="Y147" s="40"/>
      <c r="Z147" s="40"/>
      <c r="AA147" s="40"/>
      <c r="AB147" s="40"/>
      <c r="AC147" s="40"/>
      <c r="AD147" s="40"/>
      <c r="AE147" s="40"/>
      <c r="AR147" s="226" t="s">
        <v>336</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336</v>
      </c>
      <c r="BM147" s="226" t="s">
        <v>4757</v>
      </c>
    </row>
    <row r="148" s="13" customFormat="1">
      <c r="A148" s="13"/>
      <c r="B148" s="233"/>
      <c r="C148" s="234"/>
      <c r="D148" s="235" t="s">
        <v>238</v>
      </c>
      <c r="E148" s="236" t="s">
        <v>19</v>
      </c>
      <c r="F148" s="237" t="s">
        <v>367</v>
      </c>
      <c r="G148" s="234"/>
      <c r="H148" s="238">
        <v>20</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84</v>
      </c>
      <c r="AV148" s="13" t="s">
        <v>84</v>
      </c>
      <c r="AW148" s="13" t="s">
        <v>37</v>
      </c>
      <c r="AX148" s="13" t="s">
        <v>75</v>
      </c>
      <c r="AY148" s="244" t="s">
        <v>227</v>
      </c>
    </row>
    <row r="149" s="14" customFormat="1">
      <c r="A149" s="14"/>
      <c r="B149" s="245"/>
      <c r="C149" s="246"/>
      <c r="D149" s="235" t="s">
        <v>238</v>
      </c>
      <c r="E149" s="247" t="s">
        <v>19</v>
      </c>
      <c r="F149" s="248" t="s">
        <v>240</v>
      </c>
      <c r="G149" s="246"/>
      <c r="H149" s="249">
        <v>20</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84</v>
      </c>
      <c r="AV149" s="14" t="s">
        <v>234</v>
      </c>
      <c r="AW149" s="14" t="s">
        <v>37</v>
      </c>
      <c r="AX149" s="14" t="s">
        <v>82</v>
      </c>
      <c r="AY149" s="255" t="s">
        <v>227</v>
      </c>
    </row>
    <row r="150" s="2" customFormat="1" ht="16.5" customHeight="1">
      <c r="A150" s="40"/>
      <c r="B150" s="41"/>
      <c r="C150" s="215" t="s">
        <v>323</v>
      </c>
      <c r="D150" s="215" t="s">
        <v>229</v>
      </c>
      <c r="E150" s="216" t="s">
        <v>4758</v>
      </c>
      <c r="F150" s="217" t="s">
        <v>4759</v>
      </c>
      <c r="G150" s="218" t="s">
        <v>2051</v>
      </c>
      <c r="H150" s="219">
        <v>1</v>
      </c>
      <c r="I150" s="220"/>
      <c r="J150" s="221">
        <f>ROUND(I150*H150,2)</f>
        <v>0</v>
      </c>
      <c r="K150" s="217" t="s">
        <v>19</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336</v>
      </c>
      <c r="AT150" s="226" t="s">
        <v>229</v>
      </c>
      <c r="AU150" s="226" t="s">
        <v>84</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336</v>
      </c>
      <c r="BM150" s="226" t="s">
        <v>4760</v>
      </c>
    </row>
    <row r="151" s="13" customFormat="1">
      <c r="A151" s="13"/>
      <c r="B151" s="233"/>
      <c r="C151" s="234"/>
      <c r="D151" s="235" t="s">
        <v>238</v>
      </c>
      <c r="E151" s="236" t="s">
        <v>19</v>
      </c>
      <c r="F151" s="237" t="s">
        <v>82</v>
      </c>
      <c r="G151" s="234"/>
      <c r="H151" s="238">
        <v>1</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1</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2" customFormat="1" ht="16.5" customHeight="1">
      <c r="A153" s="40"/>
      <c r="B153" s="41"/>
      <c r="C153" s="215" t="s">
        <v>329</v>
      </c>
      <c r="D153" s="215" t="s">
        <v>229</v>
      </c>
      <c r="E153" s="216" t="s">
        <v>4761</v>
      </c>
      <c r="F153" s="217" t="s">
        <v>4762</v>
      </c>
      <c r="G153" s="218" t="s">
        <v>309</v>
      </c>
      <c r="H153" s="219">
        <v>30</v>
      </c>
      <c r="I153" s="220"/>
      <c r="J153" s="221">
        <f>ROUND(I153*H153,2)</f>
        <v>0</v>
      </c>
      <c r="K153" s="217" t="s">
        <v>19</v>
      </c>
      <c r="L153" s="46"/>
      <c r="M153" s="222" t="s">
        <v>19</v>
      </c>
      <c r="N153" s="223" t="s">
        <v>46</v>
      </c>
      <c r="O153" s="86"/>
      <c r="P153" s="224">
        <f>O153*H153</f>
        <v>0</v>
      </c>
      <c r="Q153" s="224">
        <v>0</v>
      </c>
      <c r="R153" s="224">
        <f>Q153*H153</f>
        <v>0</v>
      </c>
      <c r="S153" s="224">
        <v>0</v>
      </c>
      <c r="T153" s="224">
        <f>S153*H153</f>
        <v>0</v>
      </c>
      <c r="U153" s="225" t="s">
        <v>19</v>
      </c>
      <c r="V153" s="40"/>
      <c r="W153" s="40"/>
      <c r="X153" s="40"/>
      <c r="Y153" s="40"/>
      <c r="Z153" s="40"/>
      <c r="AA153" s="40"/>
      <c r="AB153" s="40"/>
      <c r="AC153" s="40"/>
      <c r="AD153" s="40"/>
      <c r="AE153" s="40"/>
      <c r="AR153" s="226" t="s">
        <v>336</v>
      </c>
      <c r="AT153" s="226" t="s">
        <v>229</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4763</v>
      </c>
    </row>
    <row r="154" s="13" customFormat="1">
      <c r="A154" s="13"/>
      <c r="B154" s="233"/>
      <c r="C154" s="234"/>
      <c r="D154" s="235" t="s">
        <v>238</v>
      </c>
      <c r="E154" s="236" t="s">
        <v>19</v>
      </c>
      <c r="F154" s="237" t="s">
        <v>538</v>
      </c>
      <c r="G154" s="234"/>
      <c r="H154" s="238">
        <v>30</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30</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2" customFormat="1" ht="16.5" customHeight="1">
      <c r="A156" s="40"/>
      <c r="B156" s="41"/>
      <c r="C156" s="215" t="s">
        <v>336</v>
      </c>
      <c r="D156" s="215" t="s">
        <v>229</v>
      </c>
      <c r="E156" s="216" t="s">
        <v>2078</v>
      </c>
      <c r="F156" s="217" t="s">
        <v>2079</v>
      </c>
      <c r="G156" s="218" t="s">
        <v>309</v>
      </c>
      <c r="H156" s="219">
        <v>25</v>
      </c>
      <c r="I156" s="220"/>
      <c r="J156" s="221">
        <f>ROUND(I156*H156,2)</f>
        <v>0</v>
      </c>
      <c r="K156" s="217" t="s">
        <v>4381</v>
      </c>
      <c r="L156" s="46"/>
      <c r="M156" s="222" t="s">
        <v>19</v>
      </c>
      <c r="N156" s="223" t="s">
        <v>46</v>
      </c>
      <c r="O156" s="86"/>
      <c r="P156" s="224">
        <f>O156*H156</f>
        <v>0</v>
      </c>
      <c r="Q156" s="224">
        <v>0.00142</v>
      </c>
      <c r="R156" s="224">
        <f>Q156*H156</f>
        <v>0.035500000000000004</v>
      </c>
      <c r="S156" s="224">
        <v>0</v>
      </c>
      <c r="T156" s="224">
        <f>S156*H156</f>
        <v>0</v>
      </c>
      <c r="U156" s="225" t="s">
        <v>19</v>
      </c>
      <c r="V156" s="40"/>
      <c r="W156" s="40"/>
      <c r="X156" s="40"/>
      <c r="Y156" s="40"/>
      <c r="Z156" s="40"/>
      <c r="AA156" s="40"/>
      <c r="AB156" s="40"/>
      <c r="AC156" s="40"/>
      <c r="AD156" s="40"/>
      <c r="AE156" s="40"/>
      <c r="AR156" s="226" t="s">
        <v>336</v>
      </c>
      <c r="AT156" s="226" t="s">
        <v>229</v>
      </c>
      <c r="AU156" s="226" t="s">
        <v>84</v>
      </c>
      <c r="AY156" s="19" t="s">
        <v>227</v>
      </c>
      <c r="BE156" s="227">
        <f>IF(N156="základní",J156,0)</f>
        <v>0</v>
      </c>
      <c r="BF156" s="227">
        <f>IF(N156="snížená",J156,0)</f>
        <v>0</v>
      </c>
      <c r="BG156" s="227">
        <f>IF(N156="zákl. přenesená",J156,0)</f>
        <v>0</v>
      </c>
      <c r="BH156" s="227">
        <f>IF(N156="sníž. přenesená",J156,0)</f>
        <v>0</v>
      </c>
      <c r="BI156" s="227">
        <f>IF(N156="nulová",J156,0)</f>
        <v>0</v>
      </c>
      <c r="BJ156" s="19" t="s">
        <v>82</v>
      </c>
      <c r="BK156" s="227">
        <f>ROUND(I156*H156,2)</f>
        <v>0</v>
      </c>
      <c r="BL156" s="19" t="s">
        <v>336</v>
      </c>
      <c r="BM156" s="226" t="s">
        <v>4764</v>
      </c>
    </row>
    <row r="157" s="2" customFormat="1">
      <c r="A157" s="40"/>
      <c r="B157" s="41"/>
      <c r="C157" s="42"/>
      <c r="D157" s="228" t="s">
        <v>236</v>
      </c>
      <c r="E157" s="42"/>
      <c r="F157" s="229" t="s">
        <v>4765</v>
      </c>
      <c r="G157" s="42"/>
      <c r="H157" s="42"/>
      <c r="I157" s="230"/>
      <c r="J157" s="42"/>
      <c r="K157" s="42"/>
      <c r="L157" s="46"/>
      <c r="M157" s="231"/>
      <c r="N157" s="232"/>
      <c r="O157" s="86"/>
      <c r="P157" s="86"/>
      <c r="Q157" s="86"/>
      <c r="R157" s="86"/>
      <c r="S157" s="86"/>
      <c r="T157" s="86"/>
      <c r="U157" s="87"/>
      <c r="V157" s="40"/>
      <c r="W157" s="40"/>
      <c r="X157" s="40"/>
      <c r="Y157" s="40"/>
      <c r="Z157" s="40"/>
      <c r="AA157" s="40"/>
      <c r="AB157" s="40"/>
      <c r="AC157" s="40"/>
      <c r="AD157" s="40"/>
      <c r="AE157" s="40"/>
      <c r="AT157" s="19" t="s">
        <v>236</v>
      </c>
      <c r="AU157" s="19" t="s">
        <v>84</v>
      </c>
    </row>
    <row r="158" s="13" customFormat="1">
      <c r="A158" s="13"/>
      <c r="B158" s="233"/>
      <c r="C158" s="234"/>
      <c r="D158" s="235" t="s">
        <v>238</v>
      </c>
      <c r="E158" s="236" t="s">
        <v>19</v>
      </c>
      <c r="F158" s="237" t="s">
        <v>508</v>
      </c>
      <c r="G158" s="234"/>
      <c r="H158" s="238">
        <v>25</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84</v>
      </c>
      <c r="AV158" s="13" t="s">
        <v>84</v>
      </c>
      <c r="AW158" s="13" t="s">
        <v>37</v>
      </c>
      <c r="AX158" s="13" t="s">
        <v>75</v>
      </c>
      <c r="AY158" s="244" t="s">
        <v>227</v>
      </c>
    </row>
    <row r="159" s="14" customFormat="1">
      <c r="A159" s="14"/>
      <c r="B159" s="245"/>
      <c r="C159" s="246"/>
      <c r="D159" s="235" t="s">
        <v>238</v>
      </c>
      <c r="E159" s="247" t="s">
        <v>19</v>
      </c>
      <c r="F159" s="248" t="s">
        <v>240</v>
      </c>
      <c r="G159" s="246"/>
      <c r="H159" s="249">
        <v>25</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84</v>
      </c>
      <c r="AV159" s="14" t="s">
        <v>234</v>
      </c>
      <c r="AW159" s="14" t="s">
        <v>37</v>
      </c>
      <c r="AX159" s="14" t="s">
        <v>82</v>
      </c>
      <c r="AY159" s="255" t="s">
        <v>227</v>
      </c>
    </row>
    <row r="160" s="2" customFormat="1" ht="16.5" customHeight="1">
      <c r="A160" s="40"/>
      <c r="B160" s="41"/>
      <c r="C160" s="256" t="s">
        <v>345</v>
      </c>
      <c r="D160" s="256" t="s">
        <v>241</v>
      </c>
      <c r="E160" s="257" t="s">
        <v>4766</v>
      </c>
      <c r="F160" s="258" t="s">
        <v>4767</v>
      </c>
      <c r="G160" s="259" t="s">
        <v>348</v>
      </c>
      <c r="H160" s="260">
        <v>2</v>
      </c>
      <c r="I160" s="261"/>
      <c r="J160" s="262">
        <f>ROUND(I160*H160,2)</f>
        <v>0</v>
      </c>
      <c r="K160" s="258" t="s">
        <v>4381</v>
      </c>
      <c r="L160" s="263"/>
      <c r="M160" s="264" t="s">
        <v>19</v>
      </c>
      <c r="N160" s="265" t="s">
        <v>46</v>
      </c>
      <c r="O160" s="86"/>
      <c r="P160" s="224">
        <f>O160*H160</f>
        <v>0</v>
      </c>
      <c r="Q160" s="224">
        <v>0.0012099999999999999</v>
      </c>
      <c r="R160" s="224">
        <f>Q160*H160</f>
        <v>0.0024199999999999998</v>
      </c>
      <c r="S160" s="224">
        <v>0</v>
      </c>
      <c r="T160" s="224">
        <f>S160*H160</f>
        <v>0</v>
      </c>
      <c r="U160" s="225" t="s">
        <v>19</v>
      </c>
      <c r="V160" s="40"/>
      <c r="W160" s="40"/>
      <c r="X160" s="40"/>
      <c r="Y160" s="40"/>
      <c r="Z160" s="40"/>
      <c r="AA160" s="40"/>
      <c r="AB160" s="40"/>
      <c r="AC160" s="40"/>
      <c r="AD160" s="40"/>
      <c r="AE160" s="40"/>
      <c r="AR160" s="226" t="s">
        <v>491</v>
      </c>
      <c r="AT160" s="226" t="s">
        <v>241</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336</v>
      </c>
      <c r="BM160" s="226" t="s">
        <v>4768</v>
      </c>
    </row>
    <row r="161" s="2" customFormat="1" ht="16.5" customHeight="1">
      <c r="A161" s="40"/>
      <c r="B161" s="41"/>
      <c r="C161" s="215" t="s">
        <v>352</v>
      </c>
      <c r="D161" s="215" t="s">
        <v>229</v>
      </c>
      <c r="E161" s="216" t="s">
        <v>2082</v>
      </c>
      <c r="F161" s="217" t="s">
        <v>2083</v>
      </c>
      <c r="G161" s="218" t="s">
        <v>309</v>
      </c>
      <c r="H161" s="219">
        <v>14</v>
      </c>
      <c r="I161" s="220"/>
      <c r="J161" s="221">
        <f>ROUND(I161*H161,2)</f>
        <v>0</v>
      </c>
      <c r="K161" s="217" t="s">
        <v>4381</v>
      </c>
      <c r="L161" s="46"/>
      <c r="M161" s="222" t="s">
        <v>19</v>
      </c>
      <c r="N161" s="223" t="s">
        <v>46</v>
      </c>
      <c r="O161" s="86"/>
      <c r="P161" s="224">
        <f>O161*H161</f>
        <v>0</v>
      </c>
      <c r="Q161" s="224">
        <v>0.00197</v>
      </c>
      <c r="R161" s="224">
        <f>Q161*H161</f>
        <v>0.02758</v>
      </c>
      <c r="S161" s="224">
        <v>0</v>
      </c>
      <c r="T161" s="224">
        <f>S161*H161</f>
        <v>0</v>
      </c>
      <c r="U161" s="225" t="s">
        <v>19</v>
      </c>
      <c r="V161" s="40"/>
      <c r="W161" s="40"/>
      <c r="X161" s="40"/>
      <c r="Y161" s="40"/>
      <c r="Z161" s="40"/>
      <c r="AA161" s="40"/>
      <c r="AB161" s="40"/>
      <c r="AC161" s="40"/>
      <c r="AD161" s="40"/>
      <c r="AE161" s="40"/>
      <c r="AR161" s="226" t="s">
        <v>336</v>
      </c>
      <c r="AT161" s="226" t="s">
        <v>229</v>
      </c>
      <c r="AU161" s="226" t="s">
        <v>84</v>
      </c>
      <c r="AY161" s="19" t="s">
        <v>227</v>
      </c>
      <c r="BE161" s="227">
        <f>IF(N161="základní",J161,0)</f>
        <v>0</v>
      </c>
      <c r="BF161" s="227">
        <f>IF(N161="snížená",J161,0)</f>
        <v>0</v>
      </c>
      <c r="BG161" s="227">
        <f>IF(N161="zákl. přenesená",J161,0)</f>
        <v>0</v>
      </c>
      <c r="BH161" s="227">
        <f>IF(N161="sníž. přenesená",J161,0)</f>
        <v>0</v>
      </c>
      <c r="BI161" s="227">
        <f>IF(N161="nulová",J161,0)</f>
        <v>0</v>
      </c>
      <c r="BJ161" s="19" t="s">
        <v>82</v>
      </c>
      <c r="BK161" s="227">
        <f>ROUND(I161*H161,2)</f>
        <v>0</v>
      </c>
      <c r="BL161" s="19" t="s">
        <v>336</v>
      </c>
      <c r="BM161" s="226" t="s">
        <v>4769</v>
      </c>
    </row>
    <row r="162" s="2" customFormat="1">
      <c r="A162" s="40"/>
      <c r="B162" s="41"/>
      <c r="C162" s="42"/>
      <c r="D162" s="228" t="s">
        <v>236</v>
      </c>
      <c r="E162" s="42"/>
      <c r="F162" s="229" t="s">
        <v>4770</v>
      </c>
      <c r="G162" s="42"/>
      <c r="H162" s="42"/>
      <c r="I162" s="230"/>
      <c r="J162" s="42"/>
      <c r="K162" s="42"/>
      <c r="L162" s="46"/>
      <c r="M162" s="231"/>
      <c r="N162" s="232"/>
      <c r="O162" s="86"/>
      <c r="P162" s="86"/>
      <c r="Q162" s="86"/>
      <c r="R162" s="86"/>
      <c r="S162" s="86"/>
      <c r="T162" s="86"/>
      <c r="U162" s="87"/>
      <c r="V162" s="40"/>
      <c r="W162" s="40"/>
      <c r="X162" s="40"/>
      <c r="Y162" s="40"/>
      <c r="Z162" s="40"/>
      <c r="AA162" s="40"/>
      <c r="AB162" s="40"/>
      <c r="AC162" s="40"/>
      <c r="AD162" s="40"/>
      <c r="AE162" s="40"/>
      <c r="AT162" s="19" t="s">
        <v>236</v>
      </c>
      <c r="AU162" s="19" t="s">
        <v>84</v>
      </c>
    </row>
    <row r="163" s="13" customFormat="1">
      <c r="A163" s="13"/>
      <c r="B163" s="233"/>
      <c r="C163" s="234"/>
      <c r="D163" s="235" t="s">
        <v>238</v>
      </c>
      <c r="E163" s="236" t="s">
        <v>19</v>
      </c>
      <c r="F163" s="237" t="s">
        <v>323</v>
      </c>
      <c r="G163" s="234"/>
      <c r="H163" s="238">
        <v>14</v>
      </c>
      <c r="I163" s="239"/>
      <c r="J163" s="234"/>
      <c r="K163" s="234"/>
      <c r="L163" s="240"/>
      <c r="M163" s="241"/>
      <c r="N163" s="242"/>
      <c r="O163" s="242"/>
      <c r="P163" s="242"/>
      <c r="Q163" s="242"/>
      <c r="R163" s="242"/>
      <c r="S163" s="242"/>
      <c r="T163" s="242"/>
      <c r="U163" s="243"/>
      <c r="V163" s="13"/>
      <c r="W163" s="13"/>
      <c r="X163" s="13"/>
      <c r="Y163" s="13"/>
      <c r="Z163" s="13"/>
      <c r="AA163" s="13"/>
      <c r="AB163" s="13"/>
      <c r="AC163" s="13"/>
      <c r="AD163" s="13"/>
      <c r="AE163" s="13"/>
      <c r="AT163" s="244" t="s">
        <v>238</v>
      </c>
      <c r="AU163" s="244" t="s">
        <v>84</v>
      </c>
      <c r="AV163" s="13" t="s">
        <v>84</v>
      </c>
      <c r="AW163" s="13" t="s">
        <v>37</v>
      </c>
      <c r="AX163" s="13" t="s">
        <v>75</v>
      </c>
      <c r="AY163" s="244" t="s">
        <v>227</v>
      </c>
    </row>
    <row r="164" s="14" customFormat="1">
      <c r="A164" s="14"/>
      <c r="B164" s="245"/>
      <c r="C164" s="246"/>
      <c r="D164" s="235" t="s">
        <v>238</v>
      </c>
      <c r="E164" s="247" t="s">
        <v>19</v>
      </c>
      <c r="F164" s="248" t="s">
        <v>240</v>
      </c>
      <c r="G164" s="246"/>
      <c r="H164" s="249">
        <v>14</v>
      </c>
      <c r="I164" s="250"/>
      <c r="J164" s="246"/>
      <c r="K164" s="246"/>
      <c r="L164" s="251"/>
      <c r="M164" s="252"/>
      <c r="N164" s="253"/>
      <c r="O164" s="253"/>
      <c r="P164" s="253"/>
      <c r="Q164" s="253"/>
      <c r="R164" s="253"/>
      <c r="S164" s="253"/>
      <c r="T164" s="253"/>
      <c r="U164" s="254"/>
      <c r="V164" s="14"/>
      <c r="W164" s="14"/>
      <c r="X164" s="14"/>
      <c r="Y164" s="14"/>
      <c r="Z164" s="14"/>
      <c r="AA164" s="14"/>
      <c r="AB164" s="14"/>
      <c r="AC164" s="14"/>
      <c r="AD164" s="14"/>
      <c r="AE164" s="14"/>
      <c r="AT164" s="255" t="s">
        <v>238</v>
      </c>
      <c r="AU164" s="255" t="s">
        <v>84</v>
      </c>
      <c r="AV164" s="14" t="s">
        <v>234</v>
      </c>
      <c r="AW164" s="14" t="s">
        <v>37</v>
      </c>
      <c r="AX164" s="14" t="s">
        <v>82</v>
      </c>
      <c r="AY164" s="255" t="s">
        <v>227</v>
      </c>
    </row>
    <row r="165" s="2" customFormat="1" ht="16.5" customHeight="1">
      <c r="A165" s="40"/>
      <c r="B165" s="41"/>
      <c r="C165" s="256" t="s">
        <v>359</v>
      </c>
      <c r="D165" s="256" t="s">
        <v>241</v>
      </c>
      <c r="E165" s="257" t="s">
        <v>4771</v>
      </c>
      <c r="F165" s="258" t="s">
        <v>4772</v>
      </c>
      <c r="G165" s="259" t="s">
        <v>348</v>
      </c>
      <c r="H165" s="260">
        <v>2</v>
      </c>
      <c r="I165" s="261"/>
      <c r="J165" s="262">
        <f>ROUND(I165*H165,2)</f>
        <v>0</v>
      </c>
      <c r="K165" s="258" t="s">
        <v>4381</v>
      </c>
      <c r="L165" s="263"/>
      <c r="M165" s="264" t="s">
        <v>19</v>
      </c>
      <c r="N165" s="265" t="s">
        <v>46</v>
      </c>
      <c r="O165" s="86"/>
      <c r="P165" s="224">
        <f>O165*H165</f>
        <v>0</v>
      </c>
      <c r="Q165" s="224">
        <v>0.00165</v>
      </c>
      <c r="R165" s="224">
        <f>Q165*H165</f>
        <v>0.0033</v>
      </c>
      <c r="S165" s="224">
        <v>0</v>
      </c>
      <c r="T165" s="224">
        <f>S165*H165</f>
        <v>0</v>
      </c>
      <c r="U165" s="225" t="s">
        <v>19</v>
      </c>
      <c r="V165" s="40"/>
      <c r="W165" s="40"/>
      <c r="X165" s="40"/>
      <c r="Y165" s="40"/>
      <c r="Z165" s="40"/>
      <c r="AA165" s="40"/>
      <c r="AB165" s="40"/>
      <c r="AC165" s="40"/>
      <c r="AD165" s="40"/>
      <c r="AE165" s="40"/>
      <c r="AR165" s="226" t="s">
        <v>491</v>
      </c>
      <c r="AT165" s="226" t="s">
        <v>241</v>
      </c>
      <c r="AU165" s="226" t="s">
        <v>84</v>
      </c>
      <c r="AY165" s="19" t="s">
        <v>227</v>
      </c>
      <c r="BE165" s="227">
        <f>IF(N165="základní",J165,0)</f>
        <v>0</v>
      </c>
      <c r="BF165" s="227">
        <f>IF(N165="snížená",J165,0)</f>
        <v>0</v>
      </c>
      <c r="BG165" s="227">
        <f>IF(N165="zákl. přenesená",J165,0)</f>
        <v>0</v>
      </c>
      <c r="BH165" s="227">
        <f>IF(N165="sníž. přenesená",J165,0)</f>
        <v>0</v>
      </c>
      <c r="BI165" s="227">
        <f>IF(N165="nulová",J165,0)</f>
        <v>0</v>
      </c>
      <c r="BJ165" s="19" t="s">
        <v>82</v>
      </c>
      <c r="BK165" s="227">
        <f>ROUND(I165*H165,2)</f>
        <v>0</v>
      </c>
      <c r="BL165" s="19" t="s">
        <v>336</v>
      </c>
      <c r="BM165" s="226" t="s">
        <v>4773</v>
      </c>
    </row>
    <row r="166" s="2" customFormat="1" ht="16.5" customHeight="1">
      <c r="A166" s="40"/>
      <c r="B166" s="41"/>
      <c r="C166" s="215" t="s">
        <v>367</v>
      </c>
      <c r="D166" s="215" t="s">
        <v>229</v>
      </c>
      <c r="E166" s="216" t="s">
        <v>4774</v>
      </c>
      <c r="F166" s="217" t="s">
        <v>4775</v>
      </c>
      <c r="G166" s="218" t="s">
        <v>309</v>
      </c>
      <c r="H166" s="219">
        <v>7</v>
      </c>
      <c r="I166" s="220"/>
      <c r="J166" s="221">
        <f>ROUND(I166*H166,2)</f>
        <v>0</v>
      </c>
      <c r="K166" s="217" t="s">
        <v>4381</v>
      </c>
      <c r="L166" s="46"/>
      <c r="M166" s="222" t="s">
        <v>19</v>
      </c>
      <c r="N166" s="223" t="s">
        <v>46</v>
      </c>
      <c r="O166" s="86"/>
      <c r="P166" s="224">
        <f>O166*H166</f>
        <v>0</v>
      </c>
      <c r="Q166" s="224">
        <v>0.0030400000000000002</v>
      </c>
      <c r="R166" s="224">
        <f>Q166*H166</f>
        <v>0.02128</v>
      </c>
      <c r="S166" s="224">
        <v>0</v>
      </c>
      <c r="T166" s="224">
        <f>S166*H166</f>
        <v>0</v>
      </c>
      <c r="U166" s="225" t="s">
        <v>19</v>
      </c>
      <c r="V166" s="40"/>
      <c r="W166" s="40"/>
      <c r="X166" s="40"/>
      <c r="Y166" s="40"/>
      <c r="Z166" s="40"/>
      <c r="AA166" s="40"/>
      <c r="AB166" s="40"/>
      <c r="AC166" s="40"/>
      <c r="AD166" s="40"/>
      <c r="AE166" s="40"/>
      <c r="AR166" s="226" t="s">
        <v>336</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336</v>
      </c>
      <c r="BM166" s="226" t="s">
        <v>4776</v>
      </c>
    </row>
    <row r="167" s="2" customFormat="1">
      <c r="A167" s="40"/>
      <c r="B167" s="41"/>
      <c r="C167" s="42"/>
      <c r="D167" s="228" t="s">
        <v>236</v>
      </c>
      <c r="E167" s="42"/>
      <c r="F167" s="229" t="s">
        <v>4777</v>
      </c>
      <c r="G167" s="42"/>
      <c r="H167" s="42"/>
      <c r="I167" s="230"/>
      <c r="J167" s="42"/>
      <c r="K167" s="42"/>
      <c r="L167" s="46"/>
      <c r="M167" s="231"/>
      <c r="N167" s="232"/>
      <c r="O167" s="86"/>
      <c r="P167" s="86"/>
      <c r="Q167" s="86"/>
      <c r="R167" s="86"/>
      <c r="S167" s="86"/>
      <c r="T167" s="86"/>
      <c r="U167" s="87"/>
      <c r="V167" s="40"/>
      <c r="W167" s="40"/>
      <c r="X167" s="40"/>
      <c r="Y167" s="40"/>
      <c r="Z167" s="40"/>
      <c r="AA167" s="40"/>
      <c r="AB167" s="40"/>
      <c r="AC167" s="40"/>
      <c r="AD167" s="40"/>
      <c r="AE167" s="40"/>
      <c r="AT167" s="19" t="s">
        <v>236</v>
      </c>
      <c r="AU167" s="19" t="s">
        <v>84</v>
      </c>
    </row>
    <row r="168" s="13" customFormat="1">
      <c r="A168" s="13"/>
      <c r="B168" s="233"/>
      <c r="C168" s="234"/>
      <c r="D168" s="235" t="s">
        <v>238</v>
      </c>
      <c r="E168" s="236" t="s">
        <v>19</v>
      </c>
      <c r="F168" s="237" t="s">
        <v>285</v>
      </c>
      <c r="G168" s="234"/>
      <c r="H168" s="238">
        <v>7</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7</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2" customFormat="1" ht="16.5" customHeight="1">
      <c r="A170" s="40"/>
      <c r="B170" s="41"/>
      <c r="C170" s="215" t="s">
        <v>7</v>
      </c>
      <c r="D170" s="215" t="s">
        <v>229</v>
      </c>
      <c r="E170" s="216" t="s">
        <v>4778</v>
      </c>
      <c r="F170" s="217" t="s">
        <v>4779</v>
      </c>
      <c r="G170" s="218" t="s">
        <v>309</v>
      </c>
      <c r="H170" s="219">
        <v>30</v>
      </c>
      <c r="I170" s="220"/>
      <c r="J170" s="221">
        <f>ROUND(I170*H170,2)</f>
        <v>0</v>
      </c>
      <c r="K170" s="217" t="s">
        <v>4381</v>
      </c>
      <c r="L170" s="46"/>
      <c r="M170" s="222" t="s">
        <v>19</v>
      </c>
      <c r="N170" s="223" t="s">
        <v>46</v>
      </c>
      <c r="O170" s="86"/>
      <c r="P170" s="224">
        <f>O170*H170</f>
        <v>0</v>
      </c>
      <c r="Q170" s="224">
        <v>0.00055999999999999995</v>
      </c>
      <c r="R170" s="224">
        <f>Q170*H170</f>
        <v>0.016799999999999999</v>
      </c>
      <c r="S170" s="224">
        <v>0</v>
      </c>
      <c r="T170" s="224">
        <f>S170*H170</f>
        <v>0</v>
      </c>
      <c r="U170" s="225" t="s">
        <v>19</v>
      </c>
      <c r="V170" s="40"/>
      <c r="W170" s="40"/>
      <c r="X170" s="40"/>
      <c r="Y170" s="40"/>
      <c r="Z170" s="40"/>
      <c r="AA170" s="40"/>
      <c r="AB170" s="40"/>
      <c r="AC170" s="40"/>
      <c r="AD170" s="40"/>
      <c r="AE170" s="40"/>
      <c r="AR170" s="226" t="s">
        <v>336</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336</v>
      </c>
      <c r="BM170" s="226" t="s">
        <v>4780</v>
      </c>
    </row>
    <row r="171" s="2" customFormat="1">
      <c r="A171" s="40"/>
      <c r="B171" s="41"/>
      <c r="C171" s="42"/>
      <c r="D171" s="228" t="s">
        <v>236</v>
      </c>
      <c r="E171" s="42"/>
      <c r="F171" s="229" t="s">
        <v>4781</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236</v>
      </c>
      <c r="AU171" s="19" t="s">
        <v>84</v>
      </c>
    </row>
    <row r="172" s="13" customFormat="1">
      <c r="A172" s="13"/>
      <c r="B172" s="233"/>
      <c r="C172" s="234"/>
      <c r="D172" s="235" t="s">
        <v>238</v>
      </c>
      <c r="E172" s="236" t="s">
        <v>19</v>
      </c>
      <c r="F172" s="237" t="s">
        <v>538</v>
      </c>
      <c r="G172" s="234"/>
      <c r="H172" s="238">
        <v>30</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30</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16.5" customHeight="1">
      <c r="A174" s="40"/>
      <c r="B174" s="41"/>
      <c r="C174" s="215" t="s">
        <v>494</v>
      </c>
      <c r="D174" s="215" t="s">
        <v>229</v>
      </c>
      <c r="E174" s="216" t="s">
        <v>4782</v>
      </c>
      <c r="F174" s="217" t="s">
        <v>4783</v>
      </c>
      <c r="G174" s="218" t="s">
        <v>309</v>
      </c>
      <c r="H174" s="219">
        <v>35</v>
      </c>
      <c r="I174" s="220"/>
      <c r="J174" s="221">
        <f>ROUND(I174*H174,2)</f>
        <v>0</v>
      </c>
      <c r="K174" s="217" t="s">
        <v>4381</v>
      </c>
      <c r="L174" s="46"/>
      <c r="M174" s="222" t="s">
        <v>19</v>
      </c>
      <c r="N174" s="223" t="s">
        <v>46</v>
      </c>
      <c r="O174" s="86"/>
      <c r="P174" s="224">
        <f>O174*H174</f>
        <v>0</v>
      </c>
      <c r="Q174" s="224">
        <v>0.0010499999999999999</v>
      </c>
      <c r="R174" s="224">
        <f>Q174*H174</f>
        <v>0.036749999999999998</v>
      </c>
      <c r="S174" s="224">
        <v>0</v>
      </c>
      <c r="T174" s="224">
        <f>S174*H174</f>
        <v>0</v>
      </c>
      <c r="U174" s="225" t="s">
        <v>19</v>
      </c>
      <c r="V174" s="40"/>
      <c r="W174" s="40"/>
      <c r="X174" s="40"/>
      <c r="Y174" s="40"/>
      <c r="Z174" s="40"/>
      <c r="AA174" s="40"/>
      <c r="AB174" s="40"/>
      <c r="AC174" s="40"/>
      <c r="AD174" s="40"/>
      <c r="AE174" s="40"/>
      <c r="AR174" s="226" t="s">
        <v>336</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336</v>
      </c>
      <c r="BM174" s="226" t="s">
        <v>4784</v>
      </c>
    </row>
    <row r="175" s="2" customFormat="1">
      <c r="A175" s="40"/>
      <c r="B175" s="41"/>
      <c r="C175" s="42"/>
      <c r="D175" s="228" t="s">
        <v>236</v>
      </c>
      <c r="E175" s="42"/>
      <c r="F175" s="229" t="s">
        <v>4785</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13" customFormat="1">
      <c r="A176" s="13"/>
      <c r="B176" s="233"/>
      <c r="C176" s="234"/>
      <c r="D176" s="235" t="s">
        <v>238</v>
      </c>
      <c r="E176" s="236" t="s">
        <v>19</v>
      </c>
      <c r="F176" s="237" t="s">
        <v>566</v>
      </c>
      <c r="G176" s="234"/>
      <c r="H176" s="238">
        <v>35</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84</v>
      </c>
      <c r="AV176" s="13" t="s">
        <v>84</v>
      </c>
      <c r="AW176" s="13" t="s">
        <v>37</v>
      </c>
      <c r="AX176" s="13" t="s">
        <v>75</v>
      </c>
      <c r="AY176" s="244" t="s">
        <v>227</v>
      </c>
    </row>
    <row r="177" s="14" customFormat="1">
      <c r="A177" s="14"/>
      <c r="B177" s="245"/>
      <c r="C177" s="246"/>
      <c r="D177" s="235" t="s">
        <v>238</v>
      </c>
      <c r="E177" s="247" t="s">
        <v>19</v>
      </c>
      <c r="F177" s="248" t="s">
        <v>240</v>
      </c>
      <c r="G177" s="246"/>
      <c r="H177" s="249">
        <v>35</v>
      </c>
      <c r="I177" s="250"/>
      <c r="J177" s="246"/>
      <c r="K177" s="246"/>
      <c r="L177" s="251"/>
      <c r="M177" s="252"/>
      <c r="N177" s="253"/>
      <c r="O177" s="253"/>
      <c r="P177" s="253"/>
      <c r="Q177" s="253"/>
      <c r="R177" s="253"/>
      <c r="S177" s="253"/>
      <c r="T177" s="253"/>
      <c r="U177" s="254"/>
      <c r="V177" s="14"/>
      <c r="W177" s="14"/>
      <c r="X177" s="14"/>
      <c r="Y177" s="14"/>
      <c r="Z177" s="14"/>
      <c r="AA177" s="14"/>
      <c r="AB177" s="14"/>
      <c r="AC177" s="14"/>
      <c r="AD177" s="14"/>
      <c r="AE177" s="14"/>
      <c r="AT177" s="255" t="s">
        <v>238</v>
      </c>
      <c r="AU177" s="255" t="s">
        <v>84</v>
      </c>
      <c r="AV177" s="14" t="s">
        <v>234</v>
      </c>
      <c r="AW177" s="14" t="s">
        <v>37</v>
      </c>
      <c r="AX177" s="14" t="s">
        <v>82</v>
      </c>
      <c r="AY177" s="255" t="s">
        <v>227</v>
      </c>
    </row>
    <row r="178" s="2" customFormat="1" ht="16.5" customHeight="1">
      <c r="A178" s="40"/>
      <c r="B178" s="41"/>
      <c r="C178" s="215" t="s">
        <v>499</v>
      </c>
      <c r="D178" s="215" t="s">
        <v>229</v>
      </c>
      <c r="E178" s="216" t="s">
        <v>4786</v>
      </c>
      <c r="F178" s="217" t="s">
        <v>4787</v>
      </c>
      <c r="G178" s="218" t="s">
        <v>309</v>
      </c>
      <c r="H178" s="219">
        <v>37</v>
      </c>
      <c r="I178" s="220"/>
      <c r="J178" s="221">
        <f>ROUND(I178*H178,2)</f>
        <v>0</v>
      </c>
      <c r="K178" s="217" t="s">
        <v>4381</v>
      </c>
      <c r="L178" s="46"/>
      <c r="M178" s="222" t="s">
        <v>19</v>
      </c>
      <c r="N178" s="223" t="s">
        <v>46</v>
      </c>
      <c r="O178" s="86"/>
      <c r="P178" s="224">
        <f>O178*H178</f>
        <v>0</v>
      </c>
      <c r="Q178" s="224">
        <v>0.0019400000000000001</v>
      </c>
      <c r="R178" s="224">
        <f>Q178*H178</f>
        <v>0.07178000000000001</v>
      </c>
      <c r="S178" s="224">
        <v>0</v>
      </c>
      <c r="T178" s="224">
        <f>S178*H178</f>
        <v>0</v>
      </c>
      <c r="U178" s="225" t="s">
        <v>19</v>
      </c>
      <c r="V178" s="40"/>
      <c r="W178" s="40"/>
      <c r="X178" s="40"/>
      <c r="Y178" s="40"/>
      <c r="Z178" s="40"/>
      <c r="AA178" s="40"/>
      <c r="AB178" s="40"/>
      <c r="AC178" s="40"/>
      <c r="AD178" s="40"/>
      <c r="AE178" s="40"/>
      <c r="AR178" s="226" t="s">
        <v>336</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336</v>
      </c>
      <c r="BM178" s="226" t="s">
        <v>4788</v>
      </c>
    </row>
    <row r="179" s="2" customFormat="1">
      <c r="A179" s="40"/>
      <c r="B179" s="41"/>
      <c r="C179" s="42"/>
      <c r="D179" s="228" t="s">
        <v>236</v>
      </c>
      <c r="E179" s="42"/>
      <c r="F179" s="229" t="s">
        <v>4789</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3" customFormat="1">
      <c r="A180" s="13"/>
      <c r="B180" s="233"/>
      <c r="C180" s="234"/>
      <c r="D180" s="235" t="s">
        <v>238</v>
      </c>
      <c r="E180" s="236" t="s">
        <v>19</v>
      </c>
      <c r="F180" s="237" t="s">
        <v>576</v>
      </c>
      <c r="G180" s="234"/>
      <c r="H180" s="238">
        <v>37</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4" customFormat="1">
      <c r="A181" s="14"/>
      <c r="B181" s="245"/>
      <c r="C181" s="246"/>
      <c r="D181" s="235" t="s">
        <v>238</v>
      </c>
      <c r="E181" s="247" t="s">
        <v>19</v>
      </c>
      <c r="F181" s="248" t="s">
        <v>240</v>
      </c>
      <c r="G181" s="246"/>
      <c r="H181" s="249">
        <v>37</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84</v>
      </c>
      <c r="AV181" s="14" t="s">
        <v>234</v>
      </c>
      <c r="AW181" s="14" t="s">
        <v>37</v>
      </c>
      <c r="AX181" s="14" t="s">
        <v>82</v>
      </c>
      <c r="AY181" s="255" t="s">
        <v>227</v>
      </c>
    </row>
    <row r="182" s="2" customFormat="1" ht="16.5" customHeight="1">
      <c r="A182" s="40"/>
      <c r="B182" s="41"/>
      <c r="C182" s="215" t="s">
        <v>312</v>
      </c>
      <c r="D182" s="215" t="s">
        <v>229</v>
      </c>
      <c r="E182" s="216" t="s">
        <v>4790</v>
      </c>
      <c r="F182" s="217" t="s">
        <v>4791</v>
      </c>
      <c r="G182" s="218" t="s">
        <v>309</v>
      </c>
      <c r="H182" s="219">
        <v>29</v>
      </c>
      <c r="I182" s="220"/>
      <c r="J182" s="221">
        <f>ROUND(I182*H182,2)</f>
        <v>0</v>
      </c>
      <c r="K182" s="217" t="s">
        <v>19</v>
      </c>
      <c r="L182" s="46"/>
      <c r="M182" s="222" t="s">
        <v>19</v>
      </c>
      <c r="N182" s="223" t="s">
        <v>46</v>
      </c>
      <c r="O182" s="86"/>
      <c r="P182" s="224">
        <f>O182*H182</f>
        <v>0</v>
      </c>
      <c r="Q182" s="224">
        <v>0</v>
      </c>
      <c r="R182" s="224">
        <f>Q182*H182</f>
        <v>0</v>
      </c>
      <c r="S182" s="224">
        <v>0</v>
      </c>
      <c r="T182" s="224">
        <f>S182*H182</f>
        <v>0</v>
      </c>
      <c r="U182" s="225" t="s">
        <v>19</v>
      </c>
      <c r="V182" s="40"/>
      <c r="W182" s="40"/>
      <c r="X182" s="40"/>
      <c r="Y182" s="40"/>
      <c r="Z182" s="40"/>
      <c r="AA182" s="40"/>
      <c r="AB182" s="40"/>
      <c r="AC182" s="40"/>
      <c r="AD182" s="40"/>
      <c r="AE182" s="40"/>
      <c r="AR182" s="226" t="s">
        <v>336</v>
      </c>
      <c r="AT182" s="226" t="s">
        <v>229</v>
      </c>
      <c r="AU182" s="226" t="s">
        <v>84</v>
      </c>
      <c r="AY182" s="19" t="s">
        <v>227</v>
      </c>
      <c r="BE182" s="227">
        <f>IF(N182="základní",J182,0)</f>
        <v>0</v>
      </c>
      <c r="BF182" s="227">
        <f>IF(N182="snížená",J182,0)</f>
        <v>0</v>
      </c>
      <c r="BG182" s="227">
        <f>IF(N182="zákl. přenesená",J182,0)</f>
        <v>0</v>
      </c>
      <c r="BH182" s="227">
        <f>IF(N182="sníž. přenesená",J182,0)</f>
        <v>0</v>
      </c>
      <c r="BI182" s="227">
        <f>IF(N182="nulová",J182,0)</f>
        <v>0</v>
      </c>
      <c r="BJ182" s="19" t="s">
        <v>82</v>
      </c>
      <c r="BK182" s="227">
        <f>ROUND(I182*H182,2)</f>
        <v>0</v>
      </c>
      <c r="BL182" s="19" t="s">
        <v>336</v>
      </c>
      <c r="BM182" s="226" t="s">
        <v>4792</v>
      </c>
    </row>
    <row r="183" s="13" customFormat="1">
      <c r="A183" s="13"/>
      <c r="B183" s="233"/>
      <c r="C183" s="234"/>
      <c r="D183" s="235" t="s">
        <v>238</v>
      </c>
      <c r="E183" s="236" t="s">
        <v>19</v>
      </c>
      <c r="F183" s="237" t="s">
        <v>531</v>
      </c>
      <c r="G183" s="234"/>
      <c r="H183" s="238">
        <v>29</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4" customFormat="1">
      <c r="A184" s="14"/>
      <c r="B184" s="245"/>
      <c r="C184" s="246"/>
      <c r="D184" s="235" t="s">
        <v>238</v>
      </c>
      <c r="E184" s="247" t="s">
        <v>19</v>
      </c>
      <c r="F184" s="248" t="s">
        <v>240</v>
      </c>
      <c r="G184" s="246"/>
      <c r="H184" s="249">
        <v>29</v>
      </c>
      <c r="I184" s="250"/>
      <c r="J184" s="246"/>
      <c r="K184" s="246"/>
      <c r="L184" s="251"/>
      <c r="M184" s="252"/>
      <c r="N184" s="253"/>
      <c r="O184" s="253"/>
      <c r="P184" s="253"/>
      <c r="Q184" s="253"/>
      <c r="R184" s="253"/>
      <c r="S184" s="253"/>
      <c r="T184" s="253"/>
      <c r="U184" s="254"/>
      <c r="V184" s="14"/>
      <c r="W184" s="14"/>
      <c r="X184" s="14"/>
      <c r="Y184" s="14"/>
      <c r="Z184" s="14"/>
      <c r="AA184" s="14"/>
      <c r="AB184" s="14"/>
      <c r="AC184" s="14"/>
      <c r="AD184" s="14"/>
      <c r="AE184" s="14"/>
      <c r="AT184" s="255" t="s">
        <v>238</v>
      </c>
      <c r="AU184" s="255" t="s">
        <v>84</v>
      </c>
      <c r="AV184" s="14" t="s">
        <v>234</v>
      </c>
      <c r="AW184" s="14" t="s">
        <v>37</v>
      </c>
      <c r="AX184" s="14" t="s">
        <v>82</v>
      </c>
      <c r="AY184" s="255" t="s">
        <v>227</v>
      </c>
    </row>
    <row r="185" s="2" customFormat="1" ht="16.5" customHeight="1">
      <c r="A185" s="40"/>
      <c r="B185" s="41"/>
      <c r="C185" s="215" t="s">
        <v>508</v>
      </c>
      <c r="D185" s="215" t="s">
        <v>229</v>
      </c>
      <c r="E185" s="216" t="s">
        <v>2114</v>
      </c>
      <c r="F185" s="217" t="s">
        <v>2115</v>
      </c>
      <c r="G185" s="218" t="s">
        <v>348</v>
      </c>
      <c r="H185" s="219">
        <v>1</v>
      </c>
      <c r="I185" s="220"/>
      <c r="J185" s="221">
        <f>ROUND(I185*H185,2)</f>
        <v>0</v>
      </c>
      <c r="K185" s="217" t="s">
        <v>4381</v>
      </c>
      <c r="L185" s="46"/>
      <c r="M185" s="222" t="s">
        <v>19</v>
      </c>
      <c r="N185" s="223" t="s">
        <v>46</v>
      </c>
      <c r="O185" s="86"/>
      <c r="P185" s="224">
        <f>O185*H185</f>
        <v>0</v>
      </c>
      <c r="Q185" s="224">
        <v>6.9999999999999994E-05</v>
      </c>
      <c r="R185" s="224">
        <f>Q185*H185</f>
        <v>6.9999999999999994E-05</v>
      </c>
      <c r="S185" s="224">
        <v>0</v>
      </c>
      <c r="T185" s="224">
        <f>S185*H185</f>
        <v>0</v>
      </c>
      <c r="U185" s="225" t="s">
        <v>19</v>
      </c>
      <c r="V185" s="40"/>
      <c r="W185" s="40"/>
      <c r="X185" s="40"/>
      <c r="Y185" s="40"/>
      <c r="Z185" s="40"/>
      <c r="AA185" s="40"/>
      <c r="AB185" s="40"/>
      <c r="AC185" s="40"/>
      <c r="AD185" s="40"/>
      <c r="AE185" s="40"/>
      <c r="AR185" s="226" t="s">
        <v>336</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336</v>
      </c>
      <c r="BM185" s="226" t="s">
        <v>4793</v>
      </c>
    </row>
    <row r="186" s="2" customFormat="1">
      <c r="A186" s="40"/>
      <c r="B186" s="41"/>
      <c r="C186" s="42"/>
      <c r="D186" s="228" t="s">
        <v>236</v>
      </c>
      <c r="E186" s="42"/>
      <c r="F186" s="229" t="s">
        <v>4794</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3" customFormat="1">
      <c r="A187" s="13"/>
      <c r="B187" s="233"/>
      <c r="C187" s="234"/>
      <c r="D187" s="235" t="s">
        <v>238</v>
      </c>
      <c r="E187" s="236" t="s">
        <v>19</v>
      </c>
      <c r="F187" s="237" t="s">
        <v>82</v>
      </c>
      <c r="G187" s="234"/>
      <c r="H187" s="238">
        <v>1</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1</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2" customFormat="1" ht="16.5" customHeight="1">
      <c r="A189" s="40"/>
      <c r="B189" s="41"/>
      <c r="C189" s="215" t="s">
        <v>514</v>
      </c>
      <c r="D189" s="215" t="s">
        <v>229</v>
      </c>
      <c r="E189" s="216" t="s">
        <v>4795</v>
      </c>
      <c r="F189" s="217" t="s">
        <v>4796</v>
      </c>
      <c r="G189" s="218" t="s">
        <v>348</v>
      </c>
      <c r="H189" s="219">
        <v>4</v>
      </c>
      <c r="I189" s="220"/>
      <c r="J189" s="221">
        <f>ROUND(I189*H189,2)</f>
        <v>0</v>
      </c>
      <c r="K189" s="217" t="s">
        <v>4381</v>
      </c>
      <c r="L189" s="46"/>
      <c r="M189" s="222" t="s">
        <v>19</v>
      </c>
      <c r="N189" s="223" t="s">
        <v>46</v>
      </c>
      <c r="O189" s="86"/>
      <c r="P189" s="224">
        <f>O189*H189</f>
        <v>0</v>
      </c>
      <c r="Q189" s="224">
        <v>8.0000000000000007E-05</v>
      </c>
      <c r="R189" s="224">
        <f>Q189*H189</f>
        <v>0.00032000000000000003</v>
      </c>
      <c r="S189" s="224">
        <v>0</v>
      </c>
      <c r="T189" s="224">
        <f>S189*H189</f>
        <v>0</v>
      </c>
      <c r="U189" s="225" t="s">
        <v>19</v>
      </c>
      <c r="V189" s="40"/>
      <c r="W189" s="40"/>
      <c r="X189" s="40"/>
      <c r="Y189" s="40"/>
      <c r="Z189" s="40"/>
      <c r="AA189" s="40"/>
      <c r="AB189" s="40"/>
      <c r="AC189" s="40"/>
      <c r="AD189" s="40"/>
      <c r="AE189" s="40"/>
      <c r="AR189" s="226" t="s">
        <v>336</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336</v>
      </c>
      <c r="BM189" s="226" t="s">
        <v>4797</v>
      </c>
    </row>
    <row r="190" s="2" customFormat="1">
      <c r="A190" s="40"/>
      <c r="B190" s="41"/>
      <c r="C190" s="42"/>
      <c r="D190" s="228" t="s">
        <v>236</v>
      </c>
      <c r="E190" s="42"/>
      <c r="F190" s="229" t="s">
        <v>4798</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84</v>
      </c>
    </row>
    <row r="191" s="13" customFormat="1">
      <c r="A191" s="13"/>
      <c r="B191" s="233"/>
      <c r="C191" s="234"/>
      <c r="D191" s="235" t="s">
        <v>238</v>
      </c>
      <c r="E191" s="236" t="s">
        <v>19</v>
      </c>
      <c r="F191" s="237" t="s">
        <v>234</v>
      </c>
      <c r="G191" s="234"/>
      <c r="H191" s="238">
        <v>4</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84</v>
      </c>
      <c r="AV191" s="13" t="s">
        <v>84</v>
      </c>
      <c r="AW191" s="13" t="s">
        <v>37</v>
      </c>
      <c r="AX191" s="13" t="s">
        <v>75</v>
      </c>
      <c r="AY191" s="244" t="s">
        <v>227</v>
      </c>
    </row>
    <row r="192" s="14" customFormat="1">
      <c r="A192" s="14"/>
      <c r="B192" s="245"/>
      <c r="C192" s="246"/>
      <c r="D192" s="235" t="s">
        <v>238</v>
      </c>
      <c r="E192" s="247" t="s">
        <v>19</v>
      </c>
      <c r="F192" s="248" t="s">
        <v>240</v>
      </c>
      <c r="G192" s="246"/>
      <c r="H192" s="249">
        <v>4</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84</v>
      </c>
      <c r="AV192" s="14" t="s">
        <v>234</v>
      </c>
      <c r="AW192" s="14" t="s">
        <v>37</v>
      </c>
      <c r="AX192" s="14" t="s">
        <v>82</v>
      </c>
      <c r="AY192" s="255" t="s">
        <v>227</v>
      </c>
    </row>
    <row r="193" s="2" customFormat="1" ht="16.5" customHeight="1">
      <c r="A193" s="40"/>
      <c r="B193" s="41"/>
      <c r="C193" s="215" t="s">
        <v>521</v>
      </c>
      <c r="D193" s="215" t="s">
        <v>229</v>
      </c>
      <c r="E193" s="216" t="s">
        <v>2118</v>
      </c>
      <c r="F193" s="217" t="s">
        <v>2119</v>
      </c>
      <c r="G193" s="218" t="s">
        <v>348</v>
      </c>
      <c r="H193" s="219">
        <v>2</v>
      </c>
      <c r="I193" s="220"/>
      <c r="J193" s="221">
        <f>ROUND(I193*H193,2)</f>
        <v>0</v>
      </c>
      <c r="K193" s="217" t="s">
        <v>4381</v>
      </c>
      <c r="L193" s="46"/>
      <c r="M193" s="222" t="s">
        <v>19</v>
      </c>
      <c r="N193" s="223" t="s">
        <v>46</v>
      </c>
      <c r="O193" s="86"/>
      <c r="P193" s="224">
        <f>O193*H193</f>
        <v>0</v>
      </c>
      <c r="Q193" s="224">
        <v>0.00014999999999999999</v>
      </c>
      <c r="R193" s="224">
        <f>Q193*H193</f>
        <v>0.00029999999999999997</v>
      </c>
      <c r="S193" s="224">
        <v>0</v>
      </c>
      <c r="T193" s="224">
        <f>S193*H193</f>
        <v>0</v>
      </c>
      <c r="U193" s="225" t="s">
        <v>19</v>
      </c>
      <c r="V193" s="40"/>
      <c r="W193" s="40"/>
      <c r="X193" s="40"/>
      <c r="Y193" s="40"/>
      <c r="Z193" s="40"/>
      <c r="AA193" s="40"/>
      <c r="AB193" s="40"/>
      <c r="AC193" s="40"/>
      <c r="AD193" s="40"/>
      <c r="AE193" s="40"/>
      <c r="AR193" s="226" t="s">
        <v>336</v>
      </c>
      <c r="AT193" s="226" t="s">
        <v>229</v>
      </c>
      <c r="AU193" s="226" t="s">
        <v>84</v>
      </c>
      <c r="AY193" s="19" t="s">
        <v>227</v>
      </c>
      <c r="BE193" s="227">
        <f>IF(N193="základní",J193,0)</f>
        <v>0</v>
      </c>
      <c r="BF193" s="227">
        <f>IF(N193="snížená",J193,0)</f>
        <v>0</v>
      </c>
      <c r="BG193" s="227">
        <f>IF(N193="zákl. přenesená",J193,0)</f>
        <v>0</v>
      </c>
      <c r="BH193" s="227">
        <f>IF(N193="sníž. přenesená",J193,0)</f>
        <v>0</v>
      </c>
      <c r="BI193" s="227">
        <f>IF(N193="nulová",J193,0)</f>
        <v>0</v>
      </c>
      <c r="BJ193" s="19" t="s">
        <v>82</v>
      </c>
      <c r="BK193" s="227">
        <f>ROUND(I193*H193,2)</f>
        <v>0</v>
      </c>
      <c r="BL193" s="19" t="s">
        <v>336</v>
      </c>
      <c r="BM193" s="226" t="s">
        <v>4799</v>
      </c>
    </row>
    <row r="194" s="2" customFormat="1">
      <c r="A194" s="40"/>
      <c r="B194" s="41"/>
      <c r="C194" s="42"/>
      <c r="D194" s="228" t="s">
        <v>236</v>
      </c>
      <c r="E194" s="42"/>
      <c r="F194" s="229" t="s">
        <v>4800</v>
      </c>
      <c r="G194" s="42"/>
      <c r="H194" s="42"/>
      <c r="I194" s="230"/>
      <c r="J194" s="42"/>
      <c r="K194" s="42"/>
      <c r="L194" s="46"/>
      <c r="M194" s="231"/>
      <c r="N194" s="232"/>
      <c r="O194" s="86"/>
      <c r="P194" s="86"/>
      <c r="Q194" s="86"/>
      <c r="R194" s="86"/>
      <c r="S194" s="86"/>
      <c r="T194" s="86"/>
      <c r="U194" s="87"/>
      <c r="V194" s="40"/>
      <c r="W194" s="40"/>
      <c r="X194" s="40"/>
      <c r="Y194" s="40"/>
      <c r="Z194" s="40"/>
      <c r="AA194" s="40"/>
      <c r="AB194" s="40"/>
      <c r="AC194" s="40"/>
      <c r="AD194" s="40"/>
      <c r="AE194" s="40"/>
      <c r="AT194" s="19" t="s">
        <v>236</v>
      </c>
      <c r="AU194" s="19" t="s">
        <v>84</v>
      </c>
    </row>
    <row r="195" s="13" customFormat="1">
      <c r="A195" s="13"/>
      <c r="B195" s="233"/>
      <c r="C195" s="234"/>
      <c r="D195" s="235" t="s">
        <v>238</v>
      </c>
      <c r="E195" s="236" t="s">
        <v>19</v>
      </c>
      <c r="F195" s="237" t="s">
        <v>84</v>
      </c>
      <c r="G195" s="234"/>
      <c r="H195" s="238">
        <v>2</v>
      </c>
      <c r="I195" s="239"/>
      <c r="J195" s="234"/>
      <c r="K195" s="234"/>
      <c r="L195" s="240"/>
      <c r="M195" s="241"/>
      <c r="N195" s="242"/>
      <c r="O195" s="242"/>
      <c r="P195" s="242"/>
      <c r="Q195" s="242"/>
      <c r="R195" s="242"/>
      <c r="S195" s="242"/>
      <c r="T195" s="242"/>
      <c r="U195" s="243"/>
      <c r="V195" s="13"/>
      <c r="W195" s="13"/>
      <c r="X195" s="13"/>
      <c r="Y195" s="13"/>
      <c r="Z195" s="13"/>
      <c r="AA195" s="13"/>
      <c r="AB195" s="13"/>
      <c r="AC195" s="13"/>
      <c r="AD195" s="13"/>
      <c r="AE195" s="13"/>
      <c r="AT195" s="244" t="s">
        <v>238</v>
      </c>
      <c r="AU195" s="244" t="s">
        <v>84</v>
      </c>
      <c r="AV195" s="13" t="s">
        <v>84</v>
      </c>
      <c r="AW195" s="13" t="s">
        <v>37</v>
      </c>
      <c r="AX195" s="13" t="s">
        <v>75</v>
      </c>
      <c r="AY195" s="244" t="s">
        <v>227</v>
      </c>
    </row>
    <row r="196" s="14" customFormat="1">
      <c r="A196" s="14"/>
      <c r="B196" s="245"/>
      <c r="C196" s="246"/>
      <c r="D196" s="235" t="s">
        <v>238</v>
      </c>
      <c r="E196" s="247" t="s">
        <v>19</v>
      </c>
      <c r="F196" s="248" t="s">
        <v>240</v>
      </c>
      <c r="G196" s="246"/>
      <c r="H196" s="249">
        <v>2</v>
      </c>
      <c r="I196" s="250"/>
      <c r="J196" s="246"/>
      <c r="K196" s="246"/>
      <c r="L196" s="251"/>
      <c r="M196" s="252"/>
      <c r="N196" s="253"/>
      <c r="O196" s="253"/>
      <c r="P196" s="253"/>
      <c r="Q196" s="253"/>
      <c r="R196" s="253"/>
      <c r="S196" s="253"/>
      <c r="T196" s="253"/>
      <c r="U196" s="254"/>
      <c r="V196" s="14"/>
      <c r="W196" s="14"/>
      <c r="X196" s="14"/>
      <c r="Y196" s="14"/>
      <c r="Z196" s="14"/>
      <c r="AA196" s="14"/>
      <c r="AB196" s="14"/>
      <c r="AC196" s="14"/>
      <c r="AD196" s="14"/>
      <c r="AE196" s="14"/>
      <c r="AT196" s="255" t="s">
        <v>238</v>
      </c>
      <c r="AU196" s="255" t="s">
        <v>84</v>
      </c>
      <c r="AV196" s="14" t="s">
        <v>234</v>
      </c>
      <c r="AW196" s="14" t="s">
        <v>37</v>
      </c>
      <c r="AX196" s="14" t="s">
        <v>82</v>
      </c>
      <c r="AY196" s="255" t="s">
        <v>227</v>
      </c>
    </row>
    <row r="197" s="2" customFormat="1" ht="16.5" customHeight="1">
      <c r="A197" s="40"/>
      <c r="B197" s="41"/>
      <c r="C197" s="215" t="s">
        <v>526</v>
      </c>
      <c r="D197" s="215" t="s">
        <v>229</v>
      </c>
      <c r="E197" s="216" t="s">
        <v>2122</v>
      </c>
      <c r="F197" s="217" t="s">
        <v>2123</v>
      </c>
      <c r="G197" s="218" t="s">
        <v>309</v>
      </c>
      <c r="H197" s="219">
        <v>143</v>
      </c>
      <c r="I197" s="220"/>
      <c r="J197" s="221">
        <f>ROUND(I197*H197,2)</f>
        <v>0</v>
      </c>
      <c r="K197" s="217" t="s">
        <v>4381</v>
      </c>
      <c r="L197" s="46"/>
      <c r="M197" s="222" t="s">
        <v>19</v>
      </c>
      <c r="N197" s="223" t="s">
        <v>46</v>
      </c>
      <c r="O197" s="86"/>
      <c r="P197" s="224">
        <f>O197*H197</f>
        <v>0</v>
      </c>
      <c r="Q197" s="224">
        <v>0</v>
      </c>
      <c r="R197" s="224">
        <f>Q197*H197</f>
        <v>0</v>
      </c>
      <c r="S197" s="224">
        <v>0</v>
      </c>
      <c r="T197" s="224">
        <f>S197*H197</f>
        <v>0</v>
      </c>
      <c r="U197" s="225" t="s">
        <v>19</v>
      </c>
      <c r="V197" s="40"/>
      <c r="W197" s="40"/>
      <c r="X197" s="40"/>
      <c r="Y197" s="40"/>
      <c r="Z197" s="40"/>
      <c r="AA197" s="40"/>
      <c r="AB197" s="40"/>
      <c r="AC197" s="40"/>
      <c r="AD197" s="40"/>
      <c r="AE197" s="40"/>
      <c r="AR197" s="226" t="s">
        <v>336</v>
      </c>
      <c r="AT197" s="226" t="s">
        <v>229</v>
      </c>
      <c r="AU197" s="226" t="s">
        <v>84</v>
      </c>
      <c r="AY197" s="19" t="s">
        <v>227</v>
      </c>
      <c r="BE197" s="227">
        <f>IF(N197="základní",J197,0)</f>
        <v>0</v>
      </c>
      <c r="BF197" s="227">
        <f>IF(N197="snížená",J197,0)</f>
        <v>0</v>
      </c>
      <c r="BG197" s="227">
        <f>IF(N197="zákl. přenesená",J197,0)</f>
        <v>0</v>
      </c>
      <c r="BH197" s="227">
        <f>IF(N197="sníž. přenesená",J197,0)</f>
        <v>0</v>
      </c>
      <c r="BI197" s="227">
        <f>IF(N197="nulová",J197,0)</f>
        <v>0</v>
      </c>
      <c r="BJ197" s="19" t="s">
        <v>82</v>
      </c>
      <c r="BK197" s="227">
        <f>ROUND(I197*H197,2)</f>
        <v>0</v>
      </c>
      <c r="BL197" s="19" t="s">
        <v>336</v>
      </c>
      <c r="BM197" s="226" t="s">
        <v>4801</v>
      </c>
    </row>
    <row r="198" s="2" customFormat="1">
      <c r="A198" s="40"/>
      <c r="B198" s="41"/>
      <c r="C198" s="42"/>
      <c r="D198" s="228" t="s">
        <v>236</v>
      </c>
      <c r="E198" s="42"/>
      <c r="F198" s="229" t="s">
        <v>4802</v>
      </c>
      <c r="G198" s="42"/>
      <c r="H198" s="42"/>
      <c r="I198" s="230"/>
      <c r="J198" s="42"/>
      <c r="K198" s="42"/>
      <c r="L198" s="46"/>
      <c r="M198" s="231"/>
      <c r="N198" s="232"/>
      <c r="O198" s="86"/>
      <c r="P198" s="86"/>
      <c r="Q198" s="86"/>
      <c r="R198" s="86"/>
      <c r="S198" s="86"/>
      <c r="T198" s="86"/>
      <c r="U198" s="87"/>
      <c r="V198" s="40"/>
      <c r="W198" s="40"/>
      <c r="X198" s="40"/>
      <c r="Y198" s="40"/>
      <c r="Z198" s="40"/>
      <c r="AA198" s="40"/>
      <c r="AB198" s="40"/>
      <c r="AC198" s="40"/>
      <c r="AD198" s="40"/>
      <c r="AE198" s="40"/>
      <c r="AT198" s="19" t="s">
        <v>236</v>
      </c>
      <c r="AU198" s="19" t="s">
        <v>84</v>
      </c>
    </row>
    <row r="199" s="13" customFormat="1">
      <c r="A199" s="13"/>
      <c r="B199" s="233"/>
      <c r="C199" s="234"/>
      <c r="D199" s="235" t="s">
        <v>238</v>
      </c>
      <c r="E199" s="236" t="s">
        <v>19</v>
      </c>
      <c r="F199" s="237" t="s">
        <v>4803</v>
      </c>
      <c r="G199" s="234"/>
      <c r="H199" s="238">
        <v>143</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84</v>
      </c>
      <c r="AV199" s="13" t="s">
        <v>84</v>
      </c>
      <c r="AW199" s="13" t="s">
        <v>37</v>
      </c>
      <c r="AX199" s="13" t="s">
        <v>75</v>
      </c>
      <c r="AY199" s="244" t="s">
        <v>227</v>
      </c>
    </row>
    <row r="200" s="14" customFormat="1">
      <c r="A200" s="14"/>
      <c r="B200" s="245"/>
      <c r="C200" s="246"/>
      <c r="D200" s="235" t="s">
        <v>238</v>
      </c>
      <c r="E200" s="247" t="s">
        <v>19</v>
      </c>
      <c r="F200" s="248" t="s">
        <v>240</v>
      </c>
      <c r="G200" s="246"/>
      <c r="H200" s="249">
        <v>143</v>
      </c>
      <c r="I200" s="250"/>
      <c r="J200" s="246"/>
      <c r="K200" s="246"/>
      <c r="L200" s="251"/>
      <c r="M200" s="252"/>
      <c r="N200" s="253"/>
      <c r="O200" s="253"/>
      <c r="P200" s="253"/>
      <c r="Q200" s="253"/>
      <c r="R200" s="253"/>
      <c r="S200" s="253"/>
      <c r="T200" s="253"/>
      <c r="U200" s="254"/>
      <c r="V200" s="14"/>
      <c r="W200" s="14"/>
      <c r="X200" s="14"/>
      <c r="Y200" s="14"/>
      <c r="Z200" s="14"/>
      <c r="AA200" s="14"/>
      <c r="AB200" s="14"/>
      <c r="AC200" s="14"/>
      <c r="AD200" s="14"/>
      <c r="AE200" s="14"/>
      <c r="AT200" s="255" t="s">
        <v>238</v>
      </c>
      <c r="AU200" s="255" t="s">
        <v>84</v>
      </c>
      <c r="AV200" s="14" t="s">
        <v>234</v>
      </c>
      <c r="AW200" s="14" t="s">
        <v>37</v>
      </c>
      <c r="AX200" s="14" t="s">
        <v>82</v>
      </c>
      <c r="AY200" s="255" t="s">
        <v>227</v>
      </c>
    </row>
    <row r="201" s="2" customFormat="1" ht="16.5" customHeight="1">
      <c r="A201" s="40"/>
      <c r="B201" s="41"/>
      <c r="C201" s="215" t="s">
        <v>531</v>
      </c>
      <c r="D201" s="215" t="s">
        <v>229</v>
      </c>
      <c r="E201" s="216" t="s">
        <v>4804</v>
      </c>
      <c r="F201" s="217" t="s">
        <v>4805</v>
      </c>
      <c r="G201" s="218" t="s">
        <v>309</v>
      </c>
      <c r="H201" s="219">
        <v>7</v>
      </c>
      <c r="I201" s="220"/>
      <c r="J201" s="221">
        <f>ROUND(I201*H201,2)</f>
        <v>0</v>
      </c>
      <c r="K201" s="217" t="s">
        <v>4381</v>
      </c>
      <c r="L201" s="46"/>
      <c r="M201" s="222" t="s">
        <v>19</v>
      </c>
      <c r="N201" s="223" t="s">
        <v>46</v>
      </c>
      <c r="O201" s="86"/>
      <c r="P201" s="224">
        <f>O201*H201</f>
        <v>0</v>
      </c>
      <c r="Q201" s="224">
        <v>0</v>
      </c>
      <c r="R201" s="224">
        <f>Q201*H201</f>
        <v>0</v>
      </c>
      <c r="S201" s="224">
        <v>0</v>
      </c>
      <c r="T201" s="224">
        <f>S201*H201</f>
        <v>0</v>
      </c>
      <c r="U201" s="225" t="s">
        <v>19</v>
      </c>
      <c r="V201" s="40"/>
      <c r="W201" s="40"/>
      <c r="X201" s="40"/>
      <c r="Y201" s="40"/>
      <c r="Z201" s="40"/>
      <c r="AA201" s="40"/>
      <c r="AB201" s="40"/>
      <c r="AC201" s="40"/>
      <c r="AD201" s="40"/>
      <c r="AE201" s="40"/>
      <c r="AR201" s="226" t="s">
        <v>336</v>
      </c>
      <c r="AT201" s="226" t="s">
        <v>229</v>
      </c>
      <c r="AU201" s="226" t="s">
        <v>84</v>
      </c>
      <c r="AY201" s="19" t="s">
        <v>227</v>
      </c>
      <c r="BE201" s="227">
        <f>IF(N201="základní",J201,0)</f>
        <v>0</v>
      </c>
      <c r="BF201" s="227">
        <f>IF(N201="snížená",J201,0)</f>
        <v>0</v>
      </c>
      <c r="BG201" s="227">
        <f>IF(N201="zákl. přenesená",J201,0)</f>
        <v>0</v>
      </c>
      <c r="BH201" s="227">
        <f>IF(N201="sníž. přenesená",J201,0)</f>
        <v>0</v>
      </c>
      <c r="BI201" s="227">
        <f>IF(N201="nulová",J201,0)</f>
        <v>0</v>
      </c>
      <c r="BJ201" s="19" t="s">
        <v>82</v>
      </c>
      <c r="BK201" s="227">
        <f>ROUND(I201*H201,2)</f>
        <v>0</v>
      </c>
      <c r="BL201" s="19" t="s">
        <v>336</v>
      </c>
      <c r="BM201" s="226" t="s">
        <v>4806</v>
      </c>
    </row>
    <row r="202" s="2" customFormat="1">
      <c r="A202" s="40"/>
      <c r="B202" s="41"/>
      <c r="C202" s="42"/>
      <c r="D202" s="228" t="s">
        <v>236</v>
      </c>
      <c r="E202" s="42"/>
      <c r="F202" s="229" t="s">
        <v>4807</v>
      </c>
      <c r="G202" s="42"/>
      <c r="H202" s="42"/>
      <c r="I202" s="230"/>
      <c r="J202" s="42"/>
      <c r="K202" s="42"/>
      <c r="L202" s="46"/>
      <c r="M202" s="231"/>
      <c r="N202" s="232"/>
      <c r="O202" s="86"/>
      <c r="P202" s="86"/>
      <c r="Q202" s="86"/>
      <c r="R202" s="86"/>
      <c r="S202" s="86"/>
      <c r="T202" s="86"/>
      <c r="U202" s="87"/>
      <c r="V202" s="40"/>
      <c r="W202" s="40"/>
      <c r="X202" s="40"/>
      <c r="Y202" s="40"/>
      <c r="Z202" s="40"/>
      <c r="AA202" s="40"/>
      <c r="AB202" s="40"/>
      <c r="AC202" s="40"/>
      <c r="AD202" s="40"/>
      <c r="AE202" s="40"/>
      <c r="AT202" s="19" t="s">
        <v>236</v>
      </c>
      <c r="AU202" s="19" t="s">
        <v>84</v>
      </c>
    </row>
    <row r="203" s="13" customFormat="1">
      <c r="A203" s="13"/>
      <c r="B203" s="233"/>
      <c r="C203" s="234"/>
      <c r="D203" s="235" t="s">
        <v>238</v>
      </c>
      <c r="E203" s="236" t="s">
        <v>19</v>
      </c>
      <c r="F203" s="237" t="s">
        <v>285</v>
      </c>
      <c r="G203" s="234"/>
      <c r="H203" s="238">
        <v>7</v>
      </c>
      <c r="I203" s="239"/>
      <c r="J203" s="234"/>
      <c r="K203" s="234"/>
      <c r="L203" s="240"/>
      <c r="M203" s="241"/>
      <c r="N203" s="242"/>
      <c r="O203" s="242"/>
      <c r="P203" s="242"/>
      <c r="Q203" s="242"/>
      <c r="R203" s="242"/>
      <c r="S203" s="242"/>
      <c r="T203" s="242"/>
      <c r="U203" s="243"/>
      <c r="V203" s="13"/>
      <c r="W203" s="13"/>
      <c r="X203" s="13"/>
      <c r="Y203" s="13"/>
      <c r="Z203" s="13"/>
      <c r="AA203" s="13"/>
      <c r="AB203" s="13"/>
      <c r="AC203" s="13"/>
      <c r="AD203" s="13"/>
      <c r="AE203" s="13"/>
      <c r="AT203" s="244" t="s">
        <v>238</v>
      </c>
      <c r="AU203" s="244" t="s">
        <v>84</v>
      </c>
      <c r="AV203" s="13" t="s">
        <v>84</v>
      </c>
      <c r="AW203" s="13" t="s">
        <v>37</v>
      </c>
      <c r="AX203" s="13" t="s">
        <v>75</v>
      </c>
      <c r="AY203" s="244" t="s">
        <v>227</v>
      </c>
    </row>
    <row r="204" s="14" customFormat="1">
      <c r="A204" s="14"/>
      <c r="B204" s="245"/>
      <c r="C204" s="246"/>
      <c r="D204" s="235" t="s">
        <v>238</v>
      </c>
      <c r="E204" s="247" t="s">
        <v>19</v>
      </c>
      <c r="F204" s="248" t="s">
        <v>240</v>
      </c>
      <c r="G204" s="246"/>
      <c r="H204" s="249">
        <v>7</v>
      </c>
      <c r="I204" s="250"/>
      <c r="J204" s="246"/>
      <c r="K204" s="246"/>
      <c r="L204" s="251"/>
      <c r="M204" s="252"/>
      <c r="N204" s="253"/>
      <c r="O204" s="253"/>
      <c r="P204" s="253"/>
      <c r="Q204" s="253"/>
      <c r="R204" s="253"/>
      <c r="S204" s="253"/>
      <c r="T204" s="253"/>
      <c r="U204" s="254"/>
      <c r="V204" s="14"/>
      <c r="W204" s="14"/>
      <c r="X204" s="14"/>
      <c r="Y204" s="14"/>
      <c r="Z204" s="14"/>
      <c r="AA204" s="14"/>
      <c r="AB204" s="14"/>
      <c r="AC204" s="14"/>
      <c r="AD204" s="14"/>
      <c r="AE204" s="14"/>
      <c r="AT204" s="255" t="s">
        <v>238</v>
      </c>
      <c r="AU204" s="255" t="s">
        <v>84</v>
      </c>
      <c r="AV204" s="14" t="s">
        <v>234</v>
      </c>
      <c r="AW204" s="14" t="s">
        <v>37</v>
      </c>
      <c r="AX204" s="14" t="s">
        <v>82</v>
      </c>
      <c r="AY204" s="255" t="s">
        <v>227</v>
      </c>
    </row>
    <row r="205" s="2" customFormat="1" ht="21.75" customHeight="1">
      <c r="A205" s="40"/>
      <c r="B205" s="41"/>
      <c r="C205" s="215" t="s">
        <v>538</v>
      </c>
      <c r="D205" s="215" t="s">
        <v>229</v>
      </c>
      <c r="E205" s="216" t="s">
        <v>4808</v>
      </c>
      <c r="F205" s="217" t="s">
        <v>4809</v>
      </c>
      <c r="G205" s="218" t="s">
        <v>2051</v>
      </c>
      <c r="H205" s="219">
        <v>45</v>
      </c>
      <c r="I205" s="220"/>
      <c r="J205" s="221">
        <f>ROUND(I205*H205,2)</f>
        <v>0</v>
      </c>
      <c r="K205" s="217" t="s">
        <v>19</v>
      </c>
      <c r="L205" s="46"/>
      <c r="M205" s="222" t="s">
        <v>19</v>
      </c>
      <c r="N205" s="223" t="s">
        <v>46</v>
      </c>
      <c r="O205" s="86"/>
      <c r="P205" s="224">
        <f>O205*H205</f>
        <v>0</v>
      </c>
      <c r="Q205" s="224">
        <v>0</v>
      </c>
      <c r="R205" s="224">
        <f>Q205*H205</f>
        <v>0</v>
      </c>
      <c r="S205" s="224">
        <v>0</v>
      </c>
      <c r="T205" s="224">
        <f>S205*H205</f>
        <v>0</v>
      </c>
      <c r="U205" s="225" t="s">
        <v>19</v>
      </c>
      <c r="V205" s="40"/>
      <c r="W205" s="40"/>
      <c r="X205" s="40"/>
      <c r="Y205" s="40"/>
      <c r="Z205" s="40"/>
      <c r="AA205" s="40"/>
      <c r="AB205" s="40"/>
      <c r="AC205" s="40"/>
      <c r="AD205" s="40"/>
      <c r="AE205" s="40"/>
      <c r="AR205" s="226" t="s">
        <v>336</v>
      </c>
      <c r="AT205" s="226" t="s">
        <v>229</v>
      </c>
      <c r="AU205" s="226" t="s">
        <v>84</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336</v>
      </c>
      <c r="BM205" s="226" t="s">
        <v>4810</v>
      </c>
    </row>
    <row r="206" s="13" customFormat="1">
      <c r="A206" s="13"/>
      <c r="B206" s="233"/>
      <c r="C206" s="234"/>
      <c r="D206" s="235" t="s">
        <v>238</v>
      </c>
      <c r="E206" s="236" t="s">
        <v>19</v>
      </c>
      <c r="F206" s="237" t="s">
        <v>621</v>
      </c>
      <c r="G206" s="234"/>
      <c r="H206" s="238">
        <v>45</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84</v>
      </c>
      <c r="AV206" s="13" t="s">
        <v>84</v>
      </c>
      <c r="AW206" s="13" t="s">
        <v>37</v>
      </c>
      <c r="AX206" s="13" t="s">
        <v>75</v>
      </c>
      <c r="AY206" s="244" t="s">
        <v>227</v>
      </c>
    </row>
    <row r="207" s="14" customFormat="1">
      <c r="A207" s="14"/>
      <c r="B207" s="245"/>
      <c r="C207" s="246"/>
      <c r="D207" s="235" t="s">
        <v>238</v>
      </c>
      <c r="E207" s="247" t="s">
        <v>19</v>
      </c>
      <c r="F207" s="248" t="s">
        <v>240</v>
      </c>
      <c r="G207" s="246"/>
      <c r="H207" s="249">
        <v>45</v>
      </c>
      <c r="I207" s="250"/>
      <c r="J207" s="246"/>
      <c r="K207" s="246"/>
      <c r="L207" s="251"/>
      <c r="M207" s="252"/>
      <c r="N207" s="253"/>
      <c r="O207" s="253"/>
      <c r="P207" s="253"/>
      <c r="Q207" s="253"/>
      <c r="R207" s="253"/>
      <c r="S207" s="253"/>
      <c r="T207" s="253"/>
      <c r="U207" s="254"/>
      <c r="V207" s="14"/>
      <c r="W207" s="14"/>
      <c r="X207" s="14"/>
      <c r="Y207" s="14"/>
      <c r="Z207" s="14"/>
      <c r="AA207" s="14"/>
      <c r="AB207" s="14"/>
      <c r="AC207" s="14"/>
      <c r="AD207" s="14"/>
      <c r="AE207" s="14"/>
      <c r="AT207" s="255" t="s">
        <v>238</v>
      </c>
      <c r="AU207" s="255" t="s">
        <v>84</v>
      </c>
      <c r="AV207" s="14" t="s">
        <v>234</v>
      </c>
      <c r="AW207" s="14" t="s">
        <v>37</v>
      </c>
      <c r="AX207" s="14" t="s">
        <v>82</v>
      </c>
      <c r="AY207" s="255" t="s">
        <v>227</v>
      </c>
    </row>
    <row r="208" s="2" customFormat="1" ht="24.15" customHeight="1">
      <c r="A208" s="40"/>
      <c r="B208" s="41"/>
      <c r="C208" s="215" t="s">
        <v>545</v>
      </c>
      <c r="D208" s="215" t="s">
        <v>229</v>
      </c>
      <c r="E208" s="216" t="s">
        <v>4811</v>
      </c>
      <c r="F208" s="217" t="s">
        <v>4812</v>
      </c>
      <c r="G208" s="218" t="s">
        <v>244</v>
      </c>
      <c r="H208" s="219">
        <v>0.216</v>
      </c>
      <c r="I208" s="220"/>
      <c r="J208" s="221">
        <f>ROUND(I208*H208,2)</f>
        <v>0</v>
      </c>
      <c r="K208" s="217" t="s">
        <v>4381</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336</v>
      </c>
      <c r="AT208" s="226" t="s">
        <v>229</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336</v>
      </c>
      <c r="BM208" s="226" t="s">
        <v>4813</v>
      </c>
    </row>
    <row r="209" s="2" customFormat="1">
      <c r="A209" s="40"/>
      <c r="B209" s="41"/>
      <c r="C209" s="42"/>
      <c r="D209" s="228" t="s">
        <v>236</v>
      </c>
      <c r="E209" s="42"/>
      <c r="F209" s="229" t="s">
        <v>4814</v>
      </c>
      <c r="G209" s="42"/>
      <c r="H209" s="42"/>
      <c r="I209" s="230"/>
      <c r="J209" s="42"/>
      <c r="K209" s="42"/>
      <c r="L209" s="46"/>
      <c r="M209" s="231"/>
      <c r="N209" s="232"/>
      <c r="O209" s="86"/>
      <c r="P209" s="86"/>
      <c r="Q209" s="86"/>
      <c r="R209" s="86"/>
      <c r="S209" s="86"/>
      <c r="T209" s="86"/>
      <c r="U209" s="87"/>
      <c r="V209" s="40"/>
      <c r="W209" s="40"/>
      <c r="X209" s="40"/>
      <c r="Y209" s="40"/>
      <c r="Z209" s="40"/>
      <c r="AA209" s="40"/>
      <c r="AB209" s="40"/>
      <c r="AC209" s="40"/>
      <c r="AD209" s="40"/>
      <c r="AE209" s="40"/>
      <c r="AT209" s="19" t="s">
        <v>236</v>
      </c>
      <c r="AU209" s="19" t="s">
        <v>84</v>
      </c>
    </row>
    <row r="210" s="12" customFormat="1" ht="22.8" customHeight="1">
      <c r="A210" s="12"/>
      <c r="B210" s="199"/>
      <c r="C210" s="200"/>
      <c r="D210" s="201" t="s">
        <v>74</v>
      </c>
      <c r="E210" s="213" t="s">
        <v>2131</v>
      </c>
      <c r="F210" s="213" t="s">
        <v>2132</v>
      </c>
      <c r="G210" s="200"/>
      <c r="H210" s="200"/>
      <c r="I210" s="203"/>
      <c r="J210" s="214">
        <f>BK210</f>
        <v>0</v>
      </c>
      <c r="K210" s="200"/>
      <c r="L210" s="205"/>
      <c r="M210" s="206"/>
      <c r="N210" s="207"/>
      <c r="O210" s="207"/>
      <c r="P210" s="208">
        <f>SUM(P211:P288)</f>
        <v>0</v>
      </c>
      <c r="Q210" s="207"/>
      <c r="R210" s="208">
        <f>SUM(R211:R288)</f>
        <v>0.64173999999999998</v>
      </c>
      <c r="S210" s="207"/>
      <c r="T210" s="208">
        <f>SUM(T211:T288)</f>
        <v>0</v>
      </c>
      <c r="U210" s="209"/>
      <c r="V210" s="12"/>
      <c r="W210" s="12"/>
      <c r="X210" s="12"/>
      <c r="Y210" s="12"/>
      <c r="Z210" s="12"/>
      <c r="AA210" s="12"/>
      <c r="AB210" s="12"/>
      <c r="AC210" s="12"/>
      <c r="AD210" s="12"/>
      <c r="AE210" s="12"/>
      <c r="AR210" s="210" t="s">
        <v>84</v>
      </c>
      <c r="AT210" s="211" t="s">
        <v>74</v>
      </c>
      <c r="AU210" s="211" t="s">
        <v>82</v>
      </c>
      <c r="AY210" s="210" t="s">
        <v>227</v>
      </c>
      <c r="BK210" s="212">
        <f>SUM(BK211:BK288)</f>
        <v>0</v>
      </c>
    </row>
    <row r="211" s="2" customFormat="1" ht="16.5" customHeight="1">
      <c r="A211" s="40"/>
      <c r="B211" s="41"/>
      <c r="C211" s="215" t="s">
        <v>491</v>
      </c>
      <c r="D211" s="215" t="s">
        <v>229</v>
      </c>
      <c r="E211" s="216" t="s">
        <v>2142</v>
      </c>
      <c r="F211" s="217" t="s">
        <v>4815</v>
      </c>
      <c r="G211" s="218" t="s">
        <v>309</v>
      </c>
      <c r="H211" s="219">
        <v>192</v>
      </c>
      <c r="I211" s="220"/>
      <c r="J211" s="221">
        <f>ROUND(I211*H211,2)</f>
        <v>0</v>
      </c>
      <c r="K211" s="217" t="s">
        <v>4381</v>
      </c>
      <c r="L211" s="46"/>
      <c r="M211" s="222" t="s">
        <v>19</v>
      </c>
      <c r="N211" s="223" t="s">
        <v>46</v>
      </c>
      <c r="O211" s="86"/>
      <c r="P211" s="224">
        <f>O211*H211</f>
        <v>0</v>
      </c>
      <c r="Q211" s="224">
        <v>0.00064000000000000005</v>
      </c>
      <c r="R211" s="224">
        <f>Q211*H211</f>
        <v>0.12288000000000002</v>
      </c>
      <c r="S211" s="224">
        <v>0</v>
      </c>
      <c r="T211" s="224">
        <f>S211*H211</f>
        <v>0</v>
      </c>
      <c r="U211" s="225" t="s">
        <v>19</v>
      </c>
      <c r="V211" s="40"/>
      <c r="W211" s="40"/>
      <c r="X211" s="40"/>
      <c r="Y211" s="40"/>
      <c r="Z211" s="40"/>
      <c r="AA211" s="40"/>
      <c r="AB211" s="40"/>
      <c r="AC211" s="40"/>
      <c r="AD211" s="40"/>
      <c r="AE211" s="40"/>
      <c r="AR211" s="226" t="s">
        <v>336</v>
      </c>
      <c r="AT211" s="226" t="s">
        <v>229</v>
      </c>
      <c r="AU211" s="226" t="s">
        <v>84</v>
      </c>
      <c r="AY211" s="19" t="s">
        <v>227</v>
      </c>
      <c r="BE211" s="227">
        <f>IF(N211="základní",J211,0)</f>
        <v>0</v>
      </c>
      <c r="BF211" s="227">
        <f>IF(N211="snížená",J211,0)</f>
        <v>0</v>
      </c>
      <c r="BG211" s="227">
        <f>IF(N211="zákl. přenesená",J211,0)</f>
        <v>0</v>
      </c>
      <c r="BH211" s="227">
        <f>IF(N211="sníž. přenesená",J211,0)</f>
        <v>0</v>
      </c>
      <c r="BI211" s="227">
        <f>IF(N211="nulová",J211,0)</f>
        <v>0</v>
      </c>
      <c r="BJ211" s="19" t="s">
        <v>82</v>
      </c>
      <c r="BK211" s="227">
        <f>ROUND(I211*H211,2)</f>
        <v>0</v>
      </c>
      <c r="BL211" s="19" t="s">
        <v>336</v>
      </c>
      <c r="BM211" s="226" t="s">
        <v>4816</v>
      </c>
    </row>
    <row r="212" s="2" customFormat="1">
      <c r="A212" s="40"/>
      <c r="B212" s="41"/>
      <c r="C212" s="42"/>
      <c r="D212" s="228" t="s">
        <v>236</v>
      </c>
      <c r="E212" s="42"/>
      <c r="F212" s="229" t="s">
        <v>4817</v>
      </c>
      <c r="G212" s="42"/>
      <c r="H212" s="42"/>
      <c r="I212" s="230"/>
      <c r="J212" s="42"/>
      <c r="K212" s="42"/>
      <c r="L212" s="46"/>
      <c r="M212" s="231"/>
      <c r="N212" s="232"/>
      <c r="O212" s="86"/>
      <c r="P212" s="86"/>
      <c r="Q212" s="86"/>
      <c r="R212" s="86"/>
      <c r="S212" s="86"/>
      <c r="T212" s="86"/>
      <c r="U212" s="87"/>
      <c r="V212" s="40"/>
      <c r="W212" s="40"/>
      <c r="X212" s="40"/>
      <c r="Y212" s="40"/>
      <c r="Z212" s="40"/>
      <c r="AA212" s="40"/>
      <c r="AB212" s="40"/>
      <c r="AC212" s="40"/>
      <c r="AD212" s="40"/>
      <c r="AE212" s="40"/>
      <c r="AT212" s="19" t="s">
        <v>236</v>
      </c>
      <c r="AU212" s="19" t="s">
        <v>84</v>
      </c>
    </row>
    <row r="213" s="13" customFormat="1">
      <c r="A213" s="13"/>
      <c r="B213" s="233"/>
      <c r="C213" s="234"/>
      <c r="D213" s="235" t="s">
        <v>238</v>
      </c>
      <c r="E213" s="236" t="s">
        <v>19</v>
      </c>
      <c r="F213" s="237" t="s">
        <v>4818</v>
      </c>
      <c r="G213" s="234"/>
      <c r="H213" s="238">
        <v>192</v>
      </c>
      <c r="I213" s="239"/>
      <c r="J213" s="234"/>
      <c r="K213" s="234"/>
      <c r="L213" s="240"/>
      <c r="M213" s="241"/>
      <c r="N213" s="242"/>
      <c r="O213" s="242"/>
      <c r="P213" s="242"/>
      <c r="Q213" s="242"/>
      <c r="R213" s="242"/>
      <c r="S213" s="242"/>
      <c r="T213" s="242"/>
      <c r="U213" s="243"/>
      <c r="V213" s="13"/>
      <c r="W213" s="13"/>
      <c r="X213" s="13"/>
      <c r="Y213" s="13"/>
      <c r="Z213" s="13"/>
      <c r="AA213" s="13"/>
      <c r="AB213" s="13"/>
      <c r="AC213" s="13"/>
      <c r="AD213" s="13"/>
      <c r="AE213" s="13"/>
      <c r="AT213" s="244" t="s">
        <v>238</v>
      </c>
      <c r="AU213" s="244" t="s">
        <v>84</v>
      </c>
      <c r="AV213" s="13" t="s">
        <v>84</v>
      </c>
      <c r="AW213" s="13" t="s">
        <v>37</v>
      </c>
      <c r="AX213" s="13" t="s">
        <v>75</v>
      </c>
      <c r="AY213" s="244" t="s">
        <v>227</v>
      </c>
    </row>
    <row r="214" s="14" customFormat="1">
      <c r="A214" s="14"/>
      <c r="B214" s="245"/>
      <c r="C214" s="246"/>
      <c r="D214" s="235" t="s">
        <v>238</v>
      </c>
      <c r="E214" s="247" t="s">
        <v>19</v>
      </c>
      <c r="F214" s="248" t="s">
        <v>240</v>
      </c>
      <c r="G214" s="246"/>
      <c r="H214" s="249">
        <v>192</v>
      </c>
      <c r="I214" s="250"/>
      <c r="J214" s="246"/>
      <c r="K214" s="246"/>
      <c r="L214" s="251"/>
      <c r="M214" s="252"/>
      <c r="N214" s="253"/>
      <c r="O214" s="253"/>
      <c r="P214" s="253"/>
      <c r="Q214" s="253"/>
      <c r="R214" s="253"/>
      <c r="S214" s="253"/>
      <c r="T214" s="253"/>
      <c r="U214" s="254"/>
      <c r="V214" s="14"/>
      <c r="W214" s="14"/>
      <c r="X214" s="14"/>
      <c r="Y214" s="14"/>
      <c r="Z214" s="14"/>
      <c r="AA214" s="14"/>
      <c r="AB214" s="14"/>
      <c r="AC214" s="14"/>
      <c r="AD214" s="14"/>
      <c r="AE214" s="14"/>
      <c r="AT214" s="255" t="s">
        <v>238</v>
      </c>
      <c r="AU214" s="255" t="s">
        <v>84</v>
      </c>
      <c r="AV214" s="14" t="s">
        <v>234</v>
      </c>
      <c r="AW214" s="14" t="s">
        <v>37</v>
      </c>
      <c r="AX214" s="14" t="s">
        <v>82</v>
      </c>
      <c r="AY214" s="255" t="s">
        <v>227</v>
      </c>
    </row>
    <row r="215" s="2" customFormat="1" ht="16.5" customHeight="1">
      <c r="A215" s="40"/>
      <c r="B215" s="41"/>
      <c r="C215" s="215" t="s">
        <v>556</v>
      </c>
      <c r="D215" s="215" t="s">
        <v>229</v>
      </c>
      <c r="E215" s="216" t="s">
        <v>2147</v>
      </c>
      <c r="F215" s="217" t="s">
        <v>4819</v>
      </c>
      <c r="G215" s="218" t="s">
        <v>309</v>
      </c>
      <c r="H215" s="219">
        <v>166</v>
      </c>
      <c r="I215" s="220"/>
      <c r="J215" s="221">
        <f>ROUND(I215*H215,2)</f>
        <v>0</v>
      </c>
      <c r="K215" s="217" t="s">
        <v>4381</v>
      </c>
      <c r="L215" s="46"/>
      <c r="M215" s="222" t="s">
        <v>19</v>
      </c>
      <c r="N215" s="223" t="s">
        <v>46</v>
      </c>
      <c r="O215" s="86"/>
      <c r="P215" s="224">
        <f>O215*H215</f>
        <v>0</v>
      </c>
      <c r="Q215" s="224">
        <v>0.00097999999999999997</v>
      </c>
      <c r="R215" s="224">
        <f>Q215*H215</f>
        <v>0.16267999999999999</v>
      </c>
      <c r="S215" s="224">
        <v>0</v>
      </c>
      <c r="T215" s="224">
        <f>S215*H215</f>
        <v>0</v>
      </c>
      <c r="U215" s="225" t="s">
        <v>19</v>
      </c>
      <c r="V215" s="40"/>
      <c r="W215" s="40"/>
      <c r="X215" s="40"/>
      <c r="Y215" s="40"/>
      <c r="Z215" s="40"/>
      <c r="AA215" s="40"/>
      <c r="AB215" s="40"/>
      <c r="AC215" s="40"/>
      <c r="AD215" s="40"/>
      <c r="AE215" s="40"/>
      <c r="AR215" s="226" t="s">
        <v>336</v>
      </c>
      <c r="AT215" s="226" t="s">
        <v>229</v>
      </c>
      <c r="AU215" s="226" t="s">
        <v>84</v>
      </c>
      <c r="AY215" s="19" t="s">
        <v>227</v>
      </c>
      <c r="BE215" s="227">
        <f>IF(N215="základní",J215,0)</f>
        <v>0</v>
      </c>
      <c r="BF215" s="227">
        <f>IF(N215="snížená",J215,0)</f>
        <v>0</v>
      </c>
      <c r="BG215" s="227">
        <f>IF(N215="zákl. přenesená",J215,0)</f>
        <v>0</v>
      </c>
      <c r="BH215" s="227">
        <f>IF(N215="sníž. přenesená",J215,0)</f>
        <v>0</v>
      </c>
      <c r="BI215" s="227">
        <f>IF(N215="nulová",J215,0)</f>
        <v>0</v>
      </c>
      <c r="BJ215" s="19" t="s">
        <v>82</v>
      </c>
      <c r="BK215" s="227">
        <f>ROUND(I215*H215,2)</f>
        <v>0</v>
      </c>
      <c r="BL215" s="19" t="s">
        <v>336</v>
      </c>
      <c r="BM215" s="226" t="s">
        <v>4820</v>
      </c>
    </row>
    <row r="216" s="2" customFormat="1">
      <c r="A216" s="40"/>
      <c r="B216" s="41"/>
      <c r="C216" s="42"/>
      <c r="D216" s="228" t="s">
        <v>236</v>
      </c>
      <c r="E216" s="42"/>
      <c r="F216" s="229" t="s">
        <v>4821</v>
      </c>
      <c r="G216" s="42"/>
      <c r="H216" s="42"/>
      <c r="I216" s="230"/>
      <c r="J216" s="42"/>
      <c r="K216" s="42"/>
      <c r="L216" s="46"/>
      <c r="M216" s="231"/>
      <c r="N216" s="232"/>
      <c r="O216" s="86"/>
      <c r="P216" s="86"/>
      <c r="Q216" s="86"/>
      <c r="R216" s="86"/>
      <c r="S216" s="86"/>
      <c r="T216" s="86"/>
      <c r="U216" s="87"/>
      <c r="V216" s="40"/>
      <c r="W216" s="40"/>
      <c r="X216" s="40"/>
      <c r="Y216" s="40"/>
      <c r="Z216" s="40"/>
      <c r="AA216" s="40"/>
      <c r="AB216" s="40"/>
      <c r="AC216" s="40"/>
      <c r="AD216" s="40"/>
      <c r="AE216" s="40"/>
      <c r="AT216" s="19" t="s">
        <v>236</v>
      </c>
      <c r="AU216" s="19" t="s">
        <v>84</v>
      </c>
    </row>
    <row r="217" s="13" customFormat="1">
      <c r="A217" s="13"/>
      <c r="B217" s="233"/>
      <c r="C217" s="234"/>
      <c r="D217" s="235" t="s">
        <v>238</v>
      </c>
      <c r="E217" s="236" t="s">
        <v>19</v>
      </c>
      <c r="F217" s="237" t="s">
        <v>4822</v>
      </c>
      <c r="G217" s="234"/>
      <c r="H217" s="238">
        <v>166</v>
      </c>
      <c r="I217" s="239"/>
      <c r="J217" s="234"/>
      <c r="K217" s="234"/>
      <c r="L217" s="240"/>
      <c r="M217" s="241"/>
      <c r="N217" s="242"/>
      <c r="O217" s="242"/>
      <c r="P217" s="242"/>
      <c r="Q217" s="242"/>
      <c r="R217" s="242"/>
      <c r="S217" s="242"/>
      <c r="T217" s="242"/>
      <c r="U217" s="243"/>
      <c r="V217" s="13"/>
      <c r="W217" s="13"/>
      <c r="X217" s="13"/>
      <c r="Y217" s="13"/>
      <c r="Z217" s="13"/>
      <c r="AA217" s="13"/>
      <c r="AB217" s="13"/>
      <c r="AC217" s="13"/>
      <c r="AD217" s="13"/>
      <c r="AE217" s="13"/>
      <c r="AT217" s="244" t="s">
        <v>238</v>
      </c>
      <c r="AU217" s="244" t="s">
        <v>84</v>
      </c>
      <c r="AV217" s="13" t="s">
        <v>84</v>
      </c>
      <c r="AW217" s="13" t="s">
        <v>37</v>
      </c>
      <c r="AX217" s="13" t="s">
        <v>75</v>
      </c>
      <c r="AY217" s="244" t="s">
        <v>227</v>
      </c>
    </row>
    <row r="218" s="14" customFormat="1">
      <c r="A218" s="14"/>
      <c r="B218" s="245"/>
      <c r="C218" s="246"/>
      <c r="D218" s="235" t="s">
        <v>238</v>
      </c>
      <c r="E218" s="247" t="s">
        <v>19</v>
      </c>
      <c r="F218" s="248" t="s">
        <v>240</v>
      </c>
      <c r="G218" s="246"/>
      <c r="H218" s="249">
        <v>166</v>
      </c>
      <c r="I218" s="250"/>
      <c r="J218" s="246"/>
      <c r="K218" s="246"/>
      <c r="L218" s="251"/>
      <c r="M218" s="252"/>
      <c r="N218" s="253"/>
      <c r="O218" s="253"/>
      <c r="P218" s="253"/>
      <c r="Q218" s="253"/>
      <c r="R218" s="253"/>
      <c r="S218" s="253"/>
      <c r="T218" s="253"/>
      <c r="U218" s="254"/>
      <c r="V218" s="14"/>
      <c r="W218" s="14"/>
      <c r="X218" s="14"/>
      <c r="Y218" s="14"/>
      <c r="Z218" s="14"/>
      <c r="AA218" s="14"/>
      <c r="AB218" s="14"/>
      <c r="AC218" s="14"/>
      <c r="AD218" s="14"/>
      <c r="AE218" s="14"/>
      <c r="AT218" s="255" t="s">
        <v>238</v>
      </c>
      <c r="AU218" s="255" t="s">
        <v>84</v>
      </c>
      <c r="AV218" s="14" t="s">
        <v>234</v>
      </c>
      <c r="AW218" s="14" t="s">
        <v>37</v>
      </c>
      <c r="AX218" s="14" t="s">
        <v>82</v>
      </c>
      <c r="AY218" s="255" t="s">
        <v>227</v>
      </c>
    </row>
    <row r="219" s="2" customFormat="1" ht="16.5" customHeight="1">
      <c r="A219" s="40"/>
      <c r="B219" s="41"/>
      <c r="C219" s="215" t="s">
        <v>561</v>
      </c>
      <c r="D219" s="215" t="s">
        <v>229</v>
      </c>
      <c r="E219" s="216" t="s">
        <v>2151</v>
      </c>
      <c r="F219" s="217" t="s">
        <v>4823</v>
      </c>
      <c r="G219" s="218" t="s">
        <v>309</v>
      </c>
      <c r="H219" s="219">
        <v>79</v>
      </c>
      <c r="I219" s="220"/>
      <c r="J219" s="221">
        <f>ROUND(I219*H219,2)</f>
        <v>0</v>
      </c>
      <c r="K219" s="217" t="s">
        <v>4381</v>
      </c>
      <c r="L219" s="46"/>
      <c r="M219" s="222" t="s">
        <v>19</v>
      </c>
      <c r="N219" s="223" t="s">
        <v>46</v>
      </c>
      <c r="O219" s="86"/>
      <c r="P219" s="224">
        <f>O219*H219</f>
        <v>0</v>
      </c>
      <c r="Q219" s="224">
        <v>0.00115</v>
      </c>
      <c r="R219" s="224">
        <f>Q219*H219</f>
        <v>0.09085</v>
      </c>
      <c r="S219" s="224">
        <v>0</v>
      </c>
      <c r="T219" s="224">
        <f>S219*H219</f>
        <v>0</v>
      </c>
      <c r="U219" s="225" t="s">
        <v>19</v>
      </c>
      <c r="V219" s="40"/>
      <c r="W219" s="40"/>
      <c r="X219" s="40"/>
      <c r="Y219" s="40"/>
      <c r="Z219" s="40"/>
      <c r="AA219" s="40"/>
      <c r="AB219" s="40"/>
      <c r="AC219" s="40"/>
      <c r="AD219" s="40"/>
      <c r="AE219" s="40"/>
      <c r="AR219" s="226" t="s">
        <v>336</v>
      </c>
      <c r="AT219" s="226" t="s">
        <v>229</v>
      </c>
      <c r="AU219" s="226" t="s">
        <v>84</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336</v>
      </c>
      <c r="BM219" s="226" t="s">
        <v>4824</v>
      </c>
    </row>
    <row r="220" s="2" customFormat="1">
      <c r="A220" s="40"/>
      <c r="B220" s="41"/>
      <c r="C220" s="42"/>
      <c r="D220" s="228" t="s">
        <v>236</v>
      </c>
      <c r="E220" s="42"/>
      <c r="F220" s="229" t="s">
        <v>4825</v>
      </c>
      <c r="G220" s="42"/>
      <c r="H220" s="42"/>
      <c r="I220" s="230"/>
      <c r="J220" s="42"/>
      <c r="K220" s="42"/>
      <c r="L220" s="46"/>
      <c r="M220" s="231"/>
      <c r="N220" s="232"/>
      <c r="O220" s="86"/>
      <c r="P220" s="86"/>
      <c r="Q220" s="86"/>
      <c r="R220" s="86"/>
      <c r="S220" s="86"/>
      <c r="T220" s="86"/>
      <c r="U220" s="87"/>
      <c r="V220" s="40"/>
      <c r="W220" s="40"/>
      <c r="X220" s="40"/>
      <c r="Y220" s="40"/>
      <c r="Z220" s="40"/>
      <c r="AA220" s="40"/>
      <c r="AB220" s="40"/>
      <c r="AC220" s="40"/>
      <c r="AD220" s="40"/>
      <c r="AE220" s="40"/>
      <c r="AT220" s="19" t="s">
        <v>236</v>
      </c>
      <c r="AU220" s="19" t="s">
        <v>84</v>
      </c>
    </row>
    <row r="221" s="13" customFormat="1">
      <c r="A221" s="13"/>
      <c r="B221" s="233"/>
      <c r="C221" s="234"/>
      <c r="D221" s="235" t="s">
        <v>238</v>
      </c>
      <c r="E221" s="236" t="s">
        <v>19</v>
      </c>
      <c r="F221" s="237" t="s">
        <v>983</v>
      </c>
      <c r="G221" s="234"/>
      <c r="H221" s="238">
        <v>79</v>
      </c>
      <c r="I221" s="239"/>
      <c r="J221" s="234"/>
      <c r="K221" s="234"/>
      <c r="L221" s="240"/>
      <c r="M221" s="241"/>
      <c r="N221" s="242"/>
      <c r="O221" s="242"/>
      <c r="P221" s="242"/>
      <c r="Q221" s="242"/>
      <c r="R221" s="242"/>
      <c r="S221" s="242"/>
      <c r="T221" s="242"/>
      <c r="U221" s="243"/>
      <c r="V221" s="13"/>
      <c r="W221" s="13"/>
      <c r="X221" s="13"/>
      <c r="Y221" s="13"/>
      <c r="Z221" s="13"/>
      <c r="AA221" s="13"/>
      <c r="AB221" s="13"/>
      <c r="AC221" s="13"/>
      <c r="AD221" s="13"/>
      <c r="AE221" s="13"/>
      <c r="AT221" s="244" t="s">
        <v>238</v>
      </c>
      <c r="AU221" s="244" t="s">
        <v>84</v>
      </c>
      <c r="AV221" s="13" t="s">
        <v>84</v>
      </c>
      <c r="AW221" s="13" t="s">
        <v>37</v>
      </c>
      <c r="AX221" s="13" t="s">
        <v>75</v>
      </c>
      <c r="AY221" s="244" t="s">
        <v>227</v>
      </c>
    </row>
    <row r="222" s="14" customFormat="1">
      <c r="A222" s="14"/>
      <c r="B222" s="245"/>
      <c r="C222" s="246"/>
      <c r="D222" s="235" t="s">
        <v>238</v>
      </c>
      <c r="E222" s="247" t="s">
        <v>19</v>
      </c>
      <c r="F222" s="248" t="s">
        <v>240</v>
      </c>
      <c r="G222" s="246"/>
      <c r="H222" s="249">
        <v>79</v>
      </c>
      <c r="I222" s="250"/>
      <c r="J222" s="246"/>
      <c r="K222" s="246"/>
      <c r="L222" s="251"/>
      <c r="M222" s="252"/>
      <c r="N222" s="253"/>
      <c r="O222" s="253"/>
      <c r="P222" s="253"/>
      <c r="Q222" s="253"/>
      <c r="R222" s="253"/>
      <c r="S222" s="253"/>
      <c r="T222" s="253"/>
      <c r="U222" s="254"/>
      <c r="V222" s="14"/>
      <c r="W222" s="14"/>
      <c r="X222" s="14"/>
      <c r="Y222" s="14"/>
      <c r="Z222" s="14"/>
      <c r="AA222" s="14"/>
      <c r="AB222" s="14"/>
      <c r="AC222" s="14"/>
      <c r="AD222" s="14"/>
      <c r="AE222" s="14"/>
      <c r="AT222" s="255" t="s">
        <v>238</v>
      </c>
      <c r="AU222" s="255" t="s">
        <v>84</v>
      </c>
      <c r="AV222" s="14" t="s">
        <v>234</v>
      </c>
      <c r="AW222" s="14" t="s">
        <v>37</v>
      </c>
      <c r="AX222" s="14" t="s">
        <v>82</v>
      </c>
      <c r="AY222" s="255" t="s">
        <v>227</v>
      </c>
    </row>
    <row r="223" s="2" customFormat="1" ht="16.5" customHeight="1">
      <c r="A223" s="40"/>
      <c r="B223" s="41"/>
      <c r="C223" s="215" t="s">
        <v>566</v>
      </c>
      <c r="D223" s="215" t="s">
        <v>229</v>
      </c>
      <c r="E223" s="216" t="s">
        <v>2155</v>
      </c>
      <c r="F223" s="217" t="s">
        <v>4826</v>
      </c>
      <c r="G223" s="218" t="s">
        <v>309</v>
      </c>
      <c r="H223" s="219">
        <v>33</v>
      </c>
      <c r="I223" s="220"/>
      <c r="J223" s="221">
        <f>ROUND(I223*H223,2)</f>
        <v>0</v>
      </c>
      <c r="K223" s="217" t="s">
        <v>4381</v>
      </c>
      <c r="L223" s="46"/>
      <c r="M223" s="222" t="s">
        <v>19</v>
      </c>
      <c r="N223" s="223" t="s">
        <v>46</v>
      </c>
      <c r="O223" s="86"/>
      <c r="P223" s="224">
        <f>O223*H223</f>
        <v>0</v>
      </c>
      <c r="Q223" s="224">
        <v>0.0023700000000000001</v>
      </c>
      <c r="R223" s="224">
        <f>Q223*H223</f>
        <v>0.078210000000000002</v>
      </c>
      <c r="S223" s="224">
        <v>0</v>
      </c>
      <c r="T223" s="224">
        <f>S223*H223</f>
        <v>0</v>
      </c>
      <c r="U223" s="225" t="s">
        <v>19</v>
      </c>
      <c r="V223" s="40"/>
      <c r="W223" s="40"/>
      <c r="X223" s="40"/>
      <c r="Y223" s="40"/>
      <c r="Z223" s="40"/>
      <c r="AA223" s="40"/>
      <c r="AB223" s="40"/>
      <c r="AC223" s="40"/>
      <c r="AD223" s="40"/>
      <c r="AE223" s="40"/>
      <c r="AR223" s="226" t="s">
        <v>336</v>
      </c>
      <c r="AT223" s="226" t="s">
        <v>229</v>
      </c>
      <c r="AU223" s="226" t="s">
        <v>84</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336</v>
      </c>
      <c r="BM223" s="226" t="s">
        <v>4827</v>
      </c>
    </row>
    <row r="224" s="2" customFormat="1">
      <c r="A224" s="40"/>
      <c r="B224" s="41"/>
      <c r="C224" s="42"/>
      <c r="D224" s="228" t="s">
        <v>236</v>
      </c>
      <c r="E224" s="42"/>
      <c r="F224" s="229" t="s">
        <v>4828</v>
      </c>
      <c r="G224" s="42"/>
      <c r="H224" s="42"/>
      <c r="I224" s="230"/>
      <c r="J224" s="42"/>
      <c r="K224" s="42"/>
      <c r="L224" s="46"/>
      <c r="M224" s="231"/>
      <c r="N224" s="232"/>
      <c r="O224" s="86"/>
      <c r="P224" s="86"/>
      <c r="Q224" s="86"/>
      <c r="R224" s="86"/>
      <c r="S224" s="86"/>
      <c r="T224" s="86"/>
      <c r="U224" s="87"/>
      <c r="V224" s="40"/>
      <c r="W224" s="40"/>
      <c r="X224" s="40"/>
      <c r="Y224" s="40"/>
      <c r="Z224" s="40"/>
      <c r="AA224" s="40"/>
      <c r="AB224" s="40"/>
      <c r="AC224" s="40"/>
      <c r="AD224" s="40"/>
      <c r="AE224" s="40"/>
      <c r="AT224" s="19" t="s">
        <v>236</v>
      </c>
      <c r="AU224" s="19" t="s">
        <v>84</v>
      </c>
    </row>
    <row r="225" s="13" customFormat="1">
      <c r="A225" s="13"/>
      <c r="B225" s="233"/>
      <c r="C225" s="234"/>
      <c r="D225" s="235" t="s">
        <v>238</v>
      </c>
      <c r="E225" s="236" t="s">
        <v>19</v>
      </c>
      <c r="F225" s="237" t="s">
        <v>556</v>
      </c>
      <c r="G225" s="234"/>
      <c r="H225" s="238">
        <v>33</v>
      </c>
      <c r="I225" s="239"/>
      <c r="J225" s="234"/>
      <c r="K225" s="234"/>
      <c r="L225" s="240"/>
      <c r="M225" s="241"/>
      <c r="N225" s="242"/>
      <c r="O225" s="242"/>
      <c r="P225" s="242"/>
      <c r="Q225" s="242"/>
      <c r="R225" s="242"/>
      <c r="S225" s="242"/>
      <c r="T225" s="242"/>
      <c r="U225" s="243"/>
      <c r="V225" s="13"/>
      <c r="W225" s="13"/>
      <c r="X225" s="13"/>
      <c r="Y225" s="13"/>
      <c r="Z225" s="13"/>
      <c r="AA225" s="13"/>
      <c r="AB225" s="13"/>
      <c r="AC225" s="13"/>
      <c r="AD225" s="13"/>
      <c r="AE225" s="13"/>
      <c r="AT225" s="244" t="s">
        <v>238</v>
      </c>
      <c r="AU225" s="244" t="s">
        <v>84</v>
      </c>
      <c r="AV225" s="13" t="s">
        <v>84</v>
      </c>
      <c r="AW225" s="13" t="s">
        <v>37</v>
      </c>
      <c r="AX225" s="13" t="s">
        <v>75</v>
      </c>
      <c r="AY225" s="244" t="s">
        <v>227</v>
      </c>
    </row>
    <row r="226" s="14" customFormat="1">
      <c r="A226" s="14"/>
      <c r="B226" s="245"/>
      <c r="C226" s="246"/>
      <c r="D226" s="235" t="s">
        <v>238</v>
      </c>
      <c r="E226" s="247" t="s">
        <v>19</v>
      </c>
      <c r="F226" s="248" t="s">
        <v>240</v>
      </c>
      <c r="G226" s="246"/>
      <c r="H226" s="249">
        <v>33</v>
      </c>
      <c r="I226" s="250"/>
      <c r="J226" s="246"/>
      <c r="K226" s="246"/>
      <c r="L226" s="251"/>
      <c r="M226" s="252"/>
      <c r="N226" s="253"/>
      <c r="O226" s="253"/>
      <c r="P226" s="253"/>
      <c r="Q226" s="253"/>
      <c r="R226" s="253"/>
      <c r="S226" s="253"/>
      <c r="T226" s="253"/>
      <c r="U226" s="254"/>
      <c r="V226" s="14"/>
      <c r="W226" s="14"/>
      <c r="X226" s="14"/>
      <c r="Y226" s="14"/>
      <c r="Z226" s="14"/>
      <c r="AA226" s="14"/>
      <c r="AB226" s="14"/>
      <c r="AC226" s="14"/>
      <c r="AD226" s="14"/>
      <c r="AE226" s="14"/>
      <c r="AT226" s="255" t="s">
        <v>238</v>
      </c>
      <c r="AU226" s="255" t="s">
        <v>84</v>
      </c>
      <c r="AV226" s="14" t="s">
        <v>234</v>
      </c>
      <c r="AW226" s="14" t="s">
        <v>37</v>
      </c>
      <c r="AX226" s="14" t="s">
        <v>82</v>
      </c>
      <c r="AY226" s="255" t="s">
        <v>227</v>
      </c>
    </row>
    <row r="227" s="2" customFormat="1" ht="16.5" customHeight="1">
      <c r="A227" s="40"/>
      <c r="B227" s="41"/>
      <c r="C227" s="215" t="s">
        <v>571</v>
      </c>
      <c r="D227" s="215" t="s">
        <v>229</v>
      </c>
      <c r="E227" s="216" t="s">
        <v>4829</v>
      </c>
      <c r="F227" s="217" t="s">
        <v>4830</v>
      </c>
      <c r="G227" s="218" t="s">
        <v>309</v>
      </c>
      <c r="H227" s="219">
        <v>8</v>
      </c>
      <c r="I227" s="220"/>
      <c r="J227" s="221">
        <f>ROUND(I227*H227,2)</f>
        <v>0</v>
      </c>
      <c r="K227" s="217" t="s">
        <v>4381</v>
      </c>
      <c r="L227" s="46"/>
      <c r="M227" s="222" t="s">
        <v>19</v>
      </c>
      <c r="N227" s="223" t="s">
        <v>46</v>
      </c>
      <c r="O227" s="86"/>
      <c r="P227" s="224">
        <f>O227*H227</f>
        <v>0</v>
      </c>
      <c r="Q227" s="224">
        <v>0.00364</v>
      </c>
      <c r="R227" s="224">
        <f>Q227*H227</f>
        <v>0.02912</v>
      </c>
      <c r="S227" s="224">
        <v>0</v>
      </c>
      <c r="T227" s="224">
        <f>S227*H227</f>
        <v>0</v>
      </c>
      <c r="U227" s="225" t="s">
        <v>19</v>
      </c>
      <c r="V227" s="40"/>
      <c r="W227" s="40"/>
      <c r="X227" s="40"/>
      <c r="Y227" s="40"/>
      <c r="Z227" s="40"/>
      <c r="AA227" s="40"/>
      <c r="AB227" s="40"/>
      <c r="AC227" s="40"/>
      <c r="AD227" s="40"/>
      <c r="AE227" s="40"/>
      <c r="AR227" s="226" t="s">
        <v>336</v>
      </c>
      <c r="AT227" s="226" t="s">
        <v>229</v>
      </c>
      <c r="AU227" s="226" t="s">
        <v>84</v>
      </c>
      <c r="AY227" s="19" t="s">
        <v>227</v>
      </c>
      <c r="BE227" s="227">
        <f>IF(N227="základní",J227,0)</f>
        <v>0</v>
      </c>
      <c r="BF227" s="227">
        <f>IF(N227="snížená",J227,0)</f>
        <v>0</v>
      </c>
      <c r="BG227" s="227">
        <f>IF(N227="zákl. přenesená",J227,0)</f>
        <v>0</v>
      </c>
      <c r="BH227" s="227">
        <f>IF(N227="sníž. přenesená",J227,0)</f>
        <v>0</v>
      </c>
      <c r="BI227" s="227">
        <f>IF(N227="nulová",J227,0)</f>
        <v>0</v>
      </c>
      <c r="BJ227" s="19" t="s">
        <v>82</v>
      </c>
      <c r="BK227" s="227">
        <f>ROUND(I227*H227,2)</f>
        <v>0</v>
      </c>
      <c r="BL227" s="19" t="s">
        <v>336</v>
      </c>
      <c r="BM227" s="226" t="s">
        <v>4831</v>
      </c>
    </row>
    <row r="228" s="2" customFormat="1">
      <c r="A228" s="40"/>
      <c r="B228" s="41"/>
      <c r="C228" s="42"/>
      <c r="D228" s="228" t="s">
        <v>236</v>
      </c>
      <c r="E228" s="42"/>
      <c r="F228" s="229" t="s">
        <v>4832</v>
      </c>
      <c r="G228" s="42"/>
      <c r="H228" s="42"/>
      <c r="I228" s="230"/>
      <c r="J228" s="42"/>
      <c r="K228" s="42"/>
      <c r="L228" s="46"/>
      <c r="M228" s="231"/>
      <c r="N228" s="232"/>
      <c r="O228" s="86"/>
      <c r="P228" s="86"/>
      <c r="Q228" s="86"/>
      <c r="R228" s="86"/>
      <c r="S228" s="86"/>
      <c r="T228" s="86"/>
      <c r="U228" s="87"/>
      <c r="V228" s="40"/>
      <c r="W228" s="40"/>
      <c r="X228" s="40"/>
      <c r="Y228" s="40"/>
      <c r="Z228" s="40"/>
      <c r="AA228" s="40"/>
      <c r="AB228" s="40"/>
      <c r="AC228" s="40"/>
      <c r="AD228" s="40"/>
      <c r="AE228" s="40"/>
      <c r="AT228" s="19" t="s">
        <v>236</v>
      </c>
      <c r="AU228" s="19" t="s">
        <v>84</v>
      </c>
    </row>
    <row r="229" s="13" customFormat="1">
      <c r="A229" s="13"/>
      <c r="B229" s="233"/>
      <c r="C229" s="234"/>
      <c r="D229" s="235" t="s">
        <v>238</v>
      </c>
      <c r="E229" s="236" t="s">
        <v>19</v>
      </c>
      <c r="F229" s="237" t="s">
        <v>245</v>
      </c>
      <c r="G229" s="234"/>
      <c r="H229" s="238">
        <v>8</v>
      </c>
      <c r="I229" s="239"/>
      <c r="J229" s="234"/>
      <c r="K229" s="234"/>
      <c r="L229" s="240"/>
      <c r="M229" s="241"/>
      <c r="N229" s="242"/>
      <c r="O229" s="242"/>
      <c r="P229" s="242"/>
      <c r="Q229" s="242"/>
      <c r="R229" s="242"/>
      <c r="S229" s="242"/>
      <c r="T229" s="242"/>
      <c r="U229" s="243"/>
      <c r="V229" s="13"/>
      <c r="W229" s="13"/>
      <c r="X229" s="13"/>
      <c r="Y229" s="13"/>
      <c r="Z229" s="13"/>
      <c r="AA229" s="13"/>
      <c r="AB229" s="13"/>
      <c r="AC229" s="13"/>
      <c r="AD229" s="13"/>
      <c r="AE229" s="13"/>
      <c r="AT229" s="244" t="s">
        <v>238</v>
      </c>
      <c r="AU229" s="244" t="s">
        <v>84</v>
      </c>
      <c r="AV229" s="13" t="s">
        <v>84</v>
      </c>
      <c r="AW229" s="13" t="s">
        <v>37</v>
      </c>
      <c r="AX229" s="13" t="s">
        <v>75</v>
      </c>
      <c r="AY229" s="244" t="s">
        <v>227</v>
      </c>
    </row>
    <row r="230" s="14" customFormat="1">
      <c r="A230" s="14"/>
      <c r="B230" s="245"/>
      <c r="C230" s="246"/>
      <c r="D230" s="235" t="s">
        <v>238</v>
      </c>
      <c r="E230" s="247" t="s">
        <v>19</v>
      </c>
      <c r="F230" s="248" t="s">
        <v>240</v>
      </c>
      <c r="G230" s="246"/>
      <c r="H230" s="249">
        <v>8</v>
      </c>
      <c r="I230" s="250"/>
      <c r="J230" s="246"/>
      <c r="K230" s="246"/>
      <c r="L230" s="251"/>
      <c r="M230" s="252"/>
      <c r="N230" s="253"/>
      <c r="O230" s="253"/>
      <c r="P230" s="253"/>
      <c r="Q230" s="253"/>
      <c r="R230" s="253"/>
      <c r="S230" s="253"/>
      <c r="T230" s="253"/>
      <c r="U230" s="254"/>
      <c r="V230" s="14"/>
      <c r="W230" s="14"/>
      <c r="X230" s="14"/>
      <c r="Y230" s="14"/>
      <c r="Z230" s="14"/>
      <c r="AA230" s="14"/>
      <c r="AB230" s="14"/>
      <c r="AC230" s="14"/>
      <c r="AD230" s="14"/>
      <c r="AE230" s="14"/>
      <c r="AT230" s="255" t="s">
        <v>238</v>
      </c>
      <c r="AU230" s="255" t="s">
        <v>84</v>
      </c>
      <c r="AV230" s="14" t="s">
        <v>234</v>
      </c>
      <c r="AW230" s="14" t="s">
        <v>37</v>
      </c>
      <c r="AX230" s="14" t="s">
        <v>82</v>
      </c>
      <c r="AY230" s="255" t="s">
        <v>227</v>
      </c>
    </row>
    <row r="231" s="2" customFormat="1" ht="24.15" customHeight="1">
      <c r="A231" s="40"/>
      <c r="B231" s="41"/>
      <c r="C231" s="215" t="s">
        <v>576</v>
      </c>
      <c r="D231" s="215" t="s">
        <v>229</v>
      </c>
      <c r="E231" s="216" t="s">
        <v>2159</v>
      </c>
      <c r="F231" s="217" t="s">
        <v>4833</v>
      </c>
      <c r="G231" s="218" t="s">
        <v>309</v>
      </c>
      <c r="H231" s="219">
        <v>192</v>
      </c>
      <c r="I231" s="220"/>
      <c r="J231" s="221">
        <f>ROUND(I231*H231,2)</f>
        <v>0</v>
      </c>
      <c r="K231" s="217" t="s">
        <v>4381</v>
      </c>
      <c r="L231" s="46"/>
      <c r="M231" s="222" t="s">
        <v>19</v>
      </c>
      <c r="N231" s="223" t="s">
        <v>46</v>
      </c>
      <c r="O231" s="86"/>
      <c r="P231" s="224">
        <f>O231*H231</f>
        <v>0</v>
      </c>
      <c r="Q231" s="224">
        <v>0.00034000000000000002</v>
      </c>
      <c r="R231" s="224">
        <f>Q231*H231</f>
        <v>0.065280000000000005</v>
      </c>
      <c r="S231" s="224">
        <v>0</v>
      </c>
      <c r="T231" s="224">
        <f>S231*H231</f>
        <v>0</v>
      </c>
      <c r="U231" s="225" t="s">
        <v>19</v>
      </c>
      <c r="V231" s="40"/>
      <c r="W231" s="40"/>
      <c r="X231" s="40"/>
      <c r="Y231" s="40"/>
      <c r="Z231" s="40"/>
      <c r="AA231" s="40"/>
      <c r="AB231" s="40"/>
      <c r="AC231" s="40"/>
      <c r="AD231" s="40"/>
      <c r="AE231" s="40"/>
      <c r="AR231" s="226" t="s">
        <v>336</v>
      </c>
      <c r="AT231" s="226" t="s">
        <v>229</v>
      </c>
      <c r="AU231" s="226" t="s">
        <v>84</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336</v>
      </c>
      <c r="BM231" s="226" t="s">
        <v>4834</v>
      </c>
    </row>
    <row r="232" s="2" customFormat="1">
      <c r="A232" s="40"/>
      <c r="B232" s="41"/>
      <c r="C232" s="42"/>
      <c r="D232" s="228" t="s">
        <v>236</v>
      </c>
      <c r="E232" s="42"/>
      <c r="F232" s="229" t="s">
        <v>4835</v>
      </c>
      <c r="G232" s="42"/>
      <c r="H232" s="42"/>
      <c r="I232" s="230"/>
      <c r="J232" s="42"/>
      <c r="K232" s="42"/>
      <c r="L232" s="46"/>
      <c r="M232" s="231"/>
      <c r="N232" s="232"/>
      <c r="O232" s="86"/>
      <c r="P232" s="86"/>
      <c r="Q232" s="86"/>
      <c r="R232" s="86"/>
      <c r="S232" s="86"/>
      <c r="T232" s="86"/>
      <c r="U232" s="87"/>
      <c r="V232" s="40"/>
      <c r="W232" s="40"/>
      <c r="X232" s="40"/>
      <c r="Y232" s="40"/>
      <c r="Z232" s="40"/>
      <c r="AA232" s="40"/>
      <c r="AB232" s="40"/>
      <c r="AC232" s="40"/>
      <c r="AD232" s="40"/>
      <c r="AE232" s="40"/>
      <c r="AT232" s="19" t="s">
        <v>236</v>
      </c>
      <c r="AU232" s="19" t="s">
        <v>84</v>
      </c>
    </row>
    <row r="233" s="13" customFormat="1">
      <c r="A233" s="13"/>
      <c r="B233" s="233"/>
      <c r="C233" s="234"/>
      <c r="D233" s="235" t="s">
        <v>238</v>
      </c>
      <c r="E233" s="236" t="s">
        <v>19</v>
      </c>
      <c r="F233" s="237" t="s">
        <v>4818</v>
      </c>
      <c r="G233" s="234"/>
      <c r="H233" s="238">
        <v>192</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84</v>
      </c>
      <c r="AV233" s="13" t="s">
        <v>84</v>
      </c>
      <c r="AW233" s="13" t="s">
        <v>37</v>
      </c>
      <c r="AX233" s="13" t="s">
        <v>75</v>
      </c>
      <c r="AY233" s="244" t="s">
        <v>227</v>
      </c>
    </row>
    <row r="234" s="14" customFormat="1">
      <c r="A234" s="14"/>
      <c r="B234" s="245"/>
      <c r="C234" s="246"/>
      <c r="D234" s="235" t="s">
        <v>238</v>
      </c>
      <c r="E234" s="247" t="s">
        <v>19</v>
      </c>
      <c r="F234" s="248" t="s">
        <v>240</v>
      </c>
      <c r="G234" s="246"/>
      <c r="H234" s="249">
        <v>192</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84</v>
      </c>
      <c r="AV234" s="14" t="s">
        <v>234</v>
      </c>
      <c r="AW234" s="14" t="s">
        <v>37</v>
      </c>
      <c r="AX234" s="14" t="s">
        <v>82</v>
      </c>
      <c r="AY234" s="255" t="s">
        <v>227</v>
      </c>
    </row>
    <row r="235" s="2" customFormat="1" ht="33" customHeight="1">
      <c r="A235" s="40"/>
      <c r="B235" s="41"/>
      <c r="C235" s="215" t="s">
        <v>581</v>
      </c>
      <c r="D235" s="215" t="s">
        <v>229</v>
      </c>
      <c r="E235" s="216" t="s">
        <v>2163</v>
      </c>
      <c r="F235" s="217" t="s">
        <v>4836</v>
      </c>
      <c r="G235" s="218" t="s">
        <v>309</v>
      </c>
      <c r="H235" s="219">
        <v>278</v>
      </c>
      <c r="I235" s="220"/>
      <c r="J235" s="221">
        <f>ROUND(I235*H235,2)</f>
        <v>0</v>
      </c>
      <c r="K235" s="217" t="s">
        <v>19</v>
      </c>
      <c r="L235" s="46"/>
      <c r="M235" s="222" t="s">
        <v>19</v>
      </c>
      <c r="N235" s="223" t="s">
        <v>46</v>
      </c>
      <c r="O235" s="86"/>
      <c r="P235" s="224">
        <f>O235*H235</f>
        <v>0</v>
      </c>
      <c r="Q235" s="224">
        <v>0.00010000000000000001</v>
      </c>
      <c r="R235" s="224">
        <f>Q235*H235</f>
        <v>0.027800000000000002</v>
      </c>
      <c r="S235" s="224">
        <v>0</v>
      </c>
      <c r="T235" s="224">
        <f>S235*H235</f>
        <v>0</v>
      </c>
      <c r="U235" s="225" t="s">
        <v>19</v>
      </c>
      <c r="V235" s="40"/>
      <c r="W235" s="40"/>
      <c r="X235" s="40"/>
      <c r="Y235" s="40"/>
      <c r="Z235" s="40"/>
      <c r="AA235" s="40"/>
      <c r="AB235" s="40"/>
      <c r="AC235" s="40"/>
      <c r="AD235" s="40"/>
      <c r="AE235" s="40"/>
      <c r="AR235" s="226" t="s">
        <v>336</v>
      </c>
      <c r="AT235" s="226" t="s">
        <v>229</v>
      </c>
      <c r="AU235" s="226" t="s">
        <v>84</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336</v>
      </c>
      <c r="BM235" s="226" t="s">
        <v>4837</v>
      </c>
    </row>
    <row r="236" s="13" customFormat="1">
      <c r="A236" s="13"/>
      <c r="B236" s="233"/>
      <c r="C236" s="234"/>
      <c r="D236" s="235" t="s">
        <v>238</v>
      </c>
      <c r="E236" s="236" t="s">
        <v>19</v>
      </c>
      <c r="F236" s="237" t="s">
        <v>4838</v>
      </c>
      <c r="G236" s="234"/>
      <c r="H236" s="238">
        <v>278</v>
      </c>
      <c r="I236" s="239"/>
      <c r="J236" s="234"/>
      <c r="K236" s="234"/>
      <c r="L236" s="240"/>
      <c r="M236" s="241"/>
      <c r="N236" s="242"/>
      <c r="O236" s="242"/>
      <c r="P236" s="242"/>
      <c r="Q236" s="242"/>
      <c r="R236" s="242"/>
      <c r="S236" s="242"/>
      <c r="T236" s="242"/>
      <c r="U236" s="243"/>
      <c r="V236" s="13"/>
      <c r="W236" s="13"/>
      <c r="X236" s="13"/>
      <c r="Y236" s="13"/>
      <c r="Z236" s="13"/>
      <c r="AA236" s="13"/>
      <c r="AB236" s="13"/>
      <c r="AC236" s="13"/>
      <c r="AD236" s="13"/>
      <c r="AE236" s="13"/>
      <c r="AT236" s="244" t="s">
        <v>238</v>
      </c>
      <c r="AU236" s="244" t="s">
        <v>84</v>
      </c>
      <c r="AV236" s="13" t="s">
        <v>84</v>
      </c>
      <c r="AW236" s="13" t="s">
        <v>37</v>
      </c>
      <c r="AX236" s="13" t="s">
        <v>75</v>
      </c>
      <c r="AY236" s="244" t="s">
        <v>227</v>
      </c>
    </row>
    <row r="237" s="14" customFormat="1">
      <c r="A237" s="14"/>
      <c r="B237" s="245"/>
      <c r="C237" s="246"/>
      <c r="D237" s="235" t="s">
        <v>238</v>
      </c>
      <c r="E237" s="247" t="s">
        <v>19</v>
      </c>
      <c r="F237" s="248" t="s">
        <v>240</v>
      </c>
      <c r="G237" s="246"/>
      <c r="H237" s="249">
        <v>278</v>
      </c>
      <c r="I237" s="250"/>
      <c r="J237" s="246"/>
      <c r="K237" s="246"/>
      <c r="L237" s="251"/>
      <c r="M237" s="252"/>
      <c r="N237" s="253"/>
      <c r="O237" s="253"/>
      <c r="P237" s="253"/>
      <c r="Q237" s="253"/>
      <c r="R237" s="253"/>
      <c r="S237" s="253"/>
      <c r="T237" s="253"/>
      <c r="U237" s="254"/>
      <c r="V237" s="14"/>
      <c r="W237" s="14"/>
      <c r="X237" s="14"/>
      <c r="Y237" s="14"/>
      <c r="Z237" s="14"/>
      <c r="AA237" s="14"/>
      <c r="AB237" s="14"/>
      <c r="AC237" s="14"/>
      <c r="AD237" s="14"/>
      <c r="AE237" s="14"/>
      <c r="AT237" s="255" t="s">
        <v>238</v>
      </c>
      <c r="AU237" s="255" t="s">
        <v>84</v>
      </c>
      <c r="AV237" s="14" t="s">
        <v>234</v>
      </c>
      <c r="AW237" s="14" t="s">
        <v>37</v>
      </c>
      <c r="AX237" s="14" t="s">
        <v>82</v>
      </c>
      <c r="AY237" s="255" t="s">
        <v>227</v>
      </c>
    </row>
    <row r="238" s="2" customFormat="1" ht="33" customHeight="1">
      <c r="A238" s="40"/>
      <c r="B238" s="41"/>
      <c r="C238" s="215" t="s">
        <v>587</v>
      </c>
      <c r="D238" s="215" t="s">
        <v>229</v>
      </c>
      <c r="E238" s="216" t="s">
        <v>4839</v>
      </c>
      <c r="F238" s="217" t="s">
        <v>4840</v>
      </c>
      <c r="G238" s="218" t="s">
        <v>309</v>
      </c>
      <c r="H238" s="219">
        <v>8</v>
      </c>
      <c r="I238" s="220"/>
      <c r="J238" s="221">
        <f>ROUND(I238*H238,2)</f>
        <v>0</v>
      </c>
      <c r="K238" s="217" t="s">
        <v>4381</v>
      </c>
      <c r="L238" s="46"/>
      <c r="M238" s="222" t="s">
        <v>19</v>
      </c>
      <c r="N238" s="223" t="s">
        <v>46</v>
      </c>
      <c r="O238" s="86"/>
      <c r="P238" s="224">
        <f>O238*H238</f>
        <v>0</v>
      </c>
      <c r="Q238" s="224">
        <v>0.00012999999999999999</v>
      </c>
      <c r="R238" s="224">
        <f>Q238*H238</f>
        <v>0.0010399999999999999</v>
      </c>
      <c r="S238" s="224">
        <v>0</v>
      </c>
      <c r="T238" s="224">
        <f>S238*H238</f>
        <v>0</v>
      </c>
      <c r="U238" s="225" t="s">
        <v>19</v>
      </c>
      <c r="V238" s="40"/>
      <c r="W238" s="40"/>
      <c r="X238" s="40"/>
      <c r="Y238" s="40"/>
      <c r="Z238" s="40"/>
      <c r="AA238" s="40"/>
      <c r="AB238" s="40"/>
      <c r="AC238" s="40"/>
      <c r="AD238" s="40"/>
      <c r="AE238" s="40"/>
      <c r="AR238" s="226" t="s">
        <v>336</v>
      </c>
      <c r="AT238" s="226" t="s">
        <v>229</v>
      </c>
      <c r="AU238" s="226" t="s">
        <v>84</v>
      </c>
      <c r="AY238" s="19" t="s">
        <v>227</v>
      </c>
      <c r="BE238" s="227">
        <f>IF(N238="základní",J238,0)</f>
        <v>0</v>
      </c>
      <c r="BF238" s="227">
        <f>IF(N238="snížená",J238,0)</f>
        <v>0</v>
      </c>
      <c r="BG238" s="227">
        <f>IF(N238="zákl. přenesená",J238,0)</f>
        <v>0</v>
      </c>
      <c r="BH238" s="227">
        <f>IF(N238="sníž. přenesená",J238,0)</f>
        <v>0</v>
      </c>
      <c r="BI238" s="227">
        <f>IF(N238="nulová",J238,0)</f>
        <v>0</v>
      </c>
      <c r="BJ238" s="19" t="s">
        <v>82</v>
      </c>
      <c r="BK238" s="227">
        <f>ROUND(I238*H238,2)</f>
        <v>0</v>
      </c>
      <c r="BL238" s="19" t="s">
        <v>336</v>
      </c>
      <c r="BM238" s="226" t="s">
        <v>4841</v>
      </c>
    </row>
    <row r="239" s="2" customFormat="1">
      <c r="A239" s="40"/>
      <c r="B239" s="41"/>
      <c r="C239" s="42"/>
      <c r="D239" s="228" t="s">
        <v>236</v>
      </c>
      <c r="E239" s="42"/>
      <c r="F239" s="229" t="s">
        <v>4842</v>
      </c>
      <c r="G239" s="42"/>
      <c r="H239" s="42"/>
      <c r="I239" s="230"/>
      <c r="J239" s="42"/>
      <c r="K239" s="42"/>
      <c r="L239" s="46"/>
      <c r="M239" s="231"/>
      <c r="N239" s="232"/>
      <c r="O239" s="86"/>
      <c r="P239" s="86"/>
      <c r="Q239" s="86"/>
      <c r="R239" s="86"/>
      <c r="S239" s="86"/>
      <c r="T239" s="86"/>
      <c r="U239" s="87"/>
      <c r="V239" s="40"/>
      <c r="W239" s="40"/>
      <c r="X239" s="40"/>
      <c r="Y239" s="40"/>
      <c r="Z239" s="40"/>
      <c r="AA239" s="40"/>
      <c r="AB239" s="40"/>
      <c r="AC239" s="40"/>
      <c r="AD239" s="40"/>
      <c r="AE239" s="40"/>
      <c r="AT239" s="19" t="s">
        <v>236</v>
      </c>
      <c r="AU239" s="19" t="s">
        <v>84</v>
      </c>
    </row>
    <row r="240" s="13" customFormat="1">
      <c r="A240" s="13"/>
      <c r="B240" s="233"/>
      <c r="C240" s="234"/>
      <c r="D240" s="235" t="s">
        <v>238</v>
      </c>
      <c r="E240" s="236" t="s">
        <v>19</v>
      </c>
      <c r="F240" s="237" t="s">
        <v>245</v>
      </c>
      <c r="G240" s="234"/>
      <c r="H240" s="238">
        <v>8</v>
      </c>
      <c r="I240" s="239"/>
      <c r="J240" s="234"/>
      <c r="K240" s="234"/>
      <c r="L240" s="240"/>
      <c r="M240" s="241"/>
      <c r="N240" s="242"/>
      <c r="O240" s="242"/>
      <c r="P240" s="242"/>
      <c r="Q240" s="242"/>
      <c r="R240" s="242"/>
      <c r="S240" s="242"/>
      <c r="T240" s="242"/>
      <c r="U240" s="243"/>
      <c r="V240" s="13"/>
      <c r="W240" s="13"/>
      <c r="X240" s="13"/>
      <c r="Y240" s="13"/>
      <c r="Z240" s="13"/>
      <c r="AA240" s="13"/>
      <c r="AB240" s="13"/>
      <c r="AC240" s="13"/>
      <c r="AD240" s="13"/>
      <c r="AE240" s="13"/>
      <c r="AT240" s="244" t="s">
        <v>238</v>
      </c>
      <c r="AU240" s="244" t="s">
        <v>84</v>
      </c>
      <c r="AV240" s="13" t="s">
        <v>84</v>
      </c>
      <c r="AW240" s="13" t="s">
        <v>37</v>
      </c>
      <c r="AX240" s="13" t="s">
        <v>75</v>
      </c>
      <c r="AY240" s="244" t="s">
        <v>227</v>
      </c>
    </row>
    <row r="241" s="14" customFormat="1">
      <c r="A241" s="14"/>
      <c r="B241" s="245"/>
      <c r="C241" s="246"/>
      <c r="D241" s="235" t="s">
        <v>238</v>
      </c>
      <c r="E241" s="247" t="s">
        <v>19</v>
      </c>
      <c r="F241" s="248" t="s">
        <v>240</v>
      </c>
      <c r="G241" s="246"/>
      <c r="H241" s="249">
        <v>8</v>
      </c>
      <c r="I241" s="250"/>
      <c r="J241" s="246"/>
      <c r="K241" s="246"/>
      <c r="L241" s="251"/>
      <c r="M241" s="252"/>
      <c r="N241" s="253"/>
      <c r="O241" s="253"/>
      <c r="P241" s="253"/>
      <c r="Q241" s="253"/>
      <c r="R241" s="253"/>
      <c r="S241" s="253"/>
      <c r="T241" s="253"/>
      <c r="U241" s="254"/>
      <c r="V241" s="14"/>
      <c r="W241" s="14"/>
      <c r="X241" s="14"/>
      <c r="Y241" s="14"/>
      <c r="Z241" s="14"/>
      <c r="AA241" s="14"/>
      <c r="AB241" s="14"/>
      <c r="AC241" s="14"/>
      <c r="AD241" s="14"/>
      <c r="AE241" s="14"/>
      <c r="AT241" s="255" t="s">
        <v>238</v>
      </c>
      <c r="AU241" s="255" t="s">
        <v>84</v>
      </c>
      <c r="AV241" s="14" t="s">
        <v>234</v>
      </c>
      <c r="AW241" s="14" t="s">
        <v>37</v>
      </c>
      <c r="AX241" s="14" t="s">
        <v>82</v>
      </c>
      <c r="AY241" s="255" t="s">
        <v>227</v>
      </c>
    </row>
    <row r="242" s="2" customFormat="1" ht="16.5" customHeight="1">
      <c r="A242" s="40"/>
      <c r="B242" s="41"/>
      <c r="C242" s="215" t="s">
        <v>592</v>
      </c>
      <c r="D242" s="215" t="s">
        <v>229</v>
      </c>
      <c r="E242" s="216" t="s">
        <v>4843</v>
      </c>
      <c r="F242" s="217" t="s">
        <v>4844</v>
      </c>
      <c r="G242" s="218" t="s">
        <v>348</v>
      </c>
      <c r="H242" s="219">
        <v>48</v>
      </c>
      <c r="I242" s="220"/>
      <c r="J242" s="221">
        <f>ROUND(I242*H242,2)</f>
        <v>0</v>
      </c>
      <c r="K242" s="217" t="s">
        <v>4381</v>
      </c>
      <c r="L242" s="46"/>
      <c r="M242" s="222" t="s">
        <v>19</v>
      </c>
      <c r="N242" s="223" t="s">
        <v>46</v>
      </c>
      <c r="O242" s="86"/>
      <c r="P242" s="224">
        <f>O242*H242</f>
        <v>0</v>
      </c>
      <c r="Q242" s="224">
        <v>0.00029</v>
      </c>
      <c r="R242" s="224">
        <f>Q242*H242</f>
        <v>0.01392</v>
      </c>
      <c r="S242" s="224">
        <v>0</v>
      </c>
      <c r="T242" s="224">
        <f>S242*H242</f>
        <v>0</v>
      </c>
      <c r="U242" s="225" t="s">
        <v>19</v>
      </c>
      <c r="V242" s="40"/>
      <c r="W242" s="40"/>
      <c r="X242" s="40"/>
      <c r="Y242" s="40"/>
      <c r="Z242" s="40"/>
      <c r="AA242" s="40"/>
      <c r="AB242" s="40"/>
      <c r="AC242" s="40"/>
      <c r="AD242" s="40"/>
      <c r="AE242" s="40"/>
      <c r="AR242" s="226" t="s">
        <v>336</v>
      </c>
      <c r="AT242" s="226" t="s">
        <v>229</v>
      </c>
      <c r="AU242" s="226" t="s">
        <v>84</v>
      </c>
      <c r="AY242" s="19" t="s">
        <v>227</v>
      </c>
      <c r="BE242" s="227">
        <f>IF(N242="základní",J242,0)</f>
        <v>0</v>
      </c>
      <c r="BF242" s="227">
        <f>IF(N242="snížená",J242,0)</f>
        <v>0</v>
      </c>
      <c r="BG242" s="227">
        <f>IF(N242="zákl. přenesená",J242,0)</f>
        <v>0</v>
      </c>
      <c r="BH242" s="227">
        <f>IF(N242="sníž. přenesená",J242,0)</f>
        <v>0</v>
      </c>
      <c r="BI242" s="227">
        <f>IF(N242="nulová",J242,0)</f>
        <v>0</v>
      </c>
      <c r="BJ242" s="19" t="s">
        <v>82</v>
      </c>
      <c r="BK242" s="227">
        <f>ROUND(I242*H242,2)</f>
        <v>0</v>
      </c>
      <c r="BL242" s="19" t="s">
        <v>336</v>
      </c>
      <c r="BM242" s="226" t="s">
        <v>4845</v>
      </c>
    </row>
    <row r="243" s="2" customFormat="1">
      <c r="A243" s="40"/>
      <c r="B243" s="41"/>
      <c r="C243" s="42"/>
      <c r="D243" s="228" t="s">
        <v>236</v>
      </c>
      <c r="E243" s="42"/>
      <c r="F243" s="229" t="s">
        <v>4846</v>
      </c>
      <c r="G243" s="42"/>
      <c r="H243" s="42"/>
      <c r="I243" s="230"/>
      <c r="J243" s="42"/>
      <c r="K243" s="42"/>
      <c r="L243" s="46"/>
      <c r="M243" s="231"/>
      <c r="N243" s="232"/>
      <c r="O243" s="86"/>
      <c r="P243" s="86"/>
      <c r="Q243" s="86"/>
      <c r="R243" s="86"/>
      <c r="S243" s="86"/>
      <c r="T243" s="86"/>
      <c r="U243" s="87"/>
      <c r="V243" s="40"/>
      <c r="W243" s="40"/>
      <c r="X243" s="40"/>
      <c r="Y243" s="40"/>
      <c r="Z243" s="40"/>
      <c r="AA243" s="40"/>
      <c r="AB243" s="40"/>
      <c r="AC243" s="40"/>
      <c r="AD243" s="40"/>
      <c r="AE243" s="40"/>
      <c r="AT243" s="19" t="s">
        <v>236</v>
      </c>
      <c r="AU243" s="19" t="s">
        <v>84</v>
      </c>
    </row>
    <row r="244" s="13" customFormat="1">
      <c r="A244" s="13"/>
      <c r="B244" s="233"/>
      <c r="C244" s="234"/>
      <c r="D244" s="235" t="s">
        <v>238</v>
      </c>
      <c r="E244" s="236" t="s">
        <v>19</v>
      </c>
      <c r="F244" s="237" t="s">
        <v>638</v>
      </c>
      <c r="G244" s="234"/>
      <c r="H244" s="238">
        <v>48</v>
      </c>
      <c r="I244" s="239"/>
      <c r="J244" s="234"/>
      <c r="K244" s="234"/>
      <c r="L244" s="240"/>
      <c r="M244" s="241"/>
      <c r="N244" s="242"/>
      <c r="O244" s="242"/>
      <c r="P244" s="242"/>
      <c r="Q244" s="242"/>
      <c r="R244" s="242"/>
      <c r="S244" s="242"/>
      <c r="T244" s="242"/>
      <c r="U244" s="243"/>
      <c r="V244" s="13"/>
      <c r="W244" s="13"/>
      <c r="X244" s="13"/>
      <c r="Y244" s="13"/>
      <c r="Z244" s="13"/>
      <c r="AA244" s="13"/>
      <c r="AB244" s="13"/>
      <c r="AC244" s="13"/>
      <c r="AD244" s="13"/>
      <c r="AE244" s="13"/>
      <c r="AT244" s="244" t="s">
        <v>238</v>
      </c>
      <c r="AU244" s="244" t="s">
        <v>84</v>
      </c>
      <c r="AV244" s="13" t="s">
        <v>84</v>
      </c>
      <c r="AW244" s="13" t="s">
        <v>37</v>
      </c>
      <c r="AX244" s="13" t="s">
        <v>75</v>
      </c>
      <c r="AY244" s="244" t="s">
        <v>227</v>
      </c>
    </row>
    <row r="245" s="14" customFormat="1">
      <c r="A245" s="14"/>
      <c r="B245" s="245"/>
      <c r="C245" s="246"/>
      <c r="D245" s="235" t="s">
        <v>238</v>
      </c>
      <c r="E245" s="247" t="s">
        <v>19</v>
      </c>
      <c r="F245" s="248" t="s">
        <v>240</v>
      </c>
      <c r="G245" s="246"/>
      <c r="H245" s="249">
        <v>48</v>
      </c>
      <c r="I245" s="250"/>
      <c r="J245" s="246"/>
      <c r="K245" s="246"/>
      <c r="L245" s="251"/>
      <c r="M245" s="252"/>
      <c r="N245" s="253"/>
      <c r="O245" s="253"/>
      <c r="P245" s="253"/>
      <c r="Q245" s="253"/>
      <c r="R245" s="253"/>
      <c r="S245" s="253"/>
      <c r="T245" s="253"/>
      <c r="U245" s="254"/>
      <c r="V245" s="14"/>
      <c r="W245" s="14"/>
      <c r="X245" s="14"/>
      <c r="Y245" s="14"/>
      <c r="Z245" s="14"/>
      <c r="AA245" s="14"/>
      <c r="AB245" s="14"/>
      <c r="AC245" s="14"/>
      <c r="AD245" s="14"/>
      <c r="AE245" s="14"/>
      <c r="AT245" s="255" t="s">
        <v>238</v>
      </c>
      <c r="AU245" s="255" t="s">
        <v>84</v>
      </c>
      <c r="AV245" s="14" t="s">
        <v>234</v>
      </c>
      <c r="AW245" s="14" t="s">
        <v>37</v>
      </c>
      <c r="AX245" s="14" t="s">
        <v>82</v>
      </c>
      <c r="AY245" s="255" t="s">
        <v>227</v>
      </c>
    </row>
    <row r="246" s="2" customFormat="1" ht="16.5" customHeight="1">
      <c r="A246" s="40"/>
      <c r="B246" s="41"/>
      <c r="C246" s="215" t="s">
        <v>597</v>
      </c>
      <c r="D246" s="215" t="s">
        <v>229</v>
      </c>
      <c r="E246" s="216" t="s">
        <v>4847</v>
      </c>
      <c r="F246" s="217" t="s">
        <v>4848</v>
      </c>
      <c r="G246" s="218" t="s">
        <v>348</v>
      </c>
      <c r="H246" s="219">
        <v>1</v>
      </c>
      <c r="I246" s="220"/>
      <c r="J246" s="221">
        <f>ROUND(I246*H246,2)</f>
        <v>0</v>
      </c>
      <c r="K246" s="217" t="s">
        <v>4381</v>
      </c>
      <c r="L246" s="46"/>
      <c r="M246" s="222" t="s">
        <v>19</v>
      </c>
      <c r="N246" s="223" t="s">
        <v>46</v>
      </c>
      <c r="O246" s="86"/>
      <c r="P246" s="224">
        <f>O246*H246</f>
        <v>0</v>
      </c>
      <c r="Q246" s="224">
        <v>0.00046999999999999999</v>
      </c>
      <c r="R246" s="224">
        <f>Q246*H246</f>
        <v>0.00046999999999999999</v>
      </c>
      <c r="S246" s="224">
        <v>0</v>
      </c>
      <c r="T246" s="224">
        <f>S246*H246</f>
        <v>0</v>
      </c>
      <c r="U246" s="225" t="s">
        <v>19</v>
      </c>
      <c r="V246" s="40"/>
      <c r="W246" s="40"/>
      <c r="X246" s="40"/>
      <c r="Y246" s="40"/>
      <c r="Z246" s="40"/>
      <c r="AA246" s="40"/>
      <c r="AB246" s="40"/>
      <c r="AC246" s="40"/>
      <c r="AD246" s="40"/>
      <c r="AE246" s="40"/>
      <c r="AR246" s="226" t="s">
        <v>336</v>
      </c>
      <c r="AT246" s="226" t="s">
        <v>229</v>
      </c>
      <c r="AU246" s="226" t="s">
        <v>84</v>
      </c>
      <c r="AY246" s="19" t="s">
        <v>227</v>
      </c>
      <c r="BE246" s="227">
        <f>IF(N246="základní",J246,0)</f>
        <v>0</v>
      </c>
      <c r="BF246" s="227">
        <f>IF(N246="snížená",J246,0)</f>
        <v>0</v>
      </c>
      <c r="BG246" s="227">
        <f>IF(N246="zákl. přenesená",J246,0)</f>
        <v>0</v>
      </c>
      <c r="BH246" s="227">
        <f>IF(N246="sníž. přenesená",J246,0)</f>
        <v>0</v>
      </c>
      <c r="BI246" s="227">
        <f>IF(N246="nulová",J246,0)</f>
        <v>0</v>
      </c>
      <c r="BJ246" s="19" t="s">
        <v>82</v>
      </c>
      <c r="BK246" s="227">
        <f>ROUND(I246*H246,2)</f>
        <v>0</v>
      </c>
      <c r="BL246" s="19" t="s">
        <v>336</v>
      </c>
      <c r="BM246" s="226" t="s">
        <v>4849</v>
      </c>
    </row>
    <row r="247" s="2" customFormat="1">
      <c r="A247" s="40"/>
      <c r="B247" s="41"/>
      <c r="C247" s="42"/>
      <c r="D247" s="228" t="s">
        <v>236</v>
      </c>
      <c r="E247" s="42"/>
      <c r="F247" s="229" t="s">
        <v>4850</v>
      </c>
      <c r="G247" s="42"/>
      <c r="H247" s="42"/>
      <c r="I247" s="230"/>
      <c r="J247" s="42"/>
      <c r="K247" s="42"/>
      <c r="L247" s="46"/>
      <c r="M247" s="231"/>
      <c r="N247" s="232"/>
      <c r="O247" s="86"/>
      <c r="P247" s="86"/>
      <c r="Q247" s="86"/>
      <c r="R247" s="86"/>
      <c r="S247" s="86"/>
      <c r="T247" s="86"/>
      <c r="U247" s="87"/>
      <c r="V247" s="40"/>
      <c r="W247" s="40"/>
      <c r="X247" s="40"/>
      <c r="Y247" s="40"/>
      <c r="Z247" s="40"/>
      <c r="AA247" s="40"/>
      <c r="AB247" s="40"/>
      <c r="AC247" s="40"/>
      <c r="AD247" s="40"/>
      <c r="AE247" s="40"/>
      <c r="AT247" s="19" t="s">
        <v>236</v>
      </c>
      <c r="AU247" s="19" t="s">
        <v>84</v>
      </c>
    </row>
    <row r="248" s="13" customFormat="1">
      <c r="A248" s="13"/>
      <c r="B248" s="233"/>
      <c r="C248" s="234"/>
      <c r="D248" s="235" t="s">
        <v>238</v>
      </c>
      <c r="E248" s="236" t="s">
        <v>19</v>
      </c>
      <c r="F248" s="237" t="s">
        <v>82</v>
      </c>
      <c r="G248" s="234"/>
      <c r="H248" s="238">
        <v>1</v>
      </c>
      <c r="I248" s="239"/>
      <c r="J248" s="234"/>
      <c r="K248" s="234"/>
      <c r="L248" s="240"/>
      <c r="M248" s="241"/>
      <c r="N248" s="242"/>
      <c r="O248" s="242"/>
      <c r="P248" s="242"/>
      <c r="Q248" s="242"/>
      <c r="R248" s="242"/>
      <c r="S248" s="242"/>
      <c r="T248" s="242"/>
      <c r="U248" s="243"/>
      <c r="V248" s="13"/>
      <c r="W248" s="13"/>
      <c r="X248" s="13"/>
      <c r="Y248" s="13"/>
      <c r="Z248" s="13"/>
      <c r="AA248" s="13"/>
      <c r="AB248" s="13"/>
      <c r="AC248" s="13"/>
      <c r="AD248" s="13"/>
      <c r="AE248" s="13"/>
      <c r="AT248" s="244" t="s">
        <v>238</v>
      </c>
      <c r="AU248" s="244" t="s">
        <v>84</v>
      </c>
      <c r="AV248" s="13" t="s">
        <v>84</v>
      </c>
      <c r="AW248" s="13" t="s">
        <v>37</v>
      </c>
      <c r="AX248" s="13" t="s">
        <v>75</v>
      </c>
      <c r="AY248" s="244" t="s">
        <v>227</v>
      </c>
    </row>
    <row r="249" s="14" customFormat="1">
      <c r="A249" s="14"/>
      <c r="B249" s="245"/>
      <c r="C249" s="246"/>
      <c r="D249" s="235" t="s">
        <v>238</v>
      </c>
      <c r="E249" s="247" t="s">
        <v>19</v>
      </c>
      <c r="F249" s="248" t="s">
        <v>240</v>
      </c>
      <c r="G249" s="246"/>
      <c r="H249" s="249">
        <v>1</v>
      </c>
      <c r="I249" s="250"/>
      <c r="J249" s="246"/>
      <c r="K249" s="246"/>
      <c r="L249" s="251"/>
      <c r="M249" s="252"/>
      <c r="N249" s="253"/>
      <c r="O249" s="253"/>
      <c r="P249" s="253"/>
      <c r="Q249" s="253"/>
      <c r="R249" s="253"/>
      <c r="S249" s="253"/>
      <c r="T249" s="253"/>
      <c r="U249" s="254"/>
      <c r="V249" s="14"/>
      <c r="W249" s="14"/>
      <c r="X249" s="14"/>
      <c r="Y249" s="14"/>
      <c r="Z249" s="14"/>
      <c r="AA249" s="14"/>
      <c r="AB249" s="14"/>
      <c r="AC249" s="14"/>
      <c r="AD249" s="14"/>
      <c r="AE249" s="14"/>
      <c r="AT249" s="255" t="s">
        <v>238</v>
      </c>
      <c r="AU249" s="255" t="s">
        <v>84</v>
      </c>
      <c r="AV249" s="14" t="s">
        <v>234</v>
      </c>
      <c r="AW249" s="14" t="s">
        <v>37</v>
      </c>
      <c r="AX249" s="14" t="s">
        <v>82</v>
      </c>
      <c r="AY249" s="255" t="s">
        <v>227</v>
      </c>
    </row>
    <row r="250" s="2" customFormat="1" ht="16.5" customHeight="1">
      <c r="A250" s="40"/>
      <c r="B250" s="41"/>
      <c r="C250" s="215" t="s">
        <v>603</v>
      </c>
      <c r="D250" s="215" t="s">
        <v>229</v>
      </c>
      <c r="E250" s="216" t="s">
        <v>2175</v>
      </c>
      <c r="F250" s="217" t="s">
        <v>4851</v>
      </c>
      <c r="G250" s="218" t="s">
        <v>348</v>
      </c>
      <c r="H250" s="219">
        <v>13</v>
      </c>
      <c r="I250" s="220"/>
      <c r="J250" s="221">
        <f>ROUND(I250*H250,2)</f>
        <v>0</v>
      </c>
      <c r="K250" s="217" t="s">
        <v>4381</v>
      </c>
      <c r="L250" s="46"/>
      <c r="M250" s="222" t="s">
        <v>19</v>
      </c>
      <c r="N250" s="223" t="s">
        <v>46</v>
      </c>
      <c r="O250" s="86"/>
      <c r="P250" s="224">
        <f>O250*H250</f>
        <v>0</v>
      </c>
      <c r="Q250" s="224">
        <v>0.00075000000000000002</v>
      </c>
      <c r="R250" s="224">
        <f>Q250*H250</f>
        <v>0.00975</v>
      </c>
      <c r="S250" s="224">
        <v>0</v>
      </c>
      <c r="T250" s="224">
        <f>S250*H250</f>
        <v>0</v>
      </c>
      <c r="U250" s="225" t="s">
        <v>19</v>
      </c>
      <c r="V250" s="40"/>
      <c r="W250" s="40"/>
      <c r="X250" s="40"/>
      <c r="Y250" s="40"/>
      <c r="Z250" s="40"/>
      <c r="AA250" s="40"/>
      <c r="AB250" s="40"/>
      <c r="AC250" s="40"/>
      <c r="AD250" s="40"/>
      <c r="AE250" s="40"/>
      <c r="AR250" s="226" t="s">
        <v>336</v>
      </c>
      <c r="AT250" s="226" t="s">
        <v>229</v>
      </c>
      <c r="AU250" s="226" t="s">
        <v>84</v>
      </c>
      <c r="AY250" s="19" t="s">
        <v>227</v>
      </c>
      <c r="BE250" s="227">
        <f>IF(N250="základní",J250,0)</f>
        <v>0</v>
      </c>
      <c r="BF250" s="227">
        <f>IF(N250="snížená",J250,0)</f>
        <v>0</v>
      </c>
      <c r="BG250" s="227">
        <f>IF(N250="zákl. přenesená",J250,0)</f>
        <v>0</v>
      </c>
      <c r="BH250" s="227">
        <f>IF(N250="sníž. přenesená",J250,0)</f>
        <v>0</v>
      </c>
      <c r="BI250" s="227">
        <f>IF(N250="nulová",J250,0)</f>
        <v>0</v>
      </c>
      <c r="BJ250" s="19" t="s">
        <v>82</v>
      </c>
      <c r="BK250" s="227">
        <f>ROUND(I250*H250,2)</f>
        <v>0</v>
      </c>
      <c r="BL250" s="19" t="s">
        <v>336</v>
      </c>
      <c r="BM250" s="226" t="s">
        <v>4852</v>
      </c>
    </row>
    <row r="251" s="2" customFormat="1">
      <c r="A251" s="40"/>
      <c r="B251" s="41"/>
      <c r="C251" s="42"/>
      <c r="D251" s="228" t="s">
        <v>236</v>
      </c>
      <c r="E251" s="42"/>
      <c r="F251" s="229" t="s">
        <v>4853</v>
      </c>
      <c r="G251" s="42"/>
      <c r="H251" s="42"/>
      <c r="I251" s="230"/>
      <c r="J251" s="42"/>
      <c r="K251" s="42"/>
      <c r="L251" s="46"/>
      <c r="M251" s="231"/>
      <c r="N251" s="232"/>
      <c r="O251" s="86"/>
      <c r="P251" s="86"/>
      <c r="Q251" s="86"/>
      <c r="R251" s="86"/>
      <c r="S251" s="86"/>
      <c r="T251" s="86"/>
      <c r="U251" s="87"/>
      <c r="V251" s="40"/>
      <c r="W251" s="40"/>
      <c r="X251" s="40"/>
      <c r="Y251" s="40"/>
      <c r="Z251" s="40"/>
      <c r="AA251" s="40"/>
      <c r="AB251" s="40"/>
      <c r="AC251" s="40"/>
      <c r="AD251" s="40"/>
      <c r="AE251" s="40"/>
      <c r="AT251" s="19" t="s">
        <v>236</v>
      </c>
      <c r="AU251" s="19" t="s">
        <v>84</v>
      </c>
    </row>
    <row r="252" s="13" customFormat="1">
      <c r="A252" s="13"/>
      <c r="B252" s="233"/>
      <c r="C252" s="234"/>
      <c r="D252" s="235" t="s">
        <v>238</v>
      </c>
      <c r="E252" s="236" t="s">
        <v>19</v>
      </c>
      <c r="F252" s="237" t="s">
        <v>125</v>
      </c>
      <c r="G252" s="234"/>
      <c r="H252" s="238">
        <v>13</v>
      </c>
      <c r="I252" s="239"/>
      <c r="J252" s="234"/>
      <c r="K252" s="234"/>
      <c r="L252" s="240"/>
      <c r="M252" s="241"/>
      <c r="N252" s="242"/>
      <c r="O252" s="242"/>
      <c r="P252" s="242"/>
      <c r="Q252" s="242"/>
      <c r="R252" s="242"/>
      <c r="S252" s="242"/>
      <c r="T252" s="242"/>
      <c r="U252" s="243"/>
      <c r="V252" s="13"/>
      <c r="W252" s="13"/>
      <c r="X252" s="13"/>
      <c r="Y252" s="13"/>
      <c r="Z252" s="13"/>
      <c r="AA252" s="13"/>
      <c r="AB252" s="13"/>
      <c r="AC252" s="13"/>
      <c r="AD252" s="13"/>
      <c r="AE252" s="13"/>
      <c r="AT252" s="244" t="s">
        <v>238</v>
      </c>
      <c r="AU252" s="244" t="s">
        <v>84</v>
      </c>
      <c r="AV252" s="13" t="s">
        <v>84</v>
      </c>
      <c r="AW252" s="13" t="s">
        <v>37</v>
      </c>
      <c r="AX252" s="13" t="s">
        <v>75</v>
      </c>
      <c r="AY252" s="244" t="s">
        <v>227</v>
      </c>
    </row>
    <row r="253" s="14" customFormat="1">
      <c r="A253" s="14"/>
      <c r="B253" s="245"/>
      <c r="C253" s="246"/>
      <c r="D253" s="235" t="s">
        <v>238</v>
      </c>
      <c r="E253" s="247" t="s">
        <v>19</v>
      </c>
      <c r="F253" s="248" t="s">
        <v>240</v>
      </c>
      <c r="G253" s="246"/>
      <c r="H253" s="249">
        <v>13</v>
      </c>
      <c r="I253" s="250"/>
      <c r="J253" s="246"/>
      <c r="K253" s="246"/>
      <c r="L253" s="251"/>
      <c r="M253" s="252"/>
      <c r="N253" s="253"/>
      <c r="O253" s="253"/>
      <c r="P253" s="253"/>
      <c r="Q253" s="253"/>
      <c r="R253" s="253"/>
      <c r="S253" s="253"/>
      <c r="T253" s="253"/>
      <c r="U253" s="254"/>
      <c r="V253" s="14"/>
      <c r="W253" s="14"/>
      <c r="X253" s="14"/>
      <c r="Y253" s="14"/>
      <c r="Z253" s="14"/>
      <c r="AA253" s="14"/>
      <c r="AB253" s="14"/>
      <c r="AC253" s="14"/>
      <c r="AD253" s="14"/>
      <c r="AE253" s="14"/>
      <c r="AT253" s="255" t="s">
        <v>238</v>
      </c>
      <c r="AU253" s="255" t="s">
        <v>84</v>
      </c>
      <c r="AV253" s="14" t="s">
        <v>234</v>
      </c>
      <c r="AW253" s="14" t="s">
        <v>37</v>
      </c>
      <c r="AX253" s="14" t="s">
        <v>82</v>
      </c>
      <c r="AY253" s="255" t="s">
        <v>227</v>
      </c>
    </row>
    <row r="254" s="2" customFormat="1" ht="16.5" customHeight="1">
      <c r="A254" s="40"/>
      <c r="B254" s="41"/>
      <c r="C254" s="215" t="s">
        <v>608</v>
      </c>
      <c r="D254" s="215" t="s">
        <v>229</v>
      </c>
      <c r="E254" s="216" t="s">
        <v>2179</v>
      </c>
      <c r="F254" s="217" t="s">
        <v>4854</v>
      </c>
      <c r="G254" s="218" t="s">
        <v>348</v>
      </c>
      <c r="H254" s="219">
        <v>8</v>
      </c>
      <c r="I254" s="220"/>
      <c r="J254" s="221">
        <f>ROUND(I254*H254,2)</f>
        <v>0</v>
      </c>
      <c r="K254" s="217" t="s">
        <v>4381</v>
      </c>
      <c r="L254" s="46"/>
      <c r="M254" s="222" t="s">
        <v>19</v>
      </c>
      <c r="N254" s="223" t="s">
        <v>46</v>
      </c>
      <c r="O254" s="86"/>
      <c r="P254" s="224">
        <f>O254*H254</f>
        <v>0</v>
      </c>
      <c r="Q254" s="224">
        <v>0.00097000000000000005</v>
      </c>
      <c r="R254" s="224">
        <f>Q254*H254</f>
        <v>0.0077600000000000004</v>
      </c>
      <c r="S254" s="224">
        <v>0</v>
      </c>
      <c r="T254" s="224">
        <f>S254*H254</f>
        <v>0</v>
      </c>
      <c r="U254" s="225" t="s">
        <v>19</v>
      </c>
      <c r="V254" s="40"/>
      <c r="W254" s="40"/>
      <c r="X254" s="40"/>
      <c r="Y254" s="40"/>
      <c r="Z254" s="40"/>
      <c r="AA254" s="40"/>
      <c r="AB254" s="40"/>
      <c r="AC254" s="40"/>
      <c r="AD254" s="40"/>
      <c r="AE254" s="40"/>
      <c r="AR254" s="226" t="s">
        <v>336</v>
      </c>
      <c r="AT254" s="226" t="s">
        <v>229</v>
      </c>
      <c r="AU254" s="226" t="s">
        <v>84</v>
      </c>
      <c r="AY254" s="19" t="s">
        <v>227</v>
      </c>
      <c r="BE254" s="227">
        <f>IF(N254="základní",J254,0)</f>
        <v>0</v>
      </c>
      <c r="BF254" s="227">
        <f>IF(N254="snížená",J254,0)</f>
        <v>0</v>
      </c>
      <c r="BG254" s="227">
        <f>IF(N254="zákl. přenesená",J254,0)</f>
        <v>0</v>
      </c>
      <c r="BH254" s="227">
        <f>IF(N254="sníž. přenesená",J254,0)</f>
        <v>0</v>
      </c>
      <c r="BI254" s="227">
        <f>IF(N254="nulová",J254,0)</f>
        <v>0</v>
      </c>
      <c r="BJ254" s="19" t="s">
        <v>82</v>
      </c>
      <c r="BK254" s="227">
        <f>ROUND(I254*H254,2)</f>
        <v>0</v>
      </c>
      <c r="BL254" s="19" t="s">
        <v>336</v>
      </c>
      <c r="BM254" s="226" t="s">
        <v>4855</v>
      </c>
    </row>
    <row r="255" s="2" customFormat="1">
      <c r="A255" s="40"/>
      <c r="B255" s="41"/>
      <c r="C255" s="42"/>
      <c r="D255" s="228" t="s">
        <v>236</v>
      </c>
      <c r="E255" s="42"/>
      <c r="F255" s="229" t="s">
        <v>4856</v>
      </c>
      <c r="G255" s="42"/>
      <c r="H255" s="42"/>
      <c r="I255" s="230"/>
      <c r="J255" s="42"/>
      <c r="K255" s="42"/>
      <c r="L255" s="46"/>
      <c r="M255" s="231"/>
      <c r="N255" s="232"/>
      <c r="O255" s="86"/>
      <c r="P255" s="86"/>
      <c r="Q255" s="86"/>
      <c r="R255" s="86"/>
      <c r="S255" s="86"/>
      <c r="T255" s="86"/>
      <c r="U255" s="87"/>
      <c r="V255" s="40"/>
      <c r="W255" s="40"/>
      <c r="X255" s="40"/>
      <c r="Y255" s="40"/>
      <c r="Z255" s="40"/>
      <c r="AA255" s="40"/>
      <c r="AB255" s="40"/>
      <c r="AC255" s="40"/>
      <c r="AD255" s="40"/>
      <c r="AE255" s="40"/>
      <c r="AT255" s="19" t="s">
        <v>236</v>
      </c>
      <c r="AU255" s="19" t="s">
        <v>84</v>
      </c>
    </row>
    <row r="256" s="13" customFormat="1">
      <c r="A256" s="13"/>
      <c r="B256" s="233"/>
      <c r="C256" s="234"/>
      <c r="D256" s="235" t="s">
        <v>238</v>
      </c>
      <c r="E256" s="236" t="s">
        <v>19</v>
      </c>
      <c r="F256" s="237" t="s">
        <v>245</v>
      </c>
      <c r="G256" s="234"/>
      <c r="H256" s="238">
        <v>8</v>
      </c>
      <c r="I256" s="239"/>
      <c r="J256" s="234"/>
      <c r="K256" s="234"/>
      <c r="L256" s="240"/>
      <c r="M256" s="241"/>
      <c r="N256" s="242"/>
      <c r="O256" s="242"/>
      <c r="P256" s="242"/>
      <c r="Q256" s="242"/>
      <c r="R256" s="242"/>
      <c r="S256" s="242"/>
      <c r="T256" s="242"/>
      <c r="U256" s="243"/>
      <c r="V256" s="13"/>
      <c r="W256" s="13"/>
      <c r="X256" s="13"/>
      <c r="Y256" s="13"/>
      <c r="Z256" s="13"/>
      <c r="AA256" s="13"/>
      <c r="AB256" s="13"/>
      <c r="AC256" s="13"/>
      <c r="AD256" s="13"/>
      <c r="AE256" s="13"/>
      <c r="AT256" s="244" t="s">
        <v>238</v>
      </c>
      <c r="AU256" s="244" t="s">
        <v>84</v>
      </c>
      <c r="AV256" s="13" t="s">
        <v>84</v>
      </c>
      <c r="AW256" s="13" t="s">
        <v>37</v>
      </c>
      <c r="AX256" s="13" t="s">
        <v>75</v>
      </c>
      <c r="AY256" s="244" t="s">
        <v>227</v>
      </c>
    </row>
    <row r="257" s="14" customFormat="1">
      <c r="A257" s="14"/>
      <c r="B257" s="245"/>
      <c r="C257" s="246"/>
      <c r="D257" s="235" t="s">
        <v>238</v>
      </c>
      <c r="E257" s="247" t="s">
        <v>19</v>
      </c>
      <c r="F257" s="248" t="s">
        <v>240</v>
      </c>
      <c r="G257" s="246"/>
      <c r="H257" s="249">
        <v>8</v>
      </c>
      <c r="I257" s="250"/>
      <c r="J257" s="246"/>
      <c r="K257" s="246"/>
      <c r="L257" s="251"/>
      <c r="M257" s="252"/>
      <c r="N257" s="253"/>
      <c r="O257" s="253"/>
      <c r="P257" s="253"/>
      <c r="Q257" s="253"/>
      <c r="R257" s="253"/>
      <c r="S257" s="253"/>
      <c r="T257" s="253"/>
      <c r="U257" s="254"/>
      <c r="V257" s="14"/>
      <c r="W257" s="14"/>
      <c r="X257" s="14"/>
      <c r="Y257" s="14"/>
      <c r="Z257" s="14"/>
      <c r="AA257" s="14"/>
      <c r="AB257" s="14"/>
      <c r="AC257" s="14"/>
      <c r="AD257" s="14"/>
      <c r="AE257" s="14"/>
      <c r="AT257" s="255" t="s">
        <v>238</v>
      </c>
      <c r="AU257" s="255" t="s">
        <v>84</v>
      </c>
      <c r="AV257" s="14" t="s">
        <v>234</v>
      </c>
      <c r="AW257" s="14" t="s">
        <v>37</v>
      </c>
      <c r="AX257" s="14" t="s">
        <v>82</v>
      </c>
      <c r="AY257" s="255" t="s">
        <v>227</v>
      </c>
    </row>
    <row r="258" s="2" customFormat="1" ht="16.5" customHeight="1">
      <c r="A258" s="40"/>
      <c r="B258" s="41"/>
      <c r="C258" s="215" t="s">
        <v>615</v>
      </c>
      <c r="D258" s="215" t="s">
        <v>229</v>
      </c>
      <c r="E258" s="216" t="s">
        <v>2183</v>
      </c>
      <c r="F258" s="217" t="s">
        <v>4857</v>
      </c>
      <c r="G258" s="218" t="s">
        <v>348</v>
      </c>
      <c r="H258" s="219">
        <v>5</v>
      </c>
      <c r="I258" s="220"/>
      <c r="J258" s="221">
        <f>ROUND(I258*H258,2)</f>
        <v>0</v>
      </c>
      <c r="K258" s="217" t="s">
        <v>4381</v>
      </c>
      <c r="L258" s="46"/>
      <c r="M258" s="222" t="s">
        <v>19</v>
      </c>
      <c r="N258" s="223" t="s">
        <v>46</v>
      </c>
      <c r="O258" s="86"/>
      <c r="P258" s="224">
        <f>O258*H258</f>
        <v>0</v>
      </c>
      <c r="Q258" s="224">
        <v>0.00123</v>
      </c>
      <c r="R258" s="224">
        <f>Q258*H258</f>
        <v>0.0061500000000000001</v>
      </c>
      <c r="S258" s="224">
        <v>0</v>
      </c>
      <c r="T258" s="224">
        <f>S258*H258</f>
        <v>0</v>
      </c>
      <c r="U258" s="225" t="s">
        <v>19</v>
      </c>
      <c r="V258" s="40"/>
      <c r="W258" s="40"/>
      <c r="X258" s="40"/>
      <c r="Y258" s="40"/>
      <c r="Z258" s="40"/>
      <c r="AA258" s="40"/>
      <c r="AB258" s="40"/>
      <c r="AC258" s="40"/>
      <c r="AD258" s="40"/>
      <c r="AE258" s="40"/>
      <c r="AR258" s="226" t="s">
        <v>336</v>
      </c>
      <c r="AT258" s="226" t="s">
        <v>229</v>
      </c>
      <c r="AU258" s="226" t="s">
        <v>84</v>
      </c>
      <c r="AY258" s="19" t="s">
        <v>227</v>
      </c>
      <c r="BE258" s="227">
        <f>IF(N258="základní",J258,0)</f>
        <v>0</v>
      </c>
      <c r="BF258" s="227">
        <f>IF(N258="snížená",J258,0)</f>
        <v>0</v>
      </c>
      <c r="BG258" s="227">
        <f>IF(N258="zákl. přenesená",J258,0)</f>
        <v>0</v>
      </c>
      <c r="BH258" s="227">
        <f>IF(N258="sníž. přenesená",J258,0)</f>
        <v>0</v>
      </c>
      <c r="BI258" s="227">
        <f>IF(N258="nulová",J258,0)</f>
        <v>0</v>
      </c>
      <c r="BJ258" s="19" t="s">
        <v>82</v>
      </c>
      <c r="BK258" s="227">
        <f>ROUND(I258*H258,2)</f>
        <v>0</v>
      </c>
      <c r="BL258" s="19" t="s">
        <v>336</v>
      </c>
      <c r="BM258" s="226" t="s">
        <v>4858</v>
      </c>
    </row>
    <row r="259" s="2" customFormat="1">
      <c r="A259" s="40"/>
      <c r="B259" s="41"/>
      <c r="C259" s="42"/>
      <c r="D259" s="228" t="s">
        <v>236</v>
      </c>
      <c r="E259" s="42"/>
      <c r="F259" s="229" t="s">
        <v>4859</v>
      </c>
      <c r="G259" s="42"/>
      <c r="H259" s="42"/>
      <c r="I259" s="230"/>
      <c r="J259" s="42"/>
      <c r="K259" s="42"/>
      <c r="L259" s="46"/>
      <c r="M259" s="231"/>
      <c r="N259" s="232"/>
      <c r="O259" s="86"/>
      <c r="P259" s="86"/>
      <c r="Q259" s="86"/>
      <c r="R259" s="86"/>
      <c r="S259" s="86"/>
      <c r="T259" s="86"/>
      <c r="U259" s="87"/>
      <c r="V259" s="40"/>
      <c r="W259" s="40"/>
      <c r="X259" s="40"/>
      <c r="Y259" s="40"/>
      <c r="Z259" s="40"/>
      <c r="AA259" s="40"/>
      <c r="AB259" s="40"/>
      <c r="AC259" s="40"/>
      <c r="AD259" s="40"/>
      <c r="AE259" s="40"/>
      <c r="AT259" s="19" t="s">
        <v>236</v>
      </c>
      <c r="AU259" s="19" t="s">
        <v>84</v>
      </c>
    </row>
    <row r="260" s="13" customFormat="1">
      <c r="A260" s="13"/>
      <c r="B260" s="233"/>
      <c r="C260" s="234"/>
      <c r="D260" s="235" t="s">
        <v>238</v>
      </c>
      <c r="E260" s="236" t="s">
        <v>19</v>
      </c>
      <c r="F260" s="237" t="s">
        <v>267</v>
      </c>
      <c r="G260" s="234"/>
      <c r="H260" s="238">
        <v>5</v>
      </c>
      <c r="I260" s="239"/>
      <c r="J260" s="234"/>
      <c r="K260" s="234"/>
      <c r="L260" s="240"/>
      <c r="M260" s="241"/>
      <c r="N260" s="242"/>
      <c r="O260" s="242"/>
      <c r="P260" s="242"/>
      <c r="Q260" s="242"/>
      <c r="R260" s="242"/>
      <c r="S260" s="242"/>
      <c r="T260" s="242"/>
      <c r="U260" s="243"/>
      <c r="V260" s="13"/>
      <c r="W260" s="13"/>
      <c r="X260" s="13"/>
      <c r="Y260" s="13"/>
      <c r="Z260" s="13"/>
      <c r="AA260" s="13"/>
      <c r="AB260" s="13"/>
      <c r="AC260" s="13"/>
      <c r="AD260" s="13"/>
      <c r="AE260" s="13"/>
      <c r="AT260" s="244" t="s">
        <v>238</v>
      </c>
      <c r="AU260" s="244" t="s">
        <v>84</v>
      </c>
      <c r="AV260" s="13" t="s">
        <v>84</v>
      </c>
      <c r="AW260" s="13" t="s">
        <v>37</v>
      </c>
      <c r="AX260" s="13" t="s">
        <v>75</v>
      </c>
      <c r="AY260" s="244" t="s">
        <v>227</v>
      </c>
    </row>
    <row r="261" s="14" customFormat="1">
      <c r="A261" s="14"/>
      <c r="B261" s="245"/>
      <c r="C261" s="246"/>
      <c r="D261" s="235" t="s">
        <v>238</v>
      </c>
      <c r="E261" s="247" t="s">
        <v>19</v>
      </c>
      <c r="F261" s="248" t="s">
        <v>240</v>
      </c>
      <c r="G261" s="246"/>
      <c r="H261" s="249">
        <v>5</v>
      </c>
      <c r="I261" s="250"/>
      <c r="J261" s="246"/>
      <c r="K261" s="246"/>
      <c r="L261" s="251"/>
      <c r="M261" s="252"/>
      <c r="N261" s="253"/>
      <c r="O261" s="253"/>
      <c r="P261" s="253"/>
      <c r="Q261" s="253"/>
      <c r="R261" s="253"/>
      <c r="S261" s="253"/>
      <c r="T261" s="253"/>
      <c r="U261" s="254"/>
      <c r="V261" s="14"/>
      <c r="W261" s="14"/>
      <c r="X261" s="14"/>
      <c r="Y261" s="14"/>
      <c r="Z261" s="14"/>
      <c r="AA261" s="14"/>
      <c r="AB261" s="14"/>
      <c r="AC261" s="14"/>
      <c r="AD261" s="14"/>
      <c r="AE261" s="14"/>
      <c r="AT261" s="255" t="s">
        <v>238</v>
      </c>
      <c r="AU261" s="255" t="s">
        <v>84</v>
      </c>
      <c r="AV261" s="14" t="s">
        <v>234</v>
      </c>
      <c r="AW261" s="14" t="s">
        <v>37</v>
      </c>
      <c r="AX261" s="14" t="s">
        <v>82</v>
      </c>
      <c r="AY261" s="255" t="s">
        <v>227</v>
      </c>
    </row>
    <row r="262" s="2" customFormat="1" ht="16.5" customHeight="1">
      <c r="A262" s="40"/>
      <c r="B262" s="41"/>
      <c r="C262" s="215" t="s">
        <v>621</v>
      </c>
      <c r="D262" s="215" t="s">
        <v>229</v>
      </c>
      <c r="E262" s="216" t="s">
        <v>4860</v>
      </c>
      <c r="F262" s="217" t="s">
        <v>4861</v>
      </c>
      <c r="G262" s="218" t="s">
        <v>348</v>
      </c>
      <c r="H262" s="219">
        <v>4</v>
      </c>
      <c r="I262" s="220"/>
      <c r="J262" s="221">
        <f>ROUND(I262*H262,2)</f>
        <v>0</v>
      </c>
      <c r="K262" s="217" t="s">
        <v>4381</v>
      </c>
      <c r="L262" s="46"/>
      <c r="M262" s="222" t="s">
        <v>19</v>
      </c>
      <c r="N262" s="223" t="s">
        <v>46</v>
      </c>
      <c r="O262" s="86"/>
      <c r="P262" s="224">
        <f>O262*H262</f>
        <v>0</v>
      </c>
      <c r="Q262" s="224">
        <v>0.0023800000000000002</v>
      </c>
      <c r="R262" s="224">
        <f>Q262*H262</f>
        <v>0.0095200000000000007</v>
      </c>
      <c r="S262" s="224">
        <v>0</v>
      </c>
      <c r="T262" s="224">
        <f>S262*H262</f>
        <v>0</v>
      </c>
      <c r="U262" s="225" t="s">
        <v>19</v>
      </c>
      <c r="V262" s="40"/>
      <c r="W262" s="40"/>
      <c r="X262" s="40"/>
      <c r="Y262" s="40"/>
      <c r="Z262" s="40"/>
      <c r="AA262" s="40"/>
      <c r="AB262" s="40"/>
      <c r="AC262" s="40"/>
      <c r="AD262" s="40"/>
      <c r="AE262" s="40"/>
      <c r="AR262" s="226" t="s">
        <v>336</v>
      </c>
      <c r="AT262" s="226" t="s">
        <v>229</v>
      </c>
      <c r="AU262" s="226" t="s">
        <v>84</v>
      </c>
      <c r="AY262" s="19" t="s">
        <v>227</v>
      </c>
      <c r="BE262" s="227">
        <f>IF(N262="základní",J262,0)</f>
        <v>0</v>
      </c>
      <c r="BF262" s="227">
        <f>IF(N262="snížená",J262,0)</f>
        <v>0</v>
      </c>
      <c r="BG262" s="227">
        <f>IF(N262="zákl. přenesená",J262,0)</f>
        <v>0</v>
      </c>
      <c r="BH262" s="227">
        <f>IF(N262="sníž. přenesená",J262,0)</f>
        <v>0</v>
      </c>
      <c r="BI262" s="227">
        <f>IF(N262="nulová",J262,0)</f>
        <v>0</v>
      </c>
      <c r="BJ262" s="19" t="s">
        <v>82</v>
      </c>
      <c r="BK262" s="227">
        <f>ROUND(I262*H262,2)</f>
        <v>0</v>
      </c>
      <c r="BL262" s="19" t="s">
        <v>336</v>
      </c>
      <c r="BM262" s="226" t="s">
        <v>4862</v>
      </c>
    </row>
    <row r="263" s="2" customFormat="1">
      <c r="A263" s="40"/>
      <c r="B263" s="41"/>
      <c r="C263" s="42"/>
      <c r="D263" s="228" t="s">
        <v>236</v>
      </c>
      <c r="E263" s="42"/>
      <c r="F263" s="229" t="s">
        <v>4863</v>
      </c>
      <c r="G263" s="42"/>
      <c r="H263" s="42"/>
      <c r="I263" s="230"/>
      <c r="J263" s="42"/>
      <c r="K263" s="42"/>
      <c r="L263" s="46"/>
      <c r="M263" s="231"/>
      <c r="N263" s="232"/>
      <c r="O263" s="86"/>
      <c r="P263" s="86"/>
      <c r="Q263" s="86"/>
      <c r="R263" s="86"/>
      <c r="S263" s="86"/>
      <c r="T263" s="86"/>
      <c r="U263" s="87"/>
      <c r="V263" s="40"/>
      <c r="W263" s="40"/>
      <c r="X263" s="40"/>
      <c r="Y263" s="40"/>
      <c r="Z263" s="40"/>
      <c r="AA263" s="40"/>
      <c r="AB263" s="40"/>
      <c r="AC263" s="40"/>
      <c r="AD263" s="40"/>
      <c r="AE263" s="40"/>
      <c r="AT263" s="19" t="s">
        <v>236</v>
      </c>
      <c r="AU263" s="19" t="s">
        <v>84</v>
      </c>
    </row>
    <row r="264" s="13" customFormat="1">
      <c r="A264" s="13"/>
      <c r="B264" s="233"/>
      <c r="C264" s="234"/>
      <c r="D264" s="235" t="s">
        <v>238</v>
      </c>
      <c r="E264" s="236" t="s">
        <v>19</v>
      </c>
      <c r="F264" s="237" t="s">
        <v>234</v>
      </c>
      <c r="G264" s="234"/>
      <c r="H264" s="238">
        <v>4</v>
      </c>
      <c r="I264" s="239"/>
      <c r="J264" s="234"/>
      <c r="K264" s="234"/>
      <c r="L264" s="240"/>
      <c r="M264" s="241"/>
      <c r="N264" s="242"/>
      <c r="O264" s="242"/>
      <c r="P264" s="242"/>
      <c r="Q264" s="242"/>
      <c r="R264" s="242"/>
      <c r="S264" s="242"/>
      <c r="T264" s="242"/>
      <c r="U264" s="243"/>
      <c r="V264" s="13"/>
      <c r="W264" s="13"/>
      <c r="X264" s="13"/>
      <c r="Y264" s="13"/>
      <c r="Z264" s="13"/>
      <c r="AA264" s="13"/>
      <c r="AB264" s="13"/>
      <c r="AC264" s="13"/>
      <c r="AD264" s="13"/>
      <c r="AE264" s="13"/>
      <c r="AT264" s="244" t="s">
        <v>238</v>
      </c>
      <c r="AU264" s="244" t="s">
        <v>84</v>
      </c>
      <c r="AV264" s="13" t="s">
        <v>84</v>
      </c>
      <c r="AW264" s="13" t="s">
        <v>37</v>
      </c>
      <c r="AX264" s="13" t="s">
        <v>75</v>
      </c>
      <c r="AY264" s="244" t="s">
        <v>227</v>
      </c>
    </row>
    <row r="265" s="14" customFormat="1">
      <c r="A265" s="14"/>
      <c r="B265" s="245"/>
      <c r="C265" s="246"/>
      <c r="D265" s="235" t="s">
        <v>238</v>
      </c>
      <c r="E265" s="247" t="s">
        <v>19</v>
      </c>
      <c r="F265" s="248" t="s">
        <v>240</v>
      </c>
      <c r="G265" s="246"/>
      <c r="H265" s="249">
        <v>4</v>
      </c>
      <c r="I265" s="250"/>
      <c r="J265" s="246"/>
      <c r="K265" s="246"/>
      <c r="L265" s="251"/>
      <c r="M265" s="252"/>
      <c r="N265" s="253"/>
      <c r="O265" s="253"/>
      <c r="P265" s="253"/>
      <c r="Q265" s="253"/>
      <c r="R265" s="253"/>
      <c r="S265" s="253"/>
      <c r="T265" s="253"/>
      <c r="U265" s="254"/>
      <c r="V265" s="14"/>
      <c r="W265" s="14"/>
      <c r="X265" s="14"/>
      <c r="Y265" s="14"/>
      <c r="Z265" s="14"/>
      <c r="AA265" s="14"/>
      <c r="AB265" s="14"/>
      <c r="AC265" s="14"/>
      <c r="AD265" s="14"/>
      <c r="AE265" s="14"/>
      <c r="AT265" s="255" t="s">
        <v>238</v>
      </c>
      <c r="AU265" s="255" t="s">
        <v>84</v>
      </c>
      <c r="AV265" s="14" t="s">
        <v>234</v>
      </c>
      <c r="AW265" s="14" t="s">
        <v>37</v>
      </c>
      <c r="AX265" s="14" t="s">
        <v>82</v>
      </c>
      <c r="AY265" s="255" t="s">
        <v>227</v>
      </c>
    </row>
    <row r="266" s="2" customFormat="1" ht="16.5" customHeight="1">
      <c r="A266" s="40"/>
      <c r="B266" s="41"/>
      <c r="C266" s="215" t="s">
        <v>627</v>
      </c>
      <c r="D266" s="215" t="s">
        <v>229</v>
      </c>
      <c r="E266" s="216" t="s">
        <v>4864</v>
      </c>
      <c r="F266" s="217" t="s">
        <v>4865</v>
      </c>
      <c r="G266" s="218" t="s">
        <v>348</v>
      </c>
      <c r="H266" s="219">
        <v>1</v>
      </c>
      <c r="I266" s="220"/>
      <c r="J266" s="221">
        <f>ROUND(I266*H266,2)</f>
        <v>0</v>
      </c>
      <c r="K266" s="217" t="s">
        <v>4381</v>
      </c>
      <c r="L266" s="46"/>
      <c r="M266" s="222" t="s">
        <v>19</v>
      </c>
      <c r="N266" s="223" t="s">
        <v>46</v>
      </c>
      <c r="O266" s="86"/>
      <c r="P266" s="224">
        <f>O266*H266</f>
        <v>0</v>
      </c>
      <c r="Q266" s="224">
        <v>0.0032000000000000002</v>
      </c>
      <c r="R266" s="224">
        <f>Q266*H266</f>
        <v>0.0032000000000000002</v>
      </c>
      <c r="S266" s="224">
        <v>0</v>
      </c>
      <c r="T266" s="224">
        <f>S266*H266</f>
        <v>0</v>
      </c>
      <c r="U266" s="225" t="s">
        <v>19</v>
      </c>
      <c r="V266" s="40"/>
      <c r="W266" s="40"/>
      <c r="X266" s="40"/>
      <c r="Y266" s="40"/>
      <c r="Z266" s="40"/>
      <c r="AA266" s="40"/>
      <c r="AB266" s="40"/>
      <c r="AC266" s="40"/>
      <c r="AD266" s="40"/>
      <c r="AE266" s="40"/>
      <c r="AR266" s="226" t="s">
        <v>336</v>
      </c>
      <c r="AT266" s="226" t="s">
        <v>229</v>
      </c>
      <c r="AU266" s="226" t="s">
        <v>84</v>
      </c>
      <c r="AY266" s="19" t="s">
        <v>227</v>
      </c>
      <c r="BE266" s="227">
        <f>IF(N266="základní",J266,0)</f>
        <v>0</v>
      </c>
      <c r="BF266" s="227">
        <f>IF(N266="snížená",J266,0)</f>
        <v>0</v>
      </c>
      <c r="BG266" s="227">
        <f>IF(N266="zákl. přenesená",J266,0)</f>
        <v>0</v>
      </c>
      <c r="BH266" s="227">
        <f>IF(N266="sníž. přenesená",J266,0)</f>
        <v>0</v>
      </c>
      <c r="BI266" s="227">
        <f>IF(N266="nulová",J266,0)</f>
        <v>0</v>
      </c>
      <c r="BJ266" s="19" t="s">
        <v>82</v>
      </c>
      <c r="BK266" s="227">
        <f>ROUND(I266*H266,2)</f>
        <v>0</v>
      </c>
      <c r="BL266" s="19" t="s">
        <v>336</v>
      </c>
      <c r="BM266" s="226" t="s">
        <v>4866</v>
      </c>
    </row>
    <row r="267" s="2" customFormat="1">
      <c r="A267" s="40"/>
      <c r="B267" s="41"/>
      <c r="C267" s="42"/>
      <c r="D267" s="228" t="s">
        <v>236</v>
      </c>
      <c r="E267" s="42"/>
      <c r="F267" s="229" t="s">
        <v>4867</v>
      </c>
      <c r="G267" s="42"/>
      <c r="H267" s="42"/>
      <c r="I267" s="230"/>
      <c r="J267" s="42"/>
      <c r="K267" s="42"/>
      <c r="L267" s="46"/>
      <c r="M267" s="231"/>
      <c r="N267" s="232"/>
      <c r="O267" s="86"/>
      <c r="P267" s="86"/>
      <c r="Q267" s="86"/>
      <c r="R267" s="86"/>
      <c r="S267" s="86"/>
      <c r="T267" s="86"/>
      <c r="U267" s="87"/>
      <c r="V267" s="40"/>
      <c r="W267" s="40"/>
      <c r="X267" s="40"/>
      <c r="Y267" s="40"/>
      <c r="Z267" s="40"/>
      <c r="AA267" s="40"/>
      <c r="AB267" s="40"/>
      <c r="AC267" s="40"/>
      <c r="AD267" s="40"/>
      <c r="AE267" s="40"/>
      <c r="AT267" s="19" t="s">
        <v>236</v>
      </c>
      <c r="AU267" s="19" t="s">
        <v>84</v>
      </c>
    </row>
    <row r="268" s="13" customFormat="1">
      <c r="A268" s="13"/>
      <c r="B268" s="233"/>
      <c r="C268" s="234"/>
      <c r="D268" s="235" t="s">
        <v>238</v>
      </c>
      <c r="E268" s="236" t="s">
        <v>19</v>
      </c>
      <c r="F268" s="237" t="s">
        <v>82</v>
      </c>
      <c r="G268" s="234"/>
      <c r="H268" s="238">
        <v>1</v>
      </c>
      <c r="I268" s="239"/>
      <c r="J268" s="234"/>
      <c r="K268" s="234"/>
      <c r="L268" s="240"/>
      <c r="M268" s="241"/>
      <c r="N268" s="242"/>
      <c r="O268" s="242"/>
      <c r="P268" s="242"/>
      <c r="Q268" s="242"/>
      <c r="R268" s="242"/>
      <c r="S268" s="242"/>
      <c r="T268" s="242"/>
      <c r="U268" s="243"/>
      <c r="V268" s="13"/>
      <c r="W268" s="13"/>
      <c r="X268" s="13"/>
      <c r="Y268" s="13"/>
      <c r="Z268" s="13"/>
      <c r="AA268" s="13"/>
      <c r="AB268" s="13"/>
      <c r="AC268" s="13"/>
      <c r="AD268" s="13"/>
      <c r="AE268" s="13"/>
      <c r="AT268" s="244" t="s">
        <v>238</v>
      </c>
      <c r="AU268" s="244" t="s">
        <v>84</v>
      </c>
      <c r="AV268" s="13" t="s">
        <v>84</v>
      </c>
      <c r="AW268" s="13" t="s">
        <v>37</v>
      </c>
      <c r="AX268" s="13" t="s">
        <v>75</v>
      </c>
      <c r="AY268" s="244" t="s">
        <v>227</v>
      </c>
    </row>
    <row r="269" s="14" customFormat="1">
      <c r="A269" s="14"/>
      <c r="B269" s="245"/>
      <c r="C269" s="246"/>
      <c r="D269" s="235" t="s">
        <v>238</v>
      </c>
      <c r="E269" s="247" t="s">
        <v>19</v>
      </c>
      <c r="F269" s="248" t="s">
        <v>240</v>
      </c>
      <c r="G269" s="246"/>
      <c r="H269" s="249">
        <v>1</v>
      </c>
      <c r="I269" s="250"/>
      <c r="J269" s="246"/>
      <c r="K269" s="246"/>
      <c r="L269" s="251"/>
      <c r="M269" s="252"/>
      <c r="N269" s="253"/>
      <c r="O269" s="253"/>
      <c r="P269" s="253"/>
      <c r="Q269" s="253"/>
      <c r="R269" s="253"/>
      <c r="S269" s="253"/>
      <c r="T269" s="253"/>
      <c r="U269" s="254"/>
      <c r="V269" s="14"/>
      <c r="W269" s="14"/>
      <c r="X269" s="14"/>
      <c r="Y269" s="14"/>
      <c r="Z269" s="14"/>
      <c r="AA269" s="14"/>
      <c r="AB269" s="14"/>
      <c r="AC269" s="14"/>
      <c r="AD269" s="14"/>
      <c r="AE269" s="14"/>
      <c r="AT269" s="255" t="s">
        <v>238</v>
      </c>
      <c r="AU269" s="255" t="s">
        <v>84</v>
      </c>
      <c r="AV269" s="14" t="s">
        <v>234</v>
      </c>
      <c r="AW269" s="14" t="s">
        <v>37</v>
      </c>
      <c r="AX269" s="14" t="s">
        <v>82</v>
      </c>
      <c r="AY269" s="255" t="s">
        <v>227</v>
      </c>
    </row>
    <row r="270" s="2" customFormat="1" ht="16.5" customHeight="1">
      <c r="A270" s="40"/>
      <c r="B270" s="41"/>
      <c r="C270" s="215" t="s">
        <v>633</v>
      </c>
      <c r="D270" s="215" t="s">
        <v>229</v>
      </c>
      <c r="E270" s="216" t="s">
        <v>4868</v>
      </c>
      <c r="F270" s="217" t="s">
        <v>4869</v>
      </c>
      <c r="G270" s="218" t="s">
        <v>2051</v>
      </c>
      <c r="H270" s="219">
        <v>18</v>
      </c>
      <c r="I270" s="220"/>
      <c r="J270" s="221">
        <f>ROUND(I270*H270,2)</f>
        <v>0</v>
      </c>
      <c r="K270" s="217" t="s">
        <v>19</v>
      </c>
      <c r="L270" s="46"/>
      <c r="M270" s="222" t="s">
        <v>19</v>
      </c>
      <c r="N270" s="223" t="s">
        <v>46</v>
      </c>
      <c r="O270" s="86"/>
      <c r="P270" s="224">
        <f>O270*H270</f>
        <v>0</v>
      </c>
      <c r="Q270" s="224">
        <v>0</v>
      </c>
      <c r="R270" s="224">
        <f>Q270*H270</f>
        <v>0</v>
      </c>
      <c r="S270" s="224">
        <v>0</v>
      </c>
      <c r="T270" s="224">
        <f>S270*H270</f>
        <v>0</v>
      </c>
      <c r="U270" s="225" t="s">
        <v>19</v>
      </c>
      <c r="V270" s="40"/>
      <c r="W270" s="40"/>
      <c r="X270" s="40"/>
      <c r="Y270" s="40"/>
      <c r="Z270" s="40"/>
      <c r="AA270" s="40"/>
      <c r="AB270" s="40"/>
      <c r="AC270" s="40"/>
      <c r="AD270" s="40"/>
      <c r="AE270" s="40"/>
      <c r="AR270" s="226" t="s">
        <v>336</v>
      </c>
      <c r="AT270" s="226" t="s">
        <v>229</v>
      </c>
      <c r="AU270" s="226" t="s">
        <v>84</v>
      </c>
      <c r="AY270" s="19" t="s">
        <v>227</v>
      </c>
      <c r="BE270" s="227">
        <f>IF(N270="základní",J270,0)</f>
        <v>0</v>
      </c>
      <c r="BF270" s="227">
        <f>IF(N270="snížená",J270,0)</f>
        <v>0</v>
      </c>
      <c r="BG270" s="227">
        <f>IF(N270="zákl. přenesená",J270,0)</f>
        <v>0</v>
      </c>
      <c r="BH270" s="227">
        <f>IF(N270="sníž. přenesená",J270,0)</f>
        <v>0</v>
      </c>
      <c r="BI270" s="227">
        <f>IF(N270="nulová",J270,0)</f>
        <v>0</v>
      </c>
      <c r="BJ270" s="19" t="s">
        <v>82</v>
      </c>
      <c r="BK270" s="227">
        <f>ROUND(I270*H270,2)</f>
        <v>0</v>
      </c>
      <c r="BL270" s="19" t="s">
        <v>336</v>
      </c>
      <c r="BM270" s="226" t="s">
        <v>4870</v>
      </c>
    </row>
    <row r="271" s="13" customFormat="1">
      <c r="A271" s="13"/>
      <c r="B271" s="233"/>
      <c r="C271" s="234"/>
      <c r="D271" s="235" t="s">
        <v>238</v>
      </c>
      <c r="E271" s="236" t="s">
        <v>19</v>
      </c>
      <c r="F271" s="237" t="s">
        <v>352</v>
      </c>
      <c r="G271" s="234"/>
      <c r="H271" s="238">
        <v>18</v>
      </c>
      <c r="I271" s="239"/>
      <c r="J271" s="234"/>
      <c r="K271" s="234"/>
      <c r="L271" s="240"/>
      <c r="M271" s="241"/>
      <c r="N271" s="242"/>
      <c r="O271" s="242"/>
      <c r="P271" s="242"/>
      <c r="Q271" s="242"/>
      <c r="R271" s="242"/>
      <c r="S271" s="242"/>
      <c r="T271" s="242"/>
      <c r="U271" s="243"/>
      <c r="V271" s="13"/>
      <c r="W271" s="13"/>
      <c r="X271" s="13"/>
      <c r="Y271" s="13"/>
      <c r="Z271" s="13"/>
      <c r="AA271" s="13"/>
      <c r="AB271" s="13"/>
      <c r="AC271" s="13"/>
      <c r="AD271" s="13"/>
      <c r="AE271" s="13"/>
      <c r="AT271" s="244" t="s">
        <v>238</v>
      </c>
      <c r="AU271" s="244" t="s">
        <v>84</v>
      </c>
      <c r="AV271" s="13" t="s">
        <v>84</v>
      </c>
      <c r="AW271" s="13" t="s">
        <v>37</v>
      </c>
      <c r="AX271" s="13" t="s">
        <v>75</v>
      </c>
      <c r="AY271" s="244" t="s">
        <v>227</v>
      </c>
    </row>
    <row r="272" s="14" customFormat="1">
      <c r="A272" s="14"/>
      <c r="B272" s="245"/>
      <c r="C272" s="246"/>
      <c r="D272" s="235" t="s">
        <v>238</v>
      </c>
      <c r="E272" s="247" t="s">
        <v>19</v>
      </c>
      <c r="F272" s="248" t="s">
        <v>240</v>
      </c>
      <c r="G272" s="246"/>
      <c r="H272" s="249">
        <v>18</v>
      </c>
      <c r="I272" s="250"/>
      <c r="J272" s="246"/>
      <c r="K272" s="246"/>
      <c r="L272" s="251"/>
      <c r="M272" s="252"/>
      <c r="N272" s="253"/>
      <c r="O272" s="253"/>
      <c r="P272" s="253"/>
      <c r="Q272" s="253"/>
      <c r="R272" s="253"/>
      <c r="S272" s="253"/>
      <c r="T272" s="253"/>
      <c r="U272" s="254"/>
      <c r="V272" s="14"/>
      <c r="W272" s="14"/>
      <c r="X272" s="14"/>
      <c r="Y272" s="14"/>
      <c r="Z272" s="14"/>
      <c r="AA272" s="14"/>
      <c r="AB272" s="14"/>
      <c r="AC272" s="14"/>
      <c r="AD272" s="14"/>
      <c r="AE272" s="14"/>
      <c r="AT272" s="255" t="s">
        <v>238</v>
      </c>
      <c r="AU272" s="255" t="s">
        <v>84</v>
      </c>
      <c r="AV272" s="14" t="s">
        <v>234</v>
      </c>
      <c r="AW272" s="14" t="s">
        <v>37</v>
      </c>
      <c r="AX272" s="14" t="s">
        <v>82</v>
      </c>
      <c r="AY272" s="255" t="s">
        <v>227</v>
      </c>
    </row>
    <row r="273" s="2" customFormat="1" ht="24.15" customHeight="1">
      <c r="A273" s="40"/>
      <c r="B273" s="41"/>
      <c r="C273" s="215" t="s">
        <v>638</v>
      </c>
      <c r="D273" s="215" t="s">
        <v>229</v>
      </c>
      <c r="E273" s="216" t="s">
        <v>4871</v>
      </c>
      <c r="F273" s="217" t="s">
        <v>2192</v>
      </c>
      <c r="G273" s="218" t="s">
        <v>348</v>
      </c>
      <c r="H273" s="219">
        <v>4</v>
      </c>
      <c r="I273" s="220"/>
      <c r="J273" s="221">
        <f>ROUND(I273*H273,2)</f>
        <v>0</v>
      </c>
      <c r="K273" s="217" t="s">
        <v>19</v>
      </c>
      <c r="L273" s="46"/>
      <c r="M273" s="222" t="s">
        <v>19</v>
      </c>
      <c r="N273" s="223" t="s">
        <v>46</v>
      </c>
      <c r="O273" s="86"/>
      <c r="P273" s="224">
        <f>O273*H273</f>
        <v>0</v>
      </c>
      <c r="Q273" s="224">
        <v>0</v>
      </c>
      <c r="R273" s="224">
        <f>Q273*H273</f>
        <v>0</v>
      </c>
      <c r="S273" s="224">
        <v>0</v>
      </c>
      <c r="T273" s="224">
        <f>S273*H273</f>
        <v>0</v>
      </c>
      <c r="U273" s="225" t="s">
        <v>19</v>
      </c>
      <c r="V273" s="40"/>
      <c r="W273" s="40"/>
      <c r="X273" s="40"/>
      <c r="Y273" s="40"/>
      <c r="Z273" s="40"/>
      <c r="AA273" s="40"/>
      <c r="AB273" s="40"/>
      <c r="AC273" s="40"/>
      <c r="AD273" s="40"/>
      <c r="AE273" s="40"/>
      <c r="AR273" s="226" t="s">
        <v>336</v>
      </c>
      <c r="AT273" s="226" t="s">
        <v>229</v>
      </c>
      <c r="AU273" s="226" t="s">
        <v>84</v>
      </c>
      <c r="AY273" s="19" t="s">
        <v>227</v>
      </c>
      <c r="BE273" s="227">
        <f>IF(N273="základní",J273,0)</f>
        <v>0</v>
      </c>
      <c r="BF273" s="227">
        <f>IF(N273="snížená",J273,0)</f>
        <v>0</v>
      </c>
      <c r="BG273" s="227">
        <f>IF(N273="zákl. přenesená",J273,0)</f>
        <v>0</v>
      </c>
      <c r="BH273" s="227">
        <f>IF(N273="sníž. přenesená",J273,0)</f>
        <v>0</v>
      </c>
      <c r="BI273" s="227">
        <f>IF(N273="nulová",J273,0)</f>
        <v>0</v>
      </c>
      <c r="BJ273" s="19" t="s">
        <v>82</v>
      </c>
      <c r="BK273" s="227">
        <f>ROUND(I273*H273,2)</f>
        <v>0</v>
      </c>
      <c r="BL273" s="19" t="s">
        <v>336</v>
      </c>
      <c r="BM273" s="226" t="s">
        <v>4872</v>
      </c>
    </row>
    <row r="274" s="13" customFormat="1">
      <c r="A274" s="13"/>
      <c r="B274" s="233"/>
      <c r="C274" s="234"/>
      <c r="D274" s="235" t="s">
        <v>238</v>
      </c>
      <c r="E274" s="236" t="s">
        <v>19</v>
      </c>
      <c r="F274" s="237" t="s">
        <v>234</v>
      </c>
      <c r="G274" s="234"/>
      <c r="H274" s="238">
        <v>4</v>
      </c>
      <c r="I274" s="239"/>
      <c r="J274" s="234"/>
      <c r="K274" s="234"/>
      <c r="L274" s="240"/>
      <c r="M274" s="241"/>
      <c r="N274" s="242"/>
      <c r="O274" s="242"/>
      <c r="P274" s="242"/>
      <c r="Q274" s="242"/>
      <c r="R274" s="242"/>
      <c r="S274" s="242"/>
      <c r="T274" s="242"/>
      <c r="U274" s="243"/>
      <c r="V274" s="13"/>
      <c r="W274" s="13"/>
      <c r="X274" s="13"/>
      <c r="Y274" s="13"/>
      <c r="Z274" s="13"/>
      <c r="AA274" s="13"/>
      <c r="AB274" s="13"/>
      <c r="AC274" s="13"/>
      <c r="AD274" s="13"/>
      <c r="AE274" s="13"/>
      <c r="AT274" s="244" t="s">
        <v>238</v>
      </c>
      <c r="AU274" s="244" t="s">
        <v>84</v>
      </c>
      <c r="AV274" s="13" t="s">
        <v>84</v>
      </c>
      <c r="AW274" s="13" t="s">
        <v>37</v>
      </c>
      <c r="AX274" s="13" t="s">
        <v>75</v>
      </c>
      <c r="AY274" s="244" t="s">
        <v>227</v>
      </c>
    </row>
    <row r="275" s="14" customFormat="1">
      <c r="A275" s="14"/>
      <c r="B275" s="245"/>
      <c r="C275" s="246"/>
      <c r="D275" s="235" t="s">
        <v>238</v>
      </c>
      <c r="E275" s="247" t="s">
        <v>19</v>
      </c>
      <c r="F275" s="248" t="s">
        <v>240</v>
      </c>
      <c r="G275" s="246"/>
      <c r="H275" s="249">
        <v>4</v>
      </c>
      <c r="I275" s="250"/>
      <c r="J275" s="246"/>
      <c r="K275" s="246"/>
      <c r="L275" s="251"/>
      <c r="M275" s="252"/>
      <c r="N275" s="253"/>
      <c r="O275" s="253"/>
      <c r="P275" s="253"/>
      <c r="Q275" s="253"/>
      <c r="R275" s="253"/>
      <c r="S275" s="253"/>
      <c r="T275" s="253"/>
      <c r="U275" s="254"/>
      <c r="V275" s="14"/>
      <c r="W275" s="14"/>
      <c r="X275" s="14"/>
      <c r="Y275" s="14"/>
      <c r="Z275" s="14"/>
      <c r="AA275" s="14"/>
      <c r="AB275" s="14"/>
      <c r="AC275" s="14"/>
      <c r="AD275" s="14"/>
      <c r="AE275" s="14"/>
      <c r="AT275" s="255" t="s">
        <v>238</v>
      </c>
      <c r="AU275" s="255" t="s">
        <v>84</v>
      </c>
      <c r="AV275" s="14" t="s">
        <v>234</v>
      </c>
      <c r="AW275" s="14" t="s">
        <v>37</v>
      </c>
      <c r="AX275" s="14" t="s">
        <v>82</v>
      </c>
      <c r="AY275" s="255" t="s">
        <v>227</v>
      </c>
    </row>
    <row r="276" s="2" customFormat="1" ht="21.75" customHeight="1">
      <c r="A276" s="40"/>
      <c r="B276" s="41"/>
      <c r="C276" s="215" t="s">
        <v>643</v>
      </c>
      <c r="D276" s="215" t="s">
        <v>229</v>
      </c>
      <c r="E276" s="216" t="s">
        <v>4873</v>
      </c>
      <c r="F276" s="217" t="s">
        <v>4874</v>
      </c>
      <c r="G276" s="218" t="s">
        <v>2051</v>
      </c>
      <c r="H276" s="219">
        <v>165</v>
      </c>
      <c r="I276" s="220"/>
      <c r="J276" s="221">
        <f>ROUND(I276*H276,2)</f>
        <v>0</v>
      </c>
      <c r="K276" s="217" t="s">
        <v>19</v>
      </c>
      <c r="L276" s="46"/>
      <c r="M276" s="222" t="s">
        <v>19</v>
      </c>
      <c r="N276" s="223" t="s">
        <v>46</v>
      </c>
      <c r="O276" s="86"/>
      <c r="P276" s="224">
        <f>O276*H276</f>
        <v>0</v>
      </c>
      <c r="Q276" s="224">
        <v>0</v>
      </c>
      <c r="R276" s="224">
        <f>Q276*H276</f>
        <v>0</v>
      </c>
      <c r="S276" s="224">
        <v>0</v>
      </c>
      <c r="T276" s="224">
        <f>S276*H276</f>
        <v>0</v>
      </c>
      <c r="U276" s="225" t="s">
        <v>19</v>
      </c>
      <c r="V276" s="40"/>
      <c r="W276" s="40"/>
      <c r="X276" s="40"/>
      <c r="Y276" s="40"/>
      <c r="Z276" s="40"/>
      <c r="AA276" s="40"/>
      <c r="AB276" s="40"/>
      <c r="AC276" s="40"/>
      <c r="AD276" s="40"/>
      <c r="AE276" s="40"/>
      <c r="AR276" s="226" t="s">
        <v>336</v>
      </c>
      <c r="AT276" s="226" t="s">
        <v>229</v>
      </c>
      <c r="AU276" s="226" t="s">
        <v>84</v>
      </c>
      <c r="AY276" s="19" t="s">
        <v>227</v>
      </c>
      <c r="BE276" s="227">
        <f>IF(N276="základní",J276,0)</f>
        <v>0</v>
      </c>
      <c r="BF276" s="227">
        <f>IF(N276="snížená",J276,0)</f>
        <v>0</v>
      </c>
      <c r="BG276" s="227">
        <f>IF(N276="zákl. přenesená",J276,0)</f>
        <v>0</v>
      </c>
      <c r="BH276" s="227">
        <f>IF(N276="sníž. přenesená",J276,0)</f>
        <v>0</v>
      </c>
      <c r="BI276" s="227">
        <f>IF(N276="nulová",J276,0)</f>
        <v>0</v>
      </c>
      <c r="BJ276" s="19" t="s">
        <v>82</v>
      </c>
      <c r="BK276" s="227">
        <f>ROUND(I276*H276,2)</f>
        <v>0</v>
      </c>
      <c r="BL276" s="19" t="s">
        <v>336</v>
      </c>
      <c r="BM276" s="226" t="s">
        <v>4875</v>
      </c>
    </row>
    <row r="277" s="13" customFormat="1">
      <c r="A277" s="13"/>
      <c r="B277" s="233"/>
      <c r="C277" s="234"/>
      <c r="D277" s="235" t="s">
        <v>238</v>
      </c>
      <c r="E277" s="236" t="s">
        <v>19</v>
      </c>
      <c r="F277" s="237" t="s">
        <v>4876</v>
      </c>
      <c r="G277" s="234"/>
      <c r="H277" s="238">
        <v>165</v>
      </c>
      <c r="I277" s="239"/>
      <c r="J277" s="234"/>
      <c r="K277" s="234"/>
      <c r="L277" s="240"/>
      <c r="M277" s="241"/>
      <c r="N277" s="242"/>
      <c r="O277" s="242"/>
      <c r="P277" s="242"/>
      <c r="Q277" s="242"/>
      <c r="R277" s="242"/>
      <c r="S277" s="242"/>
      <c r="T277" s="242"/>
      <c r="U277" s="243"/>
      <c r="V277" s="13"/>
      <c r="W277" s="13"/>
      <c r="X277" s="13"/>
      <c r="Y277" s="13"/>
      <c r="Z277" s="13"/>
      <c r="AA277" s="13"/>
      <c r="AB277" s="13"/>
      <c r="AC277" s="13"/>
      <c r="AD277" s="13"/>
      <c r="AE277" s="13"/>
      <c r="AT277" s="244" t="s">
        <v>238</v>
      </c>
      <c r="AU277" s="244" t="s">
        <v>84</v>
      </c>
      <c r="AV277" s="13" t="s">
        <v>84</v>
      </c>
      <c r="AW277" s="13" t="s">
        <v>37</v>
      </c>
      <c r="AX277" s="13" t="s">
        <v>75</v>
      </c>
      <c r="AY277" s="244" t="s">
        <v>227</v>
      </c>
    </row>
    <row r="278" s="14" customFormat="1">
      <c r="A278" s="14"/>
      <c r="B278" s="245"/>
      <c r="C278" s="246"/>
      <c r="D278" s="235" t="s">
        <v>238</v>
      </c>
      <c r="E278" s="247" t="s">
        <v>19</v>
      </c>
      <c r="F278" s="248" t="s">
        <v>240</v>
      </c>
      <c r="G278" s="246"/>
      <c r="H278" s="249">
        <v>165</v>
      </c>
      <c r="I278" s="250"/>
      <c r="J278" s="246"/>
      <c r="K278" s="246"/>
      <c r="L278" s="251"/>
      <c r="M278" s="252"/>
      <c r="N278" s="253"/>
      <c r="O278" s="253"/>
      <c r="P278" s="253"/>
      <c r="Q278" s="253"/>
      <c r="R278" s="253"/>
      <c r="S278" s="253"/>
      <c r="T278" s="253"/>
      <c r="U278" s="254"/>
      <c r="V278" s="14"/>
      <c r="W278" s="14"/>
      <c r="X278" s="14"/>
      <c r="Y278" s="14"/>
      <c r="Z278" s="14"/>
      <c r="AA278" s="14"/>
      <c r="AB278" s="14"/>
      <c r="AC278" s="14"/>
      <c r="AD278" s="14"/>
      <c r="AE278" s="14"/>
      <c r="AT278" s="255" t="s">
        <v>238</v>
      </c>
      <c r="AU278" s="255" t="s">
        <v>84</v>
      </c>
      <c r="AV278" s="14" t="s">
        <v>234</v>
      </c>
      <c r="AW278" s="14" t="s">
        <v>37</v>
      </c>
      <c r="AX278" s="14" t="s">
        <v>82</v>
      </c>
      <c r="AY278" s="255" t="s">
        <v>227</v>
      </c>
    </row>
    <row r="279" s="2" customFormat="1" ht="21.75" customHeight="1">
      <c r="A279" s="40"/>
      <c r="B279" s="41"/>
      <c r="C279" s="215" t="s">
        <v>648</v>
      </c>
      <c r="D279" s="215" t="s">
        <v>229</v>
      </c>
      <c r="E279" s="216" t="s">
        <v>4877</v>
      </c>
      <c r="F279" s="217" t="s">
        <v>4878</v>
      </c>
      <c r="G279" s="218" t="s">
        <v>309</v>
      </c>
      <c r="H279" s="219">
        <v>437</v>
      </c>
      <c r="I279" s="220"/>
      <c r="J279" s="221">
        <f>ROUND(I279*H279,2)</f>
        <v>0</v>
      </c>
      <c r="K279" s="217" t="s">
        <v>4381</v>
      </c>
      <c r="L279" s="46"/>
      <c r="M279" s="222" t="s">
        <v>19</v>
      </c>
      <c r="N279" s="223" t="s">
        <v>46</v>
      </c>
      <c r="O279" s="86"/>
      <c r="P279" s="224">
        <f>O279*H279</f>
        <v>0</v>
      </c>
      <c r="Q279" s="224">
        <v>1.0000000000000001E-05</v>
      </c>
      <c r="R279" s="224">
        <f>Q279*H279</f>
        <v>0.0043700000000000006</v>
      </c>
      <c r="S279" s="224">
        <v>0</v>
      </c>
      <c r="T279" s="224">
        <f>S279*H279</f>
        <v>0</v>
      </c>
      <c r="U279" s="225" t="s">
        <v>19</v>
      </c>
      <c r="V279" s="40"/>
      <c r="W279" s="40"/>
      <c r="X279" s="40"/>
      <c r="Y279" s="40"/>
      <c r="Z279" s="40"/>
      <c r="AA279" s="40"/>
      <c r="AB279" s="40"/>
      <c r="AC279" s="40"/>
      <c r="AD279" s="40"/>
      <c r="AE279" s="40"/>
      <c r="AR279" s="226" t="s">
        <v>336</v>
      </c>
      <c r="AT279" s="226" t="s">
        <v>229</v>
      </c>
      <c r="AU279" s="226" t="s">
        <v>84</v>
      </c>
      <c r="AY279" s="19" t="s">
        <v>227</v>
      </c>
      <c r="BE279" s="227">
        <f>IF(N279="základní",J279,0)</f>
        <v>0</v>
      </c>
      <c r="BF279" s="227">
        <f>IF(N279="snížená",J279,0)</f>
        <v>0</v>
      </c>
      <c r="BG279" s="227">
        <f>IF(N279="zákl. přenesená",J279,0)</f>
        <v>0</v>
      </c>
      <c r="BH279" s="227">
        <f>IF(N279="sníž. přenesená",J279,0)</f>
        <v>0</v>
      </c>
      <c r="BI279" s="227">
        <f>IF(N279="nulová",J279,0)</f>
        <v>0</v>
      </c>
      <c r="BJ279" s="19" t="s">
        <v>82</v>
      </c>
      <c r="BK279" s="227">
        <f>ROUND(I279*H279,2)</f>
        <v>0</v>
      </c>
      <c r="BL279" s="19" t="s">
        <v>336</v>
      </c>
      <c r="BM279" s="226" t="s">
        <v>4879</v>
      </c>
    </row>
    <row r="280" s="2" customFormat="1">
      <c r="A280" s="40"/>
      <c r="B280" s="41"/>
      <c r="C280" s="42"/>
      <c r="D280" s="228" t="s">
        <v>236</v>
      </c>
      <c r="E280" s="42"/>
      <c r="F280" s="229" t="s">
        <v>4880</v>
      </c>
      <c r="G280" s="42"/>
      <c r="H280" s="42"/>
      <c r="I280" s="230"/>
      <c r="J280" s="42"/>
      <c r="K280" s="42"/>
      <c r="L280" s="46"/>
      <c r="M280" s="231"/>
      <c r="N280" s="232"/>
      <c r="O280" s="86"/>
      <c r="P280" s="86"/>
      <c r="Q280" s="86"/>
      <c r="R280" s="86"/>
      <c r="S280" s="86"/>
      <c r="T280" s="86"/>
      <c r="U280" s="87"/>
      <c r="V280" s="40"/>
      <c r="W280" s="40"/>
      <c r="X280" s="40"/>
      <c r="Y280" s="40"/>
      <c r="Z280" s="40"/>
      <c r="AA280" s="40"/>
      <c r="AB280" s="40"/>
      <c r="AC280" s="40"/>
      <c r="AD280" s="40"/>
      <c r="AE280" s="40"/>
      <c r="AT280" s="19" t="s">
        <v>236</v>
      </c>
      <c r="AU280" s="19" t="s">
        <v>84</v>
      </c>
    </row>
    <row r="281" s="13" customFormat="1">
      <c r="A281" s="13"/>
      <c r="B281" s="233"/>
      <c r="C281" s="234"/>
      <c r="D281" s="235" t="s">
        <v>238</v>
      </c>
      <c r="E281" s="236" t="s">
        <v>19</v>
      </c>
      <c r="F281" s="237" t="s">
        <v>4881</v>
      </c>
      <c r="G281" s="234"/>
      <c r="H281" s="238">
        <v>437</v>
      </c>
      <c r="I281" s="239"/>
      <c r="J281" s="234"/>
      <c r="K281" s="234"/>
      <c r="L281" s="240"/>
      <c r="M281" s="241"/>
      <c r="N281" s="242"/>
      <c r="O281" s="242"/>
      <c r="P281" s="242"/>
      <c r="Q281" s="242"/>
      <c r="R281" s="242"/>
      <c r="S281" s="242"/>
      <c r="T281" s="242"/>
      <c r="U281" s="243"/>
      <c r="V281" s="13"/>
      <c r="W281" s="13"/>
      <c r="X281" s="13"/>
      <c r="Y281" s="13"/>
      <c r="Z281" s="13"/>
      <c r="AA281" s="13"/>
      <c r="AB281" s="13"/>
      <c r="AC281" s="13"/>
      <c r="AD281" s="13"/>
      <c r="AE281" s="13"/>
      <c r="AT281" s="244" t="s">
        <v>238</v>
      </c>
      <c r="AU281" s="244" t="s">
        <v>84</v>
      </c>
      <c r="AV281" s="13" t="s">
        <v>84</v>
      </c>
      <c r="AW281" s="13" t="s">
        <v>37</v>
      </c>
      <c r="AX281" s="13" t="s">
        <v>75</v>
      </c>
      <c r="AY281" s="244" t="s">
        <v>227</v>
      </c>
    </row>
    <row r="282" s="14" customFormat="1">
      <c r="A282" s="14"/>
      <c r="B282" s="245"/>
      <c r="C282" s="246"/>
      <c r="D282" s="235" t="s">
        <v>238</v>
      </c>
      <c r="E282" s="247" t="s">
        <v>19</v>
      </c>
      <c r="F282" s="248" t="s">
        <v>240</v>
      </c>
      <c r="G282" s="246"/>
      <c r="H282" s="249">
        <v>437</v>
      </c>
      <c r="I282" s="250"/>
      <c r="J282" s="246"/>
      <c r="K282" s="246"/>
      <c r="L282" s="251"/>
      <c r="M282" s="252"/>
      <c r="N282" s="253"/>
      <c r="O282" s="253"/>
      <c r="P282" s="253"/>
      <c r="Q282" s="253"/>
      <c r="R282" s="253"/>
      <c r="S282" s="253"/>
      <c r="T282" s="253"/>
      <c r="U282" s="254"/>
      <c r="V282" s="14"/>
      <c r="W282" s="14"/>
      <c r="X282" s="14"/>
      <c r="Y282" s="14"/>
      <c r="Z282" s="14"/>
      <c r="AA282" s="14"/>
      <c r="AB282" s="14"/>
      <c r="AC282" s="14"/>
      <c r="AD282" s="14"/>
      <c r="AE282" s="14"/>
      <c r="AT282" s="255" t="s">
        <v>238</v>
      </c>
      <c r="AU282" s="255" t="s">
        <v>84</v>
      </c>
      <c r="AV282" s="14" t="s">
        <v>234</v>
      </c>
      <c r="AW282" s="14" t="s">
        <v>37</v>
      </c>
      <c r="AX282" s="14" t="s">
        <v>82</v>
      </c>
      <c r="AY282" s="255" t="s">
        <v>227</v>
      </c>
    </row>
    <row r="283" s="2" customFormat="1" ht="24.15" customHeight="1">
      <c r="A283" s="40"/>
      <c r="B283" s="41"/>
      <c r="C283" s="215" t="s">
        <v>654</v>
      </c>
      <c r="D283" s="215" t="s">
        <v>229</v>
      </c>
      <c r="E283" s="216" t="s">
        <v>2194</v>
      </c>
      <c r="F283" s="217" t="s">
        <v>2195</v>
      </c>
      <c r="G283" s="218" t="s">
        <v>309</v>
      </c>
      <c r="H283" s="219">
        <v>437</v>
      </c>
      <c r="I283" s="220"/>
      <c r="J283" s="221">
        <f>ROUND(I283*H283,2)</f>
        <v>0</v>
      </c>
      <c r="K283" s="217" t="s">
        <v>4381</v>
      </c>
      <c r="L283" s="46"/>
      <c r="M283" s="222" t="s">
        <v>19</v>
      </c>
      <c r="N283" s="223" t="s">
        <v>46</v>
      </c>
      <c r="O283" s="86"/>
      <c r="P283" s="224">
        <f>O283*H283</f>
        <v>0</v>
      </c>
      <c r="Q283" s="224">
        <v>2.0000000000000002E-05</v>
      </c>
      <c r="R283" s="224">
        <f>Q283*H283</f>
        <v>0.0087400000000000012</v>
      </c>
      <c r="S283" s="224">
        <v>0</v>
      </c>
      <c r="T283" s="224">
        <f>S283*H283</f>
        <v>0</v>
      </c>
      <c r="U283" s="225" t="s">
        <v>19</v>
      </c>
      <c r="V283" s="40"/>
      <c r="W283" s="40"/>
      <c r="X283" s="40"/>
      <c r="Y283" s="40"/>
      <c r="Z283" s="40"/>
      <c r="AA283" s="40"/>
      <c r="AB283" s="40"/>
      <c r="AC283" s="40"/>
      <c r="AD283" s="40"/>
      <c r="AE283" s="40"/>
      <c r="AR283" s="226" t="s">
        <v>336</v>
      </c>
      <c r="AT283" s="226" t="s">
        <v>229</v>
      </c>
      <c r="AU283" s="226" t="s">
        <v>84</v>
      </c>
      <c r="AY283" s="19" t="s">
        <v>227</v>
      </c>
      <c r="BE283" s="227">
        <f>IF(N283="základní",J283,0)</f>
        <v>0</v>
      </c>
      <c r="BF283" s="227">
        <f>IF(N283="snížená",J283,0)</f>
        <v>0</v>
      </c>
      <c r="BG283" s="227">
        <f>IF(N283="zákl. přenesená",J283,0)</f>
        <v>0</v>
      </c>
      <c r="BH283" s="227">
        <f>IF(N283="sníž. přenesená",J283,0)</f>
        <v>0</v>
      </c>
      <c r="BI283" s="227">
        <f>IF(N283="nulová",J283,0)</f>
        <v>0</v>
      </c>
      <c r="BJ283" s="19" t="s">
        <v>82</v>
      </c>
      <c r="BK283" s="227">
        <f>ROUND(I283*H283,2)</f>
        <v>0</v>
      </c>
      <c r="BL283" s="19" t="s">
        <v>336</v>
      </c>
      <c r="BM283" s="226" t="s">
        <v>4882</v>
      </c>
    </row>
    <row r="284" s="2" customFormat="1">
      <c r="A284" s="40"/>
      <c r="B284" s="41"/>
      <c r="C284" s="42"/>
      <c r="D284" s="228" t="s">
        <v>236</v>
      </c>
      <c r="E284" s="42"/>
      <c r="F284" s="229" t="s">
        <v>4883</v>
      </c>
      <c r="G284" s="42"/>
      <c r="H284" s="42"/>
      <c r="I284" s="230"/>
      <c r="J284" s="42"/>
      <c r="K284" s="42"/>
      <c r="L284" s="46"/>
      <c r="M284" s="231"/>
      <c r="N284" s="232"/>
      <c r="O284" s="86"/>
      <c r="P284" s="86"/>
      <c r="Q284" s="86"/>
      <c r="R284" s="86"/>
      <c r="S284" s="86"/>
      <c r="T284" s="86"/>
      <c r="U284" s="87"/>
      <c r="V284" s="40"/>
      <c r="W284" s="40"/>
      <c r="X284" s="40"/>
      <c r="Y284" s="40"/>
      <c r="Z284" s="40"/>
      <c r="AA284" s="40"/>
      <c r="AB284" s="40"/>
      <c r="AC284" s="40"/>
      <c r="AD284" s="40"/>
      <c r="AE284" s="40"/>
      <c r="AT284" s="19" t="s">
        <v>236</v>
      </c>
      <c r="AU284" s="19" t="s">
        <v>84</v>
      </c>
    </row>
    <row r="285" s="13" customFormat="1">
      <c r="A285" s="13"/>
      <c r="B285" s="233"/>
      <c r="C285" s="234"/>
      <c r="D285" s="235" t="s">
        <v>238</v>
      </c>
      <c r="E285" s="236" t="s">
        <v>19</v>
      </c>
      <c r="F285" s="237" t="s">
        <v>4884</v>
      </c>
      <c r="G285" s="234"/>
      <c r="H285" s="238">
        <v>437</v>
      </c>
      <c r="I285" s="239"/>
      <c r="J285" s="234"/>
      <c r="K285" s="234"/>
      <c r="L285" s="240"/>
      <c r="M285" s="241"/>
      <c r="N285" s="242"/>
      <c r="O285" s="242"/>
      <c r="P285" s="242"/>
      <c r="Q285" s="242"/>
      <c r="R285" s="242"/>
      <c r="S285" s="242"/>
      <c r="T285" s="242"/>
      <c r="U285" s="243"/>
      <c r="V285" s="13"/>
      <c r="W285" s="13"/>
      <c r="X285" s="13"/>
      <c r="Y285" s="13"/>
      <c r="Z285" s="13"/>
      <c r="AA285" s="13"/>
      <c r="AB285" s="13"/>
      <c r="AC285" s="13"/>
      <c r="AD285" s="13"/>
      <c r="AE285" s="13"/>
      <c r="AT285" s="244" t="s">
        <v>238</v>
      </c>
      <c r="AU285" s="244" t="s">
        <v>84</v>
      </c>
      <c r="AV285" s="13" t="s">
        <v>84</v>
      </c>
      <c r="AW285" s="13" t="s">
        <v>37</v>
      </c>
      <c r="AX285" s="13" t="s">
        <v>75</v>
      </c>
      <c r="AY285" s="244" t="s">
        <v>227</v>
      </c>
    </row>
    <row r="286" s="14" customFormat="1">
      <c r="A286" s="14"/>
      <c r="B286" s="245"/>
      <c r="C286" s="246"/>
      <c r="D286" s="235" t="s">
        <v>238</v>
      </c>
      <c r="E286" s="247" t="s">
        <v>19</v>
      </c>
      <c r="F286" s="248" t="s">
        <v>240</v>
      </c>
      <c r="G286" s="246"/>
      <c r="H286" s="249">
        <v>437</v>
      </c>
      <c r="I286" s="250"/>
      <c r="J286" s="246"/>
      <c r="K286" s="246"/>
      <c r="L286" s="251"/>
      <c r="M286" s="252"/>
      <c r="N286" s="253"/>
      <c r="O286" s="253"/>
      <c r="P286" s="253"/>
      <c r="Q286" s="253"/>
      <c r="R286" s="253"/>
      <c r="S286" s="253"/>
      <c r="T286" s="253"/>
      <c r="U286" s="254"/>
      <c r="V286" s="14"/>
      <c r="W286" s="14"/>
      <c r="X286" s="14"/>
      <c r="Y286" s="14"/>
      <c r="Z286" s="14"/>
      <c r="AA286" s="14"/>
      <c r="AB286" s="14"/>
      <c r="AC286" s="14"/>
      <c r="AD286" s="14"/>
      <c r="AE286" s="14"/>
      <c r="AT286" s="255" t="s">
        <v>238</v>
      </c>
      <c r="AU286" s="255" t="s">
        <v>84</v>
      </c>
      <c r="AV286" s="14" t="s">
        <v>234</v>
      </c>
      <c r="AW286" s="14" t="s">
        <v>37</v>
      </c>
      <c r="AX286" s="14" t="s">
        <v>82</v>
      </c>
      <c r="AY286" s="255" t="s">
        <v>227</v>
      </c>
    </row>
    <row r="287" s="2" customFormat="1" ht="24.15" customHeight="1">
      <c r="A287" s="40"/>
      <c r="B287" s="41"/>
      <c r="C287" s="215" t="s">
        <v>659</v>
      </c>
      <c r="D287" s="215" t="s">
        <v>229</v>
      </c>
      <c r="E287" s="216" t="s">
        <v>4885</v>
      </c>
      <c r="F287" s="217" t="s">
        <v>4886</v>
      </c>
      <c r="G287" s="218" t="s">
        <v>244</v>
      </c>
      <c r="H287" s="219">
        <v>0.64200000000000002</v>
      </c>
      <c r="I287" s="220"/>
      <c r="J287" s="221">
        <f>ROUND(I287*H287,2)</f>
        <v>0</v>
      </c>
      <c r="K287" s="217" t="s">
        <v>4381</v>
      </c>
      <c r="L287" s="46"/>
      <c r="M287" s="222" t="s">
        <v>19</v>
      </c>
      <c r="N287" s="223" t="s">
        <v>46</v>
      </c>
      <c r="O287" s="86"/>
      <c r="P287" s="224">
        <f>O287*H287</f>
        <v>0</v>
      </c>
      <c r="Q287" s="224">
        <v>0</v>
      </c>
      <c r="R287" s="224">
        <f>Q287*H287</f>
        <v>0</v>
      </c>
      <c r="S287" s="224">
        <v>0</v>
      </c>
      <c r="T287" s="224">
        <f>S287*H287</f>
        <v>0</v>
      </c>
      <c r="U287" s="225" t="s">
        <v>19</v>
      </c>
      <c r="V287" s="40"/>
      <c r="W287" s="40"/>
      <c r="X287" s="40"/>
      <c r="Y287" s="40"/>
      <c r="Z287" s="40"/>
      <c r="AA287" s="40"/>
      <c r="AB287" s="40"/>
      <c r="AC287" s="40"/>
      <c r="AD287" s="40"/>
      <c r="AE287" s="40"/>
      <c r="AR287" s="226" t="s">
        <v>336</v>
      </c>
      <c r="AT287" s="226" t="s">
        <v>229</v>
      </c>
      <c r="AU287" s="226" t="s">
        <v>84</v>
      </c>
      <c r="AY287" s="19" t="s">
        <v>227</v>
      </c>
      <c r="BE287" s="227">
        <f>IF(N287="základní",J287,0)</f>
        <v>0</v>
      </c>
      <c r="BF287" s="227">
        <f>IF(N287="snížená",J287,0)</f>
        <v>0</v>
      </c>
      <c r="BG287" s="227">
        <f>IF(N287="zákl. přenesená",J287,0)</f>
        <v>0</v>
      </c>
      <c r="BH287" s="227">
        <f>IF(N287="sníž. přenesená",J287,0)</f>
        <v>0</v>
      </c>
      <c r="BI287" s="227">
        <f>IF(N287="nulová",J287,0)</f>
        <v>0</v>
      </c>
      <c r="BJ287" s="19" t="s">
        <v>82</v>
      </c>
      <c r="BK287" s="227">
        <f>ROUND(I287*H287,2)</f>
        <v>0</v>
      </c>
      <c r="BL287" s="19" t="s">
        <v>336</v>
      </c>
      <c r="BM287" s="226" t="s">
        <v>4887</v>
      </c>
    </row>
    <row r="288" s="2" customFormat="1">
      <c r="A288" s="40"/>
      <c r="B288" s="41"/>
      <c r="C288" s="42"/>
      <c r="D288" s="228" t="s">
        <v>236</v>
      </c>
      <c r="E288" s="42"/>
      <c r="F288" s="229" t="s">
        <v>4888</v>
      </c>
      <c r="G288" s="42"/>
      <c r="H288" s="42"/>
      <c r="I288" s="230"/>
      <c r="J288" s="42"/>
      <c r="K288" s="42"/>
      <c r="L288" s="46"/>
      <c r="M288" s="231"/>
      <c r="N288" s="232"/>
      <c r="O288" s="86"/>
      <c r="P288" s="86"/>
      <c r="Q288" s="86"/>
      <c r="R288" s="86"/>
      <c r="S288" s="86"/>
      <c r="T288" s="86"/>
      <c r="U288" s="87"/>
      <c r="V288" s="40"/>
      <c r="W288" s="40"/>
      <c r="X288" s="40"/>
      <c r="Y288" s="40"/>
      <c r="Z288" s="40"/>
      <c r="AA288" s="40"/>
      <c r="AB288" s="40"/>
      <c r="AC288" s="40"/>
      <c r="AD288" s="40"/>
      <c r="AE288" s="40"/>
      <c r="AT288" s="19" t="s">
        <v>236</v>
      </c>
      <c r="AU288" s="19" t="s">
        <v>84</v>
      </c>
    </row>
    <row r="289" s="12" customFormat="1" ht="22.8" customHeight="1">
      <c r="A289" s="12"/>
      <c r="B289" s="199"/>
      <c r="C289" s="200"/>
      <c r="D289" s="201" t="s">
        <v>74</v>
      </c>
      <c r="E289" s="213" t="s">
        <v>2201</v>
      </c>
      <c r="F289" s="213" t="s">
        <v>2202</v>
      </c>
      <c r="G289" s="200"/>
      <c r="H289" s="200"/>
      <c r="I289" s="203"/>
      <c r="J289" s="214">
        <f>BK289</f>
        <v>0</v>
      </c>
      <c r="K289" s="200"/>
      <c r="L289" s="205"/>
      <c r="M289" s="206"/>
      <c r="N289" s="207"/>
      <c r="O289" s="207"/>
      <c r="P289" s="208">
        <f>SUM(P290:P337)</f>
        <v>0</v>
      </c>
      <c r="Q289" s="207"/>
      <c r="R289" s="208">
        <f>SUM(R290:R337)</f>
        <v>0.54093000000000002</v>
      </c>
      <c r="S289" s="207"/>
      <c r="T289" s="208">
        <f>SUM(T290:T337)</f>
        <v>0</v>
      </c>
      <c r="U289" s="209"/>
      <c r="V289" s="12"/>
      <c r="W289" s="12"/>
      <c r="X289" s="12"/>
      <c r="Y289" s="12"/>
      <c r="Z289" s="12"/>
      <c r="AA289" s="12"/>
      <c r="AB289" s="12"/>
      <c r="AC289" s="12"/>
      <c r="AD289" s="12"/>
      <c r="AE289" s="12"/>
      <c r="AR289" s="210" t="s">
        <v>84</v>
      </c>
      <c r="AT289" s="211" t="s">
        <v>74</v>
      </c>
      <c r="AU289" s="211" t="s">
        <v>82</v>
      </c>
      <c r="AY289" s="210" t="s">
        <v>227</v>
      </c>
      <c r="BK289" s="212">
        <f>SUM(BK290:BK337)</f>
        <v>0</v>
      </c>
    </row>
    <row r="290" s="2" customFormat="1" ht="21.75" customHeight="1">
      <c r="A290" s="40"/>
      <c r="B290" s="41"/>
      <c r="C290" s="215" t="s">
        <v>665</v>
      </c>
      <c r="D290" s="215" t="s">
        <v>229</v>
      </c>
      <c r="E290" s="216" t="s">
        <v>2203</v>
      </c>
      <c r="F290" s="217" t="s">
        <v>4889</v>
      </c>
      <c r="G290" s="218" t="s">
        <v>1202</v>
      </c>
      <c r="H290" s="219">
        <v>10</v>
      </c>
      <c r="I290" s="220"/>
      <c r="J290" s="221">
        <f>ROUND(I290*H290,2)</f>
        <v>0</v>
      </c>
      <c r="K290" s="217" t="s">
        <v>4381</v>
      </c>
      <c r="L290" s="46"/>
      <c r="M290" s="222" t="s">
        <v>19</v>
      </c>
      <c r="N290" s="223" t="s">
        <v>46</v>
      </c>
      <c r="O290" s="86"/>
      <c r="P290" s="224">
        <f>O290*H290</f>
        <v>0</v>
      </c>
      <c r="Q290" s="224">
        <v>0.017469999999999999</v>
      </c>
      <c r="R290" s="224">
        <f>Q290*H290</f>
        <v>0.17469999999999999</v>
      </c>
      <c r="S290" s="224">
        <v>0</v>
      </c>
      <c r="T290" s="224">
        <f>S290*H290</f>
        <v>0</v>
      </c>
      <c r="U290" s="225" t="s">
        <v>19</v>
      </c>
      <c r="V290" s="40"/>
      <c r="W290" s="40"/>
      <c r="X290" s="40"/>
      <c r="Y290" s="40"/>
      <c r="Z290" s="40"/>
      <c r="AA290" s="40"/>
      <c r="AB290" s="40"/>
      <c r="AC290" s="40"/>
      <c r="AD290" s="40"/>
      <c r="AE290" s="40"/>
      <c r="AR290" s="226" t="s">
        <v>336</v>
      </c>
      <c r="AT290" s="226" t="s">
        <v>229</v>
      </c>
      <c r="AU290" s="226" t="s">
        <v>84</v>
      </c>
      <c r="AY290" s="19" t="s">
        <v>227</v>
      </c>
      <c r="BE290" s="227">
        <f>IF(N290="základní",J290,0)</f>
        <v>0</v>
      </c>
      <c r="BF290" s="227">
        <f>IF(N290="snížená",J290,0)</f>
        <v>0</v>
      </c>
      <c r="BG290" s="227">
        <f>IF(N290="zákl. přenesená",J290,0)</f>
        <v>0</v>
      </c>
      <c r="BH290" s="227">
        <f>IF(N290="sníž. přenesená",J290,0)</f>
        <v>0</v>
      </c>
      <c r="BI290" s="227">
        <f>IF(N290="nulová",J290,0)</f>
        <v>0</v>
      </c>
      <c r="BJ290" s="19" t="s">
        <v>82</v>
      </c>
      <c r="BK290" s="227">
        <f>ROUND(I290*H290,2)</f>
        <v>0</v>
      </c>
      <c r="BL290" s="19" t="s">
        <v>336</v>
      </c>
      <c r="BM290" s="226" t="s">
        <v>4890</v>
      </c>
    </row>
    <row r="291" s="2" customFormat="1">
      <c r="A291" s="40"/>
      <c r="B291" s="41"/>
      <c r="C291" s="42"/>
      <c r="D291" s="228" t="s">
        <v>236</v>
      </c>
      <c r="E291" s="42"/>
      <c r="F291" s="229" t="s">
        <v>4891</v>
      </c>
      <c r="G291" s="42"/>
      <c r="H291" s="42"/>
      <c r="I291" s="230"/>
      <c r="J291" s="42"/>
      <c r="K291" s="42"/>
      <c r="L291" s="46"/>
      <c r="M291" s="231"/>
      <c r="N291" s="232"/>
      <c r="O291" s="86"/>
      <c r="P291" s="86"/>
      <c r="Q291" s="86"/>
      <c r="R291" s="86"/>
      <c r="S291" s="86"/>
      <c r="T291" s="86"/>
      <c r="U291" s="87"/>
      <c r="V291" s="40"/>
      <c r="W291" s="40"/>
      <c r="X291" s="40"/>
      <c r="Y291" s="40"/>
      <c r="Z291" s="40"/>
      <c r="AA291" s="40"/>
      <c r="AB291" s="40"/>
      <c r="AC291" s="40"/>
      <c r="AD291" s="40"/>
      <c r="AE291" s="40"/>
      <c r="AT291" s="19" t="s">
        <v>236</v>
      </c>
      <c r="AU291" s="19" t="s">
        <v>84</v>
      </c>
    </row>
    <row r="292" s="13" customFormat="1">
      <c r="A292" s="13"/>
      <c r="B292" s="233"/>
      <c r="C292" s="234"/>
      <c r="D292" s="235" t="s">
        <v>238</v>
      </c>
      <c r="E292" s="236" t="s">
        <v>19</v>
      </c>
      <c r="F292" s="237" t="s">
        <v>117</v>
      </c>
      <c r="G292" s="234"/>
      <c r="H292" s="238">
        <v>10</v>
      </c>
      <c r="I292" s="239"/>
      <c r="J292" s="234"/>
      <c r="K292" s="234"/>
      <c r="L292" s="240"/>
      <c r="M292" s="241"/>
      <c r="N292" s="242"/>
      <c r="O292" s="242"/>
      <c r="P292" s="242"/>
      <c r="Q292" s="242"/>
      <c r="R292" s="242"/>
      <c r="S292" s="242"/>
      <c r="T292" s="242"/>
      <c r="U292" s="243"/>
      <c r="V292" s="13"/>
      <c r="W292" s="13"/>
      <c r="X292" s="13"/>
      <c r="Y292" s="13"/>
      <c r="Z292" s="13"/>
      <c r="AA292" s="13"/>
      <c r="AB292" s="13"/>
      <c r="AC292" s="13"/>
      <c r="AD292" s="13"/>
      <c r="AE292" s="13"/>
      <c r="AT292" s="244" t="s">
        <v>238</v>
      </c>
      <c r="AU292" s="244" t="s">
        <v>84</v>
      </c>
      <c r="AV292" s="13" t="s">
        <v>84</v>
      </c>
      <c r="AW292" s="13" t="s">
        <v>37</v>
      </c>
      <c r="AX292" s="13" t="s">
        <v>75</v>
      </c>
      <c r="AY292" s="244" t="s">
        <v>227</v>
      </c>
    </row>
    <row r="293" s="14" customFormat="1">
      <c r="A293" s="14"/>
      <c r="B293" s="245"/>
      <c r="C293" s="246"/>
      <c r="D293" s="235" t="s">
        <v>238</v>
      </c>
      <c r="E293" s="247" t="s">
        <v>19</v>
      </c>
      <c r="F293" s="248" t="s">
        <v>240</v>
      </c>
      <c r="G293" s="246"/>
      <c r="H293" s="249">
        <v>10</v>
      </c>
      <c r="I293" s="250"/>
      <c r="J293" s="246"/>
      <c r="K293" s="246"/>
      <c r="L293" s="251"/>
      <c r="M293" s="252"/>
      <c r="N293" s="253"/>
      <c r="O293" s="253"/>
      <c r="P293" s="253"/>
      <c r="Q293" s="253"/>
      <c r="R293" s="253"/>
      <c r="S293" s="253"/>
      <c r="T293" s="253"/>
      <c r="U293" s="254"/>
      <c r="V293" s="14"/>
      <c r="W293" s="14"/>
      <c r="X293" s="14"/>
      <c r="Y293" s="14"/>
      <c r="Z293" s="14"/>
      <c r="AA293" s="14"/>
      <c r="AB293" s="14"/>
      <c r="AC293" s="14"/>
      <c r="AD293" s="14"/>
      <c r="AE293" s="14"/>
      <c r="AT293" s="255" t="s">
        <v>238</v>
      </c>
      <c r="AU293" s="255" t="s">
        <v>84</v>
      </c>
      <c r="AV293" s="14" t="s">
        <v>234</v>
      </c>
      <c r="AW293" s="14" t="s">
        <v>37</v>
      </c>
      <c r="AX293" s="14" t="s">
        <v>82</v>
      </c>
      <c r="AY293" s="255" t="s">
        <v>227</v>
      </c>
    </row>
    <row r="294" s="2" customFormat="1" ht="24.15" customHeight="1">
      <c r="A294" s="40"/>
      <c r="B294" s="41"/>
      <c r="C294" s="215" t="s">
        <v>672</v>
      </c>
      <c r="D294" s="215" t="s">
        <v>229</v>
      </c>
      <c r="E294" s="216" t="s">
        <v>4892</v>
      </c>
      <c r="F294" s="217" t="s">
        <v>4893</v>
      </c>
      <c r="G294" s="218" t="s">
        <v>1202</v>
      </c>
      <c r="H294" s="219">
        <v>3</v>
      </c>
      <c r="I294" s="220"/>
      <c r="J294" s="221">
        <f>ROUND(I294*H294,2)</f>
        <v>0</v>
      </c>
      <c r="K294" s="217" t="s">
        <v>4381</v>
      </c>
      <c r="L294" s="46"/>
      <c r="M294" s="222" t="s">
        <v>19</v>
      </c>
      <c r="N294" s="223" t="s">
        <v>46</v>
      </c>
      <c r="O294" s="86"/>
      <c r="P294" s="224">
        <f>O294*H294</f>
        <v>0</v>
      </c>
      <c r="Q294" s="224">
        <v>0.025489999999999999</v>
      </c>
      <c r="R294" s="224">
        <f>Q294*H294</f>
        <v>0.076469999999999996</v>
      </c>
      <c r="S294" s="224">
        <v>0</v>
      </c>
      <c r="T294" s="224">
        <f>S294*H294</f>
        <v>0</v>
      </c>
      <c r="U294" s="225" t="s">
        <v>19</v>
      </c>
      <c r="V294" s="40"/>
      <c r="W294" s="40"/>
      <c r="X294" s="40"/>
      <c r="Y294" s="40"/>
      <c r="Z294" s="40"/>
      <c r="AA294" s="40"/>
      <c r="AB294" s="40"/>
      <c r="AC294" s="40"/>
      <c r="AD294" s="40"/>
      <c r="AE294" s="40"/>
      <c r="AR294" s="226" t="s">
        <v>336</v>
      </c>
      <c r="AT294" s="226" t="s">
        <v>229</v>
      </c>
      <c r="AU294" s="226" t="s">
        <v>84</v>
      </c>
      <c r="AY294" s="19" t="s">
        <v>227</v>
      </c>
      <c r="BE294" s="227">
        <f>IF(N294="základní",J294,0)</f>
        <v>0</v>
      </c>
      <c r="BF294" s="227">
        <f>IF(N294="snížená",J294,0)</f>
        <v>0</v>
      </c>
      <c r="BG294" s="227">
        <f>IF(N294="zákl. přenesená",J294,0)</f>
        <v>0</v>
      </c>
      <c r="BH294" s="227">
        <f>IF(N294="sníž. přenesená",J294,0)</f>
        <v>0</v>
      </c>
      <c r="BI294" s="227">
        <f>IF(N294="nulová",J294,0)</f>
        <v>0</v>
      </c>
      <c r="BJ294" s="19" t="s">
        <v>82</v>
      </c>
      <c r="BK294" s="227">
        <f>ROUND(I294*H294,2)</f>
        <v>0</v>
      </c>
      <c r="BL294" s="19" t="s">
        <v>336</v>
      </c>
      <c r="BM294" s="226" t="s">
        <v>4894</v>
      </c>
    </row>
    <row r="295" s="2" customFormat="1">
      <c r="A295" s="40"/>
      <c r="B295" s="41"/>
      <c r="C295" s="42"/>
      <c r="D295" s="228" t="s">
        <v>236</v>
      </c>
      <c r="E295" s="42"/>
      <c r="F295" s="229" t="s">
        <v>4895</v>
      </c>
      <c r="G295" s="42"/>
      <c r="H295" s="42"/>
      <c r="I295" s="230"/>
      <c r="J295" s="42"/>
      <c r="K295" s="42"/>
      <c r="L295" s="46"/>
      <c r="M295" s="231"/>
      <c r="N295" s="232"/>
      <c r="O295" s="86"/>
      <c r="P295" s="86"/>
      <c r="Q295" s="86"/>
      <c r="R295" s="86"/>
      <c r="S295" s="86"/>
      <c r="T295" s="86"/>
      <c r="U295" s="87"/>
      <c r="V295" s="40"/>
      <c r="W295" s="40"/>
      <c r="X295" s="40"/>
      <c r="Y295" s="40"/>
      <c r="Z295" s="40"/>
      <c r="AA295" s="40"/>
      <c r="AB295" s="40"/>
      <c r="AC295" s="40"/>
      <c r="AD295" s="40"/>
      <c r="AE295" s="40"/>
      <c r="AT295" s="19" t="s">
        <v>236</v>
      </c>
      <c r="AU295" s="19" t="s">
        <v>84</v>
      </c>
    </row>
    <row r="296" s="13" customFormat="1">
      <c r="A296" s="13"/>
      <c r="B296" s="233"/>
      <c r="C296" s="234"/>
      <c r="D296" s="235" t="s">
        <v>238</v>
      </c>
      <c r="E296" s="236" t="s">
        <v>19</v>
      </c>
      <c r="F296" s="237" t="s">
        <v>91</v>
      </c>
      <c r="G296" s="234"/>
      <c r="H296" s="238">
        <v>3</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84</v>
      </c>
      <c r="AV296" s="13" t="s">
        <v>84</v>
      </c>
      <c r="AW296" s="13" t="s">
        <v>37</v>
      </c>
      <c r="AX296" s="13" t="s">
        <v>75</v>
      </c>
      <c r="AY296" s="244" t="s">
        <v>227</v>
      </c>
    </row>
    <row r="297" s="14" customFormat="1">
      <c r="A297" s="14"/>
      <c r="B297" s="245"/>
      <c r="C297" s="246"/>
      <c r="D297" s="235" t="s">
        <v>238</v>
      </c>
      <c r="E297" s="247" t="s">
        <v>19</v>
      </c>
      <c r="F297" s="248" t="s">
        <v>240</v>
      </c>
      <c r="G297" s="246"/>
      <c r="H297" s="249">
        <v>3</v>
      </c>
      <c r="I297" s="250"/>
      <c r="J297" s="246"/>
      <c r="K297" s="246"/>
      <c r="L297" s="251"/>
      <c r="M297" s="252"/>
      <c r="N297" s="253"/>
      <c r="O297" s="253"/>
      <c r="P297" s="253"/>
      <c r="Q297" s="253"/>
      <c r="R297" s="253"/>
      <c r="S297" s="253"/>
      <c r="T297" s="253"/>
      <c r="U297" s="254"/>
      <c r="V297" s="14"/>
      <c r="W297" s="14"/>
      <c r="X297" s="14"/>
      <c r="Y297" s="14"/>
      <c r="Z297" s="14"/>
      <c r="AA297" s="14"/>
      <c r="AB297" s="14"/>
      <c r="AC297" s="14"/>
      <c r="AD297" s="14"/>
      <c r="AE297" s="14"/>
      <c r="AT297" s="255" t="s">
        <v>238</v>
      </c>
      <c r="AU297" s="255" t="s">
        <v>84</v>
      </c>
      <c r="AV297" s="14" t="s">
        <v>234</v>
      </c>
      <c r="AW297" s="14" t="s">
        <v>37</v>
      </c>
      <c r="AX297" s="14" t="s">
        <v>82</v>
      </c>
      <c r="AY297" s="255" t="s">
        <v>227</v>
      </c>
    </row>
    <row r="298" s="2" customFormat="1" ht="16.5" customHeight="1">
      <c r="A298" s="40"/>
      <c r="B298" s="41"/>
      <c r="C298" s="215" t="s">
        <v>682</v>
      </c>
      <c r="D298" s="215" t="s">
        <v>229</v>
      </c>
      <c r="E298" s="216" t="s">
        <v>4896</v>
      </c>
      <c r="F298" s="217" t="s">
        <v>4897</v>
      </c>
      <c r="G298" s="218" t="s">
        <v>1202</v>
      </c>
      <c r="H298" s="219">
        <v>2</v>
      </c>
      <c r="I298" s="220"/>
      <c r="J298" s="221">
        <f>ROUND(I298*H298,2)</f>
        <v>0</v>
      </c>
      <c r="K298" s="217" t="s">
        <v>4381</v>
      </c>
      <c r="L298" s="46"/>
      <c r="M298" s="222" t="s">
        <v>19</v>
      </c>
      <c r="N298" s="223" t="s">
        <v>46</v>
      </c>
      <c r="O298" s="86"/>
      <c r="P298" s="224">
        <f>O298*H298</f>
        <v>0</v>
      </c>
      <c r="Q298" s="224">
        <v>0.032419999999999997</v>
      </c>
      <c r="R298" s="224">
        <f>Q298*H298</f>
        <v>0.064839999999999995</v>
      </c>
      <c r="S298" s="224">
        <v>0</v>
      </c>
      <c r="T298" s="224">
        <f>S298*H298</f>
        <v>0</v>
      </c>
      <c r="U298" s="225" t="s">
        <v>19</v>
      </c>
      <c r="V298" s="40"/>
      <c r="W298" s="40"/>
      <c r="X298" s="40"/>
      <c r="Y298" s="40"/>
      <c r="Z298" s="40"/>
      <c r="AA298" s="40"/>
      <c r="AB298" s="40"/>
      <c r="AC298" s="40"/>
      <c r="AD298" s="40"/>
      <c r="AE298" s="40"/>
      <c r="AR298" s="226" t="s">
        <v>336</v>
      </c>
      <c r="AT298" s="226" t="s">
        <v>229</v>
      </c>
      <c r="AU298" s="226" t="s">
        <v>84</v>
      </c>
      <c r="AY298" s="19" t="s">
        <v>227</v>
      </c>
      <c r="BE298" s="227">
        <f>IF(N298="základní",J298,0)</f>
        <v>0</v>
      </c>
      <c r="BF298" s="227">
        <f>IF(N298="snížená",J298,0)</f>
        <v>0</v>
      </c>
      <c r="BG298" s="227">
        <f>IF(N298="zákl. přenesená",J298,0)</f>
        <v>0</v>
      </c>
      <c r="BH298" s="227">
        <f>IF(N298="sníž. přenesená",J298,0)</f>
        <v>0</v>
      </c>
      <c r="BI298" s="227">
        <f>IF(N298="nulová",J298,0)</f>
        <v>0</v>
      </c>
      <c r="BJ298" s="19" t="s">
        <v>82</v>
      </c>
      <c r="BK298" s="227">
        <f>ROUND(I298*H298,2)</f>
        <v>0</v>
      </c>
      <c r="BL298" s="19" t="s">
        <v>336</v>
      </c>
      <c r="BM298" s="226" t="s">
        <v>4898</v>
      </c>
    </row>
    <row r="299" s="2" customFormat="1">
      <c r="A299" s="40"/>
      <c r="B299" s="41"/>
      <c r="C299" s="42"/>
      <c r="D299" s="228" t="s">
        <v>236</v>
      </c>
      <c r="E299" s="42"/>
      <c r="F299" s="229" t="s">
        <v>4899</v>
      </c>
      <c r="G299" s="42"/>
      <c r="H299" s="42"/>
      <c r="I299" s="230"/>
      <c r="J299" s="42"/>
      <c r="K299" s="42"/>
      <c r="L299" s="46"/>
      <c r="M299" s="231"/>
      <c r="N299" s="232"/>
      <c r="O299" s="86"/>
      <c r="P299" s="86"/>
      <c r="Q299" s="86"/>
      <c r="R299" s="86"/>
      <c r="S299" s="86"/>
      <c r="T299" s="86"/>
      <c r="U299" s="87"/>
      <c r="V299" s="40"/>
      <c r="W299" s="40"/>
      <c r="X299" s="40"/>
      <c r="Y299" s="40"/>
      <c r="Z299" s="40"/>
      <c r="AA299" s="40"/>
      <c r="AB299" s="40"/>
      <c r="AC299" s="40"/>
      <c r="AD299" s="40"/>
      <c r="AE299" s="40"/>
      <c r="AT299" s="19" t="s">
        <v>236</v>
      </c>
      <c r="AU299" s="19" t="s">
        <v>84</v>
      </c>
    </row>
    <row r="300" s="13" customFormat="1">
      <c r="A300" s="13"/>
      <c r="B300" s="233"/>
      <c r="C300" s="234"/>
      <c r="D300" s="235" t="s">
        <v>238</v>
      </c>
      <c r="E300" s="236" t="s">
        <v>19</v>
      </c>
      <c r="F300" s="237" t="s">
        <v>84</v>
      </c>
      <c r="G300" s="234"/>
      <c r="H300" s="238">
        <v>2</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84</v>
      </c>
      <c r="AV300" s="13" t="s">
        <v>84</v>
      </c>
      <c r="AW300" s="13" t="s">
        <v>37</v>
      </c>
      <c r="AX300" s="13" t="s">
        <v>75</v>
      </c>
      <c r="AY300" s="244" t="s">
        <v>227</v>
      </c>
    </row>
    <row r="301" s="14" customFormat="1">
      <c r="A301" s="14"/>
      <c r="B301" s="245"/>
      <c r="C301" s="246"/>
      <c r="D301" s="235" t="s">
        <v>238</v>
      </c>
      <c r="E301" s="247" t="s">
        <v>19</v>
      </c>
      <c r="F301" s="248" t="s">
        <v>240</v>
      </c>
      <c r="G301" s="246"/>
      <c r="H301" s="249">
        <v>2</v>
      </c>
      <c r="I301" s="250"/>
      <c r="J301" s="246"/>
      <c r="K301" s="246"/>
      <c r="L301" s="251"/>
      <c r="M301" s="252"/>
      <c r="N301" s="253"/>
      <c r="O301" s="253"/>
      <c r="P301" s="253"/>
      <c r="Q301" s="253"/>
      <c r="R301" s="253"/>
      <c r="S301" s="253"/>
      <c r="T301" s="253"/>
      <c r="U301" s="254"/>
      <c r="V301" s="14"/>
      <c r="W301" s="14"/>
      <c r="X301" s="14"/>
      <c r="Y301" s="14"/>
      <c r="Z301" s="14"/>
      <c r="AA301" s="14"/>
      <c r="AB301" s="14"/>
      <c r="AC301" s="14"/>
      <c r="AD301" s="14"/>
      <c r="AE301" s="14"/>
      <c r="AT301" s="255" t="s">
        <v>238</v>
      </c>
      <c r="AU301" s="255" t="s">
        <v>84</v>
      </c>
      <c r="AV301" s="14" t="s">
        <v>234</v>
      </c>
      <c r="AW301" s="14" t="s">
        <v>37</v>
      </c>
      <c r="AX301" s="14" t="s">
        <v>82</v>
      </c>
      <c r="AY301" s="255" t="s">
        <v>227</v>
      </c>
    </row>
    <row r="302" s="2" customFormat="1" ht="16.5" customHeight="1">
      <c r="A302" s="40"/>
      <c r="B302" s="41"/>
      <c r="C302" s="215" t="s">
        <v>688</v>
      </c>
      <c r="D302" s="215" t="s">
        <v>229</v>
      </c>
      <c r="E302" s="216" t="s">
        <v>4900</v>
      </c>
      <c r="F302" s="217" t="s">
        <v>4901</v>
      </c>
      <c r="G302" s="218" t="s">
        <v>348</v>
      </c>
      <c r="H302" s="219">
        <v>4</v>
      </c>
      <c r="I302" s="220"/>
      <c r="J302" s="221">
        <f>ROUND(I302*H302,2)</f>
        <v>0</v>
      </c>
      <c r="K302" s="217" t="s">
        <v>19</v>
      </c>
      <c r="L302" s="46"/>
      <c r="M302" s="222" t="s">
        <v>19</v>
      </c>
      <c r="N302" s="223" t="s">
        <v>46</v>
      </c>
      <c r="O302" s="86"/>
      <c r="P302" s="224">
        <f>O302*H302</f>
        <v>0</v>
      </c>
      <c r="Q302" s="224">
        <v>0</v>
      </c>
      <c r="R302" s="224">
        <f>Q302*H302</f>
        <v>0</v>
      </c>
      <c r="S302" s="224">
        <v>0</v>
      </c>
      <c r="T302" s="224">
        <f>S302*H302</f>
        <v>0</v>
      </c>
      <c r="U302" s="225" t="s">
        <v>19</v>
      </c>
      <c r="V302" s="40"/>
      <c r="W302" s="40"/>
      <c r="X302" s="40"/>
      <c r="Y302" s="40"/>
      <c r="Z302" s="40"/>
      <c r="AA302" s="40"/>
      <c r="AB302" s="40"/>
      <c r="AC302" s="40"/>
      <c r="AD302" s="40"/>
      <c r="AE302" s="40"/>
      <c r="AR302" s="226" t="s">
        <v>336</v>
      </c>
      <c r="AT302" s="226" t="s">
        <v>229</v>
      </c>
      <c r="AU302" s="226" t="s">
        <v>84</v>
      </c>
      <c r="AY302" s="19" t="s">
        <v>227</v>
      </c>
      <c r="BE302" s="227">
        <f>IF(N302="základní",J302,0)</f>
        <v>0</v>
      </c>
      <c r="BF302" s="227">
        <f>IF(N302="snížená",J302,0)</f>
        <v>0</v>
      </c>
      <c r="BG302" s="227">
        <f>IF(N302="zákl. přenesená",J302,0)</f>
        <v>0</v>
      </c>
      <c r="BH302" s="227">
        <f>IF(N302="sníž. přenesená",J302,0)</f>
        <v>0</v>
      </c>
      <c r="BI302" s="227">
        <f>IF(N302="nulová",J302,0)</f>
        <v>0</v>
      </c>
      <c r="BJ302" s="19" t="s">
        <v>82</v>
      </c>
      <c r="BK302" s="227">
        <f>ROUND(I302*H302,2)</f>
        <v>0</v>
      </c>
      <c r="BL302" s="19" t="s">
        <v>336</v>
      </c>
      <c r="BM302" s="226" t="s">
        <v>4902</v>
      </c>
    </row>
    <row r="303" s="13" customFormat="1">
      <c r="A303" s="13"/>
      <c r="B303" s="233"/>
      <c r="C303" s="234"/>
      <c r="D303" s="235" t="s">
        <v>238</v>
      </c>
      <c r="E303" s="236" t="s">
        <v>19</v>
      </c>
      <c r="F303" s="237" t="s">
        <v>234</v>
      </c>
      <c r="G303" s="234"/>
      <c r="H303" s="238">
        <v>4</v>
      </c>
      <c r="I303" s="239"/>
      <c r="J303" s="234"/>
      <c r="K303" s="234"/>
      <c r="L303" s="240"/>
      <c r="M303" s="241"/>
      <c r="N303" s="242"/>
      <c r="O303" s="242"/>
      <c r="P303" s="242"/>
      <c r="Q303" s="242"/>
      <c r="R303" s="242"/>
      <c r="S303" s="242"/>
      <c r="T303" s="242"/>
      <c r="U303" s="243"/>
      <c r="V303" s="13"/>
      <c r="W303" s="13"/>
      <c r="X303" s="13"/>
      <c r="Y303" s="13"/>
      <c r="Z303" s="13"/>
      <c r="AA303" s="13"/>
      <c r="AB303" s="13"/>
      <c r="AC303" s="13"/>
      <c r="AD303" s="13"/>
      <c r="AE303" s="13"/>
      <c r="AT303" s="244" t="s">
        <v>238</v>
      </c>
      <c r="AU303" s="244" t="s">
        <v>84</v>
      </c>
      <c r="AV303" s="13" t="s">
        <v>84</v>
      </c>
      <c r="AW303" s="13" t="s">
        <v>37</v>
      </c>
      <c r="AX303" s="13" t="s">
        <v>75</v>
      </c>
      <c r="AY303" s="244" t="s">
        <v>227</v>
      </c>
    </row>
    <row r="304" s="14" customFormat="1">
      <c r="A304" s="14"/>
      <c r="B304" s="245"/>
      <c r="C304" s="246"/>
      <c r="D304" s="235" t="s">
        <v>238</v>
      </c>
      <c r="E304" s="247" t="s">
        <v>19</v>
      </c>
      <c r="F304" s="248" t="s">
        <v>240</v>
      </c>
      <c r="G304" s="246"/>
      <c r="H304" s="249">
        <v>4</v>
      </c>
      <c r="I304" s="250"/>
      <c r="J304" s="246"/>
      <c r="K304" s="246"/>
      <c r="L304" s="251"/>
      <c r="M304" s="252"/>
      <c r="N304" s="253"/>
      <c r="O304" s="253"/>
      <c r="P304" s="253"/>
      <c r="Q304" s="253"/>
      <c r="R304" s="253"/>
      <c r="S304" s="253"/>
      <c r="T304" s="253"/>
      <c r="U304" s="254"/>
      <c r="V304" s="14"/>
      <c r="W304" s="14"/>
      <c r="X304" s="14"/>
      <c r="Y304" s="14"/>
      <c r="Z304" s="14"/>
      <c r="AA304" s="14"/>
      <c r="AB304" s="14"/>
      <c r="AC304" s="14"/>
      <c r="AD304" s="14"/>
      <c r="AE304" s="14"/>
      <c r="AT304" s="255" t="s">
        <v>238</v>
      </c>
      <c r="AU304" s="255" t="s">
        <v>84</v>
      </c>
      <c r="AV304" s="14" t="s">
        <v>234</v>
      </c>
      <c r="AW304" s="14" t="s">
        <v>37</v>
      </c>
      <c r="AX304" s="14" t="s">
        <v>82</v>
      </c>
      <c r="AY304" s="255" t="s">
        <v>227</v>
      </c>
    </row>
    <row r="305" s="2" customFormat="1" ht="16.5" customHeight="1">
      <c r="A305" s="40"/>
      <c r="B305" s="41"/>
      <c r="C305" s="215" t="s">
        <v>693</v>
      </c>
      <c r="D305" s="215" t="s">
        <v>229</v>
      </c>
      <c r="E305" s="216" t="s">
        <v>4903</v>
      </c>
      <c r="F305" s="217" t="s">
        <v>4904</v>
      </c>
      <c r="G305" s="218" t="s">
        <v>1202</v>
      </c>
      <c r="H305" s="219">
        <v>1</v>
      </c>
      <c r="I305" s="220"/>
      <c r="J305" s="221">
        <f>ROUND(I305*H305,2)</f>
        <v>0</v>
      </c>
      <c r="K305" s="217" t="s">
        <v>19</v>
      </c>
      <c r="L305" s="46"/>
      <c r="M305" s="222" t="s">
        <v>19</v>
      </c>
      <c r="N305" s="223" t="s">
        <v>46</v>
      </c>
      <c r="O305" s="86"/>
      <c r="P305" s="224">
        <f>O305*H305</f>
        <v>0</v>
      </c>
      <c r="Q305" s="224">
        <v>0</v>
      </c>
      <c r="R305" s="224">
        <f>Q305*H305</f>
        <v>0</v>
      </c>
      <c r="S305" s="224">
        <v>0</v>
      </c>
      <c r="T305" s="224">
        <f>S305*H305</f>
        <v>0</v>
      </c>
      <c r="U305" s="225" t="s">
        <v>19</v>
      </c>
      <c r="V305" s="40"/>
      <c r="W305" s="40"/>
      <c r="X305" s="40"/>
      <c r="Y305" s="40"/>
      <c r="Z305" s="40"/>
      <c r="AA305" s="40"/>
      <c r="AB305" s="40"/>
      <c r="AC305" s="40"/>
      <c r="AD305" s="40"/>
      <c r="AE305" s="40"/>
      <c r="AR305" s="226" t="s">
        <v>336</v>
      </c>
      <c r="AT305" s="226" t="s">
        <v>229</v>
      </c>
      <c r="AU305" s="226" t="s">
        <v>84</v>
      </c>
      <c r="AY305" s="19" t="s">
        <v>227</v>
      </c>
      <c r="BE305" s="227">
        <f>IF(N305="základní",J305,0)</f>
        <v>0</v>
      </c>
      <c r="BF305" s="227">
        <f>IF(N305="snížená",J305,0)</f>
        <v>0</v>
      </c>
      <c r="BG305" s="227">
        <f>IF(N305="zákl. přenesená",J305,0)</f>
        <v>0</v>
      </c>
      <c r="BH305" s="227">
        <f>IF(N305="sníž. přenesená",J305,0)</f>
        <v>0</v>
      </c>
      <c r="BI305" s="227">
        <f>IF(N305="nulová",J305,0)</f>
        <v>0</v>
      </c>
      <c r="BJ305" s="19" t="s">
        <v>82</v>
      </c>
      <c r="BK305" s="227">
        <f>ROUND(I305*H305,2)</f>
        <v>0</v>
      </c>
      <c r="BL305" s="19" t="s">
        <v>336</v>
      </c>
      <c r="BM305" s="226" t="s">
        <v>4905</v>
      </c>
    </row>
    <row r="306" s="2" customFormat="1">
      <c r="A306" s="40"/>
      <c r="B306" s="41"/>
      <c r="C306" s="42"/>
      <c r="D306" s="235" t="s">
        <v>519</v>
      </c>
      <c r="E306" s="42"/>
      <c r="F306" s="279" t="s">
        <v>4906</v>
      </c>
      <c r="G306" s="42"/>
      <c r="H306" s="42"/>
      <c r="I306" s="230"/>
      <c r="J306" s="42"/>
      <c r="K306" s="42"/>
      <c r="L306" s="46"/>
      <c r="M306" s="231"/>
      <c r="N306" s="232"/>
      <c r="O306" s="86"/>
      <c r="P306" s="86"/>
      <c r="Q306" s="86"/>
      <c r="R306" s="86"/>
      <c r="S306" s="86"/>
      <c r="T306" s="86"/>
      <c r="U306" s="87"/>
      <c r="V306" s="40"/>
      <c r="W306" s="40"/>
      <c r="X306" s="40"/>
      <c r="Y306" s="40"/>
      <c r="Z306" s="40"/>
      <c r="AA306" s="40"/>
      <c r="AB306" s="40"/>
      <c r="AC306" s="40"/>
      <c r="AD306" s="40"/>
      <c r="AE306" s="40"/>
      <c r="AT306" s="19" t="s">
        <v>519</v>
      </c>
      <c r="AU306" s="19" t="s">
        <v>84</v>
      </c>
    </row>
    <row r="307" s="13" customFormat="1">
      <c r="A307" s="13"/>
      <c r="B307" s="233"/>
      <c r="C307" s="234"/>
      <c r="D307" s="235" t="s">
        <v>238</v>
      </c>
      <c r="E307" s="236" t="s">
        <v>19</v>
      </c>
      <c r="F307" s="237" t="s">
        <v>82</v>
      </c>
      <c r="G307" s="234"/>
      <c r="H307" s="238">
        <v>1</v>
      </c>
      <c r="I307" s="239"/>
      <c r="J307" s="234"/>
      <c r="K307" s="234"/>
      <c r="L307" s="240"/>
      <c r="M307" s="241"/>
      <c r="N307" s="242"/>
      <c r="O307" s="242"/>
      <c r="P307" s="242"/>
      <c r="Q307" s="242"/>
      <c r="R307" s="242"/>
      <c r="S307" s="242"/>
      <c r="T307" s="242"/>
      <c r="U307" s="243"/>
      <c r="V307" s="13"/>
      <c r="W307" s="13"/>
      <c r="X307" s="13"/>
      <c r="Y307" s="13"/>
      <c r="Z307" s="13"/>
      <c r="AA307" s="13"/>
      <c r="AB307" s="13"/>
      <c r="AC307" s="13"/>
      <c r="AD307" s="13"/>
      <c r="AE307" s="13"/>
      <c r="AT307" s="244" t="s">
        <v>238</v>
      </c>
      <c r="AU307" s="244" t="s">
        <v>84</v>
      </c>
      <c r="AV307" s="13" t="s">
        <v>84</v>
      </c>
      <c r="AW307" s="13" t="s">
        <v>37</v>
      </c>
      <c r="AX307" s="13" t="s">
        <v>75</v>
      </c>
      <c r="AY307" s="244" t="s">
        <v>227</v>
      </c>
    </row>
    <row r="308" s="14" customFormat="1">
      <c r="A308" s="14"/>
      <c r="B308" s="245"/>
      <c r="C308" s="246"/>
      <c r="D308" s="235" t="s">
        <v>238</v>
      </c>
      <c r="E308" s="247" t="s">
        <v>19</v>
      </c>
      <c r="F308" s="248" t="s">
        <v>240</v>
      </c>
      <c r="G308" s="246"/>
      <c r="H308" s="249">
        <v>1</v>
      </c>
      <c r="I308" s="250"/>
      <c r="J308" s="246"/>
      <c r="K308" s="246"/>
      <c r="L308" s="251"/>
      <c r="M308" s="252"/>
      <c r="N308" s="253"/>
      <c r="O308" s="253"/>
      <c r="P308" s="253"/>
      <c r="Q308" s="253"/>
      <c r="R308" s="253"/>
      <c r="S308" s="253"/>
      <c r="T308" s="253"/>
      <c r="U308" s="254"/>
      <c r="V308" s="14"/>
      <c r="W308" s="14"/>
      <c r="X308" s="14"/>
      <c r="Y308" s="14"/>
      <c r="Z308" s="14"/>
      <c r="AA308" s="14"/>
      <c r="AB308" s="14"/>
      <c r="AC308" s="14"/>
      <c r="AD308" s="14"/>
      <c r="AE308" s="14"/>
      <c r="AT308" s="255" t="s">
        <v>238</v>
      </c>
      <c r="AU308" s="255" t="s">
        <v>84</v>
      </c>
      <c r="AV308" s="14" t="s">
        <v>234</v>
      </c>
      <c r="AW308" s="14" t="s">
        <v>37</v>
      </c>
      <c r="AX308" s="14" t="s">
        <v>82</v>
      </c>
      <c r="AY308" s="255" t="s">
        <v>227</v>
      </c>
    </row>
    <row r="309" s="2" customFormat="1" ht="16.5" customHeight="1">
      <c r="A309" s="40"/>
      <c r="B309" s="41"/>
      <c r="C309" s="215" t="s">
        <v>699</v>
      </c>
      <c r="D309" s="215" t="s">
        <v>229</v>
      </c>
      <c r="E309" s="216" t="s">
        <v>4907</v>
      </c>
      <c r="F309" s="217" t="s">
        <v>4908</v>
      </c>
      <c r="G309" s="218" t="s">
        <v>348</v>
      </c>
      <c r="H309" s="219">
        <v>1</v>
      </c>
      <c r="I309" s="220"/>
      <c r="J309" s="221">
        <f>ROUND(I309*H309,2)</f>
        <v>0</v>
      </c>
      <c r="K309" s="217" t="s">
        <v>19</v>
      </c>
      <c r="L309" s="46"/>
      <c r="M309" s="222" t="s">
        <v>19</v>
      </c>
      <c r="N309" s="223" t="s">
        <v>46</v>
      </c>
      <c r="O309" s="86"/>
      <c r="P309" s="224">
        <f>O309*H309</f>
        <v>0</v>
      </c>
      <c r="Q309" s="224">
        <v>0</v>
      </c>
      <c r="R309" s="224">
        <f>Q309*H309</f>
        <v>0</v>
      </c>
      <c r="S309" s="224">
        <v>0</v>
      </c>
      <c r="T309" s="224">
        <f>S309*H309</f>
        <v>0</v>
      </c>
      <c r="U309" s="225" t="s">
        <v>19</v>
      </c>
      <c r="V309" s="40"/>
      <c r="W309" s="40"/>
      <c r="X309" s="40"/>
      <c r="Y309" s="40"/>
      <c r="Z309" s="40"/>
      <c r="AA309" s="40"/>
      <c r="AB309" s="40"/>
      <c r="AC309" s="40"/>
      <c r="AD309" s="40"/>
      <c r="AE309" s="40"/>
      <c r="AR309" s="226" t="s">
        <v>336</v>
      </c>
      <c r="AT309" s="226" t="s">
        <v>229</v>
      </c>
      <c r="AU309" s="226" t="s">
        <v>84</v>
      </c>
      <c r="AY309" s="19" t="s">
        <v>227</v>
      </c>
      <c r="BE309" s="227">
        <f>IF(N309="základní",J309,0)</f>
        <v>0</v>
      </c>
      <c r="BF309" s="227">
        <f>IF(N309="snížená",J309,0)</f>
        <v>0</v>
      </c>
      <c r="BG309" s="227">
        <f>IF(N309="zákl. přenesená",J309,0)</f>
        <v>0</v>
      </c>
      <c r="BH309" s="227">
        <f>IF(N309="sníž. přenesená",J309,0)</f>
        <v>0</v>
      </c>
      <c r="BI309" s="227">
        <f>IF(N309="nulová",J309,0)</f>
        <v>0</v>
      </c>
      <c r="BJ309" s="19" t="s">
        <v>82</v>
      </c>
      <c r="BK309" s="227">
        <f>ROUND(I309*H309,2)</f>
        <v>0</v>
      </c>
      <c r="BL309" s="19" t="s">
        <v>336</v>
      </c>
      <c r="BM309" s="226" t="s">
        <v>4909</v>
      </c>
    </row>
    <row r="310" s="13" customFormat="1">
      <c r="A310" s="13"/>
      <c r="B310" s="233"/>
      <c r="C310" s="234"/>
      <c r="D310" s="235" t="s">
        <v>238</v>
      </c>
      <c r="E310" s="236" t="s">
        <v>19</v>
      </c>
      <c r="F310" s="237" t="s">
        <v>82</v>
      </c>
      <c r="G310" s="234"/>
      <c r="H310" s="238">
        <v>1</v>
      </c>
      <c r="I310" s="239"/>
      <c r="J310" s="234"/>
      <c r="K310" s="234"/>
      <c r="L310" s="240"/>
      <c r="M310" s="241"/>
      <c r="N310" s="242"/>
      <c r="O310" s="242"/>
      <c r="P310" s="242"/>
      <c r="Q310" s="242"/>
      <c r="R310" s="242"/>
      <c r="S310" s="242"/>
      <c r="T310" s="242"/>
      <c r="U310" s="243"/>
      <c r="V310" s="13"/>
      <c r="W310" s="13"/>
      <c r="X310" s="13"/>
      <c r="Y310" s="13"/>
      <c r="Z310" s="13"/>
      <c r="AA310" s="13"/>
      <c r="AB310" s="13"/>
      <c r="AC310" s="13"/>
      <c r="AD310" s="13"/>
      <c r="AE310" s="13"/>
      <c r="AT310" s="244" t="s">
        <v>238</v>
      </c>
      <c r="AU310" s="244" t="s">
        <v>84</v>
      </c>
      <c r="AV310" s="13" t="s">
        <v>84</v>
      </c>
      <c r="AW310" s="13" t="s">
        <v>37</v>
      </c>
      <c r="AX310" s="13" t="s">
        <v>75</v>
      </c>
      <c r="AY310" s="244" t="s">
        <v>227</v>
      </c>
    </row>
    <row r="311" s="14" customFormat="1">
      <c r="A311" s="14"/>
      <c r="B311" s="245"/>
      <c r="C311" s="246"/>
      <c r="D311" s="235" t="s">
        <v>238</v>
      </c>
      <c r="E311" s="247" t="s">
        <v>19</v>
      </c>
      <c r="F311" s="248" t="s">
        <v>240</v>
      </c>
      <c r="G311" s="246"/>
      <c r="H311" s="249">
        <v>1</v>
      </c>
      <c r="I311" s="250"/>
      <c r="J311" s="246"/>
      <c r="K311" s="246"/>
      <c r="L311" s="251"/>
      <c r="M311" s="252"/>
      <c r="N311" s="253"/>
      <c r="O311" s="253"/>
      <c r="P311" s="253"/>
      <c r="Q311" s="253"/>
      <c r="R311" s="253"/>
      <c r="S311" s="253"/>
      <c r="T311" s="253"/>
      <c r="U311" s="254"/>
      <c r="V311" s="14"/>
      <c r="W311" s="14"/>
      <c r="X311" s="14"/>
      <c r="Y311" s="14"/>
      <c r="Z311" s="14"/>
      <c r="AA311" s="14"/>
      <c r="AB311" s="14"/>
      <c r="AC311" s="14"/>
      <c r="AD311" s="14"/>
      <c r="AE311" s="14"/>
      <c r="AT311" s="255" t="s">
        <v>238</v>
      </c>
      <c r="AU311" s="255" t="s">
        <v>84</v>
      </c>
      <c r="AV311" s="14" t="s">
        <v>234</v>
      </c>
      <c r="AW311" s="14" t="s">
        <v>37</v>
      </c>
      <c r="AX311" s="14" t="s">
        <v>82</v>
      </c>
      <c r="AY311" s="255" t="s">
        <v>227</v>
      </c>
    </row>
    <row r="312" s="2" customFormat="1" ht="24.15" customHeight="1">
      <c r="A312" s="40"/>
      <c r="B312" s="41"/>
      <c r="C312" s="215" t="s">
        <v>704</v>
      </c>
      <c r="D312" s="215" t="s">
        <v>229</v>
      </c>
      <c r="E312" s="216" t="s">
        <v>2211</v>
      </c>
      <c r="F312" s="217" t="s">
        <v>2212</v>
      </c>
      <c r="G312" s="218" t="s">
        <v>1202</v>
      </c>
      <c r="H312" s="219">
        <v>1</v>
      </c>
      <c r="I312" s="220"/>
      <c r="J312" s="221">
        <f>ROUND(I312*H312,2)</f>
        <v>0</v>
      </c>
      <c r="K312" s="217" t="s">
        <v>4381</v>
      </c>
      <c r="L312" s="46"/>
      <c r="M312" s="222" t="s">
        <v>19</v>
      </c>
      <c r="N312" s="223" t="s">
        <v>46</v>
      </c>
      <c r="O312" s="86"/>
      <c r="P312" s="224">
        <f>O312*H312</f>
        <v>0</v>
      </c>
      <c r="Q312" s="224">
        <v>0.016969999999999999</v>
      </c>
      <c r="R312" s="224">
        <f>Q312*H312</f>
        <v>0.016969999999999999</v>
      </c>
      <c r="S312" s="224">
        <v>0</v>
      </c>
      <c r="T312" s="224">
        <f>S312*H312</f>
        <v>0</v>
      </c>
      <c r="U312" s="225" t="s">
        <v>19</v>
      </c>
      <c r="V312" s="40"/>
      <c r="W312" s="40"/>
      <c r="X312" s="40"/>
      <c r="Y312" s="40"/>
      <c r="Z312" s="40"/>
      <c r="AA312" s="40"/>
      <c r="AB312" s="40"/>
      <c r="AC312" s="40"/>
      <c r="AD312" s="40"/>
      <c r="AE312" s="40"/>
      <c r="AR312" s="226" t="s">
        <v>336</v>
      </c>
      <c r="AT312" s="226" t="s">
        <v>229</v>
      </c>
      <c r="AU312" s="226" t="s">
        <v>84</v>
      </c>
      <c r="AY312" s="19" t="s">
        <v>227</v>
      </c>
      <c r="BE312" s="227">
        <f>IF(N312="základní",J312,0)</f>
        <v>0</v>
      </c>
      <c r="BF312" s="227">
        <f>IF(N312="snížená",J312,0)</f>
        <v>0</v>
      </c>
      <c r="BG312" s="227">
        <f>IF(N312="zákl. přenesená",J312,0)</f>
        <v>0</v>
      </c>
      <c r="BH312" s="227">
        <f>IF(N312="sníž. přenesená",J312,0)</f>
        <v>0</v>
      </c>
      <c r="BI312" s="227">
        <f>IF(N312="nulová",J312,0)</f>
        <v>0</v>
      </c>
      <c r="BJ312" s="19" t="s">
        <v>82</v>
      </c>
      <c r="BK312" s="227">
        <f>ROUND(I312*H312,2)</f>
        <v>0</v>
      </c>
      <c r="BL312" s="19" t="s">
        <v>336</v>
      </c>
      <c r="BM312" s="226" t="s">
        <v>4910</v>
      </c>
    </row>
    <row r="313" s="2" customFormat="1">
      <c r="A313" s="40"/>
      <c r="B313" s="41"/>
      <c r="C313" s="42"/>
      <c r="D313" s="228" t="s">
        <v>236</v>
      </c>
      <c r="E313" s="42"/>
      <c r="F313" s="229" t="s">
        <v>4911</v>
      </c>
      <c r="G313" s="42"/>
      <c r="H313" s="42"/>
      <c r="I313" s="230"/>
      <c r="J313" s="42"/>
      <c r="K313" s="42"/>
      <c r="L313" s="46"/>
      <c r="M313" s="231"/>
      <c r="N313" s="232"/>
      <c r="O313" s="86"/>
      <c r="P313" s="86"/>
      <c r="Q313" s="86"/>
      <c r="R313" s="86"/>
      <c r="S313" s="86"/>
      <c r="T313" s="86"/>
      <c r="U313" s="87"/>
      <c r="V313" s="40"/>
      <c r="W313" s="40"/>
      <c r="X313" s="40"/>
      <c r="Y313" s="40"/>
      <c r="Z313" s="40"/>
      <c r="AA313" s="40"/>
      <c r="AB313" s="40"/>
      <c r="AC313" s="40"/>
      <c r="AD313" s="40"/>
      <c r="AE313" s="40"/>
      <c r="AT313" s="19" t="s">
        <v>236</v>
      </c>
      <c r="AU313" s="19" t="s">
        <v>84</v>
      </c>
    </row>
    <row r="314" s="13" customFormat="1">
      <c r="A314" s="13"/>
      <c r="B314" s="233"/>
      <c r="C314" s="234"/>
      <c r="D314" s="235" t="s">
        <v>238</v>
      </c>
      <c r="E314" s="236" t="s">
        <v>19</v>
      </c>
      <c r="F314" s="237" t="s">
        <v>82</v>
      </c>
      <c r="G314" s="234"/>
      <c r="H314" s="238">
        <v>1</v>
      </c>
      <c r="I314" s="239"/>
      <c r="J314" s="234"/>
      <c r="K314" s="234"/>
      <c r="L314" s="240"/>
      <c r="M314" s="241"/>
      <c r="N314" s="242"/>
      <c r="O314" s="242"/>
      <c r="P314" s="242"/>
      <c r="Q314" s="242"/>
      <c r="R314" s="242"/>
      <c r="S314" s="242"/>
      <c r="T314" s="242"/>
      <c r="U314" s="243"/>
      <c r="V314" s="13"/>
      <c r="W314" s="13"/>
      <c r="X314" s="13"/>
      <c r="Y314" s="13"/>
      <c r="Z314" s="13"/>
      <c r="AA314" s="13"/>
      <c r="AB314" s="13"/>
      <c r="AC314" s="13"/>
      <c r="AD314" s="13"/>
      <c r="AE314" s="13"/>
      <c r="AT314" s="244" t="s">
        <v>238</v>
      </c>
      <c r="AU314" s="244" t="s">
        <v>84</v>
      </c>
      <c r="AV314" s="13" t="s">
        <v>84</v>
      </c>
      <c r="AW314" s="13" t="s">
        <v>37</v>
      </c>
      <c r="AX314" s="13" t="s">
        <v>75</v>
      </c>
      <c r="AY314" s="244" t="s">
        <v>227</v>
      </c>
    </row>
    <row r="315" s="14" customFormat="1">
      <c r="A315" s="14"/>
      <c r="B315" s="245"/>
      <c r="C315" s="246"/>
      <c r="D315" s="235" t="s">
        <v>238</v>
      </c>
      <c r="E315" s="247" t="s">
        <v>19</v>
      </c>
      <c r="F315" s="248" t="s">
        <v>240</v>
      </c>
      <c r="G315" s="246"/>
      <c r="H315" s="249">
        <v>1</v>
      </c>
      <c r="I315" s="250"/>
      <c r="J315" s="246"/>
      <c r="K315" s="246"/>
      <c r="L315" s="251"/>
      <c r="M315" s="252"/>
      <c r="N315" s="253"/>
      <c r="O315" s="253"/>
      <c r="P315" s="253"/>
      <c r="Q315" s="253"/>
      <c r="R315" s="253"/>
      <c r="S315" s="253"/>
      <c r="T315" s="253"/>
      <c r="U315" s="254"/>
      <c r="V315" s="14"/>
      <c r="W315" s="14"/>
      <c r="X315" s="14"/>
      <c r="Y315" s="14"/>
      <c r="Z315" s="14"/>
      <c r="AA315" s="14"/>
      <c r="AB315" s="14"/>
      <c r="AC315" s="14"/>
      <c r="AD315" s="14"/>
      <c r="AE315" s="14"/>
      <c r="AT315" s="255" t="s">
        <v>238</v>
      </c>
      <c r="AU315" s="255" t="s">
        <v>84</v>
      </c>
      <c r="AV315" s="14" t="s">
        <v>234</v>
      </c>
      <c r="AW315" s="14" t="s">
        <v>37</v>
      </c>
      <c r="AX315" s="14" t="s">
        <v>82</v>
      </c>
      <c r="AY315" s="255" t="s">
        <v>227</v>
      </c>
    </row>
    <row r="316" s="2" customFormat="1" ht="24.15" customHeight="1">
      <c r="A316" s="40"/>
      <c r="B316" s="41"/>
      <c r="C316" s="215" t="s">
        <v>709</v>
      </c>
      <c r="D316" s="215" t="s">
        <v>229</v>
      </c>
      <c r="E316" s="216" t="s">
        <v>4912</v>
      </c>
      <c r="F316" s="217" t="s">
        <v>4913</v>
      </c>
      <c r="G316" s="218" t="s">
        <v>1202</v>
      </c>
      <c r="H316" s="219">
        <v>10</v>
      </c>
      <c r="I316" s="220"/>
      <c r="J316" s="221">
        <f>ROUND(I316*H316,2)</f>
        <v>0</v>
      </c>
      <c r="K316" s="217" t="s">
        <v>4381</v>
      </c>
      <c r="L316" s="46"/>
      <c r="M316" s="222" t="s">
        <v>19</v>
      </c>
      <c r="N316" s="223" t="s">
        <v>46</v>
      </c>
      <c r="O316" s="86"/>
      <c r="P316" s="224">
        <f>O316*H316</f>
        <v>0</v>
      </c>
      <c r="Q316" s="224">
        <v>0.016570000000000001</v>
      </c>
      <c r="R316" s="224">
        <f>Q316*H316</f>
        <v>0.16570000000000001</v>
      </c>
      <c r="S316" s="224">
        <v>0</v>
      </c>
      <c r="T316" s="224">
        <f>S316*H316</f>
        <v>0</v>
      </c>
      <c r="U316" s="225" t="s">
        <v>19</v>
      </c>
      <c r="V316" s="40"/>
      <c r="W316" s="40"/>
      <c r="X316" s="40"/>
      <c r="Y316" s="40"/>
      <c r="Z316" s="40"/>
      <c r="AA316" s="40"/>
      <c r="AB316" s="40"/>
      <c r="AC316" s="40"/>
      <c r="AD316" s="40"/>
      <c r="AE316" s="40"/>
      <c r="AR316" s="226" t="s">
        <v>336</v>
      </c>
      <c r="AT316" s="226" t="s">
        <v>229</v>
      </c>
      <c r="AU316" s="226" t="s">
        <v>84</v>
      </c>
      <c r="AY316" s="19" t="s">
        <v>227</v>
      </c>
      <c r="BE316" s="227">
        <f>IF(N316="základní",J316,0)</f>
        <v>0</v>
      </c>
      <c r="BF316" s="227">
        <f>IF(N316="snížená",J316,0)</f>
        <v>0</v>
      </c>
      <c r="BG316" s="227">
        <f>IF(N316="zákl. přenesená",J316,0)</f>
        <v>0</v>
      </c>
      <c r="BH316" s="227">
        <f>IF(N316="sníž. přenesená",J316,0)</f>
        <v>0</v>
      </c>
      <c r="BI316" s="227">
        <f>IF(N316="nulová",J316,0)</f>
        <v>0</v>
      </c>
      <c r="BJ316" s="19" t="s">
        <v>82</v>
      </c>
      <c r="BK316" s="227">
        <f>ROUND(I316*H316,2)</f>
        <v>0</v>
      </c>
      <c r="BL316" s="19" t="s">
        <v>336</v>
      </c>
      <c r="BM316" s="226" t="s">
        <v>4914</v>
      </c>
    </row>
    <row r="317" s="2" customFormat="1">
      <c r="A317" s="40"/>
      <c r="B317" s="41"/>
      <c r="C317" s="42"/>
      <c r="D317" s="228" t="s">
        <v>236</v>
      </c>
      <c r="E317" s="42"/>
      <c r="F317" s="229" t="s">
        <v>4915</v>
      </c>
      <c r="G317" s="42"/>
      <c r="H317" s="42"/>
      <c r="I317" s="230"/>
      <c r="J317" s="42"/>
      <c r="K317" s="42"/>
      <c r="L317" s="46"/>
      <c r="M317" s="231"/>
      <c r="N317" s="232"/>
      <c r="O317" s="86"/>
      <c r="P317" s="86"/>
      <c r="Q317" s="86"/>
      <c r="R317" s="86"/>
      <c r="S317" s="86"/>
      <c r="T317" s="86"/>
      <c r="U317" s="87"/>
      <c r="V317" s="40"/>
      <c r="W317" s="40"/>
      <c r="X317" s="40"/>
      <c r="Y317" s="40"/>
      <c r="Z317" s="40"/>
      <c r="AA317" s="40"/>
      <c r="AB317" s="40"/>
      <c r="AC317" s="40"/>
      <c r="AD317" s="40"/>
      <c r="AE317" s="40"/>
      <c r="AT317" s="19" t="s">
        <v>236</v>
      </c>
      <c r="AU317" s="19" t="s">
        <v>84</v>
      </c>
    </row>
    <row r="318" s="13" customFormat="1">
      <c r="A318" s="13"/>
      <c r="B318" s="233"/>
      <c r="C318" s="234"/>
      <c r="D318" s="235" t="s">
        <v>238</v>
      </c>
      <c r="E318" s="236" t="s">
        <v>19</v>
      </c>
      <c r="F318" s="237" t="s">
        <v>117</v>
      </c>
      <c r="G318" s="234"/>
      <c r="H318" s="238">
        <v>10</v>
      </c>
      <c r="I318" s="239"/>
      <c r="J318" s="234"/>
      <c r="K318" s="234"/>
      <c r="L318" s="240"/>
      <c r="M318" s="241"/>
      <c r="N318" s="242"/>
      <c r="O318" s="242"/>
      <c r="P318" s="242"/>
      <c r="Q318" s="242"/>
      <c r="R318" s="242"/>
      <c r="S318" s="242"/>
      <c r="T318" s="242"/>
      <c r="U318" s="243"/>
      <c r="V318" s="13"/>
      <c r="W318" s="13"/>
      <c r="X318" s="13"/>
      <c r="Y318" s="13"/>
      <c r="Z318" s="13"/>
      <c r="AA318" s="13"/>
      <c r="AB318" s="13"/>
      <c r="AC318" s="13"/>
      <c r="AD318" s="13"/>
      <c r="AE318" s="13"/>
      <c r="AT318" s="244" t="s">
        <v>238</v>
      </c>
      <c r="AU318" s="244" t="s">
        <v>84</v>
      </c>
      <c r="AV318" s="13" t="s">
        <v>84</v>
      </c>
      <c r="AW318" s="13" t="s">
        <v>37</v>
      </c>
      <c r="AX318" s="13" t="s">
        <v>75</v>
      </c>
      <c r="AY318" s="244" t="s">
        <v>227</v>
      </c>
    </row>
    <row r="319" s="14" customFormat="1">
      <c r="A319" s="14"/>
      <c r="B319" s="245"/>
      <c r="C319" s="246"/>
      <c r="D319" s="235" t="s">
        <v>238</v>
      </c>
      <c r="E319" s="247" t="s">
        <v>19</v>
      </c>
      <c r="F319" s="248" t="s">
        <v>240</v>
      </c>
      <c r="G319" s="246"/>
      <c r="H319" s="249">
        <v>10</v>
      </c>
      <c r="I319" s="250"/>
      <c r="J319" s="246"/>
      <c r="K319" s="246"/>
      <c r="L319" s="251"/>
      <c r="M319" s="252"/>
      <c r="N319" s="253"/>
      <c r="O319" s="253"/>
      <c r="P319" s="253"/>
      <c r="Q319" s="253"/>
      <c r="R319" s="253"/>
      <c r="S319" s="253"/>
      <c r="T319" s="253"/>
      <c r="U319" s="254"/>
      <c r="V319" s="14"/>
      <c r="W319" s="14"/>
      <c r="X319" s="14"/>
      <c r="Y319" s="14"/>
      <c r="Z319" s="14"/>
      <c r="AA319" s="14"/>
      <c r="AB319" s="14"/>
      <c r="AC319" s="14"/>
      <c r="AD319" s="14"/>
      <c r="AE319" s="14"/>
      <c r="AT319" s="255" t="s">
        <v>238</v>
      </c>
      <c r="AU319" s="255" t="s">
        <v>84</v>
      </c>
      <c r="AV319" s="14" t="s">
        <v>234</v>
      </c>
      <c r="AW319" s="14" t="s">
        <v>37</v>
      </c>
      <c r="AX319" s="14" t="s">
        <v>82</v>
      </c>
      <c r="AY319" s="255" t="s">
        <v>227</v>
      </c>
    </row>
    <row r="320" s="2" customFormat="1" ht="16.5" customHeight="1">
      <c r="A320" s="40"/>
      <c r="B320" s="41"/>
      <c r="C320" s="215" t="s">
        <v>714</v>
      </c>
      <c r="D320" s="215" t="s">
        <v>229</v>
      </c>
      <c r="E320" s="216" t="s">
        <v>4916</v>
      </c>
      <c r="F320" s="217" t="s">
        <v>4917</v>
      </c>
      <c r="G320" s="218" t="s">
        <v>1202</v>
      </c>
      <c r="H320" s="219">
        <v>3</v>
      </c>
      <c r="I320" s="220"/>
      <c r="J320" s="221">
        <f>ROUND(I320*H320,2)</f>
        <v>0</v>
      </c>
      <c r="K320" s="217" t="s">
        <v>19</v>
      </c>
      <c r="L320" s="46"/>
      <c r="M320" s="222" t="s">
        <v>19</v>
      </c>
      <c r="N320" s="223" t="s">
        <v>46</v>
      </c>
      <c r="O320" s="86"/>
      <c r="P320" s="224">
        <f>O320*H320</f>
        <v>0</v>
      </c>
      <c r="Q320" s="224">
        <v>0</v>
      </c>
      <c r="R320" s="224">
        <f>Q320*H320</f>
        <v>0</v>
      </c>
      <c r="S320" s="224">
        <v>0</v>
      </c>
      <c r="T320" s="224">
        <f>S320*H320</f>
        <v>0</v>
      </c>
      <c r="U320" s="225" t="s">
        <v>19</v>
      </c>
      <c r="V320" s="40"/>
      <c r="W320" s="40"/>
      <c r="X320" s="40"/>
      <c r="Y320" s="40"/>
      <c r="Z320" s="40"/>
      <c r="AA320" s="40"/>
      <c r="AB320" s="40"/>
      <c r="AC320" s="40"/>
      <c r="AD320" s="40"/>
      <c r="AE320" s="40"/>
      <c r="AR320" s="226" t="s">
        <v>336</v>
      </c>
      <c r="AT320" s="226" t="s">
        <v>229</v>
      </c>
      <c r="AU320" s="226" t="s">
        <v>84</v>
      </c>
      <c r="AY320" s="19" t="s">
        <v>227</v>
      </c>
      <c r="BE320" s="227">
        <f>IF(N320="základní",J320,0)</f>
        <v>0</v>
      </c>
      <c r="BF320" s="227">
        <f>IF(N320="snížená",J320,0)</f>
        <v>0</v>
      </c>
      <c r="BG320" s="227">
        <f>IF(N320="zákl. přenesená",J320,0)</f>
        <v>0</v>
      </c>
      <c r="BH320" s="227">
        <f>IF(N320="sníž. přenesená",J320,0)</f>
        <v>0</v>
      </c>
      <c r="BI320" s="227">
        <f>IF(N320="nulová",J320,0)</f>
        <v>0</v>
      </c>
      <c r="BJ320" s="19" t="s">
        <v>82</v>
      </c>
      <c r="BK320" s="227">
        <f>ROUND(I320*H320,2)</f>
        <v>0</v>
      </c>
      <c r="BL320" s="19" t="s">
        <v>336</v>
      </c>
      <c r="BM320" s="226" t="s">
        <v>4918</v>
      </c>
    </row>
    <row r="321" s="2" customFormat="1">
      <c r="A321" s="40"/>
      <c r="B321" s="41"/>
      <c r="C321" s="42"/>
      <c r="D321" s="235" t="s">
        <v>519</v>
      </c>
      <c r="E321" s="42"/>
      <c r="F321" s="279" t="s">
        <v>4919</v>
      </c>
      <c r="G321" s="42"/>
      <c r="H321" s="42"/>
      <c r="I321" s="230"/>
      <c r="J321" s="42"/>
      <c r="K321" s="42"/>
      <c r="L321" s="46"/>
      <c r="M321" s="231"/>
      <c r="N321" s="232"/>
      <c r="O321" s="86"/>
      <c r="P321" s="86"/>
      <c r="Q321" s="86"/>
      <c r="R321" s="86"/>
      <c r="S321" s="86"/>
      <c r="T321" s="86"/>
      <c r="U321" s="87"/>
      <c r="V321" s="40"/>
      <c r="W321" s="40"/>
      <c r="X321" s="40"/>
      <c r="Y321" s="40"/>
      <c r="Z321" s="40"/>
      <c r="AA321" s="40"/>
      <c r="AB321" s="40"/>
      <c r="AC321" s="40"/>
      <c r="AD321" s="40"/>
      <c r="AE321" s="40"/>
      <c r="AT321" s="19" t="s">
        <v>519</v>
      </c>
      <c r="AU321" s="19" t="s">
        <v>84</v>
      </c>
    </row>
    <row r="322" s="13" customFormat="1">
      <c r="A322" s="13"/>
      <c r="B322" s="233"/>
      <c r="C322" s="234"/>
      <c r="D322" s="235" t="s">
        <v>238</v>
      </c>
      <c r="E322" s="236" t="s">
        <v>19</v>
      </c>
      <c r="F322" s="237" t="s">
        <v>91</v>
      </c>
      <c r="G322" s="234"/>
      <c r="H322" s="238">
        <v>3</v>
      </c>
      <c r="I322" s="239"/>
      <c r="J322" s="234"/>
      <c r="K322" s="234"/>
      <c r="L322" s="240"/>
      <c r="M322" s="241"/>
      <c r="N322" s="242"/>
      <c r="O322" s="242"/>
      <c r="P322" s="242"/>
      <c r="Q322" s="242"/>
      <c r="R322" s="242"/>
      <c r="S322" s="242"/>
      <c r="T322" s="242"/>
      <c r="U322" s="243"/>
      <c r="V322" s="13"/>
      <c r="W322" s="13"/>
      <c r="X322" s="13"/>
      <c r="Y322" s="13"/>
      <c r="Z322" s="13"/>
      <c r="AA322" s="13"/>
      <c r="AB322" s="13"/>
      <c r="AC322" s="13"/>
      <c r="AD322" s="13"/>
      <c r="AE322" s="13"/>
      <c r="AT322" s="244" t="s">
        <v>238</v>
      </c>
      <c r="AU322" s="244" t="s">
        <v>84</v>
      </c>
      <c r="AV322" s="13" t="s">
        <v>84</v>
      </c>
      <c r="AW322" s="13" t="s">
        <v>37</v>
      </c>
      <c r="AX322" s="13" t="s">
        <v>75</v>
      </c>
      <c r="AY322" s="244" t="s">
        <v>227</v>
      </c>
    </row>
    <row r="323" s="14" customFormat="1">
      <c r="A323" s="14"/>
      <c r="B323" s="245"/>
      <c r="C323" s="246"/>
      <c r="D323" s="235" t="s">
        <v>238</v>
      </c>
      <c r="E323" s="247" t="s">
        <v>19</v>
      </c>
      <c r="F323" s="248" t="s">
        <v>240</v>
      </c>
      <c r="G323" s="246"/>
      <c r="H323" s="249">
        <v>3</v>
      </c>
      <c r="I323" s="250"/>
      <c r="J323" s="246"/>
      <c r="K323" s="246"/>
      <c r="L323" s="251"/>
      <c r="M323" s="252"/>
      <c r="N323" s="253"/>
      <c r="O323" s="253"/>
      <c r="P323" s="253"/>
      <c r="Q323" s="253"/>
      <c r="R323" s="253"/>
      <c r="S323" s="253"/>
      <c r="T323" s="253"/>
      <c r="U323" s="254"/>
      <c r="V323" s="14"/>
      <c r="W323" s="14"/>
      <c r="X323" s="14"/>
      <c r="Y323" s="14"/>
      <c r="Z323" s="14"/>
      <c r="AA323" s="14"/>
      <c r="AB323" s="14"/>
      <c r="AC323" s="14"/>
      <c r="AD323" s="14"/>
      <c r="AE323" s="14"/>
      <c r="AT323" s="255" t="s">
        <v>238</v>
      </c>
      <c r="AU323" s="255" t="s">
        <v>84</v>
      </c>
      <c r="AV323" s="14" t="s">
        <v>234</v>
      </c>
      <c r="AW323" s="14" t="s">
        <v>37</v>
      </c>
      <c r="AX323" s="14" t="s">
        <v>82</v>
      </c>
      <c r="AY323" s="255" t="s">
        <v>227</v>
      </c>
    </row>
    <row r="324" s="2" customFormat="1" ht="16.5" customHeight="1">
      <c r="A324" s="40"/>
      <c r="B324" s="41"/>
      <c r="C324" s="215" t="s">
        <v>721</v>
      </c>
      <c r="D324" s="215" t="s">
        <v>229</v>
      </c>
      <c r="E324" s="216" t="s">
        <v>4920</v>
      </c>
      <c r="F324" s="217" t="s">
        <v>4921</v>
      </c>
      <c r="G324" s="218" t="s">
        <v>1202</v>
      </c>
      <c r="H324" s="219">
        <v>1</v>
      </c>
      <c r="I324" s="220"/>
      <c r="J324" s="221">
        <f>ROUND(I324*H324,2)</f>
        <v>0</v>
      </c>
      <c r="K324" s="217" t="s">
        <v>4381</v>
      </c>
      <c r="L324" s="46"/>
      <c r="M324" s="222" t="s">
        <v>19</v>
      </c>
      <c r="N324" s="223" t="s">
        <v>46</v>
      </c>
      <c r="O324" s="86"/>
      <c r="P324" s="224">
        <f>O324*H324</f>
        <v>0</v>
      </c>
      <c r="Q324" s="224">
        <v>0.020729999999999998</v>
      </c>
      <c r="R324" s="224">
        <f>Q324*H324</f>
        <v>0.020729999999999998</v>
      </c>
      <c r="S324" s="224">
        <v>0</v>
      </c>
      <c r="T324" s="224">
        <f>S324*H324</f>
        <v>0</v>
      </c>
      <c r="U324" s="225" t="s">
        <v>19</v>
      </c>
      <c r="V324" s="40"/>
      <c r="W324" s="40"/>
      <c r="X324" s="40"/>
      <c r="Y324" s="40"/>
      <c r="Z324" s="40"/>
      <c r="AA324" s="40"/>
      <c r="AB324" s="40"/>
      <c r="AC324" s="40"/>
      <c r="AD324" s="40"/>
      <c r="AE324" s="40"/>
      <c r="AR324" s="226" t="s">
        <v>336</v>
      </c>
      <c r="AT324" s="226" t="s">
        <v>229</v>
      </c>
      <c r="AU324" s="226" t="s">
        <v>84</v>
      </c>
      <c r="AY324" s="19" t="s">
        <v>227</v>
      </c>
      <c r="BE324" s="227">
        <f>IF(N324="základní",J324,0)</f>
        <v>0</v>
      </c>
      <c r="BF324" s="227">
        <f>IF(N324="snížená",J324,0)</f>
        <v>0</v>
      </c>
      <c r="BG324" s="227">
        <f>IF(N324="zákl. přenesená",J324,0)</f>
        <v>0</v>
      </c>
      <c r="BH324" s="227">
        <f>IF(N324="sníž. přenesená",J324,0)</f>
        <v>0</v>
      </c>
      <c r="BI324" s="227">
        <f>IF(N324="nulová",J324,0)</f>
        <v>0</v>
      </c>
      <c r="BJ324" s="19" t="s">
        <v>82</v>
      </c>
      <c r="BK324" s="227">
        <f>ROUND(I324*H324,2)</f>
        <v>0</v>
      </c>
      <c r="BL324" s="19" t="s">
        <v>336</v>
      </c>
      <c r="BM324" s="226" t="s">
        <v>4922</v>
      </c>
    </row>
    <row r="325" s="2" customFormat="1">
      <c r="A325" s="40"/>
      <c r="B325" s="41"/>
      <c r="C325" s="42"/>
      <c r="D325" s="228" t="s">
        <v>236</v>
      </c>
      <c r="E325" s="42"/>
      <c r="F325" s="229" t="s">
        <v>4923</v>
      </c>
      <c r="G325" s="42"/>
      <c r="H325" s="42"/>
      <c r="I325" s="230"/>
      <c r="J325" s="42"/>
      <c r="K325" s="42"/>
      <c r="L325" s="46"/>
      <c r="M325" s="231"/>
      <c r="N325" s="232"/>
      <c r="O325" s="86"/>
      <c r="P325" s="86"/>
      <c r="Q325" s="86"/>
      <c r="R325" s="86"/>
      <c r="S325" s="86"/>
      <c r="T325" s="86"/>
      <c r="U325" s="87"/>
      <c r="V325" s="40"/>
      <c r="W325" s="40"/>
      <c r="X325" s="40"/>
      <c r="Y325" s="40"/>
      <c r="Z325" s="40"/>
      <c r="AA325" s="40"/>
      <c r="AB325" s="40"/>
      <c r="AC325" s="40"/>
      <c r="AD325" s="40"/>
      <c r="AE325" s="40"/>
      <c r="AT325" s="19" t="s">
        <v>236</v>
      </c>
      <c r="AU325" s="19" t="s">
        <v>84</v>
      </c>
    </row>
    <row r="326" s="13" customFormat="1">
      <c r="A326" s="13"/>
      <c r="B326" s="233"/>
      <c r="C326" s="234"/>
      <c r="D326" s="235" t="s">
        <v>238</v>
      </c>
      <c r="E326" s="236" t="s">
        <v>19</v>
      </c>
      <c r="F326" s="237" t="s">
        <v>82</v>
      </c>
      <c r="G326" s="234"/>
      <c r="H326" s="238">
        <v>1</v>
      </c>
      <c r="I326" s="239"/>
      <c r="J326" s="234"/>
      <c r="K326" s="234"/>
      <c r="L326" s="240"/>
      <c r="M326" s="241"/>
      <c r="N326" s="242"/>
      <c r="O326" s="242"/>
      <c r="P326" s="242"/>
      <c r="Q326" s="242"/>
      <c r="R326" s="242"/>
      <c r="S326" s="242"/>
      <c r="T326" s="242"/>
      <c r="U326" s="243"/>
      <c r="V326" s="13"/>
      <c r="W326" s="13"/>
      <c r="X326" s="13"/>
      <c r="Y326" s="13"/>
      <c r="Z326" s="13"/>
      <c r="AA326" s="13"/>
      <c r="AB326" s="13"/>
      <c r="AC326" s="13"/>
      <c r="AD326" s="13"/>
      <c r="AE326" s="13"/>
      <c r="AT326" s="244" t="s">
        <v>238</v>
      </c>
      <c r="AU326" s="244" t="s">
        <v>84</v>
      </c>
      <c r="AV326" s="13" t="s">
        <v>84</v>
      </c>
      <c r="AW326" s="13" t="s">
        <v>37</v>
      </c>
      <c r="AX326" s="13" t="s">
        <v>75</v>
      </c>
      <c r="AY326" s="244" t="s">
        <v>227</v>
      </c>
    </row>
    <row r="327" s="14" customFormat="1">
      <c r="A327" s="14"/>
      <c r="B327" s="245"/>
      <c r="C327" s="246"/>
      <c r="D327" s="235" t="s">
        <v>238</v>
      </c>
      <c r="E327" s="247" t="s">
        <v>19</v>
      </c>
      <c r="F327" s="248" t="s">
        <v>240</v>
      </c>
      <c r="G327" s="246"/>
      <c r="H327" s="249">
        <v>1</v>
      </c>
      <c r="I327" s="250"/>
      <c r="J327" s="246"/>
      <c r="K327" s="246"/>
      <c r="L327" s="251"/>
      <c r="M327" s="252"/>
      <c r="N327" s="253"/>
      <c r="O327" s="253"/>
      <c r="P327" s="253"/>
      <c r="Q327" s="253"/>
      <c r="R327" s="253"/>
      <c r="S327" s="253"/>
      <c r="T327" s="253"/>
      <c r="U327" s="254"/>
      <c r="V327" s="14"/>
      <c r="W327" s="14"/>
      <c r="X327" s="14"/>
      <c r="Y327" s="14"/>
      <c r="Z327" s="14"/>
      <c r="AA327" s="14"/>
      <c r="AB327" s="14"/>
      <c r="AC327" s="14"/>
      <c r="AD327" s="14"/>
      <c r="AE327" s="14"/>
      <c r="AT327" s="255" t="s">
        <v>238</v>
      </c>
      <c r="AU327" s="255" t="s">
        <v>84</v>
      </c>
      <c r="AV327" s="14" t="s">
        <v>234</v>
      </c>
      <c r="AW327" s="14" t="s">
        <v>37</v>
      </c>
      <c r="AX327" s="14" t="s">
        <v>82</v>
      </c>
      <c r="AY327" s="255" t="s">
        <v>227</v>
      </c>
    </row>
    <row r="328" s="2" customFormat="1" ht="16.5" customHeight="1">
      <c r="A328" s="40"/>
      <c r="B328" s="41"/>
      <c r="C328" s="215" t="s">
        <v>726</v>
      </c>
      <c r="D328" s="215" t="s">
        <v>229</v>
      </c>
      <c r="E328" s="216" t="s">
        <v>4924</v>
      </c>
      <c r="F328" s="217" t="s">
        <v>4925</v>
      </c>
      <c r="G328" s="218" t="s">
        <v>1202</v>
      </c>
      <c r="H328" s="219">
        <v>1</v>
      </c>
      <c r="I328" s="220"/>
      <c r="J328" s="221">
        <f>ROUND(I328*H328,2)</f>
        <v>0</v>
      </c>
      <c r="K328" s="217" t="s">
        <v>4381</v>
      </c>
      <c r="L328" s="46"/>
      <c r="M328" s="222" t="s">
        <v>19</v>
      </c>
      <c r="N328" s="223" t="s">
        <v>46</v>
      </c>
      <c r="O328" s="86"/>
      <c r="P328" s="224">
        <f>O328*H328</f>
        <v>0</v>
      </c>
      <c r="Q328" s="224">
        <v>0.00172</v>
      </c>
      <c r="R328" s="224">
        <f>Q328*H328</f>
        <v>0.00172</v>
      </c>
      <c r="S328" s="224">
        <v>0</v>
      </c>
      <c r="T328" s="224">
        <f>S328*H328</f>
        <v>0</v>
      </c>
      <c r="U328" s="225" t="s">
        <v>19</v>
      </c>
      <c r="V328" s="40"/>
      <c r="W328" s="40"/>
      <c r="X328" s="40"/>
      <c r="Y328" s="40"/>
      <c r="Z328" s="40"/>
      <c r="AA328" s="40"/>
      <c r="AB328" s="40"/>
      <c r="AC328" s="40"/>
      <c r="AD328" s="40"/>
      <c r="AE328" s="40"/>
      <c r="AR328" s="226" t="s">
        <v>336</v>
      </c>
      <c r="AT328" s="226" t="s">
        <v>229</v>
      </c>
      <c r="AU328" s="226" t="s">
        <v>84</v>
      </c>
      <c r="AY328" s="19" t="s">
        <v>227</v>
      </c>
      <c r="BE328" s="227">
        <f>IF(N328="základní",J328,0)</f>
        <v>0</v>
      </c>
      <c r="BF328" s="227">
        <f>IF(N328="snížená",J328,0)</f>
        <v>0</v>
      </c>
      <c r="BG328" s="227">
        <f>IF(N328="zákl. přenesená",J328,0)</f>
        <v>0</v>
      </c>
      <c r="BH328" s="227">
        <f>IF(N328="sníž. přenesená",J328,0)</f>
        <v>0</v>
      </c>
      <c r="BI328" s="227">
        <f>IF(N328="nulová",J328,0)</f>
        <v>0</v>
      </c>
      <c r="BJ328" s="19" t="s">
        <v>82</v>
      </c>
      <c r="BK328" s="227">
        <f>ROUND(I328*H328,2)</f>
        <v>0</v>
      </c>
      <c r="BL328" s="19" t="s">
        <v>336</v>
      </c>
      <c r="BM328" s="226" t="s">
        <v>4926</v>
      </c>
    </row>
    <row r="329" s="2" customFormat="1">
      <c r="A329" s="40"/>
      <c r="B329" s="41"/>
      <c r="C329" s="42"/>
      <c r="D329" s="228" t="s">
        <v>236</v>
      </c>
      <c r="E329" s="42"/>
      <c r="F329" s="229" t="s">
        <v>4927</v>
      </c>
      <c r="G329" s="42"/>
      <c r="H329" s="42"/>
      <c r="I329" s="230"/>
      <c r="J329" s="42"/>
      <c r="K329" s="42"/>
      <c r="L329" s="46"/>
      <c r="M329" s="231"/>
      <c r="N329" s="232"/>
      <c r="O329" s="86"/>
      <c r="P329" s="86"/>
      <c r="Q329" s="86"/>
      <c r="R329" s="86"/>
      <c r="S329" s="86"/>
      <c r="T329" s="86"/>
      <c r="U329" s="87"/>
      <c r="V329" s="40"/>
      <c r="W329" s="40"/>
      <c r="X329" s="40"/>
      <c r="Y329" s="40"/>
      <c r="Z329" s="40"/>
      <c r="AA329" s="40"/>
      <c r="AB329" s="40"/>
      <c r="AC329" s="40"/>
      <c r="AD329" s="40"/>
      <c r="AE329" s="40"/>
      <c r="AT329" s="19" t="s">
        <v>236</v>
      </c>
      <c r="AU329" s="19" t="s">
        <v>84</v>
      </c>
    </row>
    <row r="330" s="13" customFormat="1">
      <c r="A330" s="13"/>
      <c r="B330" s="233"/>
      <c r="C330" s="234"/>
      <c r="D330" s="235" t="s">
        <v>238</v>
      </c>
      <c r="E330" s="236" t="s">
        <v>19</v>
      </c>
      <c r="F330" s="237" t="s">
        <v>82</v>
      </c>
      <c r="G330" s="234"/>
      <c r="H330" s="238">
        <v>1</v>
      </c>
      <c r="I330" s="239"/>
      <c r="J330" s="234"/>
      <c r="K330" s="234"/>
      <c r="L330" s="240"/>
      <c r="M330" s="241"/>
      <c r="N330" s="242"/>
      <c r="O330" s="242"/>
      <c r="P330" s="242"/>
      <c r="Q330" s="242"/>
      <c r="R330" s="242"/>
      <c r="S330" s="242"/>
      <c r="T330" s="242"/>
      <c r="U330" s="243"/>
      <c r="V330" s="13"/>
      <c r="W330" s="13"/>
      <c r="X330" s="13"/>
      <c r="Y330" s="13"/>
      <c r="Z330" s="13"/>
      <c r="AA330" s="13"/>
      <c r="AB330" s="13"/>
      <c r="AC330" s="13"/>
      <c r="AD330" s="13"/>
      <c r="AE330" s="13"/>
      <c r="AT330" s="244" t="s">
        <v>238</v>
      </c>
      <c r="AU330" s="244" t="s">
        <v>84</v>
      </c>
      <c r="AV330" s="13" t="s">
        <v>84</v>
      </c>
      <c r="AW330" s="13" t="s">
        <v>37</v>
      </c>
      <c r="AX330" s="13" t="s">
        <v>75</v>
      </c>
      <c r="AY330" s="244" t="s">
        <v>227</v>
      </c>
    </row>
    <row r="331" s="14" customFormat="1">
      <c r="A331" s="14"/>
      <c r="B331" s="245"/>
      <c r="C331" s="246"/>
      <c r="D331" s="235" t="s">
        <v>238</v>
      </c>
      <c r="E331" s="247" t="s">
        <v>19</v>
      </c>
      <c r="F331" s="248" t="s">
        <v>240</v>
      </c>
      <c r="G331" s="246"/>
      <c r="H331" s="249">
        <v>1</v>
      </c>
      <c r="I331" s="250"/>
      <c r="J331" s="246"/>
      <c r="K331" s="246"/>
      <c r="L331" s="251"/>
      <c r="M331" s="252"/>
      <c r="N331" s="253"/>
      <c r="O331" s="253"/>
      <c r="P331" s="253"/>
      <c r="Q331" s="253"/>
      <c r="R331" s="253"/>
      <c r="S331" s="253"/>
      <c r="T331" s="253"/>
      <c r="U331" s="254"/>
      <c r="V331" s="14"/>
      <c r="W331" s="14"/>
      <c r="X331" s="14"/>
      <c r="Y331" s="14"/>
      <c r="Z331" s="14"/>
      <c r="AA331" s="14"/>
      <c r="AB331" s="14"/>
      <c r="AC331" s="14"/>
      <c r="AD331" s="14"/>
      <c r="AE331" s="14"/>
      <c r="AT331" s="255" t="s">
        <v>238</v>
      </c>
      <c r="AU331" s="255" t="s">
        <v>84</v>
      </c>
      <c r="AV331" s="14" t="s">
        <v>234</v>
      </c>
      <c r="AW331" s="14" t="s">
        <v>37</v>
      </c>
      <c r="AX331" s="14" t="s">
        <v>82</v>
      </c>
      <c r="AY331" s="255" t="s">
        <v>227</v>
      </c>
    </row>
    <row r="332" s="2" customFormat="1" ht="16.5" customHeight="1">
      <c r="A332" s="40"/>
      <c r="B332" s="41"/>
      <c r="C332" s="215" t="s">
        <v>734</v>
      </c>
      <c r="D332" s="215" t="s">
        <v>229</v>
      </c>
      <c r="E332" s="216" t="s">
        <v>4928</v>
      </c>
      <c r="F332" s="217" t="s">
        <v>4929</v>
      </c>
      <c r="G332" s="218" t="s">
        <v>1202</v>
      </c>
      <c r="H332" s="219">
        <v>11</v>
      </c>
      <c r="I332" s="220"/>
      <c r="J332" s="221">
        <f>ROUND(I332*H332,2)</f>
        <v>0</v>
      </c>
      <c r="K332" s="217" t="s">
        <v>4381</v>
      </c>
      <c r="L332" s="46"/>
      <c r="M332" s="222" t="s">
        <v>19</v>
      </c>
      <c r="N332" s="223" t="s">
        <v>46</v>
      </c>
      <c r="O332" s="86"/>
      <c r="P332" s="224">
        <f>O332*H332</f>
        <v>0</v>
      </c>
      <c r="Q332" s="224">
        <v>0.0018</v>
      </c>
      <c r="R332" s="224">
        <f>Q332*H332</f>
        <v>0.019799999999999998</v>
      </c>
      <c r="S332" s="224">
        <v>0</v>
      </c>
      <c r="T332" s="224">
        <f>S332*H332</f>
        <v>0</v>
      </c>
      <c r="U332" s="225" t="s">
        <v>19</v>
      </c>
      <c r="V332" s="40"/>
      <c r="W332" s="40"/>
      <c r="X332" s="40"/>
      <c r="Y332" s="40"/>
      <c r="Z332" s="40"/>
      <c r="AA332" s="40"/>
      <c r="AB332" s="40"/>
      <c r="AC332" s="40"/>
      <c r="AD332" s="40"/>
      <c r="AE332" s="40"/>
      <c r="AR332" s="226" t="s">
        <v>336</v>
      </c>
      <c r="AT332" s="226" t="s">
        <v>229</v>
      </c>
      <c r="AU332" s="226" t="s">
        <v>84</v>
      </c>
      <c r="AY332" s="19" t="s">
        <v>227</v>
      </c>
      <c r="BE332" s="227">
        <f>IF(N332="základní",J332,0)</f>
        <v>0</v>
      </c>
      <c r="BF332" s="227">
        <f>IF(N332="snížená",J332,0)</f>
        <v>0</v>
      </c>
      <c r="BG332" s="227">
        <f>IF(N332="zákl. přenesená",J332,0)</f>
        <v>0</v>
      </c>
      <c r="BH332" s="227">
        <f>IF(N332="sníž. přenesená",J332,0)</f>
        <v>0</v>
      </c>
      <c r="BI332" s="227">
        <f>IF(N332="nulová",J332,0)</f>
        <v>0</v>
      </c>
      <c r="BJ332" s="19" t="s">
        <v>82</v>
      </c>
      <c r="BK332" s="227">
        <f>ROUND(I332*H332,2)</f>
        <v>0</v>
      </c>
      <c r="BL332" s="19" t="s">
        <v>336</v>
      </c>
      <c r="BM332" s="226" t="s">
        <v>4930</v>
      </c>
    </row>
    <row r="333" s="2" customFormat="1">
      <c r="A333" s="40"/>
      <c r="B333" s="41"/>
      <c r="C333" s="42"/>
      <c r="D333" s="228" t="s">
        <v>236</v>
      </c>
      <c r="E333" s="42"/>
      <c r="F333" s="229" t="s">
        <v>4931</v>
      </c>
      <c r="G333" s="42"/>
      <c r="H333" s="42"/>
      <c r="I333" s="230"/>
      <c r="J333" s="42"/>
      <c r="K333" s="42"/>
      <c r="L333" s="46"/>
      <c r="M333" s="231"/>
      <c r="N333" s="232"/>
      <c r="O333" s="86"/>
      <c r="P333" s="86"/>
      <c r="Q333" s="86"/>
      <c r="R333" s="86"/>
      <c r="S333" s="86"/>
      <c r="T333" s="86"/>
      <c r="U333" s="87"/>
      <c r="V333" s="40"/>
      <c r="W333" s="40"/>
      <c r="X333" s="40"/>
      <c r="Y333" s="40"/>
      <c r="Z333" s="40"/>
      <c r="AA333" s="40"/>
      <c r="AB333" s="40"/>
      <c r="AC333" s="40"/>
      <c r="AD333" s="40"/>
      <c r="AE333" s="40"/>
      <c r="AT333" s="19" t="s">
        <v>236</v>
      </c>
      <c r="AU333" s="19" t="s">
        <v>84</v>
      </c>
    </row>
    <row r="334" s="13" customFormat="1">
      <c r="A334" s="13"/>
      <c r="B334" s="233"/>
      <c r="C334" s="234"/>
      <c r="D334" s="235" t="s">
        <v>238</v>
      </c>
      <c r="E334" s="236" t="s">
        <v>19</v>
      </c>
      <c r="F334" s="237" t="s">
        <v>4932</v>
      </c>
      <c r="G334" s="234"/>
      <c r="H334" s="238">
        <v>11</v>
      </c>
      <c r="I334" s="239"/>
      <c r="J334" s="234"/>
      <c r="K334" s="234"/>
      <c r="L334" s="240"/>
      <c r="M334" s="241"/>
      <c r="N334" s="242"/>
      <c r="O334" s="242"/>
      <c r="P334" s="242"/>
      <c r="Q334" s="242"/>
      <c r="R334" s="242"/>
      <c r="S334" s="242"/>
      <c r="T334" s="242"/>
      <c r="U334" s="243"/>
      <c r="V334" s="13"/>
      <c r="W334" s="13"/>
      <c r="X334" s="13"/>
      <c r="Y334" s="13"/>
      <c r="Z334" s="13"/>
      <c r="AA334" s="13"/>
      <c r="AB334" s="13"/>
      <c r="AC334" s="13"/>
      <c r="AD334" s="13"/>
      <c r="AE334" s="13"/>
      <c r="AT334" s="244" t="s">
        <v>238</v>
      </c>
      <c r="AU334" s="244" t="s">
        <v>84</v>
      </c>
      <c r="AV334" s="13" t="s">
        <v>84</v>
      </c>
      <c r="AW334" s="13" t="s">
        <v>37</v>
      </c>
      <c r="AX334" s="13" t="s">
        <v>75</v>
      </c>
      <c r="AY334" s="244" t="s">
        <v>227</v>
      </c>
    </row>
    <row r="335" s="14" customFormat="1">
      <c r="A335" s="14"/>
      <c r="B335" s="245"/>
      <c r="C335" s="246"/>
      <c r="D335" s="235" t="s">
        <v>238</v>
      </c>
      <c r="E335" s="247" t="s">
        <v>19</v>
      </c>
      <c r="F335" s="248" t="s">
        <v>240</v>
      </c>
      <c r="G335" s="246"/>
      <c r="H335" s="249">
        <v>11</v>
      </c>
      <c r="I335" s="250"/>
      <c r="J335" s="246"/>
      <c r="K335" s="246"/>
      <c r="L335" s="251"/>
      <c r="M335" s="252"/>
      <c r="N335" s="253"/>
      <c r="O335" s="253"/>
      <c r="P335" s="253"/>
      <c r="Q335" s="253"/>
      <c r="R335" s="253"/>
      <c r="S335" s="253"/>
      <c r="T335" s="253"/>
      <c r="U335" s="254"/>
      <c r="V335" s="14"/>
      <c r="W335" s="14"/>
      <c r="X335" s="14"/>
      <c r="Y335" s="14"/>
      <c r="Z335" s="14"/>
      <c r="AA335" s="14"/>
      <c r="AB335" s="14"/>
      <c r="AC335" s="14"/>
      <c r="AD335" s="14"/>
      <c r="AE335" s="14"/>
      <c r="AT335" s="255" t="s">
        <v>238</v>
      </c>
      <c r="AU335" s="255" t="s">
        <v>84</v>
      </c>
      <c r="AV335" s="14" t="s">
        <v>234</v>
      </c>
      <c r="AW335" s="14" t="s">
        <v>37</v>
      </c>
      <c r="AX335" s="14" t="s">
        <v>82</v>
      </c>
      <c r="AY335" s="255" t="s">
        <v>227</v>
      </c>
    </row>
    <row r="336" s="2" customFormat="1" ht="24.15" customHeight="1">
      <c r="A336" s="40"/>
      <c r="B336" s="41"/>
      <c r="C336" s="215" t="s">
        <v>739</v>
      </c>
      <c r="D336" s="215" t="s">
        <v>229</v>
      </c>
      <c r="E336" s="216" t="s">
        <v>4933</v>
      </c>
      <c r="F336" s="217" t="s">
        <v>4934</v>
      </c>
      <c r="G336" s="218" t="s">
        <v>244</v>
      </c>
      <c r="H336" s="219">
        <v>0.54100000000000004</v>
      </c>
      <c r="I336" s="220"/>
      <c r="J336" s="221">
        <f>ROUND(I336*H336,2)</f>
        <v>0</v>
      </c>
      <c r="K336" s="217" t="s">
        <v>4381</v>
      </c>
      <c r="L336" s="46"/>
      <c r="M336" s="222" t="s">
        <v>19</v>
      </c>
      <c r="N336" s="223" t="s">
        <v>46</v>
      </c>
      <c r="O336" s="86"/>
      <c r="P336" s="224">
        <f>O336*H336</f>
        <v>0</v>
      </c>
      <c r="Q336" s="224">
        <v>0</v>
      </c>
      <c r="R336" s="224">
        <f>Q336*H336</f>
        <v>0</v>
      </c>
      <c r="S336" s="224">
        <v>0</v>
      </c>
      <c r="T336" s="224">
        <f>S336*H336</f>
        <v>0</v>
      </c>
      <c r="U336" s="225" t="s">
        <v>19</v>
      </c>
      <c r="V336" s="40"/>
      <c r="W336" s="40"/>
      <c r="X336" s="40"/>
      <c r="Y336" s="40"/>
      <c r="Z336" s="40"/>
      <c r="AA336" s="40"/>
      <c r="AB336" s="40"/>
      <c r="AC336" s="40"/>
      <c r="AD336" s="40"/>
      <c r="AE336" s="40"/>
      <c r="AR336" s="226" t="s">
        <v>336</v>
      </c>
      <c r="AT336" s="226" t="s">
        <v>229</v>
      </c>
      <c r="AU336" s="226" t="s">
        <v>84</v>
      </c>
      <c r="AY336" s="19" t="s">
        <v>227</v>
      </c>
      <c r="BE336" s="227">
        <f>IF(N336="základní",J336,0)</f>
        <v>0</v>
      </c>
      <c r="BF336" s="227">
        <f>IF(N336="snížená",J336,0)</f>
        <v>0</v>
      </c>
      <c r="BG336" s="227">
        <f>IF(N336="zákl. přenesená",J336,0)</f>
        <v>0</v>
      </c>
      <c r="BH336" s="227">
        <f>IF(N336="sníž. přenesená",J336,0)</f>
        <v>0</v>
      </c>
      <c r="BI336" s="227">
        <f>IF(N336="nulová",J336,0)</f>
        <v>0</v>
      </c>
      <c r="BJ336" s="19" t="s">
        <v>82</v>
      </c>
      <c r="BK336" s="227">
        <f>ROUND(I336*H336,2)</f>
        <v>0</v>
      </c>
      <c r="BL336" s="19" t="s">
        <v>336</v>
      </c>
      <c r="BM336" s="226" t="s">
        <v>4935</v>
      </c>
    </row>
    <row r="337" s="2" customFormat="1">
      <c r="A337" s="40"/>
      <c r="B337" s="41"/>
      <c r="C337" s="42"/>
      <c r="D337" s="228" t="s">
        <v>236</v>
      </c>
      <c r="E337" s="42"/>
      <c r="F337" s="229" t="s">
        <v>4936</v>
      </c>
      <c r="G337" s="42"/>
      <c r="H337" s="42"/>
      <c r="I337" s="230"/>
      <c r="J337" s="42"/>
      <c r="K337" s="42"/>
      <c r="L337" s="46"/>
      <c r="M337" s="231"/>
      <c r="N337" s="232"/>
      <c r="O337" s="86"/>
      <c r="P337" s="86"/>
      <c r="Q337" s="86"/>
      <c r="R337" s="86"/>
      <c r="S337" s="86"/>
      <c r="T337" s="86"/>
      <c r="U337" s="87"/>
      <c r="V337" s="40"/>
      <c r="W337" s="40"/>
      <c r="X337" s="40"/>
      <c r="Y337" s="40"/>
      <c r="Z337" s="40"/>
      <c r="AA337" s="40"/>
      <c r="AB337" s="40"/>
      <c r="AC337" s="40"/>
      <c r="AD337" s="40"/>
      <c r="AE337" s="40"/>
      <c r="AT337" s="19" t="s">
        <v>236</v>
      </c>
      <c r="AU337" s="19" t="s">
        <v>84</v>
      </c>
    </row>
    <row r="338" s="12" customFormat="1" ht="22.8" customHeight="1">
      <c r="A338" s="12"/>
      <c r="B338" s="199"/>
      <c r="C338" s="200"/>
      <c r="D338" s="201" t="s">
        <v>74</v>
      </c>
      <c r="E338" s="213" t="s">
        <v>2269</v>
      </c>
      <c r="F338" s="213" t="s">
        <v>2270</v>
      </c>
      <c r="G338" s="200"/>
      <c r="H338" s="200"/>
      <c r="I338" s="203"/>
      <c r="J338" s="214">
        <f>BK338</f>
        <v>0</v>
      </c>
      <c r="K338" s="200"/>
      <c r="L338" s="205"/>
      <c r="M338" s="206"/>
      <c r="N338" s="207"/>
      <c r="O338" s="207"/>
      <c r="P338" s="208">
        <f>SUM(P339:P352)</f>
        <v>0</v>
      </c>
      <c r="Q338" s="207"/>
      <c r="R338" s="208">
        <f>SUM(R339:R352)</f>
        <v>0.13920000000000002</v>
      </c>
      <c r="S338" s="207"/>
      <c r="T338" s="208">
        <f>SUM(T339:T352)</f>
        <v>0</v>
      </c>
      <c r="U338" s="209"/>
      <c r="V338" s="12"/>
      <c r="W338" s="12"/>
      <c r="X338" s="12"/>
      <c r="Y338" s="12"/>
      <c r="Z338" s="12"/>
      <c r="AA338" s="12"/>
      <c r="AB338" s="12"/>
      <c r="AC338" s="12"/>
      <c r="AD338" s="12"/>
      <c r="AE338" s="12"/>
      <c r="AR338" s="210" t="s">
        <v>84</v>
      </c>
      <c r="AT338" s="211" t="s">
        <v>74</v>
      </c>
      <c r="AU338" s="211" t="s">
        <v>82</v>
      </c>
      <c r="AY338" s="210" t="s">
        <v>227</v>
      </c>
      <c r="BK338" s="212">
        <f>SUM(BK339:BK352)</f>
        <v>0</v>
      </c>
    </row>
    <row r="339" s="2" customFormat="1" ht="24.15" customHeight="1">
      <c r="A339" s="40"/>
      <c r="B339" s="41"/>
      <c r="C339" s="215" t="s">
        <v>744</v>
      </c>
      <c r="D339" s="215" t="s">
        <v>229</v>
      </c>
      <c r="E339" s="216" t="s">
        <v>4937</v>
      </c>
      <c r="F339" s="217" t="s">
        <v>4938</v>
      </c>
      <c r="G339" s="218" t="s">
        <v>1202</v>
      </c>
      <c r="H339" s="219">
        <v>14</v>
      </c>
      <c r="I339" s="220"/>
      <c r="J339" s="221">
        <f>ROUND(I339*H339,2)</f>
        <v>0</v>
      </c>
      <c r="K339" s="217" t="s">
        <v>4381</v>
      </c>
      <c r="L339" s="46"/>
      <c r="M339" s="222" t="s">
        <v>19</v>
      </c>
      <c r="N339" s="223" t="s">
        <v>46</v>
      </c>
      <c r="O339" s="86"/>
      <c r="P339" s="224">
        <f>O339*H339</f>
        <v>0</v>
      </c>
      <c r="Q339" s="224">
        <v>0.0091999999999999998</v>
      </c>
      <c r="R339" s="224">
        <f>Q339*H339</f>
        <v>0.1288</v>
      </c>
      <c r="S339" s="224">
        <v>0</v>
      </c>
      <c r="T339" s="224">
        <f>S339*H339</f>
        <v>0</v>
      </c>
      <c r="U339" s="225" t="s">
        <v>19</v>
      </c>
      <c r="V339" s="40"/>
      <c r="W339" s="40"/>
      <c r="X339" s="40"/>
      <c r="Y339" s="40"/>
      <c r="Z339" s="40"/>
      <c r="AA339" s="40"/>
      <c r="AB339" s="40"/>
      <c r="AC339" s="40"/>
      <c r="AD339" s="40"/>
      <c r="AE339" s="40"/>
      <c r="AR339" s="226" t="s">
        <v>336</v>
      </c>
      <c r="AT339" s="226" t="s">
        <v>229</v>
      </c>
      <c r="AU339" s="226" t="s">
        <v>84</v>
      </c>
      <c r="AY339" s="19" t="s">
        <v>227</v>
      </c>
      <c r="BE339" s="227">
        <f>IF(N339="základní",J339,0)</f>
        <v>0</v>
      </c>
      <c r="BF339" s="227">
        <f>IF(N339="snížená",J339,0)</f>
        <v>0</v>
      </c>
      <c r="BG339" s="227">
        <f>IF(N339="zákl. přenesená",J339,0)</f>
        <v>0</v>
      </c>
      <c r="BH339" s="227">
        <f>IF(N339="sníž. přenesená",J339,0)</f>
        <v>0</v>
      </c>
      <c r="BI339" s="227">
        <f>IF(N339="nulová",J339,0)</f>
        <v>0</v>
      </c>
      <c r="BJ339" s="19" t="s">
        <v>82</v>
      </c>
      <c r="BK339" s="227">
        <f>ROUND(I339*H339,2)</f>
        <v>0</v>
      </c>
      <c r="BL339" s="19" t="s">
        <v>336</v>
      </c>
      <c r="BM339" s="226" t="s">
        <v>4939</v>
      </c>
    </row>
    <row r="340" s="2" customFormat="1">
      <c r="A340" s="40"/>
      <c r="B340" s="41"/>
      <c r="C340" s="42"/>
      <c r="D340" s="228" t="s">
        <v>236</v>
      </c>
      <c r="E340" s="42"/>
      <c r="F340" s="229" t="s">
        <v>4940</v>
      </c>
      <c r="G340" s="42"/>
      <c r="H340" s="42"/>
      <c r="I340" s="230"/>
      <c r="J340" s="42"/>
      <c r="K340" s="42"/>
      <c r="L340" s="46"/>
      <c r="M340" s="231"/>
      <c r="N340" s="232"/>
      <c r="O340" s="86"/>
      <c r="P340" s="86"/>
      <c r="Q340" s="86"/>
      <c r="R340" s="86"/>
      <c r="S340" s="86"/>
      <c r="T340" s="86"/>
      <c r="U340" s="87"/>
      <c r="V340" s="40"/>
      <c r="W340" s="40"/>
      <c r="X340" s="40"/>
      <c r="Y340" s="40"/>
      <c r="Z340" s="40"/>
      <c r="AA340" s="40"/>
      <c r="AB340" s="40"/>
      <c r="AC340" s="40"/>
      <c r="AD340" s="40"/>
      <c r="AE340" s="40"/>
      <c r="AT340" s="19" t="s">
        <v>236</v>
      </c>
      <c r="AU340" s="19" t="s">
        <v>84</v>
      </c>
    </row>
    <row r="341" s="13" customFormat="1">
      <c r="A341" s="13"/>
      <c r="B341" s="233"/>
      <c r="C341" s="234"/>
      <c r="D341" s="235" t="s">
        <v>238</v>
      </c>
      <c r="E341" s="236" t="s">
        <v>19</v>
      </c>
      <c r="F341" s="237" t="s">
        <v>323</v>
      </c>
      <c r="G341" s="234"/>
      <c r="H341" s="238">
        <v>14</v>
      </c>
      <c r="I341" s="239"/>
      <c r="J341" s="234"/>
      <c r="K341" s="234"/>
      <c r="L341" s="240"/>
      <c r="M341" s="241"/>
      <c r="N341" s="242"/>
      <c r="O341" s="242"/>
      <c r="P341" s="242"/>
      <c r="Q341" s="242"/>
      <c r="R341" s="242"/>
      <c r="S341" s="242"/>
      <c r="T341" s="242"/>
      <c r="U341" s="243"/>
      <c r="V341" s="13"/>
      <c r="W341" s="13"/>
      <c r="X341" s="13"/>
      <c r="Y341" s="13"/>
      <c r="Z341" s="13"/>
      <c r="AA341" s="13"/>
      <c r="AB341" s="13"/>
      <c r="AC341" s="13"/>
      <c r="AD341" s="13"/>
      <c r="AE341" s="13"/>
      <c r="AT341" s="244" t="s">
        <v>238</v>
      </c>
      <c r="AU341" s="244" t="s">
        <v>84</v>
      </c>
      <c r="AV341" s="13" t="s">
        <v>84</v>
      </c>
      <c r="AW341" s="13" t="s">
        <v>37</v>
      </c>
      <c r="AX341" s="13" t="s">
        <v>75</v>
      </c>
      <c r="AY341" s="244" t="s">
        <v>227</v>
      </c>
    </row>
    <row r="342" s="14" customFormat="1">
      <c r="A342" s="14"/>
      <c r="B342" s="245"/>
      <c r="C342" s="246"/>
      <c r="D342" s="235" t="s">
        <v>238</v>
      </c>
      <c r="E342" s="247" t="s">
        <v>19</v>
      </c>
      <c r="F342" s="248" t="s">
        <v>240</v>
      </c>
      <c r="G342" s="246"/>
      <c r="H342" s="249">
        <v>14</v>
      </c>
      <c r="I342" s="250"/>
      <c r="J342" s="246"/>
      <c r="K342" s="246"/>
      <c r="L342" s="251"/>
      <c r="M342" s="252"/>
      <c r="N342" s="253"/>
      <c r="O342" s="253"/>
      <c r="P342" s="253"/>
      <c r="Q342" s="253"/>
      <c r="R342" s="253"/>
      <c r="S342" s="253"/>
      <c r="T342" s="253"/>
      <c r="U342" s="254"/>
      <c r="V342" s="14"/>
      <c r="W342" s="14"/>
      <c r="X342" s="14"/>
      <c r="Y342" s="14"/>
      <c r="Z342" s="14"/>
      <c r="AA342" s="14"/>
      <c r="AB342" s="14"/>
      <c r="AC342" s="14"/>
      <c r="AD342" s="14"/>
      <c r="AE342" s="14"/>
      <c r="AT342" s="255" t="s">
        <v>238</v>
      </c>
      <c r="AU342" s="255" t="s">
        <v>84</v>
      </c>
      <c r="AV342" s="14" t="s">
        <v>234</v>
      </c>
      <c r="AW342" s="14" t="s">
        <v>37</v>
      </c>
      <c r="AX342" s="14" t="s">
        <v>82</v>
      </c>
      <c r="AY342" s="255" t="s">
        <v>227</v>
      </c>
    </row>
    <row r="343" s="2" customFormat="1" ht="16.5" customHeight="1">
      <c r="A343" s="40"/>
      <c r="B343" s="41"/>
      <c r="C343" s="215" t="s">
        <v>750</v>
      </c>
      <c r="D343" s="215" t="s">
        <v>229</v>
      </c>
      <c r="E343" s="216" t="s">
        <v>2275</v>
      </c>
      <c r="F343" s="217" t="s">
        <v>2276</v>
      </c>
      <c r="G343" s="218" t="s">
        <v>1202</v>
      </c>
      <c r="H343" s="219">
        <v>16</v>
      </c>
      <c r="I343" s="220"/>
      <c r="J343" s="221">
        <f>ROUND(I343*H343,2)</f>
        <v>0</v>
      </c>
      <c r="K343" s="217" t="s">
        <v>4381</v>
      </c>
      <c r="L343" s="46"/>
      <c r="M343" s="222" t="s">
        <v>19</v>
      </c>
      <c r="N343" s="223" t="s">
        <v>46</v>
      </c>
      <c r="O343" s="86"/>
      <c r="P343" s="224">
        <f>O343*H343</f>
        <v>0</v>
      </c>
      <c r="Q343" s="224">
        <v>0.00014999999999999999</v>
      </c>
      <c r="R343" s="224">
        <f>Q343*H343</f>
        <v>0.0023999999999999998</v>
      </c>
      <c r="S343" s="224">
        <v>0</v>
      </c>
      <c r="T343" s="224">
        <f>S343*H343</f>
        <v>0</v>
      </c>
      <c r="U343" s="225" t="s">
        <v>19</v>
      </c>
      <c r="V343" s="40"/>
      <c r="W343" s="40"/>
      <c r="X343" s="40"/>
      <c r="Y343" s="40"/>
      <c r="Z343" s="40"/>
      <c r="AA343" s="40"/>
      <c r="AB343" s="40"/>
      <c r="AC343" s="40"/>
      <c r="AD343" s="40"/>
      <c r="AE343" s="40"/>
      <c r="AR343" s="226" t="s">
        <v>336</v>
      </c>
      <c r="AT343" s="226" t="s">
        <v>229</v>
      </c>
      <c r="AU343" s="226" t="s">
        <v>84</v>
      </c>
      <c r="AY343" s="19" t="s">
        <v>227</v>
      </c>
      <c r="BE343" s="227">
        <f>IF(N343="základní",J343,0)</f>
        <v>0</v>
      </c>
      <c r="BF343" s="227">
        <f>IF(N343="snížená",J343,0)</f>
        <v>0</v>
      </c>
      <c r="BG343" s="227">
        <f>IF(N343="zákl. přenesená",J343,0)</f>
        <v>0</v>
      </c>
      <c r="BH343" s="227">
        <f>IF(N343="sníž. přenesená",J343,0)</f>
        <v>0</v>
      </c>
      <c r="BI343" s="227">
        <f>IF(N343="nulová",J343,0)</f>
        <v>0</v>
      </c>
      <c r="BJ343" s="19" t="s">
        <v>82</v>
      </c>
      <c r="BK343" s="227">
        <f>ROUND(I343*H343,2)</f>
        <v>0</v>
      </c>
      <c r="BL343" s="19" t="s">
        <v>336</v>
      </c>
      <c r="BM343" s="226" t="s">
        <v>4941</v>
      </c>
    </row>
    <row r="344" s="2" customFormat="1">
      <c r="A344" s="40"/>
      <c r="B344" s="41"/>
      <c r="C344" s="42"/>
      <c r="D344" s="228" t="s">
        <v>236</v>
      </c>
      <c r="E344" s="42"/>
      <c r="F344" s="229" t="s">
        <v>4942</v>
      </c>
      <c r="G344" s="42"/>
      <c r="H344" s="42"/>
      <c r="I344" s="230"/>
      <c r="J344" s="42"/>
      <c r="K344" s="42"/>
      <c r="L344" s="46"/>
      <c r="M344" s="231"/>
      <c r="N344" s="232"/>
      <c r="O344" s="86"/>
      <c r="P344" s="86"/>
      <c r="Q344" s="86"/>
      <c r="R344" s="86"/>
      <c r="S344" s="86"/>
      <c r="T344" s="86"/>
      <c r="U344" s="87"/>
      <c r="V344" s="40"/>
      <c r="W344" s="40"/>
      <c r="X344" s="40"/>
      <c r="Y344" s="40"/>
      <c r="Z344" s="40"/>
      <c r="AA344" s="40"/>
      <c r="AB344" s="40"/>
      <c r="AC344" s="40"/>
      <c r="AD344" s="40"/>
      <c r="AE344" s="40"/>
      <c r="AT344" s="19" t="s">
        <v>236</v>
      </c>
      <c r="AU344" s="19" t="s">
        <v>84</v>
      </c>
    </row>
    <row r="345" s="13" customFormat="1">
      <c r="A345" s="13"/>
      <c r="B345" s="233"/>
      <c r="C345" s="234"/>
      <c r="D345" s="235" t="s">
        <v>238</v>
      </c>
      <c r="E345" s="236" t="s">
        <v>19</v>
      </c>
      <c r="F345" s="237" t="s">
        <v>336</v>
      </c>
      <c r="G345" s="234"/>
      <c r="H345" s="238">
        <v>16</v>
      </c>
      <c r="I345" s="239"/>
      <c r="J345" s="234"/>
      <c r="K345" s="234"/>
      <c r="L345" s="240"/>
      <c r="M345" s="241"/>
      <c r="N345" s="242"/>
      <c r="O345" s="242"/>
      <c r="P345" s="242"/>
      <c r="Q345" s="242"/>
      <c r="R345" s="242"/>
      <c r="S345" s="242"/>
      <c r="T345" s="242"/>
      <c r="U345" s="243"/>
      <c r="V345" s="13"/>
      <c r="W345" s="13"/>
      <c r="X345" s="13"/>
      <c r="Y345" s="13"/>
      <c r="Z345" s="13"/>
      <c r="AA345" s="13"/>
      <c r="AB345" s="13"/>
      <c r="AC345" s="13"/>
      <c r="AD345" s="13"/>
      <c r="AE345" s="13"/>
      <c r="AT345" s="244" t="s">
        <v>238</v>
      </c>
      <c r="AU345" s="244" t="s">
        <v>84</v>
      </c>
      <c r="AV345" s="13" t="s">
        <v>84</v>
      </c>
      <c r="AW345" s="13" t="s">
        <v>37</v>
      </c>
      <c r="AX345" s="13" t="s">
        <v>75</v>
      </c>
      <c r="AY345" s="244" t="s">
        <v>227</v>
      </c>
    </row>
    <row r="346" s="14" customFormat="1">
      <c r="A346" s="14"/>
      <c r="B346" s="245"/>
      <c r="C346" s="246"/>
      <c r="D346" s="235" t="s">
        <v>238</v>
      </c>
      <c r="E346" s="247" t="s">
        <v>19</v>
      </c>
      <c r="F346" s="248" t="s">
        <v>240</v>
      </c>
      <c r="G346" s="246"/>
      <c r="H346" s="249">
        <v>16</v>
      </c>
      <c r="I346" s="250"/>
      <c r="J346" s="246"/>
      <c r="K346" s="246"/>
      <c r="L346" s="251"/>
      <c r="M346" s="252"/>
      <c r="N346" s="253"/>
      <c r="O346" s="253"/>
      <c r="P346" s="253"/>
      <c r="Q346" s="253"/>
      <c r="R346" s="253"/>
      <c r="S346" s="253"/>
      <c r="T346" s="253"/>
      <c r="U346" s="254"/>
      <c r="V346" s="14"/>
      <c r="W346" s="14"/>
      <c r="X346" s="14"/>
      <c r="Y346" s="14"/>
      <c r="Z346" s="14"/>
      <c r="AA346" s="14"/>
      <c r="AB346" s="14"/>
      <c r="AC346" s="14"/>
      <c r="AD346" s="14"/>
      <c r="AE346" s="14"/>
      <c r="AT346" s="255" t="s">
        <v>238</v>
      </c>
      <c r="AU346" s="255" t="s">
        <v>84</v>
      </c>
      <c r="AV346" s="14" t="s">
        <v>234</v>
      </c>
      <c r="AW346" s="14" t="s">
        <v>37</v>
      </c>
      <c r="AX346" s="14" t="s">
        <v>82</v>
      </c>
      <c r="AY346" s="255" t="s">
        <v>227</v>
      </c>
    </row>
    <row r="347" s="2" customFormat="1" ht="16.5" customHeight="1">
      <c r="A347" s="40"/>
      <c r="B347" s="41"/>
      <c r="C347" s="215" t="s">
        <v>756</v>
      </c>
      <c r="D347" s="215" t="s">
        <v>229</v>
      </c>
      <c r="E347" s="216" t="s">
        <v>2279</v>
      </c>
      <c r="F347" s="217" t="s">
        <v>2280</v>
      </c>
      <c r="G347" s="218" t="s">
        <v>1202</v>
      </c>
      <c r="H347" s="219">
        <v>16</v>
      </c>
      <c r="I347" s="220"/>
      <c r="J347" s="221">
        <f>ROUND(I347*H347,2)</f>
        <v>0</v>
      </c>
      <c r="K347" s="217" t="s">
        <v>4381</v>
      </c>
      <c r="L347" s="46"/>
      <c r="M347" s="222" t="s">
        <v>19</v>
      </c>
      <c r="N347" s="223" t="s">
        <v>46</v>
      </c>
      <c r="O347" s="86"/>
      <c r="P347" s="224">
        <f>O347*H347</f>
        <v>0</v>
      </c>
      <c r="Q347" s="224">
        <v>0.00050000000000000001</v>
      </c>
      <c r="R347" s="224">
        <f>Q347*H347</f>
        <v>0.0080000000000000002</v>
      </c>
      <c r="S347" s="224">
        <v>0</v>
      </c>
      <c r="T347" s="224">
        <f>S347*H347</f>
        <v>0</v>
      </c>
      <c r="U347" s="225" t="s">
        <v>19</v>
      </c>
      <c r="V347" s="40"/>
      <c r="W347" s="40"/>
      <c r="X347" s="40"/>
      <c r="Y347" s="40"/>
      <c r="Z347" s="40"/>
      <c r="AA347" s="40"/>
      <c r="AB347" s="40"/>
      <c r="AC347" s="40"/>
      <c r="AD347" s="40"/>
      <c r="AE347" s="40"/>
      <c r="AR347" s="226" t="s">
        <v>336</v>
      </c>
      <c r="AT347" s="226" t="s">
        <v>229</v>
      </c>
      <c r="AU347" s="226" t="s">
        <v>84</v>
      </c>
      <c r="AY347" s="19" t="s">
        <v>227</v>
      </c>
      <c r="BE347" s="227">
        <f>IF(N347="základní",J347,0)</f>
        <v>0</v>
      </c>
      <c r="BF347" s="227">
        <f>IF(N347="snížená",J347,0)</f>
        <v>0</v>
      </c>
      <c r="BG347" s="227">
        <f>IF(N347="zákl. přenesená",J347,0)</f>
        <v>0</v>
      </c>
      <c r="BH347" s="227">
        <f>IF(N347="sníž. přenesená",J347,0)</f>
        <v>0</v>
      </c>
      <c r="BI347" s="227">
        <f>IF(N347="nulová",J347,0)</f>
        <v>0</v>
      </c>
      <c r="BJ347" s="19" t="s">
        <v>82</v>
      </c>
      <c r="BK347" s="227">
        <f>ROUND(I347*H347,2)</f>
        <v>0</v>
      </c>
      <c r="BL347" s="19" t="s">
        <v>336</v>
      </c>
      <c r="BM347" s="226" t="s">
        <v>4943</v>
      </c>
    </row>
    <row r="348" s="2" customFormat="1">
      <c r="A348" s="40"/>
      <c r="B348" s="41"/>
      <c r="C348" s="42"/>
      <c r="D348" s="228" t="s">
        <v>236</v>
      </c>
      <c r="E348" s="42"/>
      <c r="F348" s="229" t="s">
        <v>4944</v>
      </c>
      <c r="G348" s="42"/>
      <c r="H348" s="42"/>
      <c r="I348" s="230"/>
      <c r="J348" s="42"/>
      <c r="K348" s="42"/>
      <c r="L348" s="46"/>
      <c r="M348" s="231"/>
      <c r="N348" s="232"/>
      <c r="O348" s="86"/>
      <c r="P348" s="86"/>
      <c r="Q348" s="86"/>
      <c r="R348" s="86"/>
      <c r="S348" s="86"/>
      <c r="T348" s="86"/>
      <c r="U348" s="87"/>
      <c r="V348" s="40"/>
      <c r="W348" s="40"/>
      <c r="X348" s="40"/>
      <c r="Y348" s="40"/>
      <c r="Z348" s="40"/>
      <c r="AA348" s="40"/>
      <c r="AB348" s="40"/>
      <c r="AC348" s="40"/>
      <c r="AD348" s="40"/>
      <c r="AE348" s="40"/>
      <c r="AT348" s="19" t="s">
        <v>236</v>
      </c>
      <c r="AU348" s="19" t="s">
        <v>84</v>
      </c>
    </row>
    <row r="349" s="13" customFormat="1">
      <c r="A349" s="13"/>
      <c r="B349" s="233"/>
      <c r="C349" s="234"/>
      <c r="D349" s="235" t="s">
        <v>238</v>
      </c>
      <c r="E349" s="236" t="s">
        <v>19</v>
      </c>
      <c r="F349" s="237" t="s">
        <v>336</v>
      </c>
      <c r="G349" s="234"/>
      <c r="H349" s="238">
        <v>16</v>
      </c>
      <c r="I349" s="239"/>
      <c r="J349" s="234"/>
      <c r="K349" s="234"/>
      <c r="L349" s="240"/>
      <c r="M349" s="241"/>
      <c r="N349" s="242"/>
      <c r="O349" s="242"/>
      <c r="P349" s="242"/>
      <c r="Q349" s="242"/>
      <c r="R349" s="242"/>
      <c r="S349" s="242"/>
      <c r="T349" s="242"/>
      <c r="U349" s="243"/>
      <c r="V349" s="13"/>
      <c r="W349" s="13"/>
      <c r="X349" s="13"/>
      <c r="Y349" s="13"/>
      <c r="Z349" s="13"/>
      <c r="AA349" s="13"/>
      <c r="AB349" s="13"/>
      <c r="AC349" s="13"/>
      <c r="AD349" s="13"/>
      <c r="AE349" s="13"/>
      <c r="AT349" s="244" t="s">
        <v>238</v>
      </c>
      <c r="AU349" s="244" t="s">
        <v>84</v>
      </c>
      <c r="AV349" s="13" t="s">
        <v>84</v>
      </c>
      <c r="AW349" s="13" t="s">
        <v>37</v>
      </c>
      <c r="AX349" s="13" t="s">
        <v>75</v>
      </c>
      <c r="AY349" s="244" t="s">
        <v>227</v>
      </c>
    </row>
    <row r="350" s="14" customFormat="1">
      <c r="A350" s="14"/>
      <c r="B350" s="245"/>
      <c r="C350" s="246"/>
      <c r="D350" s="235" t="s">
        <v>238</v>
      </c>
      <c r="E350" s="247" t="s">
        <v>19</v>
      </c>
      <c r="F350" s="248" t="s">
        <v>240</v>
      </c>
      <c r="G350" s="246"/>
      <c r="H350" s="249">
        <v>16</v>
      </c>
      <c r="I350" s="250"/>
      <c r="J350" s="246"/>
      <c r="K350" s="246"/>
      <c r="L350" s="251"/>
      <c r="M350" s="252"/>
      <c r="N350" s="253"/>
      <c r="O350" s="253"/>
      <c r="P350" s="253"/>
      <c r="Q350" s="253"/>
      <c r="R350" s="253"/>
      <c r="S350" s="253"/>
      <c r="T350" s="253"/>
      <c r="U350" s="254"/>
      <c r="V350" s="14"/>
      <c r="W350" s="14"/>
      <c r="X350" s="14"/>
      <c r="Y350" s="14"/>
      <c r="Z350" s="14"/>
      <c r="AA350" s="14"/>
      <c r="AB350" s="14"/>
      <c r="AC350" s="14"/>
      <c r="AD350" s="14"/>
      <c r="AE350" s="14"/>
      <c r="AT350" s="255" t="s">
        <v>238</v>
      </c>
      <c r="AU350" s="255" t="s">
        <v>84</v>
      </c>
      <c r="AV350" s="14" t="s">
        <v>234</v>
      </c>
      <c r="AW350" s="14" t="s">
        <v>37</v>
      </c>
      <c r="AX350" s="14" t="s">
        <v>82</v>
      </c>
      <c r="AY350" s="255" t="s">
        <v>227</v>
      </c>
    </row>
    <row r="351" s="2" customFormat="1" ht="24.15" customHeight="1">
      <c r="A351" s="40"/>
      <c r="B351" s="41"/>
      <c r="C351" s="215" t="s">
        <v>761</v>
      </c>
      <c r="D351" s="215" t="s">
        <v>229</v>
      </c>
      <c r="E351" s="216" t="s">
        <v>4945</v>
      </c>
      <c r="F351" s="217" t="s">
        <v>4946</v>
      </c>
      <c r="G351" s="218" t="s">
        <v>244</v>
      </c>
      <c r="H351" s="219">
        <v>0.13900000000000001</v>
      </c>
      <c r="I351" s="220"/>
      <c r="J351" s="221">
        <f>ROUND(I351*H351,2)</f>
        <v>0</v>
      </c>
      <c r="K351" s="217" t="s">
        <v>4381</v>
      </c>
      <c r="L351" s="46"/>
      <c r="M351" s="222" t="s">
        <v>19</v>
      </c>
      <c r="N351" s="223" t="s">
        <v>46</v>
      </c>
      <c r="O351" s="86"/>
      <c r="P351" s="224">
        <f>O351*H351</f>
        <v>0</v>
      </c>
      <c r="Q351" s="224">
        <v>0</v>
      </c>
      <c r="R351" s="224">
        <f>Q351*H351</f>
        <v>0</v>
      </c>
      <c r="S351" s="224">
        <v>0</v>
      </c>
      <c r="T351" s="224">
        <f>S351*H351</f>
        <v>0</v>
      </c>
      <c r="U351" s="225" t="s">
        <v>19</v>
      </c>
      <c r="V351" s="40"/>
      <c r="W351" s="40"/>
      <c r="X351" s="40"/>
      <c r="Y351" s="40"/>
      <c r="Z351" s="40"/>
      <c r="AA351" s="40"/>
      <c r="AB351" s="40"/>
      <c r="AC351" s="40"/>
      <c r="AD351" s="40"/>
      <c r="AE351" s="40"/>
      <c r="AR351" s="226" t="s">
        <v>336</v>
      </c>
      <c r="AT351" s="226" t="s">
        <v>229</v>
      </c>
      <c r="AU351" s="226" t="s">
        <v>84</v>
      </c>
      <c r="AY351" s="19" t="s">
        <v>227</v>
      </c>
      <c r="BE351" s="227">
        <f>IF(N351="základní",J351,0)</f>
        <v>0</v>
      </c>
      <c r="BF351" s="227">
        <f>IF(N351="snížená",J351,0)</f>
        <v>0</v>
      </c>
      <c r="BG351" s="227">
        <f>IF(N351="zákl. přenesená",J351,0)</f>
        <v>0</v>
      </c>
      <c r="BH351" s="227">
        <f>IF(N351="sníž. přenesená",J351,0)</f>
        <v>0</v>
      </c>
      <c r="BI351" s="227">
        <f>IF(N351="nulová",J351,0)</f>
        <v>0</v>
      </c>
      <c r="BJ351" s="19" t="s">
        <v>82</v>
      </c>
      <c r="BK351" s="227">
        <f>ROUND(I351*H351,2)</f>
        <v>0</v>
      </c>
      <c r="BL351" s="19" t="s">
        <v>336</v>
      </c>
      <c r="BM351" s="226" t="s">
        <v>4947</v>
      </c>
    </row>
    <row r="352" s="2" customFormat="1">
      <c r="A352" s="40"/>
      <c r="B352" s="41"/>
      <c r="C352" s="42"/>
      <c r="D352" s="228" t="s">
        <v>236</v>
      </c>
      <c r="E352" s="42"/>
      <c r="F352" s="229" t="s">
        <v>4948</v>
      </c>
      <c r="G352" s="42"/>
      <c r="H352" s="42"/>
      <c r="I352" s="230"/>
      <c r="J352" s="42"/>
      <c r="K352" s="42"/>
      <c r="L352" s="46"/>
      <c r="M352" s="231"/>
      <c r="N352" s="232"/>
      <c r="O352" s="86"/>
      <c r="P352" s="86"/>
      <c r="Q352" s="86"/>
      <c r="R352" s="86"/>
      <c r="S352" s="86"/>
      <c r="T352" s="86"/>
      <c r="U352" s="87"/>
      <c r="V352" s="40"/>
      <c r="W352" s="40"/>
      <c r="X352" s="40"/>
      <c r="Y352" s="40"/>
      <c r="Z352" s="40"/>
      <c r="AA352" s="40"/>
      <c r="AB352" s="40"/>
      <c r="AC352" s="40"/>
      <c r="AD352" s="40"/>
      <c r="AE352" s="40"/>
      <c r="AT352" s="19" t="s">
        <v>236</v>
      </c>
      <c r="AU352" s="19" t="s">
        <v>84</v>
      </c>
    </row>
    <row r="353" s="12" customFormat="1" ht="22.8" customHeight="1">
      <c r="A353" s="12"/>
      <c r="B353" s="199"/>
      <c r="C353" s="200"/>
      <c r="D353" s="201" t="s">
        <v>74</v>
      </c>
      <c r="E353" s="213" t="s">
        <v>4949</v>
      </c>
      <c r="F353" s="213" t="s">
        <v>4950</v>
      </c>
      <c r="G353" s="200"/>
      <c r="H353" s="200"/>
      <c r="I353" s="203"/>
      <c r="J353" s="214">
        <f>BK353</f>
        <v>0</v>
      </c>
      <c r="K353" s="200"/>
      <c r="L353" s="205"/>
      <c r="M353" s="206"/>
      <c r="N353" s="207"/>
      <c r="O353" s="207"/>
      <c r="P353" s="208">
        <f>SUM(P354:P357)</f>
        <v>0</v>
      </c>
      <c r="Q353" s="207"/>
      <c r="R353" s="208">
        <f>SUM(R354:R357)</f>
        <v>0.0066300000000000005</v>
      </c>
      <c r="S353" s="207"/>
      <c r="T353" s="208">
        <f>SUM(T354:T357)</f>
        <v>0</v>
      </c>
      <c r="U353" s="209"/>
      <c r="V353" s="12"/>
      <c r="W353" s="12"/>
      <c r="X353" s="12"/>
      <c r="Y353" s="12"/>
      <c r="Z353" s="12"/>
      <c r="AA353" s="12"/>
      <c r="AB353" s="12"/>
      <c r="AC353" s="12"/>
      <c r="AD353" s="12"/>
      <c r="AE353" s="12"/>
      <c r="AR353" s="210" t="s">
        <v>84</v>
      </c>
      <c r="AT353" s="211" t="s">
        <v>74</v>
      </c>
      <c r="AU353" s="211" t="s">
        <v>82</v>
      </c>
      <c r="AY353" s="210" t="s">
        <v>227</v>
      </c>
      <c r="BK353" s="212">
        <f>SUM(BK354:BK357)</f>
        <v>0</v>
      </c>
    </row>
    <row r="354" s="2" customFormat="1" ht="24.15" customHeight="1">
      <c r="A354" s="40"/>
      <c r="B354" s="41"/>
      <c r="C354" s="215" t="s">
        <v>766</v>
      </c>
      <c r="D354" s="215" t="s">
        <v>229</v>
      </c>
      <c r="E354" s="216" t="s">
        <v>4951</v>
      </c>
      <c r="F354" s="217" t="s">
        <v>4952</v>
      </c>
      <c r="G354" s="218" t="s">
        <v>348</v>
      </c>
      <c r="H354" s="219">
        <v>13</v>
      </c>
      <c r="I354" s="220"/>
      <c r="J354" s="221">
        <f>ROUND(I354*H354,2)</f>
        <v>0</v>
      </c>
      <c r="K354" s="217" t="s">
        <v>4381</v>
      </c>
      <c r="L354" s="46"/>
      <c r="M354" s="222" t="s">
        <v>19</v>
      </c>
      <c r="N354" s="223" t="s">
        <v>46</v>
      </c>
      <c r="O354" s="86"/>
      <c r="P354" s="224">
        <f>O354*H354</f>
        <v>0</v>
      </c>
      <c r="Q354" s="224">
        <v>0.00051000000000000004</v>
      </c>
      <c r="R354" s="224">
        <f>Q354*H354</f>
        <v>0.0066300000000000005</v>
      </c>
      <c r="S354" s="224">
        <v>0</v>
      </c>
      <c r="T354" s="224">
        <f>S354*H354</f>
        <v>0</v>
      </c>
      <c r="U354" s="225" t="s">
        <v>19</v>
      </c>
      <c r="V354" s="40"/>
      <c r="W354" s="40"/>
      <c r="X354" s="40"/>
      <c r="Y354" s="40"/>
      <c r="Z354" s="40"/>
      <c r="AA354" s="40"/>
      <c r="AB354" s="40"/>
      <c r="AC354" s="40"/>
      <c r="AD354" s="40"/>
      <c r="AE354" s="40"/>
      <c r="AR354" s="226" t="s">
        <v>336</v>
      </c>
      <c r="AT354" s="226" t="s">
        <v>229</v>
      </c>
      <c r="AU354" s="226" t="s">
        <v>84</v>
      </c>
      <c r="AY354" s="19" t="s">
        <v>227</v>
      </c>
      <c r="BE354" s="227">
        <f>IF(N354="základní",J354,0)</f>
        <v>0</v>
      </c>
      <c r="BF354" s="227">
        <f>IF(N354="snížená",J354,0)</f>
        <v>0</v>
      </c>
      <c r="BG354" s="227">
        <f>IF(N354="zákl. přenesená",J354,0)</f>
        <v>0</v>
      </c>
      <c r="BH354" s="227">
        <f>IF(N354="sníž. přenesená",J354,0)</f>
        <v>0</v>
      </c>
      <c r="BI354" s="227">
        <f>IF(N354="nulová",J354,0)</f>
        <v>0</v>
      </c>
      <c r="BJ354" s="19" t="s">
        <v>82</v>
      </c>
      <c r="BK354" s="227">
        <f>ROUND(I354*H354,2)</f>
        <v>0</v>
      </c>
      <c r="BL354" s="19" t="s">
        <v>336</v>
      </c>
      <c r="BM354" s="226" t="s">
        <v>4953</v>
      </c>
    </row>
    <row r="355" s="2" customFormat="1">
      <c r="A355" s="40"/>
      <c r="B355" s="41"/>
      <c r="C355" s="42"/>
      <c r="D355" s="228" t="s">
        <v>236</v>
      </c>
      <c r="E355" s="42"/>
      <c r="F355" s="229" t="s">
        <v>4954</v>
      </c>
      <c r="G355" s="42"/>
      <c r="H355" s="42"/>
      <c r="I355" s="230"/>
      <c r="J355" s="42"/>
      <c r="K355" s="42"/>
      <c r="L355" s="46"/>
      <c r="M355" s="231"/>
      <c r="N355" s="232"/>
      <c r="O355" s="86"/>
      <c r="P355" s="86"/>
      <c r="Q355" s="86"/>
      <c r="R355" s="86"/>
      <c r="S355" s="86"/>
      <c r="T355" s="86"/>
      <c r="U355" s="87"/>
      <c r="V355" s="40"/>
      <c r="W355" s="40"/>
      <c r="X355" s="40"/>
      <c r="Y355" s="40"/>
      <c r="Z355" s="40"/>
      <c r="AA355" s="40"/>
      <c r="AB355" s="40"/>
      <c r="AC355" s="40"/>
      <c r="AD355" s="40"/>
      <c r="AE355" s="40"/>
      <c r="AT355" s="19" t="s">
        <v>236</v>
      </c>
      <c r="AU355" s="19" t="s">
        <v>84</v>
      </c>
    </row>
    <row r="356" s="13" customFormat="1">
      <c r="A356" s="13"/>
      <c r="B356" s="233"/>
      <c r="C356" s="234"/>
      <c r="D356" s="235" t="s">
        <v>238</v>
      </c>
      <c r="E356" s="236" t="s">
        <v>19</v>
      </c>
      <c r="F356" s="237" t="s">
        <v>125</v>
      </c>
      <c r="G356" s="234"/>
      <c r="H356" s="238">
        <v>13</v>
      </c>
      <c r="I356" s="239"/>
      <c r="J356" s="234"/>
      <c r="K356" s="234"/>
      <c r="L356" s="240"/>
      <c r="M356" s="241"/>
      <c r="N356" s="242"/>
      <c r="O356" s="242"/>
      <c r="P356" s="242"/>
      <c r="Q356" s="242"/>
      <c r="R356" s="242"/>
      <c r="S356" s="242"/>
      <c r="T356" s="242"/>
      <c r="U356" s="243"/>
      <c r="V356" s="13"/>
      <c r="W356" s="13"/>
      <c r="X356" s="13"/>
      <c r="Y356" s="13"/>
      <c r="Z356" s="13"/>
      <c r="AA356" s="13"/>
      <c r="AB356" s="13"/>
      <c r="AC356" s="13"/>
      <c r="AD356" s="13"/>
      <c r="AE356" s="13"/>
      <c r="AT356" s="244" t="s">
        <v>238</v>
      </c>
      <c r="AU356" s="244" t="s">
        <v>84</v>
      </c>
      <c r="AV356" s="13" t="s">
        <v>84</v>
      </c>
      <c r="AW356" s="13" t="s">
        <v>37</v>
      </c>
      <c r="AX356" s="13" t="s">
        <v>75</v>
      </c>
      <c r="AY356" s="244" t="s">
        <v>227</v>
      </c>
    </row>
    <row r="357" s="14" customFormat="1">
      <c r="A357" s="14"/>
      <c r="B357" s="245"/>
      <c r="C357" s="246"/>
      <c r="D357" s="235" t="s">
        <v>238</v>
      </c>
      <c r="E357" s="247" t="s">
        <v>19</v>
      </c>
      <c r="F357" s="248" t="s">
        <v>240</v>
      </c>
      <c r="G357" s="246"/>
      <c r="H357" s="249">
        <v>13</v>
      </c>
      <c r="I357" s="250"/>
      <c r="J357" s="246"/>
      <c r="K357" s="246"/>
      <c r="L357" s="251"/>
      <c r="M357" s="252"/>
      <c r="N357" s="253"/>
      <c r="O357" s="253"/>
      <c r="P357" s="253"/>
      <c r="Q357" s="253"/>
      <c r="R357" s="253"/>
      <c r="S357" s="253"/>
      <c r="T357" s="253"/>
      <c r="U357" s="254"/>
      <c r="V357" s="14"/>
      <c r="W357" s="14"/>
      <c r="X357" s="14"/>
      <c r="Y357" s="14"/>
      <c r="Z357" s="14"/>
      <c r="AA357" s="14"/>
      <c r="AB357" s="14"/>
      <c r="AC357" s="14"/>
      <c r="AD357" s="14"/>
      <c r="AE357" s="14"/>
      <c r="AT357" s="255" t="s">
        <v>238</v>
      </c>
      <c r="AU357" s="255" t="s">
        <v>84</v>
      </c>
      <c r="AV357" s="14" t="s">
        <v>234</v>
      </c>
      <c r="AW357" s="14" t="s">
        <v>37</v>
      </c>
      <c r="AX357" s="14" t="s">
        <v>82</v>
      </c>
      <c r="AY357" s="255" t="s">
        <v>227</v>
      </c>
    </row>
    <row r="358" s="12" customFormat="1" ht="22.8" customHeight="1">
      <c r="A358" s="12"/>
      <c r="B358" s="199"/>
      <c r="C358" s="200"/>
      <c r="D358" s="201" t="s">
        <v>74</v>
      </c>
      <c r="E358" s="213" t="s">
        <v>4955</v>
      </c>
      <c r="F358" s="213" t="s">
        <v>2259</v>
      </c>
      <c r="G358" s="200"/>
      <c r="H358" s="200"/>
      <c r="I358" s="203"/>
      <c r="J358" s="214">
        <f>BK358</f>
        <v>0</v>
      </c>
      <c r="K358" s="200"/>
      <c r="L358" s="205"/>
      <c r="M358" s="206"/>
      <c r="N358" s="207"/>
      <c r="O358" s="207"/>
      <c r="P358" s="208">
        <v>0</v>
      </c>
      <c r="Q358" s="207"/>
      <c r="R358" s="208">
        <v>0</v>
      </c>
      <c r="S358" s="207"/>
      <c r="T358" s="208">
        <v>0</v>
      </c>
      <c r="U358" s="209"/>
      <c r="V358" s="12"/>
      <c r="W358" s="12"/>
      <c r="X358" s="12"/>
      <c r="Y358" s="12"/>
      <c r="Z358" s="12"/>
      <c r="AA358" s="12"/>
      <c r="AB358" s="12"/>
      <c r="AC358" s="12"/>
      <c r="AD358" s="12"/>
      <c r="AE358" s="12"/>
      <c r="AR358" s="210" t="s">
        <v>84</v>
      </c>
      <c r="AT358" s="211" t="s">
        <v>74</v>
      </c>
      <c r="AU358" s="211" t="s">
        <v>82</v>
      </c>
      <c r="AY358" s="210" t="s">
        <v>227</v>
      </c>
      <c r="BK358" s="212">
        <v>0</v>
      </c>
    </row>
    <row r="359" s="12" customFormat="1" ht="25.92" customHeight="1">
      <c r="A359" s="12"/>
      <c r="B359" s="199"/>
      <c r="C359" s="200"/>
      <c r="D359" s="201" t="s">
        <v>74</v>
      </c>
      <c r="E359" s="202" t="s">
        <v>365</v>
      </c>
      <c r="F359" s="202" t="s">
        <v>366</v>
      </c>
      <c r="G359" s="200"/>
      <c r="H359" s="200"/>
      <c r="I359" s="203"/>
      <c r="J359" s="204">
        <f>BK359</f>
        <v>0</v>
      </c>
      <c r="K359" s="200"/>
      <c r="L359" s="205"/>
      <c r="M359" s="206"/>
      <c r="N359" s="207"/>
      <c r="O359" s="207"/>
      <c r="P359" s="208">
        <f>SUM(P360:P369)</f>
        <v>0</v>
      </c>
      <c r="Q359" s="207"/>
      <c r="R359" s="208">
        <f>SUM(R360:R369)</f>
        <v>0</v>
      </c>
      <c r="S359" s="207"/>
      <c r="T359" s="208">
        <f>SUM(T360:T369)</f>
        <v>0</v>
      </c>
      <c r="U359" s="209"/>
      <c r="V359" s="12"/>
      <c r="W359" s="12"/>
      <c r="X359" s="12"/>
      <c r="Y359" s="12"/>
      <c r="Z359" s="12"/>
      <c r="AA359" s="12"/>
      <c r="AB359" s="12"/>
      <c r="AC359" s="12"/>
      <c r="AD359" s="12"/>
      <c r="AE359" s="12"/>
      <c r="AR359" s="210" t="s">
        <v>234</v>
      </c>
      <c r="AT359" s="211" t="s">
        <v>74</v>
      </c>
      <c r="AU359" s="211" t="s">
        <v>75</v>
      </c>
      <c r="AY359" s="210" t="s">
        <v>227</v>
      </c>
      <c r="BK359" s="212">
        <f>SUM(BK360:BK369)</f>
        <v>0</v>
      </c>
    </row>
    <row r="360" s="2" customFormat="1" ht="16.5" customHeight="1">
      <c r="A360" s="40"/>
      <c r="B360" s="41"/>
      <c r="C360" s="215" t="s">
        <v>772</v>
      </c>
      <c r="D360" s="215" t="s">
        <v>229</v>
      </c>
      <c r="E360" s="216" t="s">
        <v>2065</v>
      </c>
      <c r="F360" s="217" t="s">
        <v>2066</v>
      </c>
      <c r="G360" s="218" t="s">
        <v>370</v>
      </c>
      <c r="H360" s="219">
        <v>80</v>
      </c>
      <c r="I360" s="220"/>
      <c r="J360" s="221">
        <f>ROUND(I360*H360,2)</f>
        <v>0</v>
      </c>
      <c r="K360" s="217" t="s">
        <v>4713</v>
      </c>
      <c r="L360" s="46"/>
      <c r="M360" s="222" t="s">
        <v>19</v>
      </c>
      <c r="N360" s="223" t="s">
        <v>46</v>
      </c>
      <c r="O360" s="86"/>
      <c r="P360" s="224">
        <f>O360*H360</f>
        <v>0</v>
      </c>
      <c r="Q360" s="224">
        <v>0</v>
      </c>
      <c r="R360" s="224">
        <f>Q360*H360</f>
        <v>0</v>
      </c>
      <c r="S360" s="224">
        <v>0</v>
      </c>
      <c r="T360" s="224">
        <f>S360*H360</f>
        <v>0</v>
      </c>
      <c r="U360" s="225" t="s">
        <v>19</v>
      </c>
      <c r="V360" s="40"/>
      <c r="W360" s="40"/>
      <c r="X360" s="40"/>
      <c r="Y360" s="40"/>
      <c r="Z360" s="40"/>
      <c r="AA360" s="40"/>
      <c r="AB360" s="40"/>
      <c r="AC360" s="40"/>
      <c r="AD360" s="40"/>
      <c r="AE360" s="40"/>
      <c r="AR360" s="226" t="s">
        <v>371</v>
      </c>
      <c r="AT360" s="226" t="s">
        <v>229</v>
      </c>
      <c r="AU360" s="226" t="s">
        <v>82</v>
      </c>
      <c r="AY360" s="19" t="s">
        <v>227</v>
      </c>
      <c r="BE360" s="227">
        <f>IF(N360="základní",J360,0)</f>
        <v>0</v>
      </c>
      <c r="BF360" s="227">
        <f>IF(N360="snížená",J360,0)</f>
        <v>0</v>
      </c>
      <c r="BG360" s="227">
        <f>IF(N360="zákl. přenesená",J360,0)</f>
        <v>0</v>
      </c>
      <c r="BH360" s="227">
        <f>IF(N360="sníž. přenesená",J360,0)</f>
        <v>0</v>
      </c>
      <c r="BI360" s="227">
        <f>IF(N360="nulová",J360,0)</f>
        <v>0</v>
      </c>
      <c r="BJ360" s="19" t="s">
        <v>82</v>
      </c>
      <c r="BK360" s="227">
        <f>ROUND(I360*H360,2)</f>
        <v>0</v>
      </c>
      <c r="BL360" s="19" t="s">
        <v>371</v>
      </c>
      <c r="BM360" s="226" t="s">
        <v>4956</v>
      </c>
    </row>
    <row r="361" s="2" customFormat="1">
      <c r="A361" s="40"/>
      <c r="B361" s="41"/>
      <c r="C361" s="42"/>
      <c r="D361" s="228" t="s">
        <v>236</v>
      </c>
      <c r="E361" s="42"/>
      <c r="F361" s="229" t="s">
        <v>4957</v>
      </c>
      <c r="G361" s="42"/>
      <c r="H361" s="42"/>
      <c r="I361" s="230"/>
      <c r="J361" s="42"/>
      <c r="K361" s="42"/>
      <c r="L361" s="46"/>
      <c r="M361" s="231"/>
      <c r="N361" s="232"/>
      <c r="O361" s="86"/>
      <c r="P361" s="86"/>
      <c r="Q361" s="86"/>
      <c r="R361" s="86"/>
      <c r="S361" s="86"/>
      <c r="T361" s="86"/>
      <c r="U361" s="87"/>
      <c r="V361" s="40"/>
      <c r="W361" s="40"/>
      <c r="X361" s="40"/>
      <c r="Y361" s="40"/>
      <c r="Z361" s="40"/>
      <c r="AA361" s="40"/>
      <c r="AB361" s="40"/>
      <c r="AC361" s="40"/>
      <c r="AD361" s="40"/>
      <c r="AE361" s="40"/>
      <c r="AT361" s="19" t="s">
        <v>236</v>
      </c>
      <c r="AU361" s="19" t="s">
        <v>82</v>
      </c>
    </row>
    <row r="362" s="13" customFormat="1">
      <c r="A362" s="13"/>
      <c r="B362" s="233"/>
      <c r="C362" s="234"/>
      <c r="D362" s="235" t="s">
        <v>238</v>
      </c>
      <c r="E362" s="236" t="s">
        <v>19</v>
      </c>
      <c r="F362" s="237" t="s">
        <v>4958</v>
      </c>
      <c r="G362" s="234"/>
      <c r="H362" s="238">
        <v>40</v>
      </c>
      <c r="I362" s="239"/>
      <c r="J362" s="234"/>
      <c r="K362" s="234"/>
      <c r="L362" s="240"/>
      <c r="M362" s="241"/>
      <c r="N362" s="242"/>
      <c r="O362" s="242"/>
      <c r="P362" s="242"/>
      <c r="Q362" s="242"/>
      <c r="R362" s="242"/>
      <c r="S362" s="242"/>
      <c r="T362" s="242"/>
      <c r="U362" s="243"/>
      <c r="V362" s="13"/>
      <c r="W362" s="13"/>
      <c r="X362" s="13"/>
      <c r="Y362" s="13"/>
      <c r="Z362" s="13"/>
      <c r="AA362" s="13"/>
      <c r="AB362" s="13"/>
      <c r="AC362" s="13"/>
      <c r="AD362" s="13"/>
      <c r="AE362" s="13"/>
      <c r="AT362" s="244" t="s">
        <v>238</v>
      </c>
      <c r="AU362" s="244" t="s">
        <v>82</v>
      </c>
      <c r="AV362" s="13" t="s">
        <v>84</v>
      </c>
      <c r="AW362" s="13" t="s">
        <v>37</v>
      </c>
      <c r="AX362" s="13" t="s">
        <v>75</v>
      </c>
      <c r="AY362" s="244" t="s">
        <v>227</v>
      </c>
    </row>
    <row r="363" s="13" customFormat="1">
      <c r="A363" s="13"/>
      <c r="B363" s="233"/>
      <c r="C363" s="234"/>
      <c r="D363" s="235" t="s">
        <v>238</v>
      </c>
      <c r="E363" s="236" t="s">
        <v>19</v>
      </c>
      <c r="F363" s="237" t="s">
        <v>4959</v>
      </c>
      <c r="G363" s="234"/>
      <c r="H363" s="238">
        <v>40</v>
      </c>
      <c r="I363" s="239"/>
      <c r="J363" s="234"/>
      <c r="K363" s="234"/>
      <c r="L363" s="240"/>
      <c r="M363" s="241"/>
      <c r="N363" s="242"/>
      <c r="O363" s="242"/>
      <c r="P363" s="242"/>
      <c r="Q363" s="242"/>
      <c r="R363" s="242"/>
      <c r="S363" s="242"/>
      <c r="T363" s="242"/>
      <c r="U363" s="243"/>
      <c r="V363" s="13"/>
      <c r="W363" s="13"/>
      <c r="X363" s="13"/>
      <c r="Y363" s="13"/>
      <c r="Z363" s="13"/>
      <c r="AA363" s="13"/>
      <c r="AB363" s="13"/>
      <c r="AC363" s="13"/>
      <c r="AD363" s="13"/>
      <c r="AE363" s="13"/>
      <c r="AT363" s="244" t="s">
        <v>238</v>
      </c>
      <c r="AU363" s="244" t="s">
        <v>82</v>
      </c>
      <c r="AV363" s="13" t="s">
        <v>84</v>
      </c>
      <c r="AW363" s="13" t="s">
        <v>37</v>
      </c>
      <c r="AX363" s="13" t="s">
        <v>75</v>
      </c>
      <c r="AY363" s="244" t="s">
        <v>227</v>
      </c>
    </row>
    <row r="364" s="14" customFormat="1">
      <c r="A364" s="14"/>
      <c r="B364" s="245"/>
      <c r="C364" s="246"/>
      <c r="D364" s="235" t="s">
        <v>238</v>
      </c>
      <c r="E364" s="247" t="s">
        <v>19</v>
      </c>
      <c r="F364" s="248" t="s">
        <v>240</v>
      </c>
      <c r="G364" s="246"/>
      <c r="H364" s="249">
        <v>80</v>
      </c>
      <c r="I364" s="250"/>
      <c r="J364" s="246"/>
      <c r="K364" s="246"/>
      <c r="L364" s="251"/>
      <c r="M364" s="252"/>
      <c r="N364" s="253"/>
      <c r="O364" s="253"/>
      <c r="P364" s="253"/>
      <c r="Q364" s="253"/>
      <c r="R364" s="253"/>
      <c r="S364" s="253"/>
      <c r="T364" s="253"/>
      <c r="U364" s="254"/>
      <c r="V364" s="14"/>
      <c r="W364" s="14"/>
      <c r="X364" s="14"/>
      <c r="Y364" s="14"/>
      <c r="Z364" s="14"/>
      <c r="AA364" s="14"/>
      <c r="AB364" s="14"/>
      <c r="AC364" s="14"/>
      <c r="AD364" s="14"/>
      <c r="AE364" s="14"/>
      <c r="AT364" s="255" t="s">
        <v>238</v>
      </c>
      <c r="AU364" s="255" t="s">
        <v>82</v>
      </c>
      <c r="AV364" s="14" t="s">
        <v>234</v>
      </c>
      <c r="AW364" s="14" t="s">
        <v>37</v>
      </c>
      <c r="AX364" s="14" t="s">
        <v>82</v>
      </c>
      <c r="AY364" s="255" t="s">
        <v>227</v>
      </c>
    </row>
    <row r="365" s="2" customFormat="1" ht="21.75" customHeight="1">
      <c r="A365" s="40"/>
      <c r="B365" s="41"/>
      <c r="C365" s="215" t="s">
        <v>778</v>
      </c>
      <c r="D365" s="215" t="s">
        <v>229</v>
      </c>
      <c r="E365" s="216" t="s">
        <v>1957</v>
      </c>
      <c r="F365" s="217" t="s">
        <v>1958</v>
      </c>
      <c r="G365" s="218" t="s">
        <v>370</v>
      </c>
      <c r="H365" s="219">
        <v>40</v>
      </c>
      <c r="I365" s="220"/>
      <c r="J365" s="221">
        <f>ROUND(I365*H365,2)</f>
        <v>0</v>
      </c>
      <c r="K365" s="217" t="s">
        <v>4713</v>
      </c>
      <c r="L365" s="46"/>
      <c r="M365" s="222" t="s">
        <v>19</v>
      </c>
      <c r="N365" s="223" t="s">
        <v>46</v>
      </c>
      <c r="O365" s="86"/>
      <c r="P365" s="224">
        <f>O365*H365</f>
        <v>0</v>
      </c>
      <c r="Q365" s="224">
        <v>0</v>
      </c>
      <c r="R365" s="224">
        <f>Q365*H365</f>
        <v>0</v>
      </c>
      <c r="S365" s="224">
        <v>0</v>
      </c>
      <c r="T365" s="224">
        <f>S365*H365</f>
        <v>0</v>
      </c>
      <c r="U365" s="225" t="s">
        <v>19</v>
      </c>
      <c r="V365" s="40"/>
      <c r="W365" s="40"/>
      <c r="X365" s="40"/>
      <c r="Y365" s="40"/>
      <c r="Z365" s="40"/>
      <c r="AA365" s="40"/>
      <c r="AB365" s="40"/>
      <c r="AC365" s="40"/>
      <c r="AD365" s="40"/>
      <c r="AE365" s="40"/>
      <c r="AR365" s="226" t="s">
        <v>371</v>
      </c>
      <c r="AT365" s="226" t="s">
        <v>229</v>
      </c>
      <c r="AU365" s="226" t="s">
        <v>82</v>
      </c>
      <c r="AY365" s="19" t="s">
        <v>227</v>
      </c>
      <c r="BE365" s="227">
        <f>IF(N365="základní",J365,0)</f>
        <v>0</v>
      </c>
      <c r="BF365" s="227">
        <f>IF(N365="snížená",J365,0)</f>
        <v>0</v>
      </c>
      <c r="BG365" s="227">
        <f>IF(N365="zákl. přenesená",J365,0)</f>
        <v>0</v>
      </c>
      <c r="BH365" s="227">
        <f>IF(N365="sníž. přenesená",J365,0)</f>
        <v>0</v>
      </c>
      <c r="BI365" s="227">
        <f>IF(N365="nulová",J365,0)</f>
        <v>0</v>
      </c>
      <c r="BJ365" s="19" t="s">
        <v>82</v>
      </c>
      <c r="BK365" s="227">
        <f>ROUND(I365*H365,2)</f>
        <v>0</v>
      </c>
      <c r="BL365" s="19" t="s">
        <v>371</v>
      </c>
      <c r="BM365" s="226" t="s">
        <v>4960</v>
      </c>
    </row>
    <row r="366" s="2" customFormat="1">
      <c r="A366" s="40"/>
      <c r="B366" s="41"/>
      <c r="C366" s="42"/>
      <c r="D366" s="228" t="s">
        <v>236</v>
      </c>
      <c r="E366" s="42"/>
      <c r="F366" s="229" t="s">
        <v>4961</v>
      </c>
      <c r="G366" s="42"/>
      <c r="H366" s="42"/>
      <c r="I366" s="230"/>
      <c r="J366" s="42"/>
      <c r="K366" s="42"/>
      <c r="L366" s="46"/>
      <c r="M366" s="231"/>
      <c r="N366" s="232"/>
      <c r="O366" s="86"/>
      <c r="P366" s="86"/>
      <c r="Q366" s="86"/>
      <c r="R366" s="86"/>
      <c r="S366" s="86"/>
      <c r="T366" s="86"/>
      <c r="U366" s="87"/>
      <c r="V366" s="40"/>
      <c r="W366" s="40"/>
      <c r="X366" s="40"/>
      <c r="Y366" s="40"/>
      <c r="Z366" s="40"/>
      <c r="AA366" s="40"/>
      <c r="AB366" s="40"/>
      <c r="AC366" s="40"/>
      <c r="AD366" s="40"/>
      <c r="AE366" s="40"/>
      <c r="AT366" s="19" t="s">
        <v>236</v>
      </c>
      <c r="AU366" s="19" t="s">
        <v>82</v>
      </c>
    </row>
    <row r="367" s="15" customFormat="1">
      <c r="A367" s="15"/>
      <c r="B367" s="266"/>
      <c r="C367" s="267"/>
      <c r="D367" s="235" t="s">
        <v>238</v>
      </c>
      <c r="E367" s="268" t="s">
        <v>19</v>
      </c>
      <c r="F367" s="269" t="s">
        <v>4962</v>
      </c>
      <c r="G367" s="267"/>
      <c r="H367" s="268" t="s">
        <v>19</v>
      </c>
      <c r="I367" s="270"/>
      <c r="J367" s="267"/>
      <c r="K367" s="267"/>
      <c r="L367" s="271"/>
      <c r="M367" s="272"/>
      <c r="N367" s="273"/>
      <c r="O367" s="273"/>
      <c r="P367" s="273"/>
      <c r="Q367" s="273"/>
      <c r="R367" s="273"/>
      <c r="S367" s="273"/>
      <c r="T367" s="273"/>
      <c r="U367" s="274"/>
      <c r="V367" s="15"/>
      <c r="W367" s="15"/>
      <c r="X367" s="15"/>
      <c r="Y367" s="15"/>
      <c r="Z367" s="15"/>
      <c r="AA367" s="15"/>
      <c r="AB367" s="15"/>
      <c r="AC367" s="15"/>
      <c r="AD367" s="15"/>
      <c r="AE367" s="15"/>
      <c r="AT367" s="275" t="s">
        <v>238</v>
      </c>
      <c r="AU367" s="275" t="s">
        <v>82</v>
      </c>
      <c r="AV367" s="15" t="s">
        <v>82</v>
      </c>
      <c r="AW367" s="15" t="s">
        <v>37</v>
      </c>
      <c r="AX367" s="15" t="s">
        <v>75</v>
      </c>
      <c r="AY367" s="275" t="s">
        <v>227</v>
      </c>
    </row>
    <row r="368" s="13" customFormat="1">
      <c r="A368" s="13"/>
      <c r="B368" s="233"/>
      <c r="C368" s="234"/>
      <c r="D368" s="235" t="s">
        <v>238</v>
      </c>
      <c r="E368" s="236" t="s">
        <v>19</v>
      </c>
      <c r="F368" s="237" t="s">
        <v>592</v>
      </c>
      <c r="G368" s="234"/>
      <c r="H368" s="238">
        <v>40</v>
      </c>
      <c r="I368" s="239"/>
      <c r="J368" s="234"/>
      <c r="K368" s="234"/>
      <c r="L368" s="240"/>
      <c r="M368" s="241"/>
      <c r="N368" s="242"/>
      <c r="O368" s="242"/>
      <c r="P368" s="242"/>
      <c r="Q368" s="242"/>
      <c r="R368" s="242"/>
      <c r="S368" s="242"/>
      <c r="T368" s="242"/>
      <c r="U368" s="243"/>
      <c r="V368" s="13"/>
      <c r="W368" s="13"/>
      <c r="X368" s="13"/>
      <c r="Y368" s="13"/>
      <c r="Z368" s="13"/>
      <c r="AA368" s="13"/>
      <c r="AB368" s="13"/>
      <c r="AC368" s="13"/>
      <c r="AD368" s="13"/>
      <c r="AE368" s="13"/>
      <c r="AT368" s="244" t="s">
        <v>238</v>
      </c>
      <c r="AU368" s="244" t="s">
        <v>82</v>
      </c>
      <c r="AV368" s="13" t="s">
        <v>84</v>
      </c>
      <c r="AW368" s="13" t="s">
        <v>37</v>
      </c>
      <c r="AX368" s="13" t="s">
        <v>75</v>
      </c>
      <c r="AY368" s="244" t="s">
        <v>227</v>
      </c>
    </row>
    <row r="369" s="14" customFormat="1">
      <c r="A369" s="14"/>
      <c r="B369" s="245"/>
      <c r="C369" s="246"/>
      <c r="D369" s="235" t="s">
        <v>238</v>
      </c>
      <c r="E369" s="247" t="s">
        <v>19</v>
      </c>
      <c r="F369" s="248" t="s">
        <v>240</v>
      </c>
      <c r="G369" s="246"/>
      <c r="H369" s="249">
        <v>40</v>
      </c>
      <c r="I369" s="250"/>
      <c r="J369" s="246"/>
      <c r="K369" s="246"/>
      <c r="L369" s="251"/>
      <c r="M369" s="252"/>
      <c r="N369" s="253"/>
      <c r="O369" s="253"/>
      <c r="P369" s="253"/>
      <c r="Q369" s="253"/>
      <c r="R369" s="253"/>
      <c r="S369" s="253"/>
      <c r="T369" s="253"/>
      <c r="U369" s="254"/>
      <c r="V369" s="14"/>
      <c r="W369" s="14"/>
      <c r="X369" s="14"/>
      <c r="Y369" s="14"/>
      <c r="Z369" s="14"/>
      <c r="AA369" s="14"/>
      <c r="AB369" s="14"/>
      <c r="AC369" s="14"/>
      <c r="AD369" s="14"/>
      <c r="AE369" s="14"/>
      <c r="AT369" s="255" t="s">
        <v>238</v>
      </c>
      <c r="AU369" s="255" t="s">
        <v>82</v>
      </c>
      <c r="AV369" s="14" t="s">
        <v>234</v>
      </c>
      <c r="AW369" s="14" t="s">
        <v>37</v>
      </c>
      <c r="AX369" s="14" t="s">
        <v>82</v>
      </c>
      <c r="AY369" s="255" t="s">
        <v>227</v>
      </c>
    </row>
    <row r="370" s="12" customFormat="1" ht="25.92" customHeight="1">
      <c r="A370" s="12"/>
      <c r="B370" s="199"/>
      <c r="C370" s="200"/>
      <c r="D370" s="201" t="s">
        <v>74</v>
      </c>
      <c r="E370" s="202" t="s">
        <v>187</v>
      </c>
      <c r="F370" s="202" t="s">
        <v>188</v>
      </c>
      <c r="G370" s="200"/>
      <c r="H370" s="200"/>
      <c r="I370" s="203"/>
      <c r="J370" s="204">
        <f>BK370</f>
        <v>0</v>
      </c>
      <c r="K370" s="200"/>
      <c r="L370" s="205"/>
      <c r="M370" s="206"/>
      <c r="N370" s="207"/>
      <c r="O370" s="207"/>
      <c r="P370" s="208">
        <f>P371</f>
        <v>0</v>
      </c>
      <c r="Q370" s="207"/>
      <c r="R370" s="208">
        <f>R371</f>
        <v>0</v>
      </c>
      <c r="S370" s="207"/>
      <c r="T370" s="208">
        <f>T371</f>
        <v>0</v>
      </c>
      <c r="U370" s="209"/>
      <c r="V370" s="12"/>
      <c r="W370" s="12"/>
      <c r="X370" s="12"/>
      <c r="Y370" s="12"/>
      <c r="Z370" s="12"/>
      <c r="AA370" s="12"/>
      <c r="AB370" s="12"/>
      <c r="AC370" s="12"/>
      <c r="AD370" s="12"/>
      <c r="AE370" s="12"/>
      <c r="AR370" s="210" t="s">
        <v>267</v>
      </c>
      <c r="AT370" s="211" t="s">
        <v>74</v>
      </c>
      <c r="AU370" s="211" t="s">
        <v>75</v>
      </c>
      <c r="AY370" s="210" t="s">
        <v>227</v>
      </c>
      <c r="BK370" s="212">
        <f>BK371</f>
        <v>0</v>
      </c>
    </row>
    <row r="371" s="12" customFormat="1" ht="22.8" customHeight="1">
      <c r="A371" s="12"/>
      <c r="B371" s="199"/>
      <c r="C371" s="200"/>
      <c r="D371" s="201" t="s">
        <v>74</v>
      </c>
      <c r="E371" s="213" t="s">
        <v>2295</v>
      </c>
      <c r="F371" s="213" t="s">
        <v>2296</v>
      </c>
      <c r="G371" s="200"/>
      <c r="H371" s="200"/>
      <c r="I371" s="203"/>
      <c r="J371" s="214">
        <f>BK371</f>
        <v>0</v>
      </c>
      <c r="K371" s="200"/>
      <c r="L371" s="205"/>
      <c r="M371" s="206"/>
      <c r="N371" s="207"/>
      <c r="O371" s="207"/>
      <c r="P371" s="208">
        <f>SUM(P372:P377)</f>
        <v>0</v>
      </c>
      <c r="Q371" s="207"/>
      <c r="R371" s="208">
        <f>SUM(R372:R377)</f>
        <v>0</v>
      </c>
      <c r="S371" s="207"/>
      <c r="T371" s="208">
        <f>SUM(T372:T377)</f>
        <v>0</v>
      </c>
      <c r="U371" s="209"/>
      <c r="V371" s="12"/>
      <c r="W371" s="12"/>
      <c r="X371" s="12"/>
      <c r="Y371" s="12"/>
      <c r="Z371" s="12"/>
      <c r="AA371" s="12"/>
      <c r="AB371" s="12"/>
      <c r="AC371" s="12"/>
      <c r="AD371" s="12"/>
      <c r="AE371" s="12"/>
      <c r="AR371" s="210" t="s">
        <v>267</v>
      </c>
      <c r="AT371" s="211" t="s">
        <v>74</v>
      </c>
      <c r="AU371" s="211" t="s">
        <v>82</v>
      </c>
      <c r="AY371" s="210" t="s">
        <v>227</v>
      </c>
      <c r="BK371" s="212">
        <f>SUM(BK372:BK377)</f>
        <v>0</v>
      </c>
    </row>
    <row r="372" s="2" customFormat="1" ht="16.5" customHeight="1">
      <c r="A372" s="40"/>
      <c r="B372" s="41"/>
      <c r="C372" s="215" t="s">
        <v>968</v>
      </c>
      <c r="D372" s="215" t="s">
        <v>229</v>
      </c>
      <c r="E372" s="216" t="s">
        <v>2297</v>
      </c>
      <c r="F372" s="217" t="s">
        <v>4963</v>
      </c>
      <c r="G372" s="218" t="s">
        <v>4964</v>
      </c>
      <c r="H372" s="219">
        <v>1</v>
      </c>
      <c r="I372" s="220"/>
      <c r="J372" s="221">
        <f>ROUND(I372*H372,2)</f>
        <v>0</v>
      </c>
      <c r="K372" s="217" t="s">
        <v>4713</v>
      </c>
      <c r="L372" s="46"/>
      <c r="M372" s="222" t="s">
        <v>19</v>
      </c>
      <c r="N372" s="223" t="s">
        <v>46</v>
      </c>
      <c r="O372" s="86"/>
      <c r="P372" s="224">
        <f>O372*H372</f>
        <v>0</v>
      </c>
      <c r="Q372" s="224">
        <v>0</v>
      </c>
      <c r="R372" s="224">
        <f>Q372*H372</f>
        <v>0</v>
      </c>
      <c r="S372" s="224">
        <v>0</v>
      </c>
      <c r="T372" s="224">
        <f>S372*H372</f>
        <v>0</v>
      </c>
      <c r="U372" s="225" t="s">
        <v>19</v>
      </c>
      <c r="V372" s="40"/>
      <c r="W372" s="40"/>
      <c r="X372" s="40"/>
      <c r="Y372" s="40"/>
      <c r="Z372" s="40"/>
      <c r="AA372" s="40"/>
      <c r="AB372" s="40"/>
      <c r="AC372" s="40"/>
      <c r="AD372" s="40"/>
      <c r="AE372" s="40"/>
      <c r="AR372" s="226" t="s">
        <v>2293</v>
      </c>
      <c r="AT372" s="226" t="s">
        <v>229</v>
      </c>
      <c r="AU372" s="226" t="s">
        <v>84</v>
      </c>
      <c r="AY372" s="19" t="s">
        <v>227</v>
      </c>
      <c r="BE372" s="227">
        <f>IF(N372="základní",J372,0)</f>
        <v>0</v>
      </c>
      <c r="BF372" s="227">
        <f>IF(N372="snížená",J372,0)</f>
        <v>0</v>
      </c>
      <c r="BG372" s="227">
        <f>IF(N372="zákl. přenesená",J372,0)</f>
        <v>0</v>
      </c>
      <c r="BH372" s="227">
        <f>IF(N372="sníž. přenesená",J372,0)</f>
        <v>0</v>
      </c>
      <c r="BI372" s="227">
        <f>IF(N372="nulová",J372,0)</f>
        <v>0</v>
      </c>
      <c r="BJ372" s="19" t="s">
        <v>82</v>
      </c>
      <c r="BK372" s="227">
        <f>ROUND(I372*H372,2)</f>
        <v>0</v>
      </c>
      <c r="BL372" s="19" t="s">
        <v>2293</v>
      </c>
      <c r="BM372" s="226" t="s">
        <v>4965</v>
      </c>
    </row>
    <row r="373" s="2" customFormat="1">
      <c r="A373" s="40"/>
      <c r="B373" s="41"/>
      <c r="C373" s="42"/>
      <c r="D373" s="228" t="s">
        <v>236</v>
      </c>
      <c r="E373" s="42"/>
      <c r="F373" s="229" t="s">
        <v>4966</v>
      </c>
      <c r="G373" s="42"/>
      <c r="H373" s="42"/>
      <c r="I373" s="230"/>
      <c r="J373" s="42"/>
      <c r="K373" s="42"/>
      <c r="L373" s="46"/>
      <c r="M373" s="231"/>
      <c r="N373" s="232"/>
      <c r="O373" s="86"/>
      <c r="P373" s="86"/>
      <c r="Q373" s="86"/>
      <c r="R373" s="86"/>
      <c r="S373" s="86"/>
      <c r="T373" s="86"/>
      <c r="U373" s="87"/>
      <c r="V373" s="40"/>
      <c r="W373" s="40"/>
      <c r="X373" s="40"/>
      <c r="Y373" s="40"/>
      <c r="Z373" s="40"/>
      <c r="AA373" s="40"/>
      <c r="AB373" s="40"/>
      <c r="AC373" s="40"/>
      <c r="AD373" s="40"/>
      <c r="AE373" s="40"/>
      <c r="AT373" s="19" t="s">
        <v>236</v>
      </c>
      <c r="AU373" s="19" t="s">
        <v>84</v>
      </c>
    </row>
    <row r="374" s="2" customFormat="1" ht="16.5" customHeight="1">
      <c r="A374" s="40"/>
      <c r="B374" s="41"/>
      <c r="C374" s="215" t="s">
        <v>970</v>
      </c>
      <c r="D374" s="215" t="s">
        <v>229</v>
      </c>
      <c r="E374" s="216" t="s">
        <v>4967</v>
      </c>
      <c r="F374" s="217" t="s">
        <v>4968</v>
      </c>
      <c r="G374" s="218" t="s">
        <v>4964</v>
      </c>
      <c r="H374" s="219">
        <v>1</v>
      </c>
      <c r="I374" s="220"/>
      <c r="J374" s="221">
        <f>ROUND(I374*H374,2)</f>
        <v>0</v>
      </c>
      <c r="K374" s="217" t="s">
        <v>4713</v>
      </c>
      <c r="L374" s="46"/>
      <c r="M374" s="222" t="s">
        <v>19</v>
      </c>
      <c r="N374" s="223" t="s">
        <v>46</v>
      </c>
      <c r="O374" s="86"/>
      <c r="P374" s="224">
        <f>O374*H374</f>
        <v>0</v>
      </c>
      <c r="Q374" s="224">
        <v>0</v>
      </c>
      <c r="R374" s="224">
        <f>Q374*H374</f>
        <v>0</v>
      </c>
      <c r="S374" s="224">
        <v>0</v>
      </c>
      <c r="T374" s="224">
        <f>S374*H374</f>
        <v>0</v>
      </c>
      <c r="U374" s="225" t="s">
        <v>19</v>
      </c>
      <c r="V374" s="40"/>
      <c r="W374" s="40"/>
      <c r="X374" s="40"/>
      <c r="Y374" s="40"/>
      <c r="Z374" s="40"/>
      <c r="AA374" s="40"/>
      <c r="AB374" s="40"/>
      <c r="AC374" s="40"/>
      <c r="AD374" s="40"/>
      <c r="AE374" s="40"/>
      <c r="AR374" s="226" t="s">
        <v>2293</v>
      </c>
      <c r="AT374" s="226" t="s">
        <v>229</v>
      </c>
      <c r="AU374" s="226" t="s">
        <v>84</v>
      </c>
      <c r="AY374" s="19" t="s">
        <v>227</v>
      </c>
      <c r="BE374" s="227">
        <f>IF(N374="základní",J374,0)</f>
        <v>0</v>
      </c>
      <c r="BF374" s="227">
        <f>IF(N374="snížená",J374,0)</f>
        <v>0</v>
      </c>
      <c r="BG374" s="227">
        <f>IF(N374="zákl. přenesená",J374,0)</f>
        <v>0</v>
      </c>
      <c r="BH374" s="227">
        <f>IF(N374="sníž. přenesená",J374,0)</f>
        <v>0</v>
      </c>
      <c r="BI374" s="227">
        <f>IF(N374="nulová",J374,0)</f>
        <v>0</v>
      </c>
      <c r="BJ374" s="19" t="s">
        <v>82</v>
      </c>
      <c r="BK374" s="227">
        <f>ROUND(I374*H374,2)</f>
        <v>0</v>
      </c>
      <c r="BL374" s="19" t="s">
        <v>2293</v>
      </c>
      <c r="BM374" s="226" t="s">
        <v>4969</v>
      </c>
    </row>
    <row r="375" s="2" customFormat="1">
      <c r="A375" s="40"/>
      <c r="B375" s="41"/>
      <c r="C375" s="42"/>
      <c r="D375" s="228" t="s">
        <v>236</v>
      </c>
      <c r="E375" s="42"/>
      <c r="F375" s="229" t="s">
        <v>4970</v>
      </c>
      <c r="G375" s="42"/>
      <c r="H375" s="42"/>
      <c r="I375" s="230"/>
      <c r="J375" s="42"/>
      <c r="K375" s="42"/>
      <c r="L375" s="46"/>
      <c r="M375" s="231"/>
      <c r="N375" s="232"/>
      <c r="O375" s="86"/>
      <c r="P375" s="86"/>
      <c r="Q375" s="86"/>
      <c r="R375" s="86"/>
      <c r="S375" s="86"/>
      <c r="T375" s="86"/>
      <c r="U375" s="87"/>
      <c r="V375" s="40"/>
      <c r="W375" s="40"/>
      <c r="X375" s="40"/>
      <c r="Y375" s="40"/>
      <c r="Z375" s="40"/>
      <c r="AA375" s="40"/>
      <c r="AB375" s="40"/>
      <c r="AC375" s="40"/>
      <c r="AD375" s="40"/>
      <c r="AE375" s="40"/>
      <c r="AT375" s="19" t="s">
        <v>236</v>
      </c>
      <c r="AU375" s="19" t="s">
        <v>84</v>
      </c>
    </row>
    <row r="376" s="13" customFormat="1">
      <c r="A376" s="13"/>
      <c r="B376" s="233"/>
      <c r="C376" s="234"/>
      <c r="D376" s="235" t="s">
        <v>238</v>
      </c>
      <c r="E376" s="236" t="s">
        <v>19</v>
      </c>
      <c r="F376" s="237" t="s">
        <v>82</v>
      </c>
      <c r="G376" s="234"/>
      <c r="H376" s="238">
        <v>1</v>
      </c>
      <c r="I376" s="239"/>
      <c r="J376" s="234"/>
      <c r="K376" s="234"/>
      <c r="L376" s="240"/>
      <c r="M376" s="241"/>
      <c r="N376" s="242"/>
      <c r="O376" s="242"/>
      <c r="P376" s="242"/>
      <c r="Q376" s="242"/>
      <c r="R376" s="242"/>
      <c r="S376" s="242"/>
      <c r="T376" s="242"/>
      <c r="U376" s="243"/>
      <c r="V376" s="13"/>
      <c r="W376" s="13"/>
      <c r="X376" s="13"/>
      <c r="Y376" s="13"/>
      <c r="Z376" s="13"/>
      <c r="AA376" s="13"/>
      <c r="AB376" s="13"/>
      <c r="AC376" s="13"/>
      <c r="AD376" s="13"/>
      <c r="AE376" s="13"/>
      <c r="AT376" s="244" t="s">
        <v>238</v>
      </c>
      <c r="AU376" s="244" t="s">
        <v>84</v>
      </c>
      <c r="AV376" s="13" t="s">
        <v>84</v>
      </c>
      <c r="AW376" s="13" t="s">
        <v>37</v>
      </c>
      <c r="AX376" s="13" t="s">
        <v>75</v>
      </c>
      <c r="AY376" s="244" t="s">
        <v>227</v>
      </c>
    </row>
    <row r="377" s="14" customFormat="1">
      <c r="A377" s="14"/>
      <c r="B377" s="245"/>
      <c r="C377" s="246"/>
      <c r="D377" s="235" t="s">
        <v>238</v>
      </c>
      <c r="E377" s="247" t="s">
        <v>19</v>
      </c>
      <c r="F377" s="248" t="s">
        <v>240</v>
      </c>
      <c r="G377" s="246"/>
      <c r="H377" s="249">
        <v>1</v>
      </c>
      <c r="I377" s="250"/>
      <c r="J377" s="246"/>
      <c r="K377" s="246"/>
      <c r="L377" s="251"/>
      <c r="M377" s="276"/>
      <c r="N377" s="277"/>
      <c r="O377" s="277"/>
      <c r="P377" s="277"/>
      <c r="Q377" s="277"/>
      <c r="R377" s="277"/>
      <c r="S377" s="277"/>
      <c r="T377" s="277"/>
      <c r="U377" s="278"/>
      <c r="V377" s="14"/>
      <c r="W377" s="14"/>
      <c r="X377" s="14"/>
      <c r="Y377" s="14"/>
      <c r="Z377" s="14"/>
      <c r="AA377" s="14"/>
      <c r="AB377" s="14"/>
      <c r="AC377" s="14"/>
      <c r="AD377" s="14"/>
      <c r="AE377" s="14"/>
      <c r="AT377" s="255" t="s">
        <v>238</v>
      </c>
      <c r="AU377" s="255" t="s">
        <v>84</v>
      </c>
      <c r="AV377" s="14" t="s">
        <v>234</v>
      </c>
      <c r="AW377" s="14" t="s">
        <v>37</v>
      </c>
      <c r="AX377" s="14" t="s">
        <v>82</v>
      </c>
      <c r="AY377" s="255" t="s">
        <v>227</v>
      </c>
    </row>
    <row r="378" s="2" customFormat="1" ht="6.96" customHeight="1">
      <c r="A378" s="40"/>
      <c r="B378" s="61"/>
      <c r="C378" s="62"/>
      <c r="D378" s="62"/>
      <c r="E378" s="62"/>
      <c r="F378" s="62"/>
      <c r="G378" s="62"/>
      <c r="H378" s="62"/>
      <c r="I378" s="62"/>
      <c r="J378" s="62"/>
      <c r="K378" s="62"/>
      <c r="L378" s="46"/>
      <c r="M378" s="40"/>
      <c r="O378" s="40"/>
      <c r="P378" s="40"/>
      <c r="Q378" s="40"/>
      <c r="R378" s="40"/>
      <c r="S378" s="40"/>
      <c r="T378" s="40"/>
      <c r="U378" s="40"/>
      <c r="V378" s="40"/>
      <c r="W378" s="40"/>
      <c r="X378" s="40"/>
      <c r="Y378" s="40"/>
      <c r="Z378" s="40"/>
      <c r="AA378" s="40"/>
      <c r="AB378" s="40"/>
      <c r="AC378" s="40"/>
      <c r="AD378" s="40"/>
      <c r="AE378" s="40"/>
    </row>
  </sheetData>
  <sheetProtection sheet="1" autoFilter="0" formatColumns="0" formatRows="0" objects="1" scenarios="1" spinCount="100000" saltValue="bikglW1Yet2ZhicP14T8af30FUc4kWEEw0bB1kHl+8kWeObpXniOrMKZNOkLcOO3yoSow94GinzzuuLffG54ng==" hashValue="8TpaAk0GO3UtzGlxM90vicWd89bGh2YN1Qz110QfLfUOUmMMdBYuYs0WW8k4cy/SsWAqVf7800jqrEw+Xgtb7A==" algorithmName="SHA-512" password="CC35"/>
  <autoFilter ref="C98:K377"/>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3" r:id="rId1" display="https://podminky.urs.cz/item/CS_URS_2024_02/612325121"/>
    <hyperlink ref="F107" r:id="rId2" display="https://podminky.urs.cz/item/CS_URS_2024_02/631311131"/>
    <hyperlink ref="F112" r:id="rId3" display="https://podminky.urs.cz/item/CS_URS_2024_02/949121112"/>
    <hyperlink ref="F116" r:id="rId4" display="https://podminky.urs.cz/item/CS_URS_2024_02/949121212"/>
    <hyperlink ref="F120" r:id="rId5" display="https://podminky.urs.cz/item/CS_URS_2024_02/949121812"/>
    <hyperlink ref="F124" r:id="rId6" display="https://podminky.urs.cz/item/CS_URS_2024_02/974031133"/>
    <hyperlink ref="F128" r:id="rId7" display="https://podminky.urs.cz/item/CS_URS_2024_02/974031164"/>
    <hyperlink ref="F136" r:id="rId8" display="https://podminky.urs.cz/item/CS_URS_2024_02/997013153"/>
    <hyperlink ref="F138" r:id="rId9" display="https://podminky.urs.cz/item/CS_URS_2024_02/997013501"/>
    <hyperlink ref="F140" r:id="rId10" display="https://podminky.urs.cz/item/CS_URS_2024_02/997013509"/>
    <hyperlink ref="F144" r:id="rId11" display="https://podminky.urs.cz/item/CS_URS_2024_02/997013631"/>
    <hyperlink ref="F157" r:id="rId12" display="https://podminky.urs.cz/item/CS_URS_2025_01/721173401"/>
    <hyperlink ref="F162" r:id="rId13" display="https://podminky.urs.cz/item/CS_URS_2025_01/721173402"/>
    <hyperlink ref="F167" r:id="rId14" display="https://podminky.urs.cz/item/CS_URS_2025_01/721173403"/>
    <hyperlink ref="F171" r:id="rId15" display="https://podminky.urs.cz/item/CS_URS_2025_01/721175203"/>
    <hyperlink ref="F175" r:id="rId16" display="https://podminky.urs.cz/item/CS_URS_2025_01/721175204"/>
    <hyperlink ref="F179" r:id="rId17" display="https://podminky.urs.cz/item/CS_URS_2025_01/721175205"/>
    <hyperlink ref="F186" r:id="rId18" display="https://podminky.urs.cz/item/CS_URS_2025_01/721274121"/>
    <hyperlink ref="F190" r:id="rId19" display="https://podminky.urs.cz/item/CS_URS_2025_01/721274125"/>
    <hyperlink ref="F194" r:id="rId20" display="https://podminky.urs.cz/item/CS_URS_2025_01/721274126"/>
    <hyperlink ref="F198" r:id="rId21" display="https://podminky.urs.cz/item/CS_URS_2025_01/721290111"/>
    <hyperlink ref="F202" r:id="rId22" display="https://podminky.urs.cz/item/CS_URS_2025_01/721290112"/>
    <hyperlink ref="F209" r:id="rId23" display="https://podminky.urs.cz/item/CS_URS_2025_01/998721102"/>
    <hyperlink ref="F212" r:id="rId24" display="https://podminky.urs.cz/item/CS_URS_2025_01/722175002"/>
    <hyperlink ref="F216" r:id="rId25" display="https://podminky.urs.cz/item/CS_URS_2025_01/722175003"/>
    <hyperlink ref="F220" r:id="rId26" display="https://podminky.urs.cz/item/CS_URS_2025_01/722175004"/>
    <hyperlink ref="F224" r:id="rId27" display="https://podminky.urs.cz/item/CS_URS_2025_01/722175005"/>
    <hyperlink ref="F228" r:id="rId28" display="https://podminky.urs.cz/item/CS_URS_2025_01/722175006"/>
    <hyperlink ref="F232" r:id="rId29" display="https://podminky.urs.cz/item/CS_URS_2025_01/722181231"/>
    <hyperlink ref="F239" r:id="rId30" display="https://podminky.urs.cz/item/CS_URS_2025_01/722181233"/>
    <hyperlink ref="F243" r:id="rId31" display="https://podminky.urs.cz/item/CS_URS_2025_01/722231141"/>
    <hyperlink ref="F247" r:id="rId32" display="https://podminky.urs.cz/item/CS_URS_2025_01/722231142"/>
    <hyperlink ref="F251" r:id="rId33" display="https://podminky.urs.cz/item/CS_URS_2025_01/722240122"/>
    <hyperlink ref="F255" r:id="rId34" display="https://podminky.urs.cz/item/CS_URS_2025_01/722240123"/>
    <hyperlink ref="F259" r:id="rId35" display="https://podminky.urs.cz/item/CS_URS_2025_01/722240124"/>
    <hyperlink ref="F263" r:id="rId36" display="https://podminky.urs.cz/item/CS_URS_2025_01/722240126"/>
    <hyperlink ref="F267" r:id="rId37" display="https://podminky.urs.cz/item/CS_URS_2025_01/722240127"/>
    <hyperlink ref="F280" r:id="rId38" display="https://podminky.urs.cz/item/CS_URS_2025_01/722290234"/>
    <hyperlink ref="F284" r:id="rId39" display="https://podminky.urs.cz/item/CS_URS_2025_01/722290246"/>
    <hyperlink ref="F288" r:id="rId40" display="https://podminky.urs.cz/item/CS_URS_2025_01/998722112"/>
    <hyperlink ref="F291" r:id="rId41" display="https://podminky.urs.cz/item/CS_URS_2025_01/725112022"/>
    <hyperlink ref="F295" r:id="rId42" display="https://podminky.urs.cz/item/CS_URS_2025_01/725112023"/>
    <hyperlink ref="F299" r:id="rId43" display="https://podminky.urs.cz/item/CS_URS_2025_01/725112182"/>
    <hyperlink ref="F313" r:id="rId44" display="https://podminky.urs.cz/item/CS_URS_2025_01/725211603"/>
    <hyperlink ref="F317" r:id="rId45" display="https://podminky.urs.cz/item/CS_URS_2025_01/725211641"/>
    <hyperlink ref="F325" r:id="rId46" display="https://podminky.urs.cz/item/CS_URS_2025_01/725311111"/>
    <hyperlink ref="F329" r:id="rId47" display="https://podminky.urs.cz/item/CS_URS_2025_01/725821312"/>
    <hyperlink ref="F333" r:id="rId48" display="https://podminky.urs.cz/item/CS_URS_2025_01/725822611"/>
    <hyperlink ref="F337" r:id="rId49" display="https://podminky.urs.cz/item/CS_URS_2025_01/998725102"/>
    <hyperlink ref="F340" r:id="rId50" display="https://podminky.urs.cz/item/CS_URS_2025_01/726111031"/>
    <hyperlink ref="F344" r:id="rId51" display="https://podminky.urs.cz/item/CS_URS_2025_01/726191001"/>
    <hyperlink ref="F348" r:id="rId52" display="https://podminky.urs.cz/item/CS_URS_2025_01/726191002"/>
    <hyperlink ref="F352" r:id="rId53" display="https://podminky.urs.cz/item/CS_URS_2025_01/998726112"/>
    <hyperlink ref="F355" r:id="rId54" display="https://podminky.urs.cz/item/CS_URS_2025_01/727223105"/>
    <hyperlink ref="F361" r:id="rId55" display="https://podminky.urs.cz/item/CS_URS_2024_02/HZS2211"/>
    <hyperlink ref="F366" r:id="rId56" display="https://podminky.urs.cz/item/CS_URS_2024_02/HZS2491"/>
    <hyperlink ref="F373" r:id="rId57" display="https://podminky.urs.cz/item/CS_URS_2024_02/043103000"/>
    <hyperlink ref="F375" r:id="rId58" display="https://podminky.urs.cz/item/CS_URS_2024_02/045303000"/>
  </hyperlinks>
  <pageMargins left="0.39375" right="0.39375" top="0.39375" bottom="0.39375" header="0" footer="0"/>
  <pageSetup paperSize="9" orientation="landscape" blackAndWhite="1" fitToHeight="100"/>
  <headerFooter>
    <oddFooter>&amp;CStrana &amp;P z &amp;N</oddFooter>
  </headerFooter>
  <drawing r:id="rId59"/>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182</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4373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4971</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4375</v>
      </c>
      <c r="F17" s="40"/>
      <c r="G17" s="40"/>
      <c r="H17" s="40"/>
      <c r="I17" s="145" t="s">
        <v>29</v>
      </c>
      <c r="J17" s="135" t="s">
        <v>19</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19</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4376</v>
      </c>
      <c r="F23" s="40"/>
      <c r="G23" s="40"/>
      <c r="H23" s="40"/>
      <c r="I23" s="145" t="s">
        <v>29</v>
      </c>
      <c r="J23" s="135" t="s">
        <v>19</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4377</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4376</v>
      </c>
      <c r="F26" s="40"/>
      <c r="G26" s="40"/>
      <c r="H26" s="40"/>
      <c r="I26" s="145" t="s">
        <v>29</v>
      </c>
      <c r="J26" s="135" t="s">
        <v>19</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ROUND(J93,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ROUND((SUM(BE93:BE206)),  2)</f>
        <v>0</v>
      </c>
      <c r="G35" s="40"/>
      <c r="H35" s="40"/>
      <c r="I35" s="160">
        <v>0.20999999999999999</v>
      </c>
      <c r="J35" s="159">
        <f>ROUND(((SUM(BE93:BE206))*I35),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ROUND((SUM(BF93:BF206)),  2)</f>
        <v>0</v>
      </c>
      <c r="G36" s="40"/>
      <c r="H36" s="40"/>
      <c r="I36" s="160">
        <v>0.12</v>
      </c>
      <c r="J36" s="159">
        <f>ROUND(((SUM(BF93:BF206))*I36),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ROUND((SUM(BG93:BG206)),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ROUND((SUM(BH93:BH206)),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ROUND((SUM(BI93:BI206)),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4373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D.2.4.2 - Vzduchotechnika, chlazení</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Křižkovského 511/8, Olomouc</v>
      </c>
      <c r="G58" s="42"/>
      <c r="H58" s="42"/>
      <c r="I58" s="34" t="s">
        <v>33</v>
      </c>
      <c r="J58" s="38" t="str">
        <f>E23</f>
        <v>RV projekt s.r.o., Poláškova 1535, Valašské Meziří</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RV projekt s.r.o., Poláškova 1535, Valašské Meziří</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J93</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6"/>
      <c r="D65" s="185" t="s">
        <v>204</v>
      </c>
      <c r="E65" s="186"/>
      <c r="F65" s="186"/>
      <c r="G65" s="186"/>
      <c r="H65" s="186"/>
      <c r="I65" s="186"/>
      <c r="J65" s="187">
        <f>J95</f>
        <v>0</v>
      </c>
      <c r="K65" s="126"/>
      <c r="L65" s="188"/>
      <c r="S65" s="10"/>
      <c r="T65" s="10"/>
      <c r="U65" s="10"/>
      <c r="V65" s="10"/>
      <c r="W65" s="10"/>
      <c r="X65" s="10"/>
      <c r="Y65" s="10"/>
      <c r="Z65" s="10"/>
      <c r="AA65" s="10"/>
      <c r="AB65" s="10"/>
      <c r="AC65" s="10"/>
      <c r="AD65" s="10"/>
      <c r="AE65" s="10"/>
    </row>
    <row r="66" s="9" customFormat="1" ht="24.96" customHeight="1">
      <c r="A66" s="9"/>
      <c r="B66" s="178"/>
      <c r="C66" s="179"/>
      <c r="D66" s="180" t="s">
        <v>207</v>
      </c>
      <c r="E66" s="181"/>
      <c r="F66" s="181"/>
      <c r="G66" s="181"/>
      <c r="H66" s="181"/>
      <c r="I66" s="181"/>
      <c r="J66" s="182">
        <f>J108</f>
        <v>0</v>
      </c>
      <c r="K66" s="179"/>
      <c r="L66" s="183"/>
      <c r="S66" s="9"/>
      <c r="T66" s="9"/>
      <c r="U66" s="9"/>
      <c r="V66" s="9"/>
      <c r="W66" s="9"/>
      <c r="X66" s="9"/>
      <c r="Y66" s="9"/>
      <c r="Z66" s="9"/>
      <c r="AA66" s="9"/>
      <c r="AB66" s="9"/>
      <c r="AC66" s="9"/>
      <c r="AD66" s="9"/>
      <c r="AE66" s="9"/>
    </row>
    <row r="67" s="10" customFormat="1" ht="19.92" customHeight="1">
      <c r="A67" s="10"/>
      <c r="B67" s="184"/>
      <c r="C67" s="126"/>
      <c r="D67" s="185" t="s">
        <v>4138</v>
      </c>
      <c r="E67" s="186"/>
      <c r="F67" s="186"/>
      <c r="G67" s="186"/>
      <c r="H67" s="186"/>
      <c r="I67" s="186"/>
      <c r="J67" s="187">
        <f>J109</f>
        <v>0</v>
      </c>
      <c r="K67" s="126"/>
      <c r="L67" s="188"/>
      <c r="S67" s="10"/>
      <c r="T67" s="10"/>
      <c r="U67" s="10"/>
      <c r="V67" s="10"/>
      <c r="W67" s="10"/>
      <c r="X67" s="10"/>
      <c r="Y67" s="10"/>
      <c r="Z67" s="10"/>
      <c r="AA67" s="10"/>
      <c r="AB67" s="10"/>
      <c r="AC67" s="10"/>
      <c r="AD67" s="10"/>
      <c r="AE67" s="10"/>
    </row>
    <row r="68" s="9" customFormat="1" ht="24.96" customHeight="1">
      <c r="A68" s="9"/>
      <c r="B68" s="178"/>
      <c r="C68" s="179"/>
      <c r="D68" s="180" t="s">
        <v>210</v>
      </c>
      <c r="E68" s="181"/>
      <c r="F68" s="181"/>
      <c r="G68" s="181"/>
      <c r="H68" s="181"/>
      <c r="I68" s="181"/>
      <c r="J68" s="182">
        <f>J184</f>
        <v>0</v>
      </c>
      <c r="K68" s="179"/>
      <c r="L68" s="183"/>
      <c r="S68" s="9"/>
      <c r="T68" s="9"/>
      <c r="U68" s="9"/>
      <c r="V68" s="9"/>
      <c r="W68" s="9"/>
      <c r="X68" s="9"/>
      <c r="Y68" s="9"/>
      <c r="Z68" s="9"/>
      <c r="AA68" s="9"/>
      <c r="AB68" s="9"/>
      <c r="AC68" s="9"/>
      <c r="AD68" s="9"/>
      <c r="AE68" s="9"/>
    </row>
    <row r="69" s="9" customFormat="1" ht="24.96" customHeight="1">
      <c r="A69" s="9"/>
      <c r="B69" s="178"/>
      <c r="C69" s="179"/>
      <c r="D69" s="180" t="s">
        <v>2075</v>
      </c>
      <c r="E69" s="181"/>
      <c r="F69" s="181"/>
      <c r="G69" s="181"/>
      <c r="H69" s="181"/>
      <c r="I69" s="181"/>
      <c r="J69" s="182">
        <f>J196</f>
        <v>0</v>
      </c>
      <c r="K69" s="179"/>
      <c r="L69" s="183"/>
      <c r="S69" s="9"/>
      <c r="T69" s="9"/>
      <c r="U69" s="9"/>
      <c r="V69" s="9"/>
      <c r="W69" s="9"/>
      <c r="X69" s="9"/>
      <c r="Y69" s="9"/>
      <c r="Z69" s="9"/>
      <c r="AA69" s="9"/>
      <c r="AB69" s="9"/>
      <c r="AC69" s="9"/>
      <c r="AD69" s="9"/>
      <c r="AE69" s="9"/>
    </row>
    <row r="70" s="10" customFormat="1" ht="19.92" customHeight="1">
      <c r="A70" s="10"/>
      <c r="B70" s="184"/>
      <c r="C70" s="126"/>
      <c r="D70" s="185" t="s">
        <v>4972</v>
      </c>
      <c r="E70" s="186"/>
      <c r="F70" s="186"/>
      <c r="G70" s="186"/>
      <c r="H70" s="186"/>
      <c r="I70" s="186"/>
      <c r="J70" s="187">
        <f>J197</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4973</v>
      </c>
      <c r="E71" s="186"/>
      <c r="F71" s="186"/>
      <c r="G71" s="186"/>
      <c r="H71" s="186"/>
      <c r="I71" s="186"/>
      <c r="J71" s="187">
        <f>J202</f>
        <v>0</v>
      </c>
      <c r="K71" s="126"/>
      <c r="L71" s="188"/>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8"/>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8"/>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8"/>
      <c r="S77" s="40"/>
      <c r="T77" s="40"/>
      <c r="U77" s="40"/>
      <c r="V77" s="40"/>
      <c r="W77" s="40"/>
      <c r="X77" s="40"/>
      <c r="Y77" s="40"/>
      <c r="Z77" s="40"/>
      <c r="AA77" s="40"/>
      <c r="AB77" s="40"/>
      <c r="AC77" s="40"/>
      <c r="AD77" s="40"/>
      <c r="AE77" s="40"/>
    </row>
    <row r="78" s="2" customFormat="1" ht="24.96" customHeight="1">
      <c r="A78" s="40"/>
      <c r="B78" s="41"/>
      <c r="C78" s="25" t="s">
        <v>211</v>
      </c>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16.5" customHeight="1">
      <c r="A81" s="40"/>
      <c r="B81" s="41"/>
      <c r="C81" s="42"/>
      <c r="D81" s="42"/>
      <c r="E81" s="172" t="str">
        <f>E7</f>
        <v>PF UPOL, Změna užívání vnitřních prostor budovy B</v>
      </c>
      <c r="F81" s="34"/>
      <c r="G81" s="34"/>
      <c r="H81" s="34"/>
      <c r="I81" s="42"/>
      <c r="J81" s="42"/>
      <c r="K81" s="42"/>
      <c r="L81" s="148"/>
      <c r="S81" s="40"/>
      <c r="T81" s="40"/>
      <c r="U81" s="40"/>
      <c r="V81" s="40"/>
      <c r="W81" s="40"/>
      <c r="X81" s="40"/>
      <c r="Y81" s="40"/>
      <c r="Z81" s="40"/>
      <c r="AA81" s="40"/>
      <c r="AB81" s="40"/>
      <c r="AC81" s="40"/>
      <c r="AD81" s="40"/>
      <c r="AE81" s="40"/>
    </row>
    <row r="82" s="1" customFormat="1" ht="12" customHeight="1">
      <c r="B82" s="23"/>
      <c r="C82" s="34" t="s">
        <v>191</v>
      </c>
      <c r="D82" s="24"/>
      <c r="E82" s="24"/>
      <c r="F82" s="24"/>
      <c r="G82" s="24"/>
      <c r="H82" s="24"/>
      <c r="I82" s="24"/>
      <c r="J82" s="24"/>
      <c r="K82" s="24"/>
      <c r="L82" s="22"/>
    </row>
    <row r="83" s="2" customFormat="1" ht="16.5" customHeight="1">
      <c r="A83" s="40"/>
      <c r="B83" s="41"/>
      <c r="C83" s="42"/>
      <c r="D83" s="42"/>
      <c r="E83" s="172" t="s">
        <v>4373</v>
      </c>
      <c r="F83" s="42"/>
      <c r="G83" s="42"/>
      <c r="H83" s="42"/>
      <c r="I83" s="42"/>
      <c r="J83" s="42"/>
      <c r="K83" s="42"/>
      <c r="L83" s="148"/>
      <c r="S83" s="40"/>
      <c r="T83" s="40"/>
      <c r="U83" s="40"/>
      <c r="V83" s="40"/>
      <c r="W83" s="40"/>
      <c r="X83" s="40"/>
      <c r="Y83" s="40"/>
      <c r="Z83" s="40"/>
      <c r="AA83" s="40"/>
      <c r="AB83" s="40"/>
      <c r="AC83" s="40"/>
      <c r="AD83" s="40"/>
      <c r="AE83" s="40"/>
    </row>
    <row r="84" s="2" customFormat="1" ht="12" customHeight="1">
      <c r="A84" s="40"/>
      <c r="B84" s="41"/>
      <c r="C84" s="34" t="s">
        <v>193</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6.5" customHeight="1">
      <c r="A85" s="40"/>
      <c r="B85" s="41"/>
      <c r="C85" s="42"/>
      <c r="D85" s="42"/>
      <c r="E85" s="71" t="str">
        <f>E11</f>
        <v>D.2.4.2 - Vzduchotechnika, chlazení</v>
      </c>
      <c r="F85" s="42"/>
      <c r="G85" s="42"/>
      <c r="H85" s="42"/>
      <c r="I85" s="42"/>
      <c r="J85" s="42"/>
      <c r="K85" s="42"/>
      <c r="L85" s="148"/>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 xml:space="preserve"> </v>
      </c>
      <c r="G87" s="42"/>
      <c r="H87" s="42"/>
      <c r="I87" s="34" t="s">
        <v>23</v>
      </c>
      <c r="J87" s="74" t="str">
        <f>IF(J14="","",J14)</f>
        <v>3. 4. 2025</v>
      </c>
      <c r="K87" s="42"/>
      <c r="L87" s="148"/>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8"/>
      <c r="S88" s="40"/>
      <c r="T88" s="40"/>
      <c r="U88" s="40"/>
      <c r="V88" s="40"/>
      <c r="W88" s="40"/>
      <c r="X88" s="40"/>
      <c r="Y88" s="40"/>
      <c r="Z88" s="40"/>
      <c r="AA88" s="40"/>
      <c r="AB88" s="40"/>
      <c r="AC88" s="40"/>
      <c r="AD88" s="40"/>
      <c r="AE88" s="40"/>
    </row>
    <row r="89" s="2" customFormat="1" ht="40.05" customHeight="1">
      <c r="A89" s="40"/>
      <c r="B89" s="41"/>
      <c r="C89" s="34" t="s">
        <v>25</v>
      </c>
      <c r="D89" s="42"/>
      <c r="E89" s="42"/>
      <c r="F89" s="29" t="str">
        <f>E17</f>
        <v>UP v Olomouci, Křižkovského 511/8, Olomouc</v>
      </c>
      <c r="G89" s="42"/>
      <c r="H89" s="42"/>
      <c r="I89" s="34" t="s">
        <v>33</v>
      </c>
      <c r="J89" s="38" t="str">
        <f>E23</f>
        <v>RV projekt s.r.o., Poláškova 1535, Valašské Meziří</v>
      </c>
      <c r="K89" s="42"/>
      <c r="L89" s="148"/>
      <c r="S89" s="40"/>
      <c r="T89" s="40"/>
      <c r="U89" s="40"/>
      <c r="V89" s="40"/>
      <c r="W89" s="40"/>
      <c r="X89" s="40"/>
      <c r="Y89" s="40"/>
      <c r="Z89" s="40"/>
      <c r="AA89" s="40"/>
      <c r="AB89" s="40"/>
      <c r="AC89" s="40"/>
      <c r="AD89" s="40"/>
      <c r="AE89" s="40"/>
    </row>
    <row r="90" s="2" customFormat="1" ht="40.05" customHeight="1">
      <c r="A90" s="40"/>
      <c r="B90" s="41"/>
      <c r="C90" s="34" t="s">
        <v>31</v>
      </c>
      <c r="D90" s="42"/>
      <c r="E90" s="42"/>
      <c r="F90" s="29" t="str">
        <f>IF(E20="","",E20)</f>
        <v>Vyplň údaj</v>
      </c>
      <c r="G90" s="42"/>
      <c r="H90" s="42"/>
      <c r="I90" s="34" t="s">
        <v>38</v>
      </c>
      <c r="J90" s="38" t="str">
        <f>E26</f>
        <v>RV projekt s.r.o., Poláškova 1535, Valašské Meziří</v>
      </c>
      <c r="K90" s="42"/>
      <c r="L90" s="148"/>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8"/>
      <c r="S91" s="40"/>
      <c r="T91" s="40"/>
      <c r="U91" s="40"/>
      <c r="V91" s="40"/>
      <c r="W91" s="40"/>
      <c r="X91" s="40"/>
      <c r="Y91" s="40"/>
      <c r="Z91" s="40"/>
      <c r="AA91" s="40"/>
      <c r="AB91" s="40"/>
      <c r="AC91" s="40"/>
      <c r="AD91" s="40"/>
      <c r="AE91" s="40"/>
    </row>
    <row r="92" s="11" customFormat="1" ht="29.28" customHeight="1">
      <c r="A92" s="189"/>
      <c r="B92" s="190"/>
      <c r="C92" s="191" t="s">
        <v>212</v>
      </c>
      <c r="D92" s="192" t="s">
        <v>60</v>
      </c>
      <c r="E92" s="192" t="s">
        <v>56</v>
      </c>
      <c r="F92" s="192" t="s">
        <v>57</v>
      </c>
      <c r="G92" s="192" t="s">
        <v>213</v>
      </c>
      <c r="H92" s="192" t="s">
        <v>214</v>
      </c>
      <c r="I92" s="192" t="s">
        <v>215</v>
      </c>
      <c r="J92" s="192" t="s">
        <v>199</v>
      </c>
      <c r="K92" s="193" t="s">
        <v>216</v>
      </c>
      <c r="L92" s="194"/>
      <c r="M92" s="94" t="s">
        <v>19</v>
      </c>
      <c r="N92" s="95" t="s">
        <v>45</v>
      </c>
      <c r="O92" s="95" t="s">
        <v>217</v>
      </c>
      <c r="P92" s="95" t="s">
        <v>218</v>
      </c>
      <c r="Q92" s="95" t="s">
        <v>219</v>
      </c>
      <c r="R92" s="95" t="s">
        <v>220</v>
      </c>
      <c r="S92" s="95" t="s">
        <v>221</v>
      </c>
      <c r="T92" s="95" t="s">
        <v>222</v>
      </c>
      <c r="U92" s="96" t="s">
        <v>223</v>
      </c>
      <c r="V92" s="189"/>
      <c r="W92" s="189"/>
      <c r="X92" s="189"/>
      <c r="Y92" s="189"/>
      <c r="Z92" s="189"/>
      <c r="AA92" s="189"/>
      <c r="AB92" s="189"/>
      <c r="AC92" s="189"/>
      <c r="AD92" s="189"/>
      <c r="AE92" s="189"/>
    </row>
    <row r="93" s="2" customFormat="1" ht="22.8" customHeight="1">
      <c r="A93" s="40"/>
      <c r="B93" s="41"/>
      <c r="C93" s="101" t="s">
        <v>224</v>
      </c>
      <c r="D93" s="42"/>
      <c r="E93" s="42"/>
      <c r="F93" s="42"/>
      <c r="G93" s="42"/>
      <c r="H93" s="42"/>
      <c r="I93" s="42"/>
      <c r="J93" s="195">
        <f>BK93</f>
        <v>0</v>
      </c>
      <c r="K93" s="42"/>
      <c r="L93" s="46"/>
      <c r="M93" s="97"/>
      <c r="N93" s="196"/>
      <c r="O93" s="98"/>
      <c r="P93" s="197">
        <f>P94+P108+P184+P196</f>
        <v>0</v>
      </c>
      <c r="Q93" s="98"/>
      <c r="R93" s="197">
        <f>R94+R108+R184+R196</f>
        <v>0.48957599999999996</v>
      </c>
      <c r="S93" s="98"/>
      <c r="T93" s="197">
        <f>T94+T108+T184+T196</f>
        <v>0</v>
      </c>
      <c r="U93" s="99"/>
      <c r="V93" s="40"/>
      <c r="W93" s="40"/>
      <c r="X93" s="40"/>
      <c r="Y93" s="40"/>
      <c r="Z93" s="40"/>
      <c r="AA93" s="40"/>
      <c r="AB93" s="40"/>
      <c r="AC93" s="40"/>
      <c r="AD93" s="40"/>
      <c r="AE93" s="40"/>
      <c r="AT93" s="19" t="s">
        <v>74</v>
      </c>
      <c r="AU93" s="19" t="s">
        <v>200</v>
      </c>
      <c r="BK93" s="198">
        <f>BK94+BK108+BK184+BK196</f>
        <v>0</v>
      </c>
    </row>
    <row r="94" s="12" customFormat="1" ht="25.92" customHeight="1">
      <c r="A94" s="12"/>
      <c r="B94" s="199"/>
      <c r="C94" s="200"/>
      <c r="D94" s="201" t="s">
        <v>74</v>
      </c>
      <c r="E94" s="202" t="s">
        <v>225</v>
      </c>
      <c r="F94" s="202" t="s">
        <v>226</v>
      </c>
      <c r="G94" s="200"/>
      <c r="H94" s="200"/>
      <c r="I94" s="203"/>
      <c r="J94" s="204">
        <f>BK94</f>
        <v>0</v>
      </c>
      <c r="K94" s="200"/>
      <c r="L94" s="205"/>
      <c r="M94" s="206"/>
      <c r="N94" s="207"/>
      <c r="O94" s="207"/>
      <c r="P94" s="208">
        <f>P95</f>
        <v>0</v>
      </c>
      <c r="Q94" s="207"/>
      <c r="R94" s="208">
        <f>R95</f>
        <v>0</v>
      </c>
      <c r="S94" s="207"/>
      <c r="T94" s="208">
        <f>T95</f>
        <v>0</v>
      </c>
      <c r="U94" s="209"/>
      <c r="V94" s="12"/>
      <c r="W94" s="12"/>
      <c r="X94" s="12"/>
      <c r="Y94" s="12"/>
      <c r="Z94" s="12"/>
      <c r="AA94" s="12"/>
      <c r="AB94" s="12"/>
      <c r="AC94" s="12"/>
      <c r="AD94" s="12"/>
      <c r="AE94" s="12"/>
      <c r="AR94" s="210" t="s">
        <v>82</v>
      </c>
      <c r="AT94" s="211" t="s">
        <v>74</v>
      </c>
      <c r="AU94" s="211" t="s">
        <v>75</v>
      </c>
      <c r="AY94" s="210" t="s">
        <v>227</v>
      </c>
      <c r="BK94" s="212">
        <f>BK95</f>
        <v>0</v>
      </c>
    </row>
    <row r="95" s="12" customFormat="1" ht="22.8" customHeight="1">
      <c r="A95" s="12"/>
      <c r="B95" s="199"/>
      <c r="C95" s="200"/>
      <c r="D95" s="201" t="s">
        <v>74</v>
      </c>
      <c r="E95" s="213" t="s">
        <v>255</v>
      </c>
      <c r="F95" s="213" t="s">
        <v>256</v>
      </c>
      <c r="G95" s="200"/>
      <c r="H95" s="200"/>
      <c r="I95" s="203"/>
      <c r="J95" s="214">
        <f>BK95</f>
        <v>0</v>
      </c>
      <c r="K95" s="200"/>
      <c r="L95" s="205"/>
      <c r="M95" s="206"/>
      <c r="N95" s="207"/>
      <c r="O95" s="207"/>
      <c r="P95" s="208">
        <f>SUM(P96:P107)</f>
        <v>0</v>
      </c>
      <c r="Q95" s="207"/>
      <c r="R95" s="208">
        <f>SUM(R96:R107)</f>
        <v>0</v>
      </c>
      <c r="S95" s="207"/>
      <c r="T95" s="208">
        <f>SUM(T96:T107)</f>
        <v>0</v>
      </c>
      <c r="U95" s="209"/>
      <c r="V95" s="12"/>
      <c r="W95" s="12"/>
      <c r="X95" s="12"/>
      <c r="Y95" s="12"/>
      <c r="Z95" s="12"/>
      <c r="AA95" s="12"/>
      <c r="AB95" s="12"/>
      <c r="AC95" s="12"/>
      <c r="AD95" s="12"/>
      <c r="AE95" s="12"/>
      <c r="AR95" s="210" t="s">
        <v>82</v>
      </c>
      <c r="AT95" s="211" t="s">
        <v>74</v>
      </c>
      <c r="AU95" s="211" t="s">
        <v>82</v>
      </c>
      <c r="AY95" s="210" t="s">
        <v>227</v>
      </c>
      <c r="BK95" s="212">
        <f>SUM(BK96:BK107)</f>
        <v>0</v>
      </c>
    </row>
    <row r="96" s="2" customFormat="1" ht="24.15" customHeight="1">
      <c r="A96" s="40"/>
      <c r="B96" s="41"/>
      <c r="C96" s="215" t="s">
        <v>82</v>
      </c>
      <c r="D96" s="215" t="s">
        <v>229</v>
      </c>
      <c r="E96" s="216" t="s">
        <v>4974</v>
      </c>
      <c r="F96" s="217" t="s">
        <v>4975</v>
      </c>
      <c r="G96" s="218" t="s">
        <v>348</v>
      </c>
      <c r="H96" s="219">
        <v>2</v>
      </c>
      <c r="I96" s="220"/>
      <c r="J96" s="221">
        <f>ROUND(I96*H96,2)</f>
        <v>0</v>
      </c>
      <c r="K96" s="217" t="s">
        <v>4381</v>
      </c>
      <c r="L96" s="46"/>
      <c r="M96" s="222" t="s">
        <v>19</v>
      </c>
      <c r="N96" s="223" t="s">
        <v>46</v>
      </c>
      <c r="O96" s="86"/>
      <c r="P96" s="224">
        <f>O96*H96</f>
        <v>0</v>
      </c>
      <c r="Q96" s="224">
        <v>0</v>
      </c>
      <c r="R96" s="224">
        <f>Q96*H96</f>
        <v>0</v>
      </c>
      <c r="S96" s="224">
        <v>0</v>
      </c>
      <c r="T96" s="224">
        <f>S96*H96</f>
        <v>0</v>
      </c>
      <c r="U96" s="225" t="s">
        <v>19</v>
      </c>
      <c r="V96" s="40"/>
      <c r="W96" s="40"/>
      <c r="X96" s="40"/>
      <c r="Y96" s="40"/>
      <c r="Z96" s="40"/>
      <c r="AA96" s="40"/>
      <c r="AB96" s="40"/>
      <c r="AC96" s="40"/>
      <c r="AD96" s="40"/>
      <c r="AE96" s="40"/>
      <c r="AR96" s="226" t="s">
        <v>234</v>
      </c>
      <c r="AT96" s="226" t="s">
        <v>229</v>
      </c>
      <c r="AU96" s="226" t="s">
        <v>84</v>
      </c>
      <c r="AY96" s="19" t="s">
        <v>227</v>
      </c>
      <c r="BE96" s="227">
        <f>IF(N96="základní",J96,0)</f>
        <v>0</v>
      </c>
      <c r="BF96" s="227">
        <f>IF(N96="snížená",J96,0)</f>
        <v>0</v>
      </c>
      <c r="BG96" s="227">
        <f>IF(N96="zákl. přenesená",J96,0)</f>
        <v>0</v>
      </c>
      <c r="BH96" s="227">
        <f>IF(N96="sníž. přenesená",J96,0)</f>
        <v>0</v>
      </c>
      <c r="BI96" s="227">
        <f>IF(N96="nulová",J96,0)</f>
        <v>0</v>
      </c>
      <c r="BJ96" s="19" t="s">
        <v>82</v>
      </c>
      <c r="BK96" s="227">
        <f>ROUND(I96*H96,2)</f>
        <v>0</v>
      </c>
      <c r="BL96" s="19" t="s">
        <v>234</v>
      </c>
      <c r="BM96" s="226" t="s">
        <v>4976</v>
      </c>
    </row>
    <row r="97" s="2" customFormat="1">
      <c r="A97" s="40"/>
      <c r="B97" s="41"/>
      <c r="C97" s="42"/>
      <c r="D97" s="228" t="s">
        <v>236</v>
      </c>
      <c r="E97" s="42"/>
      <c r="F97" s="229" t="s">
        <v>4977</v>
      </c>
      <c r="G97" s="42"/>
      <c r="H97" s="42"/>
      <c r="I97" s="230"/>
      <c r="J97" s="42"/>
      <c r="K97" s="42"/>
      <c r="L97" s="46"/>
      <c r="M97" s="231"/>
      <c r="N97" s="232"/>
      <c r="O97" s="86"/>
      <c r="P97" s="86"/>
      <c r="Q97" s="86"/>
      <c r="R97" s="86"/>
      <c r="S97" s="86"/>
      <c r="T97" s="86"/>
      <c r="U97" s="87"/>
      <c r="V97" s="40"/>
      <c r="W97" s="40"/>
      <c r="X97" s="40"/>
      <c r="Y97" s="40"/>
      <c r="Z97" s="40"/>
      <c r="AA97" s="40"/>
      <c r="AB97" s="40"/>
      <c r="AC97" s="40"/>
      <c r="AD97" s="40"/>
      <c r="AE97" s="40"/>
      <c r="AT97" s="19" t="s">
        <v>236</v>
      </c>
      <c r="AU97" s="19" t="s">
        <v>84</v>
      </c>
    </row>
    <row r="98" s="13" customFormat="1">
      <c r="A98" s="13"/>
      <c r="B98" s="233"/>
      <c r="C98" s="234"/>
      <c r="D98" s="235" t="s">
        <v>238</v>
      </c>
      <c r="E98" s="236" t="s">
        <v>19</v>
      </c>
      <c r="F98" s="237" t="s">
        <v>84</v>
      </c>
      <c r="G98" s="234"/>
      <c r="H98" s="238">
        <v>2</v>
      </c>
      <c r="I98" s="239"/>
      <c r="J98" s="234"/>
      <c r="K98" s="234"/>
      <c r="L98" s="240"/>
      <c r="M98" s="241"/>
      <c r="N98" s="242"/>
      <c r="O98" s="242"/>
      <c r="P98" s="242"/>
      <c r="Q98" s="242"/>
      <c r="R98" s="242"/>
      <c r="S98" s="242"/>
      <c r="T98" s="242"/>
      <c r="U98" s="243"/>
      <c r="V98" s="13"/>
      <c r="W98" s="13"/>
      <c r="X98" s="13"/>
      <c r="Y98" s="13"/>
      <c r="Z98" s="13"/>
      <c r="AA98" s="13"/>
      <c r="AB98" s="13"/>
      <c r="AC98" s="13"/>
      <c r="AD98" s="13"/>
      <c r="AE98" s="13"/>
      <c r="AT98" s="244" t="s">
        <v>238</v>
      </c>
      <c r="AU98" s="244" t="s">
        <v>84</v>
      </c>
      <c r="AV98" s="13" t="s">
        <v>84</v>
      </c>
      <c r="AW98" s="13" t="s">
        <v>37</v>
      </c>
      <c r="AX98" s="13" t="s">
        <v>75</v>
      </c>
      <c r="AY98" s="244" t="s">
        <v>227</v>
      </c>
    </row>
    <row r="99" s="14" customFormat="1">
      <c r="A99" s="14"/>
      <c r="B99" s="245"/>
      <c r="C99" s="246"/>
      <c r="D99" s="235" t="s">
        <v>238</v>
      </c>
      <c r="E99" s="247" t="s">
        <v>19</v>
      </c>
      <c r="F99" s="248" t="s">
        <v>240</v>
      </c>
      <c r="G99" s="246"/>
      <c r="H99" s="249">
        <v>2</v>
      </c>
      <c r="I99" s="250"/>
      <c r="J99" s="246"/>
      <c r="K99" s="246"/>
      <c r="L99" s="251"/>
      <c r="M99" s="252"/>
      <c r="N99" s="253"/>
      <c r="O99" s="253"/>
      <c r="P99" s="253"/>
      <c r="Q99" s="253"/>
      <c r="R99" s="253"/>
      <c r="S99" s="253"/>
      <c r="T99" s="253"/>
      <c r="U99" s="254"/>
      <c r="V99" s="14"/>
      <c r="W99" s="14"/>
      <c r="X99" s="14"/>
      <c r="Y99" s="14"/>
      <c r="Z99" s="14"/>
      <c r="AA99" s="14"/>
      <c r="AB99" s="14"/>
      <c r="AC99" s="14"/>
      <c r="AD99" s="14"/>
      <c r="AE99" s="14"/>
      <c r="AT99" s="255" t="s">
        <v>238</v>
      </c>
      <c r="AU99" s="255" t="s">
        <v>84</v>
      </c>
      <c r="AV99" s="14" t="s">
        <v>234</v>
      </c>
      <c r="AW99" s="14" t="s">
        <v>37</v>
      </c>
      <c r="AX99" s="14" t="s">
        <v>82</v>
      </c>
      <c r="AY99" s="255" t="s">
        <v>227</v>
      </c>
    </row>
    <row r="100" s="2" customFormat="1" ht="24.15" customHeight="1">
      <c r="A100" s="40"/>
      <c r="B100" s="41"/>
      <c r="C100" s="215" t="s">
        <v>84</v>
      </c>
      <c r="D100" s="215" t="s">
        <v>229</v>
      </c>
      <c r="E100" s="216" t="s">
        <v>4978</v>
      </c>
      <c r="F100" s="217" t="s">
        <v>4979</v>
      </c>
      <c r="G100" s="218" t="s">
        <v>348</v>
      </c>
      <c r="H100" s="219">
        <v>20</v>
      </c>
      <c r="I100" s="220"/>
      <c r="J100" s="221">
        <f>ROUND(I100*H100,2)</f>
        <v>0</v>
      </c>
      <c r="K100" s="217" t="s">
        <v>4381</v>
      </c>
      <c r="L100" s="46"/>
      <c r="M100" s="222" t="s">
        <v>19</v>
      </c>
      <c r="N100" s="223" t="s">
        <v>46</v>
      </c>
      <c r="O100" s="86"/>
      <c r="P100" s="224">
        <f>O100*H100</f>
        <v>0</v>
      </c>
      <c r="Q100" s="224">
        <v>0</v>
      </c>
      <c r="R100" s="224">
        <f>Q100*H100</f>
        <v>0</v>
      </c>
      <c r="S100" s="224">
        <v>0</v>
      </c>
      <c r="T100" s="224">
        <f>S100*H100</f>
        <v>0</v>
      </c>
      <c r="U100" s="225" t="s">
        <v>19</v>
      </c>
      <c r="V100" s="40"/>
      <c r="W100" s="40"/>
      <c r="X100" s="40"/>
      <c r="Y100" s="40"/>
      <c r="Z100" s="40"/>
      <c r="AA100" s="40"/>
      <c r="AB100" s="40"/>
      <c r="AC100" s="40"/>
      <c r="AD100" s="40"/>
      <c r="AE100" s="40"/>
      <c r="AR100" s="226" t="s">
        <v>234</v>
      </c>
      <c r="AT100" s="226" t="s">
        <v>229</v>
      </c>
      <c r="AU100" s="226" t="s">
        <v>84</v>
      </c>
      <c r="AY100" s="19" t="s">
        <v>227</v>
      </c>
      <c r="BE100" s="227">
        <f>IF(N100="základní",J100,0)</f>
        <v>0</v>
      </c>
      <c r="BF100" s="227">
        <f>IF(N100="snížená",J100,0)</f>
        <v>0</v>
      </c>
      <c r="BG100" s="227">
        <f>IF(N100="zákl. přenesená",J100,0)</f>
        <v>0</v>
      </c>
      <c r="BH100" s="227">
        <f>IF(N100="sníž. přenesená",J100,0)</f>
        <v>0</v>
      </c>
      <c r="BI100" s="227">
        <f>IF(N100="nulová",J100,0)</f>
        <v>0</v>
      </c>
      <c r="BJ100" s="19" t="s">
        <v>82</v>
      </c>
      <c r="BK100" s="227">
        <f>ROUND(I100*H100,2)</f>
        <v>0</v>
      </c>
      <c r="BL100" s="19" t="s">
        <v>234</v>
      </c>
      <c r="BM100" s="226" t="s">
        <v>4980</v>
      </c>
    </row>
    <row r="101" s="2" customFormat="1">
      <c r="A101" s="40"/>
      <c r="B101" s="41"/>
      <c r="C101" s="42"/>
      <c r="D101" s="228" t="s">
        <v>236</v>
      </c>
      <c r="E101" s="42"/>
      <c r="F101" s="229" t="s">
        <v>4981</v>
      </c>
      <c r="G101" s="42"/>
      <c r="H101" s="42"/>
      <c r="I101" s="230"/>
      <c r="J101" s="42"/>
      <c r="K101" s="42"/>
      <c r="L101" s="46"/>
      <c r="M101" s="231"/>
      <c r="N101" s="232"/>
      <c r="O101" s="86"/>
      <c r="P101" s="86"/>
      <c r="Q101" s="86"/>
      <c r="R101" s="86"/>
      <c r="S101" s="86"/>
      <c r="T101" s="86"/>
      <c r="U101" s="87"/>
      <c r="V101" s="40"/>
      <c r="W101" s="40"/>
      <c r="X101" s="40"/>
      <c r="Y101" s="40"/>
      <c r="Z101" s="40"/>
      <c r="AA101" s="40"/>
      <c r="AB101" s="40"/>
      <c r="AC101" s="40"/>
      <c r="AD101" s="40"/>
      <c r="AE101" s="40"/>
      <c r="AT101" s="19" t="s">
        <v>236</v>
      </c>
      <c r="AU101" s="19" t="s">
        <v>84</v>
      </c>
    </row>
    <row r="102" s="13" customFormat="1">
      <c r="A102" s="13"/>
      <c r="B102" s="233"/>
      <c r="C102" s="234"/>
      <c r="D102" s="235" t="s">
        <v>238</v>
      </c>
      <c r="E102" s="236" t="s">
        <v>19</v>
      </c>
      <c r="F102" s="237" t="s">
        <v>4982</v>
      </c>
      <c r="G102" s="234"/>
      <c r="H102" s="238">
        <v>20</v>
      </c>
      <c r="I102" s="239"/>
      <c r="J102" s="234"/>
      <c r="K102" s="234"/>
      <c r="L102" s="240"/>
      <c r="M102" s="241"/>
      <c r="N102" s="242"/>
      <c r="O102" s="242"/>
      <c r="P102" s="242"/>
      <c r="Q102" s="242"/>
      <c r="R102" s="242"/>
      <c r="S102" s="242"/>
      <c r="T102" s="242"/>
      <c r="U102" s="243"/>
      <c r="V102" s="13"/>
      <c r="W102" s="13"/>
      <c r="X102" s="13"/>
      <c r="Y102" s="13"/>
      <c r="Z102" s="13"/>
      <c r="AA102" s="13"/>
      <c r="AB102" s="13"/>
      <c r="AC102" s="13"/>
      <c r="AD102" s="13"/>
      <c r="AE102" s="13"/>
      <c r="AT102" s="244" t="s">
        <v>238</v>
      </c>
      <c r="AU102" s="244" t="s">
        <v>84</v>
      </c>
      <c r="AV102" s="13" t="s">
        <v>84</v>
      </c>
      <c r="AW102" s="13" t="s">
        <v>37</v>
      </c>
      <c r="AX102" s="13" t="s">
        <v>75</v>
      </c>
      <c r="AY102" s="244" t="s">
        <v>227</v>
      </c>
    </row>
    <row r="103" s="14" customFormat="1">
      <c r="A103" s="14"/>
      <c r="B103" s="245"/>
      <c r="C103" s="246"/>
      <c r="D103" s="235" t="s">
        <v>238</v>
      </c>
      <c r="E103" s="247" t="s">
        <v>19</v>
      </c>
      <c r="F103" s="248" t="s">
        <v>240</v>
      </c>
      <c r="G103" s="246"/>
      <c r="H103" s="249">
        <v>20</v>
      </c>
      <c r="I103" s="250"/>
      <c r="J103" s="246"/>
      <c r="K103" s="246"/>
      <c r="L103" s="251"/>
      <c r="M103" s="252"/>
      <c r="N103" s="253"/>
      <c r="O103" s="253"/>
      <c r="P103" s="253"/>
      <c r="Q103" s="253"/>
      <c r="R103" s="253"/>
      <c r="S103" s="253"/>
      <c r="T103" s="253"/>
      <c r="U103" s="254"/>
      <c r="V103" s="14"/>
      <c r="W103" s="14"/>
      <c r="X103" s="14"/>
      <c r="Y103" s="14"/>
      <c r="Z103" s="14"/>
      <c r="AA103" s="14"/>
      <c r="AB103" s="14"/>
      <c r="AC103" s="14"/>
      <c r="AD103" s="14"/>
      <c r="AE103" s="14"/>
      <c r="AT103" s="255" t="s">
        <v>238</v>
      </c>
      <c r="AU103" s="255" t="s">
        <v>84</v>
      </c>
      <c r="AV103" s="14" t="s">
        <v>234</v>
      </c>
      <c r="AW103" s="14" t="s">
        <v>37</v>
      </c>
      <c r="AX103" s="14" t="s">
        <v>82</v>
      </c>
      <c r="AY103" s="255" t="s">
        <v>227</v>
      </c>
    </row>
    <row r="104" s="2" customFormat="1" ht="24.15" customHeight="1">
      <c r="A104" s="40"/>
      <c r="B104" s="41"/>
      <c r="C104" s="215" t="s">
        <v>91</v>
      </c>
      <c r="D104" s="215" t="s">
        <v>229</v>
      </c>
      <c r="E104" s="216" t="s">
        <v>4983</v>
      </c>
      <c r="F104" s="217" t="s">
        <v>4984</v>
      </c>
      <c r="G104" s="218" t="s">
        <v>348</v>
      </c>
      <c r="H104" s="219">
        <v>2</v>
      </c>
      <c r="I104" s="220"/>
      <c r="J104" s="221">
        <f>ROUND(I104*H104,2)</f>
        <v>0</v>
      </c>
      <c r="K104" s="217" t="s">
        <v>4381</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84</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4985</v>
      </c>
    </row>
    <row r="105" s="2" customFormat="1">
      <c r="A105" s="40"/>
      <c r="B105" s="41"/>
      <c r="C105" s="42"/>
      <c r="D105" s="228" t="s">
        <v>236</v>
      </c>
      <c r="E105" s="42"/>
      <c r="F105" s="229" t="s">
        <v>4986</v>
      </c>
      <c r="G105" s="42"/>
      <c r="H105" s="42"/>
      <c r="I105" s="230"/>
      <c r="J105" s="42"/>
      <c r="K105" s="42"/>
      <c r="L105" s="46"/>
      <c r="M105" s="231"/>
      <c r="N105" s="232"/>
      <c r="O105" s="86"/>
      <c r="P105" s="86"/>
      <c r="Q105" s="86"/>
      <c r="R105" s="86"/>
      <c r="S105" s="86"/>
      <c r="T105" s="86"/>
      <c r="U105" s="87"/>
      <c r="V105" s="40"/>
      <c r="W105" s="40"/>
      <c r="X105" s="40"/>
      <c r="Y105" s="40"/>
      <c r="Z105" s="40"/>
      <c r="AA105" s="40"/>
      <c r="AB105" s="40"/>
      <c r="AC105" s="40"/>
      <c r="AD105" s="40"/>
      <c r="AE105" s="40"/>
      <c r="AT105" s="19" t="s">
        <v>236</v>
      </c>
      <c r="AU105" s="19" t="s">
        <v>84</v>
      </c>
    </row>
    <row r="106" s="13" customFormat="1">
      <c r="A106" s="13"/>
      <c r="B106" s="233"/>
      <c r="C106" s="234"/>
      <c r="D106" s="235" t="s">
        <v>238</v>
      </c>
      <c r="E106" s="236" t="s">
        <v>19</v>
      </c>
      <c r="F106" s="237" t="s">
        <v>84</v>
      </c>
      <c r="G106" s="234"/>
      <c r="H106" s="238">
        <v>2</v>
      </c>
      <c r="I106" s="239"/>
      <c r="J106" s="234"/>
      <c r="K106" s="234"/>
      <c r="L106" s="240"/>
      <c r="M106" s="241"/>
      <c r="N106" s="242"/>
      <c r="O106" s="242"/>
      <c r="P106" s="242"/>
      <c r="Q106" s="242"/>
      <c r="R106" s="242"/>
      <c r="S106" s="242"/>
      <c r="T106" s="242"/>
      <c r="U106" s="243"/>
      <c r="V106" s="13"/>
      <c r="W106" s="13"/>
      <c r="X106" s="13"/>
      <c r="Y106" s="13"/>
      <c r="Z106" s="13"/>
      <c r="AA106" s="13"/>
      <c r="AB106" s="13"/>
      <c r="AC106" s="13"/>
      <c r="AD106" s="13"/>
      <c r="AE106" s="13"/>
      <c r="AT106" s="244" t="s">
        <v>238</v>
      </c>
      <c r="AU106" s="244" t="s">
        <v>84</v>
      </c>
      <c r="AV106" s="13" t="s">
        <v>84</v>
      </c>
      <c r="AW106" s="13" t="s">
        <v>37</v>
      </c>
      <c r="AX106" s="13" t="s">
        <v>75</v>
      </c>
      <c r="AY106" s="244" t="s">
        <v>227</v>
      </c>
    </row>
    <row r="107" s="14" customFormat="1">
      <c r="A107" s="14"/>
      <c r="B107" s="245"/>
      <c r="C107" s="246"/>
      <c r="D107" s="235" t="s">
        <v>238</v>
      </c>
      <c r="E107" s="247" t="s">
        <v>19</v>
      </c>
      <c r="F107" s="248" t="s">
        <v>240</v>
      </c>
      <c r="G107" s="246"/>
      <c r="H107" s="249">
        <v>2</v>
      </c>
      <c r="I107" s="250"/>
      <c r="J107" s="246"/>
      <c r="K107" s="246"/>
      <c r="L107" s="251"/>
      <c r="M107" s="252"/>
      <c r="N107" s="253"/>
      <c r="O107" s="253"/>
      <c r="P107" s="253"/>
      <c r="Q107" s="253"/>
      <c r="R107" s="253"/>
      <c r="S107" s="253"/>
      <c r="T107" s="253"/>
      <c r="U107" s="254"/>
      <c r="V107" s="14"/>
      <c r="W107" s="14"/>
      <c r="X107" s="14"/>
      <c r="Y107" s="14"/>
      <c r="Z107" s="14"/>
      <c r="AA107" s="14"/>
      <c r="AB107" s="14"/>
      <c r="AC107" s="14"/>
      <c r="AD107" s="14"/>
      <c r="AE107" s="14"/>
      <c r="AT107" s="255" t="s">
        <v>238</v>
      </c>
      <c r="AU107" s="255" t="s">
        <v>84</v>
      </c>
      <c r="AV107" s="14" t="s">
        <v>234</v>
      </c>
      <c r="AW107" s="14" t="s">
        <v>37</v>
      </c>
      <c r="AX107" s="14" t="s">
        <v>82</v>
      </c>
      <c r="AY107" s="255" t="s">
        <v>227</v>
      </c>
    </row>
    <row r="108" s="12" customFormat="1" ht="25.92" customHeight="1">
      <c r="A108" s="12"/>
      <c r="B108" s="199"/>
      <c r="C108" s="200"/>
      <c r="D108" s="201" t="s">
        <v>74</v>
      </c>
      <c r="E108" s="202" t="s">
        <v>341</v>
      </c>
      <c r="F108" s="202" t="s">
        <v>342</v>
      </c>
      <c r="G108" s="200"/>
      <c r="H108" s="200"/>
      <c r="I108" s="203"/>
      <c r="J108" s="204">
        <f>BK108</f>
        <v>0</v>
      </c>
      <c r="K108" s="200"/>
      <c r="L108" s="205"/>
      <c r="M108" s="206"/>
      <c r="N108" s="207"/>
      <c r="O108" s="207"/>
      <c r="P108" s="208">
        <f>P109</f>
        <v>0</v>
      </c>
      <c r="Q108" s="207"/>
      <c r="R108" s="208">
        <f>R109</f>
        <v>0.48957599999999996</v>
      </c>
      <c r="S108" s="207"/>
      <c r="T108" s="208">
        <f>T109</f>
        <v>0</v>
      </c>
      <c r="U108" s="209"/>
      <c r="V108" s="12"/>
      <c r="W108" s="12"/>
      <c r="X108" s="12"/>
      <c r="Y108" s="12"/>
      <c r="Z108" s="12"/>
      <c r="AA108" s="12"/>
      <c r="AB108" s="12"/>
      <c r="AC108" s="12"/>
      <c r="AD108" s="12"/>
      <c r="AE108" s="12"/>
      <c r="AR108" s="210" t="s">
        <v>84</v>
      </c>
      <c r="AT108" s="211" t="s">
        <v>74</v>
      </c>
      <c r="AU108" s="211" t="s">
        <v>75</v>
      </c>
      <c r="AY108" s="210" t="s">
        <v>227</v>
      </c>
      <c r="BK108" s="212">
        <f>BK109</f>
        <v>0</v>
      </c>
    </row>
    <row r="109" s="12" customFormat="1" ht="22.8" customHeight="1">
      <c r="A109" s="12"/>
      <c r="B109" s="199"/>
      <c r="C109" s="200"/>
      <c r="D109" s="201" t="s">
        <v>74</v>
      </c>
      <c r="E109" s="213" t="s">
        <v>4139</v>
      </c>
      <c r="F109" s="213" t="s">
        <v>132</v>
      </c>
      <c r="G109" s="200"/>
      <c r="H109" s="200"/>
      <c r="I109" s="203"/>
      <c r="J109" s="214">
        <f>BK109</f>
        <v>0</v>
      </c>
      <c r="K109" s="200"/>
      <c r="L109" s="205"/>
      <c r="M109" s="206"/>
      <c r="N109" s="207"/>
      <c r="O109" s="207"/>
      <c r="P109" s="208">
        <f>SUM(P110:P183)</f>
        <v>0</v>
      </c>
      <c r="Q109" s="207"/>
      <c r="R109" s="208">
        <f>SUM(R110:R183)</f>
        <v>0.48957599999999996</v>
      </c>
      <c r="S109" s="207"/>
      <c r="T109" s="208">
        <f>SUM(T110:T183)</f>
        <v>0</v>
      </c>
      <c r="U109" s="209"/>
      <c r="V109" s="12"/>
      <c r="W109" s="12"/>
      <c r="X109" s="12"/>
      <c r="Y109" s="12"/>
      <c r="Z109" s="12"/>
      <c r="AA109" s="12"/>
      <c r="AB109" s="12"/>
      <c r="AC109" s="12"/>
      <c r="AD109" s="12"/>
      <c r="AE109" s="12"/>
      <c r="AR109" s="210" t="s">
        <v>84</v>
      </c>
      <c r="AT109" s="211" t="s">
        <v>74</v>
      </c>
      <c r="AU109" s="211" t="s">
        <v>82</v>
      </c>
      <c r="AY109" s="210" t="s">
        <v>227</v>
      </c>
      <c r="BK109" s="212">
        <f>SUM(BK110:BK183)</f>
        <v>0</v>
      </c>
    </row>
    <row r="110" s="2" customFormat="1" ht="16.5" customHeight="1">
      <c r="A110" s="40"/>
      <c r="B110" s="41"/>
      <c r="C110" s="215" t="s">
        <v>234</v>
      </c>
      <c r="D110" s="215" t="s">
        <v>229</v>
      </c>
      <c r="E110" s="216" t="s">
        <v>4987</v>
      </c>
      <c r="F110" s="217" t="s">
        <v>4988</v>
      </c>
      <c r="G110" s="218" t="s">
        <v>1202</v>
      </c>
      <c r="H110" s="219">
        <v>1</v>
      </c>
      <c r="I110" s="220"/>
      <c r="J110" s="221">
        <f>ROUND(I110*H110,2)</f>
        <v>0</v>
      </c>
      <c r="K110" s="217" t="s">
        <v>19</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336</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336</v>
      </c>
      <c r="BM110" s="226" t="s">
        <v>4989</v>
      </c>
    </row>
    <row r="111" s="13" customFormat="1">
      <c r="A111" s="13"/>
      <c r="B111" s="233"/>
      <c r="C111" s="234"/>
      <c r="D111" s="235" t="s">
        <v>238</v>
      </c>
      <c r="E111" s="236" t="s">
        <v>19</v>
      </c>
      <c r="F111" s="237" t="s">
        <v>82</v>
      </c>
      <c r="G111" s="234"/>
      <c r="H111" s="238">
        <v>1</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4" customFormat="1">
      <c r="A112" s="14"/>
      <c r="B112" s="245"/>
      <c r="C112" s="246"/>
      <c r="D112" s="235" t="s">
        <v>238</v>
      </c>
      <c r="E112" s="247" t="s">
        <v>19</v>
      </c>
      <c r="F112" s="248" t="s">
        <v>240</v>
      </c>
      <c r="G112" s="246"/>
      <c r="H112" s="249">
        <v>1</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84</v>
      </c>
      <c r="AV112" s="14" t="s">
        <v>234</v>
      </c>
      <c r="AW112" s="14" t="s">
        <v>37</v>
      </c>
      <c r="AX112" s="14" t="s">
        <v>82</v>
      </c>
      <c r="AY112" s="255" t="s">
        <v>227</v>
      </c>
    </row>
    <row r="113" s="2" customFormat="1" ht="16.5" customHeight="1">
      <c r="A113" s="40"/>
      <c r="B113" s="41"/>
      <c r="C113" s="215" t="s">
        <v>267</v>
      </c>
      <c r="D113" s="215" t="s">
        <v>229</v>
      </c>
      <c r="E113" s="216" t="s">
        <v>4990</v>
      </c>
      <c r="F113" s="217" t="s">
        <v>2320</v>
      </c>
      <c r="G113" s="218" t="s">
        <v>348</v>
      </c>
      <c r="H113" s="219">
        <v>1</v>
      </c>
      <c r="I113" s="220"/>
      <c r="J113" s="221">
        <f>ROUND(I113*H113,2)</f>
        <v>0</v>
      </c>
      <c r="K113" s="217" t="s">
        <v>19</v>
      </c>
      <c r="L113" s="46"/>
      <c r="M113" s="222" t="s">
        <v>19</v>
      </c>
      <c r="N113" s="223" t="s">
        <v>46</v>
      </c>
      <c r="O113" s="86"/>
      <c r="P113" s="224">
        <f>O113*H113</f>
        <v>0</v>
      </c>
      <c r="Q113" s="224">
        <v>0</v>
      </c>
      <c r="R113" s="224">
        <f>Q113*H113</f>
        <v>0</v>
      </c>
      <c r="S113" s="224">
        <v>0</v>
      </c>
      <c r="T113" s="224">
        <f>S113*H113</f>
        <v>0</v>
      </c>
      <c r="U113" s="225" t="s">
        <v>19</v>
      </c>
      <c r="V113" s="40"/>
      <c r="W113" s="40"/>
      <c r="X113" s="40"/>
      <c r="Y113" s="40"/>
      <c r="Z113" s="40"/>
      <c r="AA113" s="40"/>
      <c r="AB113" s="40"/>
      <c r="AC113" s="40"/>
      <c r="AD113" s="40"/>
      <c r="AE113" s="40"/>
      <c r="AR113" s="226" t="s">
        <v>336</v>
      </c>
      <c r="AT113" s="226" t="s">
        <v>229</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336</v>
      </c>
      <c r="BM113" s="226" t="s">
        <v>4991</v>
      </c>
    </row>
    <row r="114" s="2" customFormat="1">
      <c r="A114" s="40"/>
      <c r="B114" s="41"/>
      <c r="C114" s="42"/>
      <c r="D114" s="235" t="s">
        <v>519</v>
      </c>
      <c r="E114" s="42"/>
      <c r="F114" s="279" t="s">
        <v>4992</v>
      </c>
      <c r="G114" s="42"/>
      <c r="H114" s="42"/>
      <c r="I114" s="230"/>
      <c r="J114" s="42"/>
      <c r="K114" s="42"/>
      <c r="L114" s="46"/>
      <c r="M114" s="231"/>
      <c r="N114" s="232"/>
      <c r="O114" s="86"/>
      <c r="P114" s="86"/>
      <c r="Q114" s="86"/>
      <c r="R114" s="86"/>
      <c r="S114" s="86"/>
      <c r="T114" s="86"/>
      <c r="U114" s="87"/>
      <c r="V114" s="40"/>
      <c r="W114" s="40"/>
      <c r="X114" s="40"/>
      <c r="Y114" s="40"/>
      <c r="Z114" s="40"/>
      <c r="AA114" s="40"/>
      <c r="AB114" s="40"/>
      <c r="AC114" s="40"/>
      <c r="AD114" s="40"/>
      <c r="AE114" s="40"/>
      <c r="AT114" s="19" t="s">
        <v>519</v>
      </c>
      <c r="AU114" s="19" t="s">
        <v>84</v>
      </c>
    </row>
    <row r="115" s="13" customFormat="1">
      <c r="A115" s="13"/>
      <c r="B115" s="233"/>
      <c r="C115" s="234"/>
      <c r="D115" s="235" t="s">
        <v>238</v>
      </c>
      <c r="E115" s="236" t="s">
        <v>19</v>
      </c>
      <c r="F115" s="237" t="s">
        <v>82</v>
      </c>
      <c r="G115" s="234"/>
      <c r="H115" s="238">
        <v>1</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4" customFormat="1">
      <c r="A116" s="14"/>
      <c r="B116" s="245"/>
      <c r="C116" s="246"/>
      <c r="D116" s="235" t="s">
        <v>238</v>
      </c>
      <c r="E116" s="247" t="s">
        <v>19</v>
      </c>
      <c r="F116" s="248" t="s">
        <v>240</v>
      </c>
      <c r="G116" s="246"/>
      <c r="H116" s="249">
        <v>1</v>
      </c>
      <c r="I116" s="250"/>
      <c r="J116" s="246"/>
      <c r="K116" s="246"/>
      <c r="L116" s="251"/>
      <c r="M116" s="252"/>
      <c r="N116" s="253"/>
      <c r="O116" s="253"/>
      <c r="P116" s="253"/>
      <c r="Q116" s="253"/>
      <c r="R116" s="253"/>
      <c r="S116" s="253"/>
      <c r="T116" s="253"/>
      <c r="U116" s="254"/>
      <c r="V116" s="14"/>
      <c r="W116" s="14"/>
      <c r="X116" s="14"/>
      <c r="Y116" s="14"/>
      <c r="Z116" s="14"/>
      <c r="AA116" s="14"/>
      <c r="AB116" s="14"/>
      <c r="AC116" s="14"/>
      <c r="AD116" s="14"/>
      <c r="AE116" s="14"/>
      <c r="AT116" s="255" t="s">
        <v>238</v>
      </c>
      <c r="AU116" s="255" t="s">
        <v>84</v>
      </c>
      <c r="AV116" s="14" t="s">
        <v>234</v>
      </c>
      <c r="AW116" s="14" t="s">
        <v>37</v>
      </c>
      <c r="AX116" s="14" t="s">
        <v>82</v>
      </c>
      <c r="AY116" s="255" t="s">
        <v>227</v>
      </c>
    </row>
    <row r="117" s="2" customFormat="1" ht="16.5" customHeight="1">
      <c r="A117" s="40"/>
      <c r="B117" s="41"/>
      <c r="C117" s="215" t="s">
        <v>248</v>
      </c>
      <c r="D117" s="215" t="s">
        <v>229</v>
      </c>
      <c r="E117" s="216" t="s">
        <v>4993</v>
      </c>
      <c r="F117" s="217" t="s">
        <v>2320</v>
      </c>
      <c r="G117" s="218" t="s">
        <v>348</v>
      </c>
      <c r="H117" s="219">
        <v>1</v>
      </c>
      <c r="I117" s="220"/>
      <c r="J117" s="221">
        <f>ROUND(I117*H117,2)</f>
        <v>0</v>
      </c>
      <c r="K117" s="217" t="s">
        <v>19</v>
      </c>
      <c r="L117" s="46"/>
      <c r="M117" s="222" t="s">
        <v>19</v>
      </c>
      <c r="N117" s="223"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336</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336</v>
      </c>
      <c r="BM117" s="226" t="s">
        <v>4994</v>
      </c>
    </row>
    <row r="118" s="2" customFormat="1">
      <c r="A118" s="40"/>
      <c r="B118" s="41"/>
      <c r="C118" s="42"/>
      <c r="D118" s="235" t="s">
        <v>519</v>
      </c>
      <c r="E118" s="42"/>
      <c r="F118" s="279" t="s">
        <v>4995</v>
      </c>
      <c r="G118" s="42"/>
      <c r="H118" s="42"/>
      <c r="I118" s="230"/>
      <c r="J118" s="42"/>
      <c r="K118" s="42"/>
      <c r="L118" s="46"/>
      <c r="M118" s="231"/>
      <c r="N118" s="232"/>
      <c r="O118" s="86"/>
      <c r="P118" s="86"/>
      <c r="Q118" s="86"/>
      <c r="R118" s="86"/>
      <c r="S118" s="86"/>
      <c r="T118" s="86"/>
      <c r="U118" s="87"/>
      <c r="V118" s="40"/>
      <c r="W118" s="40"/>
      <c r="X118" s="40"/>
      <c r="Y118" s="40"/>
      <c r="Z118" s="40"/>
      <c r="AA118" s="40"/>
      <c r="AB118" s="40"/>
      <c r="AC118" s="40"/>
      <c r="AD118" s="40"/>
      <c r="AE118" s="40"/>
      <c r="AT118" s="19" t="s">
        <v>519</v>
      </c>
      <c r="AU118" s="19" t="s">
        <v>84</v>
      </c>
    </row>
    <row r="119" s="13" customFormat="1">
      <c r="A119" s="13"/>
      <c r="B119" s="233"/>
      <c r="C119" s="234"/>
      <c r="D119" s="235" t="s">
        <v>238</v>
      </c>
      <c r="E119" s="236" t="s">
        <v>19</v>
      </c>
      <c r="F119" s="237" t="s">
        <v>82</v>
      </c>
      <c r="G119" s="234"/>
      <c r="H119" s="238">
        <v>1</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1</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16.5" customHeight="1">
      <c r="A121" s="40"/>
      <c r="B121" s="41"/>
      <c r="C121" s="215" t="s">
        <v>285</v>
      </c>
      <c r="D121" s="215" t="s">
        <v>229</v>
      </c>
      <c r="E121" s="216" t="s">
        <v>4996</v>
      </c>
      <c r="F121" s="217" t="s">
        <v>2320</v>
      </c>
      <c r="G121" s="218" t="s">
        <v>348</v>
      </c>
      <c r="H121" s="219">
        <v>1</v>
      </c>
      <c r="I121" s="220"/>
      <c r="J121" s="221">
        <f>ROUND(I121*H121,2)</f>
        <v>0</v>
      </c>
      <c r="K121" s="217" t="s">
        <v>19</v>
      </c>
      <c r="L121" s="46"/>
      <c r="M121" s="222" t="s">
        <v>19</v>
      </c>
      <c r="N121" s="223" t="s">
        <v>46</v>
      </c>
      <c r="O121" s="86"/>
      <c r="P121" s="224">
        <f>O121*H121</f>
        <v>0</v>
      </c>
      <c r="Q121" s="224">
        <v>0</v>
      </c>
      <c r="R121" s="224">
        <f>Q121*H121</f>
        <v>0</v>
      </c>
      <c r="S121" s="224">
        <v>0</v>
      </c>
      <c r="T121" s="224">
        <f>S121*H121</f>
        <v>0</v>
      </c>
      <c r="U121" s="225" t="s">
        <v>19</v>
      </c>
      <c r="V121" s="40"/>
      <c r="W121" s="40"/>
      <c r="X121" s="40"/>
      <c r="Y121" s="40"/>
      <c r="Z121" s="40"/>
      <c r="AA121" s="40"/>
      <c r="AB121" s="40"/>
      <c r="AC121" s="40"/>
      <c r="AD121" s="40"/>
      <c r="AE121" s="40"/>
      <c r="AR121" s="226" t="s">
        <v>336</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336</v>
      </c>
      <c r="BM121" s="226" t="s">
        <v>4997</v>
      </c>
    </row>
    <row r="122" s="2" customFormat="1">
      <c r="A122" s="40"/>
      <c r="B122" s="41"/>
      <c r="C122" s="42"/>
      <c r="D122" s="235" t="s">
        <v>519</v>
      </c>
      <c r="E122" s="42"/>
      <c r="F122" s="279" t="s">
        <v>4998</v>
      </c>
      <c r="G122" s="42"/>
      <c r="H122" s="42"/>
      <c r="I122" s="230"/>
      <c r="J122" s="42"/>
      <c r="K122" s="42"/>
      <c r="L122" s="46"/>
      <c r="M122" s="231"/>
      <c r="N122" s="232"/>
      <c r="O122" s="86"/>
      <c r="P122" s="86"/>
      <c r="Q122" s="86"/>
      <c r="R122" s="86"/>
      <c r="S122" s="86"/>
      <c r="T122" s="86"/>
      <c r="U122" s="87"/>
      <c r="V122" s="40"/>
      <c r="W122" s="40"/>
      <c r="X122" s="40"/>
      <c r="Y122" s="40"/>
      <c r="Z122" s="40"/>
      <c r="AA122" s="40"/>
      <c r="AB122" s="40"/>
      <c r="AC122" s="40"/>
      <c r="AD122" s="40"/>
      <c r="AE122" s="40"/>
      <c r="AT122" s="19" t="s">
        <v>519</v>
      </c>
      <c r="AU122" s="19" t="s">
        <v>84</v>
      </c>
    </row>
    <row r="123" s="13" customFormat="1">
      <c r="A123" s="13"/>
      <c r="B123" s="233"/>
      <c r="C123" s="234"/>
      <c r="D123" s="235" t="s">
        <v>238</v>
      </c>
      <c r="E123" s="236" t="s">
        <v>19</v>
      </c>
      <c r="F123" s="237" t="s">
        <v>82</v>
      </c>
      <c r="G123" s="234"/>
      <c r="H123" s="238">
        <v>1</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16.5" customHeight="1">
      <c r="A125" s="40"/>
      <c r="B125" s="41"/>
      <c r="C125" s="215" t="s">
        <v>245</v>
      </c>
      <c r="D125" s="215" t="s">
        <v>229</v>
      </c>
      <c r="E125" s="216" t="s">
        <v>4999</v>
      </c>
      <c r="F125" s="217" t="s">
        <v>2320</v>
      </c>
      <c r="G125" s="218" t="s">
        <v>348</v>
      </c>
      <c r="H125" s="219">
        <v>1</v>
      </c>
      <c r="I125" s="220"/>
      <c r="J125" s="221">
        <f>ROUND(I125*H125,2)</f>
        <v>0</v>
      </c>
      <c r="K125" s="217" t="s">
        <v>19</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336</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336</v>
      </c>
      <c r="BM125" s="226" t="s">
        <v>5000</v>
      </c>
    </row>
    <row r="126" s="2" customFormat="1">
      <c r="A126" s="40"/>
      <c r="B126" s="41"/>
      <c r="C126" s="42"/>
      <c r="D126" s="235" t="s">
        <v>519</v>
      </c>
      <c r="E126" s="42"/>
      <c r="F126" s="279" t="s">
        <v>5001</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519</v>
      </c>
      <c r="AU126" s="19" t="s">
        <v>84</v>
      </c>
    </row>
    <row r="127" s="13" customFormat="1">
      <c r="A127" s="13"/>
      <c r="B127" s="233"/>
      <c r="C127" s="234"/>
      <c r="D127" s="235" t="s">
        <v>238</v>
      </c>
      <c r="E127" s="236" t="s">
        <v>19</v>
      </c>
      <c r="F127" s="237" t="s">
        <v>82</v>
      </c>
      <c r="G127" s="234"/>
      <c r="H127" s="238">
        <v>1</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4" customFormat="1">
      <c r="A128" s="14"/>
      <c r="B128" s="245"/>
      <c r="C128" s="246"/>
      <c r="D128" s="235" t="s">
        <v>238</v>
      </c>
      <c r="E128" s="247" t="s">
        <v>19</v>
      </c>
      <c r="F128" s="248" t="s">
        <v>240</v>
      </c>
      <c r="G128" s="246"/>
      <c r="H128" s="249">
        <v>1</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84</v>
      </c>
      <c r="AV128" s="14" t="s">
        <v>234</v>
      </c>
      <c r="AW128" s="14" t="s">
        <v>37</v>
      </c>
      <c r="AX128" s="14" t="s">
        <v>82</v>
      </c>
      <c r="AY128" s="255" t="s">
        <v>227</v>
      </c>
    </row>
    <row r="129" s="2" customFormat="1" ht="16.5" customHeight="1">
      <c r="A129" s="40"/>
      <c r="B129" s="41"/>
      <c r="C129" s="215" t="s">
        <v>255</v>
      </c>
      <c r="D129" s="215" t="s">
        <v>229</v>
      </c>
      <c r="E129" s="216" t="s">
        <v>2324</v>
      </c>
      <c r="F129" s="217" t="s">
        <v>2325</v>
      </c>
      <c r="G129" s="218" t="s">
        <v>348</v>
      </c>
      <c r="H129" s="219">
        <v>23</v>
      </c>
      <c r="I129" s="220"/>
      <c r="J129" s="221">
        <f>ROUND(I129*H129,2)</f>
        <v>0</v>
      </c>
      <c r="K129" s="217" t="s">
        <v>4381</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336</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336</v>
      </c>
      <c r="BM129" s="226" t="s">
        <v>5002</v>
      </c>
    </row>
    <row r="130" s="2" customFormat="1">
      <c r="A130" s="40"/>
      <c r="B130" s="41"/>
      <c r="C130" s="42"/>
      <c r="D130" s="228" t="s">
        <v>236</v>
      </c>
      <c r="E130" s="42"/>
      <c r="F130" s="229" t="s">
        <v>5003</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236</v>
      </c>
      <c r="AU130" s="19" t="s">
        <v>84</v>
      </c>
    </row>
    <row r="131" s="13" customFormat="1">
      <c r="A131" s="13"/>
      <c r="B131" s="233"/>
      <c r="C131" s="234"/>
      <c r="D131" s="235" t="s">
        <v>238</v>
      </c>
      <c r="E131" s="236" t="s">
        <v>19</v>
      </c>
      <c r="F131" s="237" t="s">
        <v>5004</v>
      </c>
      <c r="G131" s="234"/>
      <c r="H131" s="238">
        <v>22</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3" customFormat="1">
      <c r="A132" s="13"/>
      <c r="B132" s="233"/>
      <c r="C132" s="234"/>
      <c r="D132" s="235" t="s">
        <v>238</v>
      </c>
      <c r="E132" s="236" t="s">
        <v>19</v>
      </c>
      <c r="F132" s="237" t="s">
        <v>5005</v>
      </c>
      <c r="G132" s="234"/>
      <c r="H132" s="238">
        <v>1</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23</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16.5" customHeight="1">
      <c r="A134" s="40"/>
      <c r="B134" s="41"/>
      <c r="C134" s="256" t="s">
        <v>117</v>
      </c>
      <c r="D134" s="256" t="s">
        <v>241</v>
      </c>
      <c r="E134" s="257" t="s">
        <v>2330</v>
      </c>
      <c r="F134" s="258" t="s">
        <v>2331</v>
      </c>
      <c r="G134" s="259" t="s">
        <v>348</v>
      </c>
      <c r="H134" s="260">
        <v>22</v>
      </c>
      <c r="I134" s="261"/>
      <c r="J134" s="262">
        <f>ROUND(I134*H134,2)</f>
        <v>0</v>
      </c>
      <c r="K134" s="258" t="s">
        <v>4381</v>
      </c>
      <c r="L134" s="263"/>
      <c r="M134" s="264" t="s">
        <v>19</v>
      </c>
      <c r="N134" s="265" t="s">
        <v>46</v>
      </c>
      <c r="O134" s="86"/>
      <c r="P134" s="224">
        <f>O134*H134</f>
        <v>0</v>
      </c>
      <c r="Q134" s="224">
        <v>0.00050000000000000001</v>
      </c>
      <c r="R134" s="224">
        <f>Q134*H134</f>
        <v>0.010999999999999999</v>
      </c>
      <c r="S134" s="224">
        <v>0</v>
      </c>
      <c r="T134" s="224">
        <f>S134*H134</f>
        <v>0</v>
      </c>
      <c r="U134" s="225" t="s">
        <v>19</v>
      </c>
      <c r="V134" s="40"/>
      <c r="W134" s="40"/>
      <c r="X134" s="40"/>
      <c r="Y134" s="40"/>
      <c r="Z134" s="40"/>
      <c r="AA134" s="40"/>
      <c r="AB134" s="40"/>
      <c r="AC134" s="40"/>
      <c r="AD134" s="40"/>
      <c r="AE134" s="40"/>
      <c r="AR134" s="226" t="s">
        <v>491</v>
      </c>
      <c r="AT134" s="226" t="s">
        <v>241</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336</v>
      </c>
      <c r="BM134" s="226" t="s">
        <v>5006</v>
      </c>
    </row>
    <row r="135" s="2" customFormat="1">
      <c r="A135" s="40"/>
      <c r="B135" s="41"/>
      <c r="C135" s="42"/>
      <c r="D135" s="235" t="s">
        <v>519</v>
      </c>
      <c r="E135" s="42"/>
      <c r="F135" s="279" t="s">
        <v>5007</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519</v>
      </c>
      <c r="AU135" s="19" t="s">
        <v>84</v>
      </c>
    </row>
    <row r="136" s="2" customFormat="1" ht="16.5" customHeight="1">
      <c r="A136" s="40"/>
      <c r="B136" s="41"/>
      <c r="C136" s="256" t="s">
        <v>120</v>
      </c>
      <c r="D136" s="256" t="s">
        <v>241</v>
      </c>
      <c r="E136" s="257" t="s">
        <v>2333</v>
      </c>
      <c r="F136" s="258" t="s">
        <v>2334</v>
      </c>
      <c r="G136" s="259" t="s">
        <v>348</v>
      </c>
      <c r="H136" s="260">
        <v>1</v>
      </c>
      <c r="I136" s="261"/>
      <c r="J136" s="262">
        <f>ROUND(I136*H136,2)</f>
        <v>0</v>
      </c>
      <c r="K136" s="258" t="s">
        <v>4381</v>
      </c>
      <c r="L136" s="263"/>
      <c r="M136" s="264" t="s">
        <v>19</v>
      </c>
      <c r="N136" s="265" t="s">
        <v>46</v>
      </c>
      <c r="O136" s="86"/>
      <c r="P136" s="224">
        <f>O136*H136</f>
        <v>0</v>
      </c>
      <c r="Q136" s="224">
        <v>0.00080000000000000004</v>
      </c>
      <c r="R136" s="224">
        <f>Q136*H136</f>
        <v>0.00080000000000000004</v>
      </c>
      <c r="S136" s="224">
        <v>0</v>
      </c>
      <c r="T136" s="224">
        <f>S136*H136</f>
        <v>0</v>
      </c>
      <c r="U136" s="225" t="s">
        <v>19</v>
      </c>
      <c r="V136" s="40"/>
      <c r="W136" s="40"/>
      <c r="X136" s="40"/>
      <c r="Y136" s="40"/>
      <c r="Z136" s="40"/>
      <c r="AA136" s="40"/>
      <c r="AB136" s="40"/>
      <c r="AC136" s="40"/>
      <c r="AD136" s="40"/>
      <c r="AE136" s="40"/>
      <c r="AR136" s="226" t="s">
        <v>491</v>
      </c>
      <c r="AT136" s="226" t="s">
        <v>241</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336</v>
      </c>
      <c r="BM136" s="226" t="s">
        <v>5008</v>
      </c>
    </row>
    <row r="137" s="2" customFormat="1">
      <c r="A137" s="40"/>
      <c r="B137" s="41"/>
      <c r="C137" s="42"/>
      <c r="D137" s="235" t="s">
        <v>519</v>
      </c>
      <c r="E137" s="42"/>
      <c r="F137" s="279" t="s">
        <v>5009</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519</v>
      </c>
      <c r="AU137" s="19" t="s">
        <v>84</v>
      </c>
    </row>
    <row r="138" s="2" customFormat="1" ht="24.15" customHeight="1">
      <c r="A138" s="40"/>
      <c r="B138" s="41"/>
      <c r="C138" s="215" t="s">
        <v>8</v>
      </c>
      <c r="D138" s="215" t="s">
        <v>229</v>
      </c>
      <c r="E138" s="216" t="s">
        <v>2352</v>
      </c>
      <c r="F138" s="217" t="s">
        <v>2353</v>
      </c>
      <c r="G138" s="218" t="s">
        <v>348</v>
      </c>
      <c r="H138" s="219">
        <v>28</v>
      </c>
      <c r="I138" s="220"/>
      <c r="J138" s="221">
        <f>ROUND(I138*H138,2)</f>
        <v>0</v>
      </c>
      <c r="K138" s="217" t="s">
        <v>4381</v>
      </c>
      <c r="L138" s="46"/>
      <c r="M138" s="222" t="s">
        <v>19</v>
      </c>
      <c r="N138" s="223"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336</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336</v>
      </c>
      <c r="BM138" s="226" t="s">
        <v>5010</v>
      </c>
    </row>
    <row r="139" s="2" customFormat="1">
      <c r="A139" s="40"/>
      <c r="B139" s="41"/>
      <c r="C139" s="42"/>
      <c r="D139" s="228" t="s">
        <v>236</v>
      </c>
      <c r="E139" s="42"/>
      <c r="F139" s="229" t="s">
        <v>5011</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494</v>
      </c>
      <c r="G140" s="234"/>
      <c r="H140" s="238">
        <v>22</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3" customFormat="1">
      <c r="A141" s="13"/>
      <c r="B141" s="233"/>
      <c r="C141" s="234"/>
      <c r="D141" s="235" t="s">
        <v>238</v>
      </c>
      <c r="E141" s="236" t="s">
        <v>19</v>
      </c>
      <c r="F141" s="237" t="s">
        <v>82</v>
      </c>
      <c r="G141" s="234"/>
      <c r="H141" s="238">
        <v>1</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3" customFormat="1">
      <c r="A142" s="13"/>
      <c r="B142" s="233"/>
      <c r="C142" s="234"/>
      <c r="D142" s="235" t="s">
        <v>238</v>
      </c>
      <c r="E142" s="236" t="s">
        <v>19</v>
      </c>
      <c r="F142" s="237" t="s">
        <v>5012</v>
      </c>
      <c r="G142" s="234"/>
      <c r="H142" s="238">
        <v>5</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4" customFormat="1">
      <c r="A143" s="14"/>
      <c r="B143" s="245"/>
      <c r="C143" s="246"/>
      <c r="D143" s="235" t="s">
        <v>238</v>
      </c>
      <c r="E143" s="247" t="s">
        <v>19</v>
      </c>
      <c r="F143" s="248" t="s">
        <v>240</v>
      </c>
      <c r="G143" s="246"/>
      <c r="H143" s="249">
        <v>28</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84</v>
      </c>
      <c r="AV143" s="14" t="s">
        <v>234</v>
      </c>
      <c r="AW143" s="14" t="s">
        <v>37</v>
      </c>
      <c r="AX143" s="14" t="s">
        <v>82</v>
      </c>
      <c r="AY143" s="255" t="s">
        <v>227</v>
      </c>
    </row>
    <row r="144" s="2" customFormat="1" ht="16.5" customHeight="1">
      <c r="A144" s="40"/>
      <c r="B144" s="41"/>
      <c r="C144" s="256" t="s">
        <v>125</v>
      </c>
      <c r="D144" s="256" t="s">
        <v>241</v>
      </c>
      <c r="E144" s="257" t="s">
        <v>5013</v>
      </c>
      <c r="F144" s="258" t="s">
        <v>5014</v>
      </c>
      <c r="G144" s="259" t="s">
        <v>348</v>
      </c>
      <c r="H144" s="260">
        <v>5</v>
      </c>
      <c r="I144" s="261"/>
      <c r="J144" s="262">
        <f>ROUND(I144*H144,2)</f>
        <v>0</v>
      </c>
      <c r="K144" s="258" t="s">
        <v>4381</v>
      </c>
      <c r="L144" s="263"/>
      <c r="M144" s="264" t="s">
        <v>19</v>
      </c>
      <c r="N144" s="265" t="s">
        <v>46</v>
      </c>
      <c r="O144" s="86"/>
      <c r="P144" s="224">
        <f>O144*H144</f>
        <v>0</v>
      </c>
      <c r="Q144" s="224">
        <v>0.0015</v>
      </c>
      <c r="R144" s="224">
        <f>Q144*H144</f>
        <v>0.0074999999999999997</v>
      </c>
      <c r="S144" s="224">
        <v>0</v>
      </c>
      <c r="T144" s="224">
        <f>S144*H144</f>
        <v>0</v>
      </c>
      <c r="U144" s="225" t="s">
        <v>19</v>
      </c>
      <c r="V144" s="40"/>
      <c r="W144" s="40"/>
      <c r="X144" s="40"/>
      <c r="Y144" s="40"/>
      <c r="Z144" s="40"/>
      <c r="AA144" s="40"/>
      <c r="AB144" s="40"/>
      <c r="AC144" s="40"/>
      <c r="AD144" s="40"/>
      <c r="AE144" s="40"/>
      <c r="AR144" s="226" t="s">
        <v>491</v>
      </c>
      <c r="AT144" s="226" t="s">
        <v>241</v>
      </c>
      <c r="AU144" s="226" t="s">
        <v>84</v>
      </c>
      <c r="AY144" s="19" t="s">
        <v>227</v>
      </c>
      <c r="BE144" s="227">
        <f>IF(N144="základní",J144,0)</f>
        <v>0</v>
      </c>
      <c r="BF144" s="227">
        <f>IF(N144="snížená",J144,0)</f>
        <v>0</v>
      </c>
      <c r="BG144" s="227">
        <f>IF(N144="zákl. přenesená",J144,0)</f>
        <v>0</v>
      </c>
      <c r="BH144" s="227">
        <f>IF(N144="sníž. přenesená",J144,0)</f>
        <v>0</v>
      </c>
      <c r="BI144" s="227">
        <f>IF(N144="nulová",J144,0)</f>
        <v>0</v>
      </c>
      <c r="BJ144" s="19" t="s">
        <v>82</v>
      </c>
      <c r="BK144" s="227">
        <f>ROUND(I144*H144,2)</f>
        <v>0</v>
      </c>
      <c r="BL144" s="19" t="s">
        <v>336</v>
      </c>
      <c r="BM144" s="226" t="s">
        <v>5015</v>
      </c>
    </row>
    <row r="145" s="2" customFormat="1" ht="16.5" customHeight="1">
      <c r="A145" s="40"/>
      <c r="B145" s="41"/>
      <c r="C145" s="256" t="s">
        <v>323</v>
      </c>
      <c r="D145" s="256" t="s">
        <v>241</v>
      </c>
      <c r="E145" s="257" t="s">
        <v>2357</v>
      </c>
      <c r="F145" s="258" t="s">
        <v>2358</v>
      </c>
      <c r="G145" s="259" t="s">
        <v>348</v>
      </c>
      <c r="H145" s="260">
        <v>22</v>
      </c>
      <c r="I145" s="261"/>
      <c r="J145" s="262">
        <f>ROUND(I145*H145,2)</f>
        <v>0</v>
      </c>
      <c r="K145" s="258" t="s">
        <v>4381</v>
      </c>
      <c r="L145" s="263"/>
      <c r="M145" s="264" t="s">
        <v>19</v>
      </c>
      <c r="N145" s="265" t="s">
        <v>46</v>
      </c>
      <c r="O145" s="86"/>
      <c r="P145" s="224">
        <f>O145*H145</f>
        <v>0</v>
      </c>
      <c r="Q145" s="224">
        <v>0.00059999999999999995</v>
      </c>
      <c r="R145" s="224">
        <f>Q145*H145</f>
        <v>0.013199999999999998</v>
      </c>
      <c r="S145" s="224">
        <v>0</v>
      </c>
      <c r="T145" s="224">
        <f>S145*H145</f>
        <v>0</v>
      </c>
      <c r="U145" s="225" t="s">
        <v>19</v>
      </c>
      <c r="V145" s="40"/>
      <c r="W145" s="40"/>
      <c r="X145" s="40"/>
      <c r="Y145" s="40"/>
      <c r="Z145" s="40"/>
      <c r="AA145" s="40"/>
      <c r="AB145" s="40"/>
      <c r="AC145" s="40"/>
      <c r="AD145" s="40"/>
      <c r="AE145" s="40"/>
      <c r="AR145" s="226" t="s">
        <v>491</v>
      </c>
      <c r="AT145" s="226" t="s">
        <v>241</v>
      </c>
      <c r="AU145" s="226" t="s">
        <v>84</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336</v>
      </c>
      <c r="BM145" s="226" t="s">
        <v>5016</v>
      </c>
    </row>
    <row r="146" s="2" customFormat="1">
      <c r="A146" s="40"/>
      <c r="B146" s="41"/>
      <c r="C146" s="42"/>
      <c r="D146" s="235" t="s">
        <v>519</v>
      </c>
      <c r="E146" s="42"/>
      <c r="F146" s="279" t="s">
        <v>5017</v>
      </c>
      <c r="G146" s="42"/>
      <c r="H146" s="42"/>
      <c r="I146" s="230"/>
      <c r="J146" s="42"/>
      <c r="K146" s="42"/>
      <c r="L146" s="46"/>
      <c r="M146" s="231"/>
      <c r="N146" s="232"/>
      <c r="O146" s="86"/>
      <c r="P146" s="86"/>
      <c r="Q146" s="86"/>
      <c r="R146" s="86"/>
      <c r="S146" s="86"/>
      <c r="T146" s="86"/>
      <c r="U146" s="87"/>
      <c r="V146" s="40"/>
      <c r="W146" s="40"/>
      <c r="X146" s="40"/>
      <c r="Y146" s="40"/>
      <c r="Z146" s="40"/>
      <c r="AA146" s="40"/>
      <c r="AB146" s="40"/>
      <c r="AC146" s="40"/>
      <c r="AD146" s="40"/>
      <c r="AE146" s="40"/>
      <c r="AT146" s="19" t="s">
        <v>519</v>
      </c>
      <c r="AU146" s="19" t="s">
        <v>84</v>
      </c>
    </row>
    <row r="147" s="2" customFormat="1" ht="16.5" customHeight="1">
      <c r="A147" s="40"/>
      <c r="B147" s="41"/>
      <c r="C147" s="256" t="s">
        <v>329</v>
      </c>
      <c r="D147" s="256" t="s">
        <v>241</v>
      </c>
      <c r="E147" s="257" t="s">
        <v>2360</v>
      </c>
      <c r="F147" s="258" t="s">
        <v>2361</v>
      </c>
      <c r="G147" s="259" t="s">
        <v>348</v>
      </c>
      <c r="H147" s="260">
        <v>1</v>
      </c>
      <c r="I147" s="261"/>
      <c r="J147" s="262">
        <f>ROUND(I147*H147,2)</f>
        <v>0</v>
      </c>
      <c r="K147" s="258" t="s">
        <v>4381</v>
      </c>
      <c r="L147" s="263"/>
      <c r="M147" s="264" t="s">
        <v>19</v>
      </c>
      <c r="N147" s="265" t="s">
        <v>46</v>
      </c>
      <c r="O147" s="86"/>
      <c r="P147" s="224">
        <f>O147*H147</f>
        <v>0</v>
      </c>
      <c r="Q147" s="224">
        <v>0.0014</v>
      </c>
      <c r="R147" s="224">
        <f>Q147*H147</f>
        <v>0.0014</v>
      </c>
      <c r="S147" s="224">
        <v>0</v>
      </c>
      <c r="T147" s="224">
        <f>S147*H147</f>
        <v>0</v>
      </c>
      <c r="U147" s="225" t="s">
        <v>19</v>
      </c>
      <c r="V147" s="40"/>
      <c r="W147" s="40"/>
      <c r="X147" s="40"/>
      <c r="Y147" s="40"/>
      <c r="Z147" s="40"/>
      <c r="AA147" s="40"/>
      <c r="AB147" s="40"/>
      <c r="AC147" s="40"/>
      <c r="AD147" s="40"/>
      <c r="AE147" s="40"/>
      <c r="AR147" s="226" t="s">
        <v>491</v>
      </c>
      <c r="AT147" s="226" t="s">
        <v>241</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336</v>
      </c>
      <c r="BM147" s="226" t="s">
        <v>5018</v>
      </c>
    </row>
    <row r="148" s="2" customFormat="1" ht="21.75" customHeight="1">
      <c r="A148" s="40"/>
      <c r="B148" s="41"/>
      <c r="C148" s="215" t="s">
        <v>336</v>
      </c>
      <c r="D148" s="215" t="s">
        <v>229</v>
      </c>
      <c r="E148" s="216" t="s">
        <v>5019</v>
      </c>
      <c r="F148" s="217" t="s">
        <v>5020</v>
      </c>
      <c r="G148" s="218" t="s">
        <v>309</v>
      </c>
      <c r="H148" s="219">
        <v>47</v>
      </c>
      <c r="I148" s="220"/>
      <c r="J148" s="221">
        <f>ROUND(I148*H148,2)</f>
        <v>0</v>
      </c>
      <c r="K148" s="217" t="s">
        <v>4381</v>
      </c>
      <c r="L148" s="46"/>
      <c r="M148" s="222" t="s">
        <v>19</v>
      </c>
      <c r="N148" s="223" t="s">
        <v>46</v>
      </c>
      <c r="O148" s="86"/>
      <c r="P148" s="224">
        <f>O148*H148</f>
        <v>0</v>
      </c>
      <c r="Q148" s="224">
        <v>0</v>
      </c>
      <c r="R148" s="224">
        <f>Q148*H148</f>
        <v>0</v>
      </c>
      <c r="S148" s="224">
        <v>0</v>
      </c>
      <c r="T148" s="224">
        <f>S148*H148</f>
        <v>0</v>
      </c>
      <c r="U148" s="225" t="s">
        <v>19</v>
      </c>
      <c r="V148" s="40"/>
      <c r="W148" s="40"/>
      <c r="X148" s="40"/>
      <c r="Y148" s="40"/>
      <c r="Z148" s="40"/>
      <c r="AA148" s="40"/>
      <c r="AB148" s="40"/>
      <c r="AC148" s="40"/>
      <c r="AD148" s="40"/>
      <c r="AE148" s="40"/>
      <c r="AR148" s="226" t="s">
        <v>336</v>
      </c>
      <c r="AT148" s="226" t="s">
        <v>229</v>
      </c>
      <c r="AU148" s="226" t="s">
        <v>84</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336</v>
      </c>
      <c r="BM148" s="226" t="s">
        <v>5021</v>
      </c>
    </row>
    <row r="149" s="2" customFormat="1">
      <c r="A149" s="40"/>
      <c r="B149" s="41"/>
      <c r="C149" s="42"/>
      <c r="D149" s="228" t="s">
        <v>236</v>
      </c>
      <c r="E149" s="42"/>
      <c r="F149" s="229" t="s">
        <v>5022</v>
      </c>
      <c r="G149" s="42"/>
      <c r="H149" s="42"/>
      <c r="I149" s="230"/>
      <c r="J149" s="42"/>
      <c r="K149" s="42"/>
      <c r="L149" s="46"/>
      <c r="M149" s="231"/>
      <c r="N149" s="232"/>
      <c r="O149" s="86"/>
      <c r="P149" s="86"/>
      <c r="Q149" s="86"/>
      <c r="R149" s="86"/>
      <c r="S149" s="86"/>
      <c r="T149" s="86"/>
      <c r="U149" s="87"/>
      <c r="V149" s="40"/>
      <c r="W149" s="40"/>
      <c r="X149" s="40"/>
      <c r="Y149" s="40"/>
      <c r="Z149" s="40"/>
      <c r="AA149" s="40"/>
      <c r="AB149" s="40"/>
      <c r="AC149" s="40"/>
      <c r="AD149" s="40"/>
      <c r="AE149" s="40"/>
      <c r="AT149" s="19" t="s">
        <v>236</v>
      </c>
      <c r="AU149" s="19" t="s">
        <v>84</v>
      </c>
    </row>
    <row r="150" s="13" customFormat="1">
      <c r="A150" s="13"/>
      <c r="B150" s="233"/>
      <c r="C150" s="234"/>
      <c r="D150" s="235" t="s">
        <v>238</v>
      </c>
      <c r="E150" s="236" t="s">
        <v>19</v>
      </c>
      <c r="F150" s="237" t="s">
        <v>5023</v>
      </c>
      <c r="G150" s="234"/>
      <c r="H150" s="238">
        <v>44</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3" customFormat="1">
      <c r="A151" s="13"/>
      <c r="B151" s="233"/>
      <c r="C151" s="234"/>
      <c r="D151" s="235" t="s">
        <v>238</v>
      </c>
      <c r="E151" s="236" t="s">
        <v>19</v>
      </c>
      <c r="F151" s="237" t="s">
        <v>5024</v>
      </c>
      <c r="G151" s="234"/>
      <c r="H151" s="238">
        <v>3</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47</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2" customFormat="1" ht="21.75" customHeight="1">
      <c r="A153" s="40"/>
      <c r="B153" s="41"/>
      <c r="C153" s="256" t="s">
        <v>345</v>
      </c>
      <c r="D153" s="256" t="s">
        <v>241</v>
      </c>
      <c r="E153" s="257" t="s">
        <v>5025</v>
      </c>
      <c r="F153" s="258" t="s">
        <v>5026</v>
      </c>
      <c r="G153" s="259" t="s">
        <v>309</v>
      </c>
      <c r="H153" s="260">
        <v>52.799999999999997</v>
      </c>
      <c r="I153" s="261"/>
      <c r="J153" s="262">
        <f>ROUND(I153*H153,2)</f>
        <v>0</v>
      </c>
      <c r="K153" s="258" t="s">
        <v>4381</v>
      </c>
      <c r="L153" s="263"/>
      <c r="M153" s="264" t="s">
        <v>19</v>
      </c>
      <c r="N153" s="265" t="s">
        <v>46</v>
      </c>
      <c r="O153" s="86"/>
      <c r="P153" s="224">
        <f>O153*H153</f>
        <v>0</v>
      </c>
      <c r="Q153" s="224">
        <v>0.0079000000000000008</v>
      </c>
      <c r="R153" s="224">
        <f>Q153*H153</f>
        <v>0.41711999999999999</v>
      </c>
      <c r="S153" s="224">
        <v>0</v>
      </c>
      <c r="T153" s="224">
        <f>S153*H153</f>
        <v>0</v>
      </c>
      <c r="U153" s="225" t="s">
        <v>19</v>
      </c>
      <c r="V153" s="40"/>
      <c r="W153" s="40"/>
      <c r="X153" s="40"/>
      <c r="Y153" s="40"/>
      <c r="Z153" s="40"/>
      <c r="AA153" s="40"/>
      <c r="AB153" s="40"/>
      <c r="AC153" s="40"/>
      <c r="AD153" s="40"/>
      <c r="AE153" s="40"/>
      <c r="AR153" s="226" t="s">
        <v>491</v>
      </c>
      <c r="AT153" s="226" t="s">
        <v>241</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5027</v>
      </c>
    </row>
    <row r="154" s="13" customFormat="1">
      <c r="A154" s="13"/>
      <c r="B154" s="233"/>
      <c r="C154" s="234"/>
      <c r="D154" s="235" t="s">
        <v>238</v>
      </c>
      <c r="E154" s="234"/>
      <c r="F154" s="237" t="s">
        <v>5028</v>
      </c>
      <c r="G154" s="234"/>
      <c r="H154" s="238">
        <v>52.799999999999997</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4</v>
      </c>
      <c r="AX154" s="13" t="s">
        <v>82</v>
      </c>
      <c r="AY154" s="244" t="s">
        <v>227</v>
      </c>
    </row>
    <row r="155" s="2" customFormat="1" ht="21.75" customHeight="1">
      <c r="A155" s="40"/>
      <c r="B155" s="41"/>
      <c r="C155" s="256" t="s">
        <v>352</v>
      </c>
      <c r="D155" s="256" t="s">
        <v>241</v>
      </c>
      <c r="E155" s="257" t="s">
        <v>5029</v>
      </c>
      <c r="F155" s="258" t="s">
        <v>5030</v>
      </c>
      <c r="G155" s="259" t="s">
        <v>309</v>
      </c>
      <c r="H155" s="260">
        <v>3.0600000000000001</v>
      </c>
      <c r="I155" s="261"/>
      <c r="J155" s="262">
        <f>ROUND(I155*H155,2)</f>
        <v>0</v>
      </c>
      <c r="K155" s="258" t="s">
        <v>4381</v>
      </c>
      <c r="L155" s="263"/>
      <c r="M155" s="264" t="s">
        <v>19</v>
      </c>
      <c r="N155" s="265" t="s">
        <v>46</v>
      </c>
      <c r="O155" s="86"/>
      <c r="P155" s="224">
        <f>O155*H155</f>
        <v>0</v>
      </c>
      <c r="Q155" s="224">
        <v>0.0126</v>
      </c>
      <c r="R155" s="224">
        <f>Q155*H155</f>
        <v>0.038556</v>
      </c>
      <c r="S155" s="224">
        <v>0</v>
      </c>
      <c r="T155" s="224">
        <f>S155*H155</f>
        <v>0</v>
      </c>
      <c r="U155" s="225" t="s">
        <v>19</v>
      </c>
      <c r="V155" s="40"/>
      <c r="W155" s="40"/>
      <c r="X155" s="40"/>
      <c r="Y155" s="40"/>
      <c r="Z155" s="40"/>
      <c r="AA155" s="40"/>
      <c r="AB155" s="40"/>
      <c r="AC155" s="40"/>
      <c r="AD155" s="40"/>
      <c r="AE155" s="40"/>
      <c r="AR155" s="226" t="s">
        <v>491</v>
      </c>
      <c r="AT155" s="226" t="s">
        <v>241</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336</v>
      </c>
      <c r="BM155" s="226" t="s">
        <v>5031</v>
      </c>
    </row>
    <row r="156" s="13" customFormat="1">
      <c r="A156" s="13"/>
      <c r="B156" s="233"/>
      <c r="C156" s="234"/>
      <c r="D156" s="235" t="s">
        <v>238</v>
      </c>
      <c r="E156" s="234"/>
      <c r="F156" s="237" t="s">
        <v>5032</v>
      </c>
      <c r="G156" s="234"/>
      <c r="H156" s="238">
        <v>3.0600000000000001</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4</v>
      </c>
      <c r="AX156" s="13" t="s">
        <v>82</v>
      </c>
      <c r="AY156" s="244" t="s">
        <v>227</v>
      </c>
    </row>
    <row r="157" s="2" customFormat="1" ht="21.75" customHeight="1">
      <c r="A157" s="40"/>
      <c r="B157" s="41"/>
      <c r="C157" s="215" t="s">
        <v>359</v>
      </c>
      <c r="D157" s="215" t="s">
        <v>229</v>
      </c>
      <c r="E157" s="216" t="s">
        <v>5033</v>
      </c>
      <c r="F157" s="217" t="s">
        <v>2396</v>
      </c>
      <c r="G157" s="218" t="s">
        <v>259</v>
      </c>
      <c r="H157" s="219">
        <v>28</v>
      </c>
      <c r="I157" s="220"/>
      <c r="J157" s="221">
        <f>ROUND(I157*H157,2)</f>
        <v>0</v>
      </c>
      <c r="K157" s="217" t="s">
        <v>19</v>
      </c>
      <c r="L157" s="46"/>
      <c r="M157" s="222" t="s">
        <v>19</v>
      </c>
      <c r="N157" s="223" t="s">
        <v>46</v>
      </c>
      <c r="O157" s="86"/>
      <c r="P157" s="224">
        <f>O157*H157</f>
        <v>0</v>
      </c>
      <c r="Q157" s="224">
        <v>0</v>
      </c>
      <c r="R157" s="224">
        <f>Q157*H157</f>
        <v>0</v>
      </c>
      <c r="S157" s="224">
        <v>0</v>
      </c>
      <c r="T157" s="224">
        <f>S157*H157</f>
        <v>0</v>
      </c>
      <c r="U157" s="225" t="s">
        <v>19</v>
      </c>
      <c r="V157" s="40"/>
      <c r="W157" s="40"/>
      <c r="X157" s="40"/>
      <c r="Y157" s="40"/>
      <c r="Z157" s="40"/>
      <c r="AA157" s="40"/>
      <c r="AB157" s="40"/>
      <c r="AC157" s="40"/>
      <c r="AD157" s="40"/>
      <c r="AE157" s="40"/>
      <c r="AR157" s="226" t="s">
        <v>336</v>
      </c>
      <c r="AT157" s="226" t="s">
        <v>229</v>
      </c>
      <c r="AU157" s="226" t="s">
        <v>84</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336</v>
      </c>
      <c r="BM157" s="226" t="s">
        <v>5034</v>
      </c>
    </row>
    <row r="158" s="13" customFormat="1">
      <c r="A158" s="13"/>
      <c r="B158" s="233"/>
      <c r="C158" s="234"/>
      <c r="D158" s="235" t="s">
        <v>238</v>
      </c>
      <c r="E158" s="236" t="s">
        <v>19</v>
      </c>
      <c r="F158" s="237" t="s">
        <v>526</v>
      </c>
      <c r="G158" s="234"/>
      <c r="H158" s="238">
        <v>28</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84</v>
      </c>
      <c r="AV158" s="13" t="s">
        <v>84</v>
      </c>
      <c r="AW158" s="13" t="s">
        <v>37</v>
      </c>
      <c r="AX158" s="13" t="s">
        <v>75</v>
      </c>
      <c r="AY158" s="244" t="s">
        <v>227</v>
      </c>
    </row>
    <row r="159" s="14" customFormat="1">
      <c r="A159" s="14"/>
      <c r="B159" s="245"/>
      <c r="C159" s="246"/>
      <c r="D159" s="235" t="s">
        <v>238</v>
      </c>
      <c r="E159" s="247" t="s">
        <v>19</v>
      </c>
      <c r="F159" s="248" t="s">
        <v>240</v>
      </c>
      <c r="G159" s="246"/>
      <c r="H159" s="249">
        <v>28</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84</v>
      </c>
      <c r="AV159" s="14" t="s">
        <v>234</v>
      </c>
      <c r="AW159" s="14" t="s">
        <v>37</v>
      </c>
      <c r="AX159" s="14" t="s">
        <v>82</v>
      </c>
      <c r="AY159" s="255" t="s">
        <v>227</v>
      </c>
    </row>
    <row r="160" s="2" customFormat="1" ht="16.5" customHeight="1">
      <c r="A160" s="40"/>
      <c r="B160" s="41"/>
      <c r="C160" s="215" t="s">
        <v>367</v>
      </c>
      <c r="D160" s="215" t="s">
        <v>229</v>
      </c>
      <c r="E160" s="216" t="s">
        <v>5035</v>
      </c>
      <c r="F160" s="217" t="s">
        <v>2393</v>
      </c>
      <c r="G160" s="218" t="s">
        <v>259</v>
      </c>
      <c r="H160" s="219">
        <v>4</v>
      </c>
      <c r="I160" s="220"/>
      <c r="J160" s="221">
        <f>ROUND(I160*H160,2)</f>
        <v>0</v>
      </c>
      <c r="K160" s="217" t="s">
        <v>19</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336</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336</v>
      </c>
      <c r="BM160" s="226" t="s">
        <v>5036</v>
      </c>
    </row>
    <row r="161" s="2" customFormat="1">
      <c r="A161" s="40"/>
      <c r="B161" s="41"/>
      <c r="C161" s="42"/>
      <c r="D161" s="235" t="s">
        <v>519</v>
      </c>
      <c r="E161" s="42"/>
      <c r="F161" s="279" t="s">
        <v>5037</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519</v>
      </c>
      <c r="AU161" s="19" t="s">
        <v>84</v>
      </c>
    </row>
    <row r="162" s="13" customFormat="1">
      <c r="A162" s="13"/>
      <c r="B162" s="233"/>
      <c r="C162" s="234"/>
      <c r="D162" s="235" t="s">
        <v>238</v>
      </c>
      <c r="E162" s="236" t="s">
        <v>19</v>
      </c>
      <c r="F162" s="237" t="s">
        <v>234</v>
      </c>
      <c r="G162" s="234"/>
      <c r="H162" s="238">
        <v>4</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84</v>
      </c>
      <c r="AV162" s="13" t="s">
        <v>84</v>
      </c>
      <c r="AW162" s="13" t="s">
        <v>37</v>
      </c>
      <c r="AX162" s="13" t="s">
        <v>75</v>
      </c>
      <c r="AY162" s="244" t="s">
        <v>227</v>
      </c>
    </row>
    <row r="163" s="14" customFormat="1">
      <c r="A163" s="14"/>
      <c r="B163" s="245"/>
      <c r="C163" s="246"/>
      <c r="D163" s="235" t="s">
        <v>238</v>
      </c>
      <c r="E163" s="247" t="s">
        <v>19</v>
      </c>
      <c r="F163" s="248" t="s">
        <v>240</v>
      </c>
      <c r="G163" s="246"/>
      <c r="H163" s="249">
        <v>4</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84</v>
      </c>
      <c r="AV163" s="14" t="s">
        <v>234</v>
      </c>
      <c r="AW163" s="14" t="s">
        <v>37</v>
      </c>
      <c r="AX163" s="14" t="s">
        <v>82</v>
      </c>
      <c r="AY163" s="255" t="s">
        <v>227</v>
      </c>
    </row>
    <row r="164" s="2" customFormat="1" ht="21.75" customHeight="1">
      <c r="A164" s="40"/>
      <c r="B164" s="41"/>
      <c r="C164" s="215" t="s">
        <v>7</v>
      </c>
      <c r="D164" s="215" t="s">
        <v>229</v>
      </c>
      <c r="E164" s="216" t="s">
        <v>5038</v>
      </c>
      <c r="F164" s="217" t="s">
        <v>5039</v>
      </c>
      <c r="G164" s="218" t="s">
        <v>348</v>
      </c>
      <c r="H164" s="219">
        <v>3</v>
      </c>
      <c r="I164" s="220"/>
      <c r="J164" s="221">
        <f>ROUND(I164*H164,2)</f>
        <v>0</v>
      </c>
      <c r="K164" s="217" t="s">
        <v>19</v>
      </c>
      <c r="L164" s="46"/>
      <c r="M164" s="222" t="s">
        <v>19</v>
      </c>
      <c r="N164" s="223" t="s">
        <v>46</v>
      </c>
      <c r="O164" s="86"/>
      <c r="P164" s="224">
        <f>O164*H164</f>
        <v>0</v>
      </c>
      <c r="Q164" s="224">
        <v>0</v>
      </c>
      <c r="R164" s="224">
        <f>Q164*H164</f>
        <v>0</v>
      </c>
      <c r="S164" s="224">
        <v>0</v>
      </c>
      <c r="T164" s="224">
        <f>S164*H164</f>
        <v>0</v>
      </c>
      <c r="U164" s="225" t="s">
        <v>19</v>
      </c>
      <c r="V164" s="40"/>
      <c r="W164" s="40"/>
      <c r="X164" s="40"/>
      <c r="Y164" s="40"/>
      <c r="Z164" s="40"/>
      <c r="AA164" s="40"/>
      <c r="AB164" s="40"/>
      <c r="AC164" s="40"/>
      <c r="AD164" s="40"/>
      <c r="AE164" s="40"/>
      <c r="AR164" s="226" t="s">
        <v>336</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336</v>
      </c>
      <c r="BM164" s="226" t="s">
        <v>5040</v>
      </c>
    </row>
    <row r="165" s="13" customFormat="1">
      <c r="A165" s="13"/>
      <c r="B165" s="233"/>
      <c r="C165" s="234"/>
      <c r="D165" s="235" t="s">
        <v>238</v>
      </c>
      <c r="E165" s="236" t="s">
        <v>19</v>
      </c>
      <c r="F165" s="237" t="s">
        <v>5041</v>
      </c>
      <c r="G165" s="234"/>
      <c r="H165" s="238">
        <v>3</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4" customFormat="1">
      <c r="A166" s="14"/>
      <c r="B166" s="245"/>
      <c r="C166" s="246"/>
      <c r="D166" s="235" t="s">
        <v>238</v>
      </c>
      <c r="E166" s="247" t="s">
        <v>19</v>
      </c>
      <c r="F166" s="248" t="s">
        <v>240</v>
      </c>
      <c r="G166" s="246"/>
      <c r="H166" s="249">
        <v>3</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84</v>
      </c>
      <c r="AV166" s="14" t="s">
        <v>234</v>
      </c>
      <c r="AW166" s="14" t="s">
        <v>37</v>
      </c>
      <c r="AX166" s="14" t="s">
        <v>82</v>
      </c>
      <c r="AY166" s="255" t="s">
        <v>227</v>
      </c>
    </row>
    <row r="167" s="2" customFormat="1" ht="16.5" customHeight="1">
      <c r="A167" s="40"/>
      <c r="B167" s="41"/>
      <c r="C167" s="215" t="s">
        <v>494</v>
      </c>
      <c r="D167" s="215" t="s">
        <v>229</v>
      </c>
      <c r="E167" s="216" t="s">
        <v>5042</v>
      </c>
      <c r="F167" s="217" t="s">
        <v>5043</v>
      </c>
      <c r="G167" s="218" t="s">
        <v>1996</v>
      </c>
      <c r="H167" s="219">
        <v>9</v>
      </c>
      <c r="I167" s="220"/>
      <c r="J167" s="221">
        <f>ROUND(I167*H167,2)</f>
        <v>0</v>
      </c>
      <c r="K167" s="217" t="s">
        <v>19</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336</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336</v>
      </c>
      <c r="BM167" s="226" t="s">
        <v>5044</v>
      </c>
    </row>
    <row r="168" s="13" customFormat="1">
      <c r="A168" s="13"/>
      <c r="B168" s="233"/>
      <c r="C168" s="234"/>
      <c r="D168" s="235" t="s">
        <v>238</v>
      </c>
      <c r="E168" s="236" t="s">
        <v>19</v>
      </c>
      <c r="F168" s="237" t="s">
        <v>255</v>
      </c>
      <c r="G168" s="234"/>
      <c r="H168" s="238">
        <v>9</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9</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2" customFormat="1" ht="16.5" customHeight="1">
      <c r="A170" s="40"/>
      <c r="B170" s="41"/>
      <c r="C170" s="215" t="s">
        <v>499</v>
      </c>
      <c r="D170" s="215" t="s">
        <v>229</v>
      </c>
      <c r="E170" s="216" t="s">
        <v>5045</v>
      </c>
      <c r="F170" s="217" t="s">
        <v>2380</v>
      </c>
      <c r="G170" s="218" t="s">
        <v>1996</v>
      </c>
      <c r="H170" s="219">
        <v>15</v>
      </c>
      <c r="I170" s="220"/>
      <c r="J170" s="221">
        <f>ROUND(I170*H170,2)</f>
        <v>0</v>
      </c>
      <c r="K170" s="217" t="s">
        <v>19</v>
      </c>
      <c r="L170" s="46"/>
      <c r="M170" s="222" t="s">
        <v>19</v>
      </c>
      <c r="N170" s="223" t="s">
        <v>46</v>
      </c>
      <c r="O170" s="86"/>
      <c r="P170" s="224">
        <f>O170*H170</f>
        <v>0</v>
      </c>
      <c r="Q170" s="224">
        <v>0</v>
      </c>
      <c r="R170" s="224">
        <f>Q170*H170</f>
        <v>0</v>
      </c>
      <c r="S170" s="224">
        <v>0</v>
      </c>
      <c r="T170" s="224">
        <f>S170*H170</f>
        <v>0</v>
      </c>
      <c r="U170" s="225" t="s">
        <v>19</v>
      </c>
      <c r="V170" s="40"/>
      <c r="W170" s="40"/>
      <c r="X170" s="40"/>
      <c r="Y170" s="40"/>
      <c r="Z170" s="40"/>
      <c r="AA170" s="40"/>
      <c r="AB170" s="40"/>
      <c r="AC170" s="40"/>
      <c r="AD170" s="40"/>
      <c r="AE170" s="40"/>
      <c r="AR170" s="226" t="s">
        <v>336</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336</v>
      </c>
      <c r="BM170" s="226" t="s">
        <v>5046</v>
      </c>
    </row>
    <row r="171" s="2" customFormat="1">
      <c r="A171" s="40"/>
      <c r="B171" s="41"/>
      <c r="C171" s="42"/>
      <c r="D171" s="235" t="s">
        <v>519</v>
      </c>
      <c r="E171" s="42"/>
      <c r="F171" s="279" t="s">
        <v>5047</v>
      </c>
      <c r="G171" s="42"/>
      <c r="H171" s="42"/>
      <c r="I171" s="230"/>
      <c r="J171" s="42"/>
      <c r="K171" s="42"/>
      <c r="L171" s="46"/>
      <c r="M171" s="231"/>
      <c r="N171" s="232"/>
      <c r="O171" s="86"/>
      <c r="P171" s="86"/>
      <c r="Q171" s="86"/>
      <c r="R171" s="86"/>
      <c r="S171" s="86"/>
      <c r="T171" s="86"/>
      <c r="U171" s="87"/>
      <c r="V171" s="40"/>
      <c r="W171" s="40"/>
      <c r="X171" s="40"/>
      <c r="Y171" s="40"/>
      <c r="Z171" s="40"/>
      <c r="AA171" s="40"/>
      <c r="AB171" s="40"/>
      <c r="AC171" s="40"/>
      <c r="AD171" s="40"/>
      <c r="AE171" s="40"/>
      <c r="AT171" s="19" t="s">
        <v>519</v>
      </c>
      <c r="AU171" s="19" t="s">
        <v>84</v>
      </c>
    </row>
    <row r="172" s="13" customFormat="1">
      <c r="A172" s="13"/>
      <c r="B172" s="233"/>
      <c r="C172" s="234"/>
      <c r="D172" s="235" t="s">
        <v>238</v>
      </c>
      <c r="E172" s="236" t="s">
        <v>19</v>
      </c>
      <c r="F172" s="237" t="s">
        <v>329</v>
      </c>
      <c r="G172" s="234"/>
      <c r="H172" s="238">
        <v>15</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15</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16.5" customHeight="1">
      <c r="A174" s="40"/>
      <c r="B174" s="41"/>
      <c r="C174" s="215" t="s">
        <v>312</v>
      </c>
      <c r="D174" s="215" t="s">
        <v>229</v>
      </c>
      <c r="E174" s="216" t="s">
        <v>5048</v>
      </c>
      <c r="F174" s="217" t="s">
        <v>5049</v>
      </c>
      <c r="G174" s="218" t="s">
        <v>1996</v>
      </c>
      <c r="H174" s="219">
        <v>5</v>
      </c>
      <c r="I174" s="220"/>
      <c r="J174" s="221">
        <f>ROUND(I174*H174,2)</f>
        <v>0</v>
      </c>
      <c r="K174" s="217" t="s">
        <v>19</v>
      </c>
      <c r="L174" s="46"/>
      <c r="M174" s="222" t="s">
        <v>19</v>
      </c>
      <c r="N174" s="223" t="s">
        <v>46</v>
      </c>
      <c r="O174" s="86"/>
      <c r="P174" s="224">
        <f>O174*H174</f>
        <v>0</v>
      </c>
      <c r="Q174" s="224">
        <v>0</v>
      </c>
      <c r="R174" s="224">
        <f>Q174*H174</f>
        <v>0</v>
      </c>
      <c r="S174" s="224">
        <v>0</v>
      </c>
      <c r="T174" s="224">
        <f>S174*H174</f>
        <v>0</v>
      </c>
      <c r="U174" s="225" t="s">
        <v>19</v>
      </c>
      <c r="V174" s="40"/>
      <c r="W174" s="40"/>
      <c r="X174" s="40"/>
      <c r="Y174" s="40"/>
      <c r="Z174" s="40"/>
      <c r="AA174" s="40"/>
      <c r="AB174" s="40"/>
      <c r="AC174" s="40"/>
      <c r="AD174" s="40"/>
      <c r="AE174" s="40"/>
      <c r="AR174" s="226" t="s">
        <v>336</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336</v>
      </c>
      <c r="BM174" s="226" t="s">
        <v>5050</v>
      </c>
    </row>
    <row r="175" s="13" customFormat="1">
      <c r="A175" s="13"/>
      <c r="B175" s="233"/>
      <c r="C175" s="234"/>
      <c r="D175" s="235" t="s">
        <v>238</v>
      </c>
      <c r="E175" s="236" t="s">
        <v>19</v>
      </c>
      <c r="F175" s="237" t="s">
        <v>267</v>
      </c>
      <c r="G175" s="234"/>
      <c r="H175" s="238">
        <v>5</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5</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2" customFormat="1" ht="16.5" customHeight="1">
      <c r="A177" s="40"/>
      <c r="B177" s="41"/>
      <c r="C177" s="215" t="s">
        <v>508</v>
      </c>
      <c r="D177" s="215" t="s">
        <v>229</v>
      </c>
      <c r="E177" s="216" t="s">
        <v>5051</v>
      </c>
      <c r="F177" s="217" t="s">
        <v>5052</v>
      </c>
      <c r="G177" s="218" t="s">
        <v>259</v>
      </c>
      <c r="H177" s="219">
        <v>10</v>
      </c>
      <c r="I177" s="220"/>
      <c r="J177" s="221">
        <f>ROUND(I177*H177,2)</f>
        <v>0</v>
      </c>
      <c r="K177" s="217" t="s">
        <v>19</v>
      </c>
      <c r="L177" s="46"/>
      <c r="M177" s="222" t="s">
        <v>19</v>
      </c>
      <c r="N177" s="223" t="s">
        <v>46</v>
      </c>
      <c r="O177" s="86"/>
      <c r="P177" s="224">
        <f>O177*H177</f>
        <v>0</v>
      </c>
      <c r="Q177" s="224">
        <v>0</v>
      </c>
      <c r="R177" s="224">
        <f>Q177*H177</f>
        <v>0</v>
      </c>
      <c r="S177" s="224">
        <v>0</v>
      </c>
      <c r="T177" s="224">
        <f>S177*H177</f>
        <v>0</v>
      </c>
      <c r="U177" s="225" t="s">
        <v>19</v>
      </c>
      <c r="V177" s="40"/>
      <c r="W177" s="40"/>
      <c r="X177" s="40"/>
      <c r="Y177" s="40"/>
      <c r="Z177" s="40"/>
      <c r="AA177" s="40"/>
      <c r="AB177" s="40"/>
      <c r="AC177" s="40"/>
      <c r="AD177" s="40"/>
      <c r="AE177" s="40"/>
      <c r="AR177" s="226" t="s">
        <v>336</v>
      </c>
      <c r="AT177" s="226" t="s">
        <v>229</v>
      </c>
      <c r="AU177" s="226" t="s">
        <v>84</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336</v>
      </c>
      <c r="BM177" s="226" t="s">
        <v>5053</v>
      </c>
    </row>
    <row r="178" s="2" customFormat="1">
      <c r="A178" s="40"/>
      <c r="B178" s="41"/>
      <c r="C178" s="42"/>
      <c r="D178" s="235" t="s">
        <v>519</v>
      </c>
      <c r="E178" s="42"/>
      <c r="F178" s="279" t="s">
        <v>5054</v>
      </c>
      <c r="G178" s="42"/>
      <c r="H178" s="42"/>
      <c r="I178" s="230"/>
      <c r="J178" s="42"/>
      <c r="K178" s="42"/>
      <c r="L178" s="46"/>
      <c r="M178" s="231"/>
      <c r="N178" s="232"/>
      <c r="O178" s="86"/>
      <c r="P178" s="86"/>
      <c r="Q178" s="86"/>
      <c r="R178" s="86"/>
      <c r="S178" s="86"/>
      <c r="T178" s="86"/>
      <c r="U178" s="87"/>
      <c r="V178" s="40"/>
      <c r="W178" s="40"/>
      <c r="X178" s="40"/>
      <c r="Y178" s="40"/>
      <c r="Z178" s="40"/>
      <c r="AA178" s="40"/>
      <c r="AB178" s="40"/>
      <c r="AC178" s="40"/>
      <c r="AD178" s="40"/>
      <c r="AE178" s="40"/>
      <c r="AT178" s="19" t="s">
        <v>519</v>
      </c>
      <c r="AU178" s="19" t="s">
        <v>84</v>
      </c>
    </row>
    <row r="179" s="13" customFormat="1">
      <c r="A179" s="13"/>
      <c r="B179" s="233"/>
      <c r="C179" s="234"/>
      <c r="D179" s="235" t="s">
        <v>238</v>
      </c>
      <c r="E179" s="236" t="s">
        <v>19</v>
      </c>
      <c r="F179" s="237" t="s">
        <v>117</v>
      </c>
      <c r="G179" s="234"/>
      <c r="H179" s="238">
        <v>10</v>
      </c>
      <c r="I179" s="239"/>
      <c r="J179" s="234"/>
      <c r="K179" s="234"/>
      <c r="L179" s="240"/>
      <c r="M179" s="241"/>
      <c r="N179" s="242"/>
      <c r="O179" s="242"/>
      <c r="P179" s="242"/>
      <c r="Q179" s="242"/>
      <c r="R179" s="242"/>
      <c r="S179" s="242"/>
      <c r="T179" s="242"/>
      <c r="U179" s="243"/>
      <c r="V179" s="13"/>
      <c r="W179" s="13"/>
      <c r="X179" s="13"/>
      <c r="Y179" s="13"/>
      <c r="Z179" s="13"/>
      <c r="AA179" s="13"/>
      <c r="AB179" s="13"/>
      <c r="AC179" s="13"/>
      <c r="AD179" s="13"/>
      <c r="AE179" s="13"/>
      <c r="AT179" s="244" t="s">
        <v>238</v>
      </c>
      <c r="AU179" s="244" t="s">
        <v>84</v>
      </c>
      <c r="AV179" s="13" t="s">
        <v>84</v>
      </c>
      <c r="AW179" s="13" t="s">
        <v>37</v>
      </c>
      <c r="AX179" s="13" t="s">
        <v>75</v>
      </c>
      <c r="AY179" s="244" t="s">
        <v>227</v>
      </c>
    </row>
    <row r="180" s="14" customFormat="1">
      <c r="A180" s="14"/>
      <c r="B180" s="245"/>
      <c r="C180" s="246"/>
      <c r="D180" s="235" t="s">
        <v>238</v>
      </c>
      <c r="E180" s="247" t="s">
        <v>19</v>
      </c>
      <c r="F180" s="248" t="s">
        <v>240</v>
      </c>
      <c r="G180" s="246"/>
      <c r="H180" s="249">
        <v>10</v>
      </c>
      <c r="I180" s="250"/>
      <c r="J180" s="246"/>
      <c r="K180" s="246"/>
      <c r="L180" s="251"/>
      <c r="M180" s="252"/>
      <c r="N180" s="253"/>
      <c r="O180" s="253"/>
      <c r="P180" s="253"/>
      <c r="Q180" s="253"/>
      <c r="R180" s="253"/>
      <c r="S180" s="253"/>
      <c r="T180" s="253"/>
      <c r="U180" s="254"/>
      <c r="V180" s="14"/>
      <c r="W180" s="14"/>
      <c r="X180" s="14"/>
      <c r="Y180" s="14"/>
      <c r="Z180" s="14"/>
      <c r="AA180" s="14"/>
      <c r="AB180" s="14"/>
      <c r="AC180" s="14"/>
      <c r="AD180" s="14"/>
      <c r="AE180" s="14"/>
      <c r="AT180" s="255" t="s">
        <v>238</v>
      </c>
      <c r="AU180" s="255" t="s">
        <v>84</v>
      </c>
      <c r="AV180" s="14" t="s">
        <v>234</v>
      </c>
      <c r="AW180" s="14" t="s">
        <v>37</v>
      </c>
      <c r="AX180" s="14" t="s">
        <v>82</v>
      </c>
      <c r="AY180" s="255" t="s">
        <v>227</v>
      </c>
    </row>
    <row r="181" s="2" customFormat="1" ht="16.5" customHeight="1">
      <c r="A181" s="40"/>
      <c r="B181" s="41"/>
      <c r="C181" s="215" t="s">
        <v>514</v>
      </c>
      <c r="D181" s="215" t="s">
        <v>229</v>
      </c>
      <c r="E181" s="216" t="s">
        <v>5055</v>
      </c>
      <c r="F181" s="217" t="s">
        <v>5056</v>
      </c>
      <c r="G181" s="218" t="s">
        <v>2051</v>
      </c>
      <c r="H181" s="219">
        <v>1</v>
      </c>
      <c r="I181" s="220"/>
      <c r="J181" s="221">
        <f>ROUND(I181*H181,2)</f>
        <v>0</v>
      </c>
      <c r="K181" s="217" t="s">
        <v>19</v>
      </c>
      <c r="L181" s="46"/>
      <c r="M181" s="222" t="s">
        <v>19</v>
      </c>
      <c r="N181" s="223" t="s">
        <v>46</v>
      </c>
      <c r="O181" s="86"/>
      <c r="P181" s="224">
        <f>O181*H181</f>
        <v>0</v>
      </c>
      <c r="Q181" s="224">
        <v>0</v>
      </c>
      <c r="R181" s="224">
        <f>Q181*H181</f>
        <v>0</v>
      </c>
      <c r="S181" s="224">
        <v>0</v>
      </c>
      <c r="T181" s="224">
        <f>S181*H181</f>
        <v>0</v>
      </c>
      <c r="U181" s="225" t="s">
        <v>19</v>
      </c>
      <c r="V181" s="40"/>
      <c r="W181" s="40"/>
      <c r="X181" s="40"/>
      <c r="Y181" s="40"/>
      <c r="Z181" s="40"/>
      <c r="AA181" s="40"/>
      <c r="AB181" s="40"/>
      <c r="AC181" s="40"/>
      <c r="AD181" s="40"/>
      <c r="AE181" s="40"/>
      <c r="AR181" s="226" t="s">
        <v>336</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336</v>
      </c>
      <c r="BM181" s="226" t="s">
        <v>5057</v>
      </c>
    </row>
    <row r="182" s="13" customFormat="1">
      <c r="A182" s="13"/>
      <c r="B182" s="233"/>
      <c r="C182" s="234"/>
      <c r="D182" s="235" t="s">
        <v>238</v>
      </c>
      <c r="E182" s="236" t="s">
        <v>19</v>
      </c>
      <c r="F182" s="237" t="s">
        <v>82</v>
      </c>
      <c r="G182" s="234"/>
      <c r="H182" s="238">
        <v>1</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4" customFormat="1">
      <c r="A183" s="14"/>
      <c r="B183" s="245"/>
      <c r="C183" s="246"/>
      <c r="D183" s="235" t="s">
        <v>238</v>
      </c>
      <c r="E183" s="247" t="s">
        <v>19</v>
      </c>
      <c r="F183" s="248" t="s">
        <v>240</v>
      </c>
      <c r="G183" s="246"/>
      <c r="H183" s="249">
        <v>1</v>
      </c>
      <c r="I183" s="250"/>
      <c r="J183" s="246"/>
      <c r="K183" s="246"/>
      <c r="L183" s="251"/>
      <c r="M183" s="252"/>
      <c r="N183" s="253"/>
      <c r="O183" s="253"/>
      <c r="P183" s="253"/>
      <c r="Q183" s="253"/>
      <c r="R183" s="253"/>
      <c r="S183" s="253"/>
      <c r="T183" s="253"/>
      <c r="U183" s="254"/>
      <c r="V183" s="14"/>
      <c r="W183" s="14"/>
      <c r="X183" s="14"/>
      <c r="Y183" s="14"/>
      <c r="Z183" s="14"/>
      <c r="AA183" s="14"/>
      <c r="AB183" s="14"/>
      <c r="AC183" s="14"/>
      <c r="AD183" s="14"/>
      <c r="AE183" s="14"/>
      <c r="AT183" s="255" t="s">
        <v>238</v>
      </c>
      <c r="AU183" s="255" t="s">
        <v>84</v>
      </c>
      <c r="AV183" s="14" t="s">
        <v>234</v>
      </c>
      <c r="AW183" s="14" t="s">
        <v>37</v>
      </c>
      <c r="AX183" s="14" t="s">
        <v>82</v>
      </c>
      <c r="AY183" s="255" t="s">
        <v>227</v>
      </c>
    </row>
    <row r="184" s="12" customFormat="1" ht="25.92" customHeight="1">
      <c r="A184" s="12"/>
      <c r="B184" s="199"/>
      <c r="C184" s="200"/>
      <c r="D184" s="201" t="s">
        <v>74</v>
      </c>
      <c r="E184" s="202" t="s">
        <v>365</v>
      </c>
      <c r="F184" s="202" t="s">
        <v>366</v>
      </c>
      <c r="G184" s="200"/>
      <c r="H184" s="200"/>
      <c r="I184" s="203"/>
      <c r="J184" s="204">
        <f>BK184</f>
        <v>0</v>
      </c>
      <c r="K184" s="200"/>
      <c r="L184" s="205"/>
      <c r="M184" s="206"/>
      <c r="N184" s="207"/>
      <c r="O184" s="207"/>
      <c r="P184" s="208">
        <f>SUM(P185:P195)</f>
        <v>0</v>
      </c>
      <c r="Q184" s="207"/>
      <c r="R184" s="208">
        <f>SUM(R185:R195)</f>
        <v>0</v>
      </c>
      <c r="S184" s="207"/>
      <c r="T184" s="208">
        <f>SUM(T185:T195)</f>
        <v>0</v>
      </c>
      <c r="U184" s="209"/>
      <c r="V184" s="12"/>
      <c r="W184" s="12"/>
      <c r="X184" s="12"/>
      <c r="Y184" s="12"/>
      <c r="Z184" s="12"/>
      <c r="AA184" s="12"/>
      <c r="AB184" s="12"/>
      <c r="AC184" s="12"/>
      <c r="AD184" s="12"/>
      <c r="AE184" s="12"/>
      <c r="AR184" s="210" t="s">
        <v>234</v>
      </c>
      <c r="AT184" s="211" t="s">
        <v>74</v>
      </c>
      <c r="AU184" s="211" t="s">
        <v>75</v>
      </c>
      <c r="AY184" s="210" t="s">
        <v>227</v>
      </c>
      <c r="BK184" s="212">
        <f>SUM(BK185:BK195)</f>
        <v>0</v>
      </c>
    </row>
    <row r="185" s="2" customFormat="1" ht="21.75" customHeight="1">
      <c r="A185" s="40"/>
      <c r="B185" s="41"/>
      <c r="C185" s="215" t="s">
        <v>521</v>
      </c>
      <c r="D185" s="215" t="s">
        <v>229</v>
      </c>
      <c r="E185" s="216" t="s">
        <v>990</v>
      </c>
      <c r="F185" s="217" t="s">
        <v>991</v>
      </c>
      <c r="G185" s="218" t="s">
        <v>370</v>
      </c>
      <c r="H185" s="219">
        <v>10</v>
      </c>
      <c r="I185" s="220"/>
      <c r="J185" s="221">
        <f>ROUND(I185*H185,2)</f>
        <v>0</v>
      </c>
      <c r="K185" s="217" t="s">
        <v>4381</v>
      </c>
      <c r="L185" s="46"/>
      <c r="M185" s="222" t="s">
        <v>19</v>
      </c>
      <c r="N185" s="223" t="s">
        <v>46</v>
      </c>
      <c r="O185" s="86"/>
      <c r="P185" s="224">
        <f>O185*H185</f>
        <v>0</v>
      </c>
      <c r="Q185" s="224">
        <v>0</v>
      </c>
      <c r="R185" s="224">
        <f>Q185*H185</f>
        <v>0</v>
      </c>
      <c r="S185" s="224">
        <v>0</v>
      </c>
      <c r="T185" s="224">
        <f>S185*H185</f>
        <v>0</v>
      </c>
      <c r="U185" s="225" t="s">
        <v>19</v>
      </c>
      <c r="V185" s="40"/>
      <c r="W185" s="40"/>
      <c r="X185" s="40"/>
      <c r="Y185" s="40"/>
      <c r="Z185" s="40"/>
      <c r="AA185" s="40"/>
      <c r="AB185" s="40"/>
      <c r="AC185" s="40"/>
      <c r="AD185" s="40"/>
      <c r="AE185" s="40"/>
      <c r="AR185" s="226" t="s">
        <v>371</v>
      </c>
      <c r="AT185" s="226" t="s">
        <v>229</v>
      </c>
      <c r="AU185" s="226" t="s">
        <v>82</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371</v>
      </c>
      <c r="BM185" s="226" t="s">
        <v>5058</v>
      </c>
    </row>
    <row r="186" s="2" customFormat="1">
      <c r="A186" s="40"/>
      <c r="B186" s="41"/>
      <c r="C186" s="42"/>
      <c r="D186" s="228" t="s">
        <v>236</v>
      </c>
      <c r="E186" s="42"/>
      <c r="F186" s="229" t="s">
        <v>5059</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82</v>
      </c>
    </row>
    <row r="187" s="13" customFormat="1">
      <c r="A187" s="13"/>
      <c r="B187" s="233"/>
      <c r="C187" s="234"/>
      <c r="D187" s="235" t="s">
        <v>238</v>
      </c>
      <c r="E187" s="236" t="s">
        <v>19</v>
      </c>
      <c r="F187" s="237" t="s">
        <v>5060</v>
      </c>
      <c r="G187" s="234"/>
      <c r="H187" s="238">
        <v>10</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82</v>
      </c>
      <c r="AV187" s="13" t="s">
        <v>84</v>
      </c>
      <c r="AW187" s="13" t="s">
        <v>37</v>
      </c>
      <c r="AX187" s="13" t="s">
        <v>75</v>
      </c>
      <c r="AY187" s="244" t="s">
        <v>227</v>
      </c>
    </row>
    <row r="188" s="14" customFormat="1">
      <c r="A188" s="14"/>
      <c r="B188" s="245"/>
      <c r="C188" s="246"/>
      <c r="D188" s="235" t="s">
        <v>238</v>
      </c>
      <c r="E188" s="247" t="s">
        <v>19</v>
      </c>
      <c r="F188" s="248" t="s">
        <v>240</v>
      </c>
      <c r="G188" s="246"/>
      <c r="H188" s="249">
        <v>10</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82</v>
      </c>
      <c r="AV188" s="14" t="s">
        <v>234</v>
      </c>
      <c r="AW188" s="14" t="s">
        <v>37</v>
      </c>
      <c r="AX188" s="14" t="s">
        <v>82</v>
      </c>
      <c r="AY188" s="255" t="s">
        <v>227</v>
      </c>
    </row>
    <row r="189" s="2" customFormat="1" ht="24.15" customHeight="1">
      <c r="A189" s="40"/>
      <c r="B189" s="41"/>
      <c r="C189" s="215" t="s">
        <v>526</v>
      </c>
      <c r="D189" s="215" t="s">
        <v>229</v>
      </c>
      <c r="E189" s="216" t="s">
        <v>5061</v>
      </c>
      <c r="F189" s="217" t="s">
        <v>5062</v>
      </c>
      <c r="G189" s="218" t="s">
        <v>370</v>
      </c>
      <c r="H189" s="219">
        <v>29</v>
      </c>
      <c r="I189" s="220"/>
      <c r="J189" s="221">
        <f>ROUND(I189*H189,2)</f>
        <v>0</v>
      </c>
      <c r="K189" s="217" t="s">
        <v>4381</v>
      </c>
      <c r="L189" s="46"/>
      <c r="M189" s="222" t="s">
        <v>19</v>
      </c>
      <c r="N189" s="223" t="s">
        <v>46</v>
      </c>
      <c r="O189" s="86"/>
      <c r="P189" s="224">
        <f>O189*H189</f>
        <v>0</v>
      </c>
      <c r="Q189" s="224">
        <v>0</v>
      </c>
      <c r="R189" s="224">
        <f>Q189*H189</f>
        <v>0</v>
      </c>
      <c r="S189" s="224">
        <v>0</v>
      </c>
      <c r="T189" s="224">
        <f>S189*H189</f>
        <v>0</v>
      </c>
      <c r="U189" s="225" t="s">
        <v>19</v>
      </c>
      <c r="V189" s="40"/>
      <c r="W189" s="40"/>
      <c r="X189" s="40"/>
      <c r="Y189" s="40"/>
      <c r="Z189" s="40"/>
      <c r="AA189" s="40"/>
      <c r="AB189" s="40"/>
      <c r="AC189" s="40"/>
      <c r="AD189" s="40"/>
      <c r="AE189" s="40"/>
      <c r="AR189" s="226" t="s">
        <v>371</v>
      </c>
      <c r="AT189" s="226" t="s">
        <v>229</v>
      </c>
      <c r="AU189" s="226" t="s">
        <v>82</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371</v>
      </c>
      <c r="BM189" s="226" t="s">
        <v>5063</v>
      </c>
    </row>
    <row r="190" s="2" customFormat="1">
      <c r="A190" s="40"/>
      <c r="B190" s="41"/>
      <c r="C190" s="42"/>
      <c r="D190" s="228" t="s">
        <v>236</v>
      </c>
      <c r="E190" s="42"/>
      <c r="F190" s="229" t="s">
        <v>5064</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82</v>
      </c>
    </row>
    <row r="191" s="13" customFormat="1">
      <c r="A191" s="13"/>
      <c r="B191" s="233"/>
      <c r="C191" s="234"/>
      <c r="D191" s="235" t="s">
        <v>238</v>
      </c>
      <c r="E191" s="236" t="s">
        <v>19</v>
      </c>
      <c r="F191" s="237" t="s">
        <v>5065</v>
      </c>
      <c r="G191" s="234"/>
      <c r="H191" s="238">
        <v>10</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82</v>
      </c>
      <c r="AV191" s="13" t="s">
        <v>84</v>
      </c>
      <c r="AW191" s="13" t="s">
        <v>37</v>
      </c>
      <c r="AX191" s="13" t="s">
        <v>75</v>
      </c>
      <c r="AY191" s="244" t="s">
        <v>227</v>
      </c>
    </row>
    <row r="192" s="13" customFormat="1">
      <c r="A192" s="13"/>
      <c r="B192" s="233"/>
      <c r="C192" s="234"/>
      <c r="D192" s="235" t="s">
        <v>238</v>
      </c>
      <c r="E192" s="236" t="s">
        <v>19</v>
      </c>
      <c r="F192" s="237" t="s">
        <v>5066</v>
      </c>
      <c r="G192" s="234"/>
      <c r="H192" s="238">
        <v>10</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82</v>
      </c>
      <c r="AV192" s="13" t="s">
        <v>84</v>
      </c>
      <c r="AW192" s="13" t="s">
        <v>37</v>
      </c>
      <c r="AX192" s="13" t="s">
        <v>75</v>
      </c>
      <c r="AY192" s="244" t="s">
        <v>227</v>
      </c>
    </row>
    <row r="193" s="13" customFormat="1">
      <c r="A193" s="13"/>
      <c r="B193" s="233"/>
      <c r="C193" s="234"/>
      <c r="D193" s="235" t="s">
        <v>238</v>
      </c>
      <c r="E193" s="236" t="s">
        <v>19</v>
      </c>
      <c r="F193" s="237" t="s">
        <v>5067</v>
      </c>
      <c r="G193" s="234"/>
      <c r="H193" s="238">
        <v>5</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82</v>
      </c>
      <c r="AV193" s="13" t="s">
        <v>84</v>
      </c>
      <c r="AW193" s="13" t="s">
        <v>37</v>
      </c>
      <c r="AX193" s="13" t="s">
        <v>75</v>
      </c>
      <c r="AY193" s="244" t="s">
        <v>227</v>
      </c>
    </row>
    <row r="194" s="13" customFormat="1">
      <c r="A194" s="13"/>
      <c r="B194" s="233"/>
      <c r="C194" s="234"/>
      <c r="D194" s="235" t="s">
        <v>238</v>
      </c>
      <c r="E194" s="236" t="s">
        <v>19</v>
      </c>
      <c r="F194" s="237" t="s">
        <v>5068</v>
      </c>
      <c r="G194" s="234"/>
      <c r="H194" s="238">
        <v>4</v>
      </c>
      <c r="I194" s="239"/>
      <c r="J194" s="234"/>
      <c r="K194" s="234"/>
      <c r="L194" s="240"/>
      <c r="M194" s="241"/>
      <c r="N194" s="242"/>
      <c r="O194" s="242"/>
      <c r="P194" s="242"/>
      <c r="Q194" s="242"/>
      <c r="R194" s="242"/>
      <c r="S194" s="242"/>
      <c r="T194" s="242"/>
      <c r="U194" s="243"/>
      <c r="V194" s="13"/>
      <c r="W194" s="13"/>
      <c r="X194" s="13"/>
      <c r="Y194" s="13"/>
      <c r="Z194" s="13"/>
      <c r="AA194" s="13"/>
      <c r="AB194" s="13"/>
      <c r="AC194" s="13"/>
      <c r="AD194" s="13"/>
      <c r="AE194" s="13"/>
      <c r="AT194" s="244" t="s">
        <v>238</v>
      </c>
      <c r="AU194" s="244" t="s">
        <v>82</v>
      </c>
      <c r="AV194" s="13" t="s">
        <v>84</v>
      </c>
      <c r="AW194" s="13" t="s">
        <v>37</v>
      </c>
      <c r="AX194" s="13" t="s">
        <v>75</v>
      </c>
      <c r="AY194" s="244" t="s">
        <v>227</v>
      </c>
    </row>
    <row r="195" s="14" customFormat="1">
      <c r="A195" s="14"/>
      <c r="B195" s="245"/>
      <c r="C195" s="246"/>
      <c r="D195" s="235" t="s">
        <v>238</v>
      </c>
      <c r="E195" s="247" t="s">
        <v>19</v>
      </c>
      <c r="F195" s="248" t="s">
        <v>240</v>
      </c>
      <c r="G195" s="246"/>
      <c r="H195" s="249">
        <v>29</v>
      </c>
      <c r="I195" s="250"/>
      <c r="J195" s="246"/>
      <c r="K195" s="246"/>
      <c r="L195" s="251"/>
      <c r="M195" s="252"/>
      <c r="N195" s="253"/>
      <c r="O195" s="253"/>
      <c r="P195" s="253"/>
      <c r="Q195" s="253"/>
      <c r="R195" s="253"/>
      <c r="S195" s="253"/>
      <c r="T195" s="253"/>
      <c r="U195" s="254"/>
      <c r="V195" s="14"/>
      <c r="W195" s="14"/>
      <c r="X195" s="14"/>
      <c r="Y195" s="14"/>
      <c r="Z195" s="14"/>
      <c r="AA195" s="14"/>
      <c r="AB195" s="14"/>
      <c r="AC195" s="14"/>
      <c r="AD195" s="14"/>
      <c r="AE195" s="14"/>
      <c r="AT195" s="255" t="s">
        <v>238</v>
      </c>
      <c r="AU195" s="255" t="s">
        <v>82</v>
      </c>
      <c r="AV195" s="14" t="s">
        <v>234</v>
      </c>
      <c r="AW195" s="14" t="s">
        <v>37</v>
      </c>
      <c r="AX195" s="14" t="s">
        <v>82</v>
      </c>
      <c r="AY195" s="255" t="s">
        <v>227</v>
      </c>
    </row>
    <row r="196" s="12" customFormat="1" ht="25.92" customHeight="1">
      <c r="A196" s="12"/>
      <c r="B196" s="199"/>
      <c r="C196" s="200"/>
      <c r="D196" s="201" t="s">
        <v>74</v>
      </c>
      <c r="E196" s="202" t="s">
        <v>187</v>
      </c>
      <c r="F196" s="202" t="s">
        <v>188</v>
      </c>
      <c r="G196" s="200"/>
      <c r="H196" s="200"/>
      <c r="I196" s="203"/>
      <c r="J196" s="204">
        <f>BK196</f>
        <v>0</v>
      </c>
      <c r="K196" s="200"/>
      <c r="L196" s="205"/>
      <c r="M196" s="206"/>
      <c r="N196" s="207"/>
      <c r="O196" s="207"/>
      <c r="P196" s="208">
        <f>P197+P202</f>
        <v>0</v>
      </c>
      <c r="Q196" s="207"/>
      <c r="R196" s="208">
        <f>R197+R202</f>
        <v>0</v>
      </c>
      <c r="S196" s="207"/>
      <c r="T196" s="208">
        <f>T197+T202</f>
        <v>0</v>
      </c>
      <c r="U196" s="209"/>
      <c r="V196" s="12"/>
      <c r="W196" s="12"/>
      <c r="X196" s="12"/>
      <c r="Y196" s="12"/>
      <c r="Z196" s="12"/>
      <c r="AA196" s="12"/>
      <c r="AB196" s="12"/>
      <c r="AC196" s="12"/>
      <c r="AD196" s="12"/>
      <c r="AE196" s="12"/>
      <c r="AR196" s="210" t="s">
        <v>267</v>
      </c>
      <c r="AT196" s="211" t="s">
        <v>74</v>
      </c>
      <c r="AU196" s="211" t="s">
        <v>75</v>
      </c>
      <c r="AY196" s="210" t="s">
        <v>227</v>
      </c>
      <c r="BK196" s="212">
        <f>BK197+BK202</f>
        <v>0</v>
      </c>
    </row>
    <row r="197" s="12" customFormat="1" ht="22.8" customHeight="1">
      <c r="A197" s="12"/>
      <c r="B197" s="199"/>
      <c r="C197" s="200"/>
      <c r="D197" s="201" t="s">
        <v>74</v>
      </c>
      <c r="E197" s="213" t="s">
        <v>5069</v>
      </c>
      <c r="F197" s="213" t="s">
        <v>5070</v>
      </c>
      <c r="G197" s="200"/>
      <c r="H197" s="200"/>
      <c r="I197" s="203"/>
      <c r="J197" s="214">
        <f>BK197</f>
        <v>0</v>
      </c>
      <c r="K197" s="200"/>
      <c r="L197" s="205"/>
      <c r="M197" s="206"/>
      <c r="N197" s="207"/>
      <c r="O197" s="207"/>
      <c r="P197" s="208">
        <f>SUM(P198:P201)</f>
        <v>0</v>
      </c>
      <c r="Q197" s="207"/>
      <c r="R197" s="208">
        <f>SUM(R198:R201)</f>
        <v>0</v>
      </c>
      <c r="S197" s="207"/>
      <c r="T197" s="208">
        <f>SUM(T198:T201)</f>
        <v>0</v>
      </c>
      <c r="U197" s="209"/>
      <c r="V197" s="12"/>
      <c r="W197" s="12"/>
      <c r="X197" s="12"/>
      <c r="Y197" s="12"/>
      <c r="Z197" s="12"/>
      <c r="AA197" s="12"/>
      <c r="AB197" s="12"/>
      <c r="AC197" s="12"/>
      <c r="AD197" s="12"/>
      <c r="AE197" s="12"/>
      <c r="AR197" s="210" t="s">
        <v>267</v>
      </c>
      <c r="AT197" s="211" t="s">
        <v>74</v>
      </c>
      <c r="AU197" s="211" t="s">
        <v>82</v>
      </c>
      <c r="AY197" s="210" t="s">
        <v>227</v>
      </c>
      <c r="BK197" s="212">
        <f>SUM(BK198:BK201)</f>
        <v>0</v>
      </c>
    </row>
    <row r="198" s="2" customFormat="1" ht="16.5" customHeight="1">
      <c r="A198" s="40"/>
      <c r="B198" s="41"/>
      <c r="C198" s="215" t="s">
        <v>531</v>
      </c>
      <c r="D198" s="215" t="s">
        <v>229</v>
      </c>
      <c r="E198" s="216" t="s">
        <v>5071</v>
      </c>
      <c r="F198" s="217" t="s">
        <v>5072</v>
      </c>
      <c r="G198" s="218" t="s">
        <v>4964</v>
      </c>
      <c r="H198" s="219">
        <v>1</v>
      </c>
      <c r="I198" s="220"/>
      <c r="J198" s="221">
        <f>ROUND(I198*H198,2)</f>
        <v>0</v>
      </c>
      <c r="K198" s="217" t="s">
        <v>4381</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2293</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2293</v>
      </c>
      <c r="BM198" s="226" t="s">
        <v>5073</v>
      </c>
    </row>
    <row r="199" s="2" customFormat="1">
      <c r="A199" s="40"/>
      <c r="B199" s="41"/>
      <c r="C199" s="42"/>
      <c r="D199" s="228" t="s">
        <v>236</v>
      </c>
      <c r="E199" s="42"/>
      <c r="F199" s="229" t="s">
        <v>5074</v>
      </c>
      <c r="G199" s="42"/>
      <c r="H199" s="42"/>
      <c r="I199" s="230"/>
      <c r="J199" s="42"/>
      <c r="K199" s="42"/>
      <c r="L199" s="46"/>
      <c r="M199" s="231"/>
      <c r="N199" s="232"/>
      <c r="O199" s="86"/>
      <c r="P199" s="86"/>
      <c r="Q199" s="86"/>
      <c r="R199" s="86"/>
      <c r="S199" s="86"/>
      <c r="T199" s="86"/>
      <c r="U199" s="87"/>
      <c r="V199" s="40"/>
      <c r="W199" s="40"/>
      <c r="X199" s="40"/>
      <c r="Y199" s="40"/>
      <c r="Z199" s="40"/>
      <c r="AA199" s="40"/>
      <c r="AB199" s="40"/>
      <c r="AC199" s="40"/>
      <c r="AD199" s="40"/>
      <c r="AE199" s="40"/>
      <c r="AT199" s="19" t="s">
        <v>236</v>
      </c>
      <c r="AU199" s="19" t="s">
        <v>84</v>
      </c>
    </row>
    <row r="200" s="13" customFormat="1">
      <c r="A200" s="13"/>
      <c r="B200" s="233"/>
      <c r="C200" s="234"/>
      <c r="D200" s="235" t="s">
        <v>238</v>
      </c>
      <c r="E200" s="236" t="s">
        <v>19</v>
      </c>
      <c r="F200" s="237" t="s">
        <v>82</v>
      </c>
      <c r="G200" s="234"/>
      <c r="H200" s="238">
        <v>1</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37</v>
      </c>
      <c r="AX200" s="13" t="s">
        <v>75</v>
      </c>
      <c r="AY200" s="244" t="s">
        <v>227</v>
      </c>
    </row>
    <row r="201" s="14" customFormat="1">
      <c r="A201" s="14"/>
      <c r="B201" s="245"/>
      <c r="C201" s="246"/>
      <c r="D201" s="235" t="s">
        <v>238</v>
      </c>
      <c r="E201" s="247" t="s">
        <v>19</v>
      </c>
      <c r="F201" s="248" t="s">
        <v>240</v>
      </c>
      <c r="G201" s="246"/>
      <c r="H201" s="249">
        <v>1</v>
      </c>
      <c r="I201" s="250"/>
      <c r="J201" s="246"/>
      <c r="K201" s="246"/>
      <c r="L201" s="251"/>
      <c r="M201" s="252"/>
      <c r="N201" s="253"/>
      <c r="O201" s="253"/>
      <c r="P201" s="253"/>
      <c r="Q201" s="253"/>
      <c r="R201" s="253"/>
      <c r="S201" s="253"/>
      <c r="T201" s="253"/>
      <c r="U201" s="254"/>
      <c r="V201" s="14"/>
      <c r="W201" s="14"/>
      <c r="X201" s="14"/>
      <c r="Y201" s="14"/>
      <c r="Z201" s="14"/>
      <c r="AA201" s="14"/>
      <c r="AB201" s="14"/>
      <c r="AC201" s="14"/>
      <c r="AD201" s="14"/>
      <c r="AE201" s="14"/>
      <c r="AT201" s="255" t="s">
        <v>238</v>
      </c>
      <c r="AU201" s="255" t="s">
        <v>84</v>
      </c>
      <c r="AV201" s="14" t="s">
        <v>234</v>
      </c>
      <c r="AW201" s="14" t="s">
        <v>37</v>
      </c>
      <c r="AX201" s="14" t="s">
        <v>82</v>
      </c>
      <c r="AY201" s="255" t="s">
        <v>227</v>
      </c>
    </row>
    <row r="202" s="12" customFormat="1" ht="22.8" customHeight="1">
      <c r="A202" s="12"/>
      <c r="B202" s="199"/>
      <c r="C202" s="200"/>
      <c r="D202" s="201" t="s">
        <v>74</v>
      </c>
      <c r="E202" s="213" t="s">
        <v>5075</v>
      </c>
      <c r="F202" s="213" t="s">
        <v>5076</v>
      </c>
      <c r="G202" s="200"/>
      <c r="H202" s="200"/>
      <c r="I202" s="203"/>
      <c r="J202" s="214">
        <f>BK202</f>
        <v>0</v>
      </c>
      <c r="K202" s="200"/>
      <c r="L202" s="205"/>
      <c r="M202" s="206"/>
      <c r="N202" s="207"/>
      <c r="O202" s="207"/>
      <c r="P202" s="208">
        <f>SUM(P203:P206)</f>
        <v>0</v>
      </c>
      <c r="Q202" s="207"/>
      <c r="R202" s="208">
        <f>SUM(R203:R206)</f>
        <v>0</v>
      </c>
      <c r="S202" s="207"/>
      <c r="T202" s="208">
        <f>SUM(T203:T206)</f>
        <v>0</v>
      </c>
      <c r="U202" s="209"/>
      <c r="V202" s="12"/>
      <c r="W202" s="12"/>
      <c r="X202" s="12"/>
      <c r="Y202" s="12"/>
      <c r="Z202" s="12"/>
      <c r="AA202" s="12"/>
      <c r="AB202" s="12"/>
      <c r="AC202" s="12"/>
      <c r="AD202" s="12"/>
      <c r="AE202" s="12"/>
      <c r="AR202" s="210" t="s">
        <v>267</v>
      </c>
      <c r="AT202" s="211" t="s">
        <v>74</v>
      </c>
      <c r="AU202" s="211" t="s">
        <v>82</v>
      </c>
      <c r="AY202" s="210" t="s">
        <v>227</v>
      </c>
      <c r="BK202" s="212">
        <f>SUM(BK203:BK206)</f>
        <v>0</v>
      </c>
    </row>
    <row r="203" s="2" customFormat="1" ht="16.5" customHeight="1">
      <c r="A203" s="40"/>
      <c r="B203" s="41"/>
      <c r="C203" s="215" t="s">
        <v>538</v>
      </c>
      <c r="D203" s="215" t="s">
        <v>229</v>
      </c>
      <c r="E203" s="216" t="s">
        <v>5077</v>
      </c>
      <c r="F203" s="217" t="s">
        <v>5078</v>
      </c>
      <c r="G203" s="218" t="s">
        <v>4964</v>
      </c>
      <c r="H203" s="219">
        <v>1</v>
      </c>
      <c r="I203" s="220"/>
      <c r="J203" s="221">
        <f>ROUND(I203*H203,2)</f>
        <v>0</v>
      </c>
      <c r="K203" s="217" t="s">
        <v>4381</v>
      </c>
      <c r="L203" s="46"/>
      <c r="M203" s="222" t="s">
        <v>19</v>
      </c>
      <c r="N203" s="223" t="s">
        <v>46</v>
      </c>
      <c r="O203" s="86"/>
      <c r="P203" s="224">
        <f>O203*H203</f>
        <v>0</v>
      </c>
      <c r="Q203" s="224">
        <v>0</v>
      </c>
      <c r="R203" s="224">
        <f>Q203*H203</f>
        <v>0</v>
      </c>
      <c r="S203" s="224">
        <v>0</v>
      </c>
      <c r="T203" s="224">
        <f>S203*H203</f>
        <v>0</v>
      </c>
      <c r="U203" s="225" t="s">
        <v>19</v>
      </c>
      <c r="V203" s="40"/>
      <c r="W203" s="40"/>
      <c r="X203" s="40"/>
      <c r="Y203" s="40"/>
      <c r="Z203" s="40"/>
      <c r="AA203" s="40"/>
      <c r="AB203" s="40"/>
      <c r="AC203" s="40"/>
      <c r="AD203" s="40"/>
      <c r="AE203" s="40"/>
      <c r="AR203" s="226" t="s">
        <v>2293</v>
      </c>
      <c r="AT203" s="226" t="s">
        <v>229</v>
      </c>
      <c r="AU203" s="226" t="s">
        <v>84</v>
      </c>
      <c r="AY203" s="19" t="s">
        <v>227</v>
      </c>
      <c r="BE203" s="227">
        <f>IF(N203="základní",J203,0)</f>
        <v>0</v>
      </c>
      <c r="BF203" s="227">
        <f>IF(N203="snížená",J203,0)</f>
        <v>0</v>
      </c>
      <c r="BG203" s="227">
        <f>IF(N203="zákl. přenesená",J203,0)</f>
        <v>0</v>
      </c>
      <c r="BH203" s="227">
        <f>IF(N203="sníž. přenesená",J203,0)</f>
        <v>0</v>
      </c>
      <c r="BI203" s="227">
        <f>IF(N203="nulová",J203,0)</f>
        <v>0</v>
      </c>
      <c r="BJ203" s="19" t="s">
        <v>82</v>
      </c>
      <c r="BK203" s="227">
        <f>ROUND(I203*H203,2)</f>
        <v>0</v>
      </c>
      <c r="BL203" s="19" t="s">
        <v>2293</v>
      </c>
      <c r="BM203" s="226" t="s">
        <v>5079</v>
      </c>
    </row>
    <row r="204" s="2" customFormat="1">
      <c r="A204" s="40"/>
      <c r="B204" s="41"/>
      <c r="C204" s="42"/>
      <c r="D204" s="228" t="s">
        <v>236</v>
      </c>
      <c r="E204" s="42"/>
      <c r="F204" s="229" t="s">
        <v>5080</v>
      </c>
      <c r="G204" s="42"/>
      <c r="H204" s="42"/>
      <c r="I204" s="230"/>
      <c r="J204" s="42"/>
      <c r="K204" s="42"/>
      <c r="L204" s="46"/>
      <c r="M204" s="231"/>
      <c r="N204" s="232"/>
      <c r="O204" s="86"/>
      <c r="P204" s="86"/>
      <c r="Q204" s="86"/>
      <c r="R204" s="86"/>
      <c r="S204" s="86"/>
      <c r="T204" s="86"/>
      <c r="U204" s="87"/>
      <c r="V204" s="40"/>
      <c r="W204" s="40"/>
      <c r="X204" s="40"/>
      <c r="Y204" s="40"/>
      <c r="Z204" s="40"/>
      <c r="AA204" s="40"/>
      <c r="AB204" s="40"/>
      <c r="AC204" s="40"/>
      <c r="AD204" s="40"/>
      <c r="AE204" s="40"/>
      <c r="AT204" s="19" t="s">
        <v>236</v>
      </c>
      <c r="AU204" s="19" t="s">
        <v>84</v>
      </c>
    </row>
    <row r="205" s="13" customFormat="1">
      <c r="A205" s="13"/>
      <c r="B205" s="233"/>
      <c r="C205" s="234"/>
      <c r="D205" s="235" t="s">
        <v>238</v>
      </c>
      <c r="E205" s="236" t="s">
        <v>19</v>
      </c>
      <c r="F205" s="237" t="s">
        <v>82</v>
      </c>
      <c r="G205" s="234"/>
      <c r="H205" s="238">
        <v>1</v>
      </c>
      <c r="I205" s="239"/>
      <c r="J205" s="234"/>
      <c r="K205" s="234"/>
      <c r="L205" s="240"/>
      <c r="M205" s="241"/>
      <c r="N205" s="242"/>
      <c r="O205" s="242"/>
      <c r="P205" s="242"/>
      <c r="Q205" s="242"/>
      <c r="R205" s="242"/>
      <c r="S205" s="242"/>
      <c r="T205" s="242"/>
      <c r="U205" s="243"/>
      <c r="V205" s="13"/>
      <c r="W205" s="13"/>
      <c r="X205" s="13"/>
      <c r="Y205" s="13"/>
      <c r="Z205" s="13"/>
      <c r="AA205" s="13"/>
      <c r="AB205" s="13"/>
      <c r="AC205" s="13"/>
      <c r="AD205" s="13"/>
      <c r="AE205" s="13"/>
      <c r="AT205" s="244" t="s">
        <v>238</v>
      </c>
      <c r="AU205" s="244" t="s">
        <v>84</v>
      </c>
      <c r="AV205" s="13" t="s">
        <v>84</v>
      </c>
      <c r="AW205" s="13" t="s">
        <v>37</v>
      </c>
      <c r="AX205" s="13" t="s">
        <v>75</v>
      </c>
      <c r="AY205" s="244" t="s">
        <v>227</v>
      </c>
    </row>
    <row r="206" s="14" customFormat="1">
      <c r="A206" s="14"/>
      <c r="B206" s="245"/>
      <c r="C206" s="246"/>
      <c r="D206" s="235" t="s">
        <v>238</v>
      </c>
      <c r="E206" s="247" t="s">
        <v>19</v>
      </c>
      <c r="F206" s="248" t="s">
        <v>240</v>
      </c>
      <c r="G206" s="246"/>
      <c r="H206" s="249">
        <v>1</v>
      </c>
      <c r="I206" s="250"/>
      <c r="J206" s="246"/>
      <c r="K206" s="246"/>
      <c r="L206" s="251"/>
      <c r="M206" s="276"/>
      <c r="N206" s="277"/>
      <c r="O206" s="277"/>
      <c r="P206" s="277"/>
      <c r="Q206" s="277"/>
      <c r="R206" s="277"/>
      <c r="S206" s="277"/>
      <c r="T206" s="277"/>
      <c r="U206" s="278"/>
      <c r="V206" s="14"/>
      <c r="W206" s="14"/>
      <c r="X206" s="14"/>
      <c r="Y206" s="14"/>
      <c r="Z206" s="14"/>
      <c r="AA206" s="14"/>
      <c r="AB206" s="14"/>
      <c r="AC206" s="14"/>
      <c r="AD206" s="14"/>
      <c r="AE206" s="14"/>
      <c r="AT206" s="255" t="s">
        <v>238</v>
      </c>
      <c r="AU206" s="255" t="s">
        <v>84</v>
      </c>
      <c r="AV206" s="14" t="s">
        <v>234</v>
      </c>
      <c r="AW206" s="14" t="s">
        <v>37</v>
      </c>
      <c r="AX206" s="14" t="s">
        <v>82</v>
      </c>
      <c r="AY206" s="255" t="s">
        <v>227</v>
      </c>
    </row>
    <row r="207" s="2" customFormat="1" ht="6.96" customHeight="1">
      <c r="A207" s="40"/>
      <c r="B207" s="61"/>
      <c r="C207" s="62"/>
      <c r="D207" s="62"/>
      <c r="E207" s="62"/>
      <c r="F207" s="62"/>
      <c r="G207" s="62"/>
      <c r="H207" s="62"/>
      <c r="I207" s="62"/>
      <c r="J207" s="62"/>
      <c r="K207" s="62"/>
      <c r="L207" s="46"/>
      <c r="M207" s="40"/>
      <c r="O207" s="40"/>
      <c r="P207" s="40"/>
      <c r="Q207" s="40"/>
      <c r="R207" s="40"/>
      <c r="S207" s="40"/>
      <c r="T207" s="40"/>
      <c r="U207" s="40"/>
      <c r="V207" s="40"/>
      <c r="W207" s="40"/>
      <c r="X207" s="40"/>
      <c r="Y207" s="40"/>
      <c r="Z207" s="40"/>
      <c r="AA207" s="40"/>
      <c r="AB207" s="40"/>
      <c r="AC207" s="40"/>
      <c r="AD207" s="40"/>
      <c r="AE207" s="40"/>
    </row>
  </sheetData>
  <sheetProtection sheet="1" autoFilter="0" formatColumns="0" formatRows="0" objects="1" scenarios="1" spinCount="100000" saltValue="u7s5ZxOJXRSz4ZzoDgrTiHwZwZdNr/kKTGCoD4VX3TM9x9uCpf1xbWUHD9XkpFaL8qJmCOxbm9sK/va5UvzsNg==" hashValue="Fiingt9360dnpPq9k548MqieXB4fPn/2Q1h97nwQ56fYETL0SphgFMebJa/Yoa9AUNdHCqt7hT2fWI7Rtug4Lw==" algorithmName="SHA-512" password="CC35"/>
  <autoFilter ref="C92:K206"/>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5_01/946111111"/>
    <hyperlink ref="F101" r:id="rId2" display="https://podminky.urs.cz/item/CS_URS_2025_01/946111211"/>
    <hyperlink ref="F105" r:id="rId3" display="https://podminky.urs.cz/item/CS_URS_2025_01/946111811"/>
    <hyperlink ref="F130" r:id="rId4" display="https://podminky.urs.cz/item/CS_URS_2025_01/751322012"/>
    <hyperlink ref="F139" r:id="rId5" display="https://podminky.urs.cz/item/CS_URS_2025_01/751514662"/>
    <hyperlink ref="F149" r:id="rId6" display="https://podminky.urs.cz/item/CS_URS_2025_01/751537112"/>
    <hyperlink ref="F186" r:id="rId7" display="https://podminky.urs.cz/item/CS_URS_2025_01/HZS2492"/>
    <hyperlink ref="F190" r:id="rId8" display="https://podminky.urs.cz/item/CS_URS_2025_01/HZS3212"/>
    <hyperlink ref="F199" r:id="rId9" display="https://podminky.urs.cz/item/CS_URS_2025_01/065103000"/>
    <hyperlink ref="F204" r:id="rId10" display="https://podminky.urs.cz/item/CS_URS_2025_01/081103000"/>
  </hyperlinks>
  <pageMargins left="0.39375" right="0.39375" top="0.39375" bottom="0.39375" header="0" footer="0"/>
  <pageSetup paperSize="9" orientation="landscape" blackAndWhite="1" fitToHeight="100"/>
  <headerFooter>
    <oddFooter>&amp;CStrana &amp;P z &amp;N</oddFooter>
  </headerFooter>
  <drawing r:id="rId1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184</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4373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5081</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4375</v>
      </c>
      <c r="F17" s="40"/>
      <c r="G17" s="40"/>
      <c r="H17" s="40"/>
      <c r="I17" s="145" t="s">
        <v>29</v>
      </c>
      <c r="J17" s="135" t="s">
        <v>19</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19</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4376</v>
      </c>
      <c r="F23" s="40"/>
      <c r="G23" s="40"/>
      <c r="H23" s="40"/>
      <c r="I23" s="145" t="s">
        <v>29</v>
      </c>
      <c r="J23" s="135" t="s">
        <v>19</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4377</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4376</v>
      </c>
      <c r="F26" s="40"/>
      <c r="G26" s="40"/>
      <c r="H26" s="40"/>
      <c r="I26" s="145" t="s">
        <v>29</v>
      </c>
      <c r="J26" s="135" t="s">
        <v>19</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ROUND(J94,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ROUND((SUM(BE94:BE236)),  2)</f>
        <v>0</v>
      </c>
      <c r="G35" s="40"/>
      <c r="H35" s="40"/>
      <c r="I35" s="160">
        <v>0.20999999999999999</v>
      </c>
      <c r="J35" s="159">
        <f>ROUND(((SUM(BE94:BE236))*I35),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ROUND((SUM(BF94:BF236)),  2)</f>
        <v>0</v>
      </c>
      <c r="G36" s="40"/>
      <c r="H36" s="40"/>
      <c r="I36" s="160">
        <v>0.12</v>
      </c>
      <c r="J36" s="159">
        <f>ROUND(((SUM(BF94:BF236))*I36),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ROUND((SUM(BG94:BG236)),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ROUND((SUM(BH94:BH236)),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ROUND((SUM(BI94:BI236)),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4373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D.2.4.3 - Vytápění</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Křižkovského 511/8, Olomouc</v>
      </c>
      <c r="G58" s="42"/>
      <c r="H58" s="42"/>
      <c r="I58" s="34" t="s">
        <v>33</v>
      </c>
      <c r="J58" s="38" t="str">
        <f>E23</f>
        <v>RV projekt s.r.o., Poláškova 1535, Valašské Meziří</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RV projekt s.r.o., Poláškova 1535, Valašské Meziří</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J94</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201</v>
      </c>
      <c r="E64" s="181"/>
      <c r="F64" s="181"/>
      <c r="G64" s="181"/>
      <c r="H64" s="181"/>
      <c r="I64" s="181"/>
      <c r="J64" s="182">
        <f>J95</f>
        <v>0</v>
      </c>
      <c r="K64" s="179"/>
      <c r="L64" s="183"/>
      <c r="S64" s="9"/>
      <c r="T64" s="9"/>
      <c r="U64" s="9"/>
      <c r="V64" s="9"/>
      <c r="W64" s="9"/>
      <c r="X64" s="9"/>
      <c r="Y64" s="9"/>
      <c r="Z64" s="9"/>
      <c r="AA64" s="9"/>
      <c r="AB64" s="9"/>
      <c r="AC64" s="9"/>
      <c r="AD64" s="9"/>
      <c r="AE64" s="9"/>
    </row>
    <row r="65" s="10" customFormat="1" ht="19.92" customHeight="1">
      <c r="A65" s="10"/>
      <c r="B65" s="184"/>
      <c r="C65" s="126"/>
      <c r="D65" s="185" t="s">
        <v>204</v>
      </c>
      <c r="E65" s="186"/>
      <c r="F65" s="186"/>
      <c r="G65" s="186"/>
      <c r="H65" s="186"/>
      <c r="I65" s="186"/>
      <c r="J65" s="187">
        <f>J96</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4378</v>
      </c>
      <c r="E66" s="186"/>
      <c r="F66" s="186"/>
      <c r="G66" s="186"/>
      <c r="H66" s="186"/>
      <c r="I66" s="186"/>
      <c r="J66" s="187">
        <f>J106</f>
        <v>0</v>
      </c>
      <c r="K66" s="126"/>
      <c r="L66" s="188"/>
      <c r="S66" s="10"/>
      <c r="T66" s="10"/>
      <c r="U66" s="10"/>
      <c r="V66" s="10"/>
      <c r="W66" s="10"/>
      <c r="X66" s="10"/>
      <c r="Y66" s="10"/>
      <c r="Z66" s="10"/>
      <c r="AA66" s="10"/>
      <c r="AB66" s="10"/>
      <c r="AC66" s="10"/>
      <c r="AD66" s="10"/>
      <c r="AE66" s="10"/>
    </row>
    <row r="67" s="9" customFormat="1" ht="24.96" customHeight="1">
      <c r="A67" s="9"/>
      <c r="B67" s="178"/>
      <c r="C67" s="179"/>
      <c r="D67" s="180" t="s">
        <v>207</v>
      </c>
      <c r="E67" s="181"/>
      <c r="F67" s="181"/>
      <c r="G67" s="181"/>
      <c r="H67" s="181"/>
      <c r="I67" s="181"/>
      <c r="J67" s="182">
        <f>J117</f>
        <v>0</v>
      </c>
      <c r="K67" s="179"/>
      <c r="L67" s="183"/>
      <c r="S67" s="9"/>
      <c r="T67" s="9"/>
      <c r="U67" s="9"/>
      <c r="V67" s="9"/>
      <c r="W67" s="9"/>
      <c r="X67" s="9"/>
      <c r="Y67" s="9"/>
      <c r="Z67" s="9"/>
      <c r="AA67" s="9"/>
      <c r="AB67" s="9"/>
      <c r="AC67" s="9"/>
      <c r="AD67" s="9"/>
      <c r="AE67" s="9"/>
    </row>
    <row r="68" s="10" customFormat="1" ht="19.92" customHeight="1">
      <c r="A68" s="10"/>
      <c r="B68" s="184"/>
      <c r="C68" s="126"/>
      <c r="D68" s="185" t="s">
        <v>2448</v>
      </c>
      <c r="E68" s="186"/>
      <c r="F68" s="186"/>
      <c r="G68" s="186"/>
      <c r="H68" s="186"/>
      <c r="I68" s="186"/>
      <c r="J68" s="187">
        <f>J118</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2449</v>
      </c>
      <c r="E69" s="186"/>
      <c r="F69" s="186"/>
      <c r="G69" s="186"/>
      <c r="H69" s="186"/>
      <c r="I69" s="186"/>
      <c r="J69" s="187">
        <f>J146</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2450</v>
      </c>
      <c r="E70" s="186"/>
      <c r="F70" s="186"/>
      <c r="G70" s="186"/>
      <c r="H70" s="186"/>
      <c r="I70" s="186"/>
      <c r="J70" s="187">
        <f>J170</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5082</v>
      </c>
      <c r="E71" s="186"/>
      <c r="F71" s="186"/>
      <c r="G71" s="186"/>
      <c r="H71" s="186"/>
      <c r="I71" s="186"/>
      <c r="J71" s="187">
        <f>J201</f>
        <v>0</v>
      </c>
      <c r="K71" s="126"/>
      <c r="L71" s="188"/>
      <c r="S71" s="10"/>
      <c r="T71" s="10"/>
      <c r="U71" s="10"/>
      <c r="V71" s="10"/>
      <c r="W71" s="10"/>
      <c r="X71" s="10"/>
      <c r="Y71" s="10"/>
      <c r="Z71" s="10"/>
      <c r="AA71" s="10"/>
      <c r="AB71" s="10"/>
      <c r="AC71" s="10"/>
      <c r="AD71" s="10"/>
      <c r="AE71" s="10"/>
    </row>
    <row r="72" s="9" customFormat="1" ht="24.96" customHeight="1">
      <c r="A72" s="9"/>
      <c r="B72" s="178"/>
      <c r="C72" s="179"/>
      <c r="D72" s="180" t="s">
        <v>210</v>
      </c>
      <c r="E72" s="181"/>
      <c r="F72" s="181"/>
      <c r="G72" s="181"/>
      <c r="H72" s="181"/>
      <c r="I72" s="181"/>
      <c r="J72" s="182">
        <f>J229</f>
        <v>0</v>
      </c>
      <c r="K72" s="179"/>
      <c r="L72" s="183"/>
      <c r="S72" s="9"/>
      <c r="T72" s="9"/>
      <c r="U72" s="9"/>
      <c r="V72" s="9"/>
      <c r="W72" s="9"/>
      <c r="X72" s="9"/>
      <c r="Y72" s="9"/>
      <c r="Z72" s="9"/>
      <c r="AA72" s="9"/>
      <c r="AB72" s="9"/>
      <c r="AC72" s="9"/>
      <c r="AD72" s="9"/>
      <c r="AE72" s="9"/>
    </row>
    <row r="73" s="2" customFormat="1" ht="21.84" customHeight="1">
      <c r="A73" s="40"/>
      <c r="B73" s="41"/>
      <c r="C73" s="42"/>
      <c r="D73" s="42"/>
      <c r="E73" s="42"/>
      <c r="F73" s="42"/>
      <c r="G73" s="42"/>
      <c r="H73" s="42"/>
      <c r="I73" s="42"/>
      <c r="J73" s="42"/>
      <c r="K73" s="42"/>
      <c r="L73" s="148"/>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8"/>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8"/>
      <c r="S78" s="40"/>
      <c r="T78" s="40"/>
      <c r="U78" s="40"/>
      <c r="V78" s="40"/>
      <c r="W78" s="40"/>
      <c r="X78" s="40"/>
      <c r="Y78" s="40"/>
      <c r="Z78" s="40"/>
      <c r="AA78" s="40"/>
      <c r="AB78" s="40"/>
      <c r="AC78" s="40"/>
      <c r="AD78" s="40"/>
      <c r="AE78" s="40"/>
    </row>
    <row r="79" s="2" customFormat="1" ht="24.96" customHeight="1">
      <c r="A79" s="40"/>
      <c r="B79" s="41"/>
      <c r="C79" s="25" t="s">
        <v>211</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16.5" customHeight="1">
      <c r="A82" s="40"/>
      <c r="B82" s="41"/>
      <c r="C82" s="42"/>
      <c r="D82" s="42"/>
      <c r="E82" s="172" t="str">
        <f>E7</f>
        <v>PF UPOL, Změna užívání vnitřních prostor budovy B</v>
      </c>
      <c r="F82" s="34"/>
      <c r="G82" s="34"/>
      <c r="H82" s="34"/>
      <c r="I82" s="42"/>
      <c r="J82" s="42"/>
      <c r="K82" s="42"/>
      <c r="L82" s="148"/>
      <c r="S82" s="40"/>
      <c r="T82" s="40"/>
      <c r="U82" s="40"/>
      <c r="V82" s="40"/>
      <c r="W82" s="40"/>
      <c r="X82" s="40"/>
      <c r="Y82" s="40"/>
      <c r="Z82" s="40"/>
      <c r="AA82" s="40"/>
      <c r="AB82" s="40"/>
      <c r="AC82" s="40"/>
      <c r="AD82" s="40"/>
      <c r="AE82" s="40"/>
    </row>
    <row r="83" s="1" customFormat="1" ht="12" customHeight="1">
      <c r="B83" s="23"/>
      <c r="C83" s="34" t="s">
        <v>191</v>
      </c>
      <c r="D83" s="24"/>
      <c r="E83" s="24"/>
      <c r="F83" s="24"/>
      <c r="G83" s="24"/>
      <c r="H83" s="24"/>
      <c r="I83" s="24"/>
      <c r="J83" s="24"/>
      <c r="K83" s="24"/>
      <c r="L83" s="22"/>
    </row>
    <row r="84" s="2" customFormat="1" ht="16.5" customHeight="1">
      <c r="A84" s="40"/>
      <c r="B84" s="41"/>
      <c r="C84" s="42"/>
      <c r="D84" s="42"/>
      <c r="E84" s="172" t="s">
        <v>4373</v>
      </c>
      <c r="F84" s="42"/>
      <c r="G84" s="42"/>
      <c r="H84" s="42"/>
      <c r="I84" s="42"/>
      <c r="J84" s="42"/>
      <c r="K84" s="42"/>
      <c r="L84" s="148"/>
      <c r="S84" s="40"/>
      <c r="T84" s="40"/>
      <c r="U84" s="40"/>
      <c r="V84" s="40"/>
      <c r="W84" s="40"/>
      <c r="X84" s="40"/>
      <c r="Y84" s="40"/>
      <c r="Z84" s="40"/>
      <c r="AA84" s="40"/>
      <c r="AB84" s="40"/>
      <c r="AC84" s="40"/>
      <c r="AD84" s="40"/>
      <c r="AE84" s="40"/>
    </row>
    <row r="85" s="2" customFormat="1" ht="12" customHeight="1">
      <c r="A85" s="40"/>
      <c r="B85" s="41"/>
      <c r="C85" s="34" t="s">
        <v>193</v>
      </c>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6.5" customHeight="1">
      <c r="A86" s="40"/>
      <c r="B86" s="41"/>
      <c r="C86" s="42"/>
      <c r="D86" s="42"/>
      <c r="E86" s="71" t="str">
        <f>E11</f>
        <v>D.2.4.3 - Vytápění</v>
      </c>
      <c r="F86" s="42"/>
      <c r="G86" s="42"/>
      <c r="H86" s="42"/>
      <c r="I86" s="42"/>
      <c r="J86" s="42"/>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 xml:space="preserve"> </v>
      </c>
      <c r="G88" s="42"/>
      <c r="H88" s="42"/>
      <c r="I88" s="34" t="s">
        <v>23</v>
      </c>
      <c r="J88" s="74" t="str">
        <f>IF(J14="","",J14)</f>
        <v>3. 4. 2025</v>
      </c>
      <c r="K88" s="42"/>
      <c r="L88" s="148"/>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40.05" customHeight="1">
      <c r="A90" s="40"/>
      <c r="B90" s="41"/>
      <c r="C90" s="34" t="s">
        <v>25</v>
      </c>
      <c r="D90" s="42"/>
      <c r="E90" s="42"/>
      <c r="F90" s="29" t="str">
        <f>E17</f>
        <v>UP v Olomouci, Křižkovského 511/8, Olomouc</v>
      </c>
      <c r="G90" s="42"/>
      <c r="H90" s="42"/>
      <c r="I90" s="34" t="s">
        <v>33</v>
      </c>
      <c r="J90" s="38" t="str">
        <f>E23</f>
        <v>RV projekt s.r.o., Poláškova 1535, Valašské Meziří</v>
      </c>
      <c r="K90" s="42"/>
      <c r="L90" s="148"/>
      <c r="S90" s="40"/>
      <c r="T90" s="40"/>
      <c r="U90" s="40"/>
      <c r="V90" s="40"/>
      <c r="W90" s="40"/>
      <c r="X90" s="40"/>
      <c r="Y90" s="40"/>
      <c r="Z90" s="40"/>
      <c r="AA90" s="40"/>
      <c r="AB90" s="40"/>
      <c r="AC90" s="40"/>
      <c r="AD90" s="40"/>
      <c r="AE90" s="40"/>
    </row>
    <row r="91" s="2" customFormat="1" ht="40.05" customHeight="1">
      <c r="A91" s="40"/>
      <c r="B91" s="41"/>
      <c r="C91" s="34" t="s">
        <v>31</v>
      </c>
      <c r="D91" s="42"/>
      <c r="E91" s="42"/>
      <c r="F91" s="29" t="str">
        <f>IF(E20="","",E20)</f>
        <v>Vyplň údaj</v>
      </c>
      <c r="G91" s="42"/>
      <c r="H91" s="42"/>
      <c r="I91" s="34" t="s">
        <v>38</v>
      </c>
      <c r="J91" s="38" t="str">
        <f>E26</f>
        <v>RV projekt s.r.o., Poláškova 1535, Valašské Meziří</v>
      </c>
      <c r="K91" s="42"/>
      <c r="L91" s="148"/>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8"/>
      <c r="S92" s="40"/>
      <c r="T92" s="40"/>
      <c r="U92" s="40"/>
      <c r="V92" s="40"/>
      <c r="W92" s="40"/>
      <c r="X92" s="40"/>
      <c r="Y92" s="40"/>
      <c r="Z92" s="40"/>
      <c r="AA92" s="40"/>
      <c r="AB92" s="40"/>
      <c r="AC92" s="40"/>
      <c r="AD92" s="40"/>
      <c r="AE92" s="40"/>
    </row>
    <row r="93" s="11" customFormat="1" ht="29.28" customHeight="1">
      <c r="A93" s="189"/>
      <c r="B93" s="190"/>
      <c r="C93" s="191" t="s">
        <v>212</v>
      </c>
      <c r="D93" s="192" t="s">
        <v>60</v>
      </c>
      <c r="E93" s="192" t="s">
        <v>56</v>
      </c>
      <c r="F93" s="192" t="s">
        <v>57</v>
      </c>
      <c r="G93" s="192" t="s">
        <v>213</v>
      </c>
      <c r="H93" s="192" t="s">
        <v>214</v>
      </c>
      <c r="I93" s="192" t="s">
        <v>215</v>
      </c>
      <c r="J93" s="192" t="s">
        <v>199</v>
      </c>
      <c r="K93" s="193" t="s">
        <v>216</v>
      </c>
      <c r="L93" s="194"/>
      <c r="M93" s="94" t="s">
        <v>19</v>
      </c>
      <c r="N93" s="95" t="s">
        <v>45</v>
      </c>
      <c r="O93" s="95" t="s">
        <v>217</v>
      </c>
      <c r="P93" s="95" t="s">
        <v>218</v>
      </c>
      <c r="Q93" s="95" t="s">
        <v>219</v>
      </c>
      <c r="R93" s="95" t="s">
        <v>220</v>
      </c>
      <c r="S93" s="95" t="s">
        <v>221</v>
      </c>
      <c r="T93" s="95" t="s">
        <v>222</v>
      </c>
      <c r="U93" s="96" t="s">
        <v>223</v>
      </c>
      <c r="V93" s="189"/>
      <c r="W93" s="189"/>
      <c r="X93" s="189"/>
      <c r="Y93" s="189"/>
      <c r="Z93" s="189"/>
      <c r="AA93" s="189"/>
      <c r="AB93" s="189"/>
      <c r="AC93" s="189"/>
      <c r="AD93" s="189"/>
      <c r="AE93" s="189"/>
    </row>
    <row r="94" s="2" customFormat="1" ht="22.8" customHeight="1">
      <c r="A94" s="40"/>
      <c r="B94" s="41"/>
      <c r="C94" s="101" t="s">
        <v>224</v>
      </c>
      <c r="D94" s="42"/>
      <c r="E94" s="42"/>
      <c r="F94" s="42"/>
      <c r="G94" s="42"/>
      <c r="H94" s="42"/>
      <c r="I94" s="42"/>
      <c r="J94" s="195">
        <f>BK94</f>
        <v>0</v>
      </c>
      <c r="K94" s="42"/>
      <c r="L94" s="46"/>
      <c r="M94" s="97"/>
      <c r="N94" s="196"/>
      <c r="O94" s="98"/>
      <c r="P94" s="197">
        <f>P95+P117+P229</f>
        <v>0</v>
      </c>
      <c r="Q94" s="98"/>
      <c r="R94" s="197">
        <f>R95+R117+R229</f>
        <v>0.28395999999999999</v>
      </c>
      <c r="S94" s="98"/>
      <c r="T94" s="197">
        <f>T95+T117+T229</f>
        <v>0.38225000000000003</v>
      </c>
      <c r="U94" s="99"/>
      <c r="V94" s="40"/>
      <c r="W94" s="40"/>
      <c r="X94" s="40"/>
      <c r="Y94" s="40"/>
      <c r="Z94" s="40"/>
      <c r="AA94" s="40"/>
      <c r="AB94" s="40"/>
      <c r="AC94" s="40"/>
      <c r="AD94" s="40"/>
      <c r="AE94" s="40"/>
      <c r="AT94" s="19" t="s">
        <v>74</v>
      </c>
      <c r="AU94" s="19" t="s">
        <v>200</v>
      </c>
      <c r="BK94" s="198">
        <f>BK95+BK117+BK229</f>
        <v>0</v>
      </c>
    </row>
    <row r="95" s="12" customFormat="1" ht="25.92" customHeight="1">
      <c r="A95" s="12"/>
      <c r="B95" s="199"/>
      <c r="C95" s="200"/>
      <c r="D95" s="201" t="s">
        <v>74</v>
      </c>
      <c r="E95" s="202" t="s">
        <v>225</v>
      </c>
      <c r="F95" s="202" t="s">
        <v>226</v>
      </c>
      <c r="G95" s="200"/>
      <c r="H95" s="200"/>
      <c r="I95" s="203"/>
      <c r="J95" s="204">
        <f>BK95</f>
        <v>0</v>
      </c>
      <c r="K95" s="200"/>
      <c r="L95" s="205"/>
      <c r="M95" s="206"/>
      <c r="N95" s="207"/>
      <c r="O95" s="207"/>
      <c r="P95" s="208">
        <f>P96+P106</f>
        <v>0</v>
      </c>
      <c r="Q95" s="207"/>
      <c r="R95" s="208">
        <f>R96+R106</f>
        <v>0</v>
      </c>
      <c r="S95" s="207"/>
      <c r="T95" s="208">
        <f>T96+T106</f>
        <v>0</v>
      </c>
      <c r="U95" s="209"/>
      <c r="V95" s="12"/>
      <c r="W95" s="12"/>
      <c r="X95" s="12"/>
      <c r="Y95" s="12"/>
      <c r="Z95" s="12"/>
      <c r="AA95" s="12"/>
      <c r="AB95" s="12"/>
      <c r="AC95" s="12"/>
      <c r="AD95" s="12"/>
      <c r="AE95" s="12"/>
      <c r="AR95" s="210" t="s">
        <v>82</v>
      </c>
      <c r="AT95" s="211" t="s">
        <v>74</v>
      </c>
      <c r="AU95" s="211" t="s">
        <v>75</v>
      </c>
      <c r="AY95" s="210" t="s">
        <v>227</v>
      </c>
      <c r="BK95" s="212">
        <f>BK96+BK106</f>
        <v>0</v>
      </c>
    </row>
    <row r="96" s="12" customFormat="1" ht="22.8" customHeight="1">
      <c r="A96" s="12"/>
      <c r="B96" s="199"/>
      <c r="C96" s="200"/>
      <c r="D96" s="201" t="s">
        <v>74</v>
      </c>
      <c r="E96" s="213" t="s">
        <v>255</v>
      </c>
      <c r="F96" s="213" t="s">
        <v>256</v>
      </c>
      <c r="G96" s="200"/>
      <c r="H96" s="200"/>
      <c r="I96" s="203"/>
      <c r="J96" s="214">
        <f>BK96</f>
        <v>0</v>
      </c>
      <c r="K96" s="200"/>
      <c r="L96" s="205"/>
      <c r="M96" s="206"/>
      <c r="N96" s="207"/>
      <c r="O96" s="207"/>
      <c r="P96" s="208">
        <f>SUM(P97:P105)</f>
        <v>0</v>
      </c>
      <c r="Q96" s="207"/>
      <c r="R96" s="208">
        <f>SUM(R97:R105)</f>
        <v>0</v>
      </c>
      <c r="S96" s="207"/>
      <c r="T96" s="208">
        <f>SUM(T97:T105)</f>
        <v>0</v>
      </c>
      <c r="U96" s="209"/>
      <c r="V96" s="12"/>
      <c r="W96" s="12"/>
      <c r="X96" s="12"/>
      <c r="Y96" s="12"/>
      <c r="Z96" s="12"/>
      <c r="AA96" s="12"/>
      <c r="AB96" s="12"/>
      <c r="AC96" s="12"/>
      <c r="AD96" s="12"/>
      <c r="AE96" s="12"/>
      <c r="AR96" s="210" t="s">
        <v>82</v>
      </c>
      <c r="AT96" s="211" t="s">
        <v>74</v>
      </c>
      <c r="AU96" s="211" t="s">
        <v>82</v>
      </c>
      <c r="AY96" s="210" t="s">
        <v>227</v>
      </c>
      <c r="BK96" s="212">
        <f>SUM(BK97:BK105)</f>
        <v>0</v>
      </c>
    </row>
    <row r="97" s="2" customFormat="1" ht="24.15" customHeight="1">
      <c r="A97" s="40"/>
      <c r="B97" s="41"/>
      <c r="C97" s="215" t="s">
        <v>82</v>
      </c>
      <c r="D97" s="215" t="s">
        <v>229</v>
      </c>
      <c r="E97" s="216" t="s">
        <v>4974</v>
      </c>
      <c r="F97" s="217" t="s">
        <v>4975</v>
      </c>
      <c r="G97" s="218" t="s">
        <v>348</v>
      </c>
      <c r="H97" s="219">
        <v>2</v>
      </c>
      <c r="I97" s="220"/>
      <c r="J97" s="221">
        <f>ROUND(I97*H97,2)</f>
        <v>0</v>
      </c>
      <c r="K97" s="217" t="s">
        <v>4381</v>
      </c>
      <c r="L97" s="46"/>
      <c r="M97" s="222" t="s">
        <v>19</v>
      </c>
      <c r="N97" s="223" t="s">
        <v>46</v>
      </c>
      <c r="O97" s="86"/>
      <c r="P97" s="224">
        <f>O97*H97</f>
        <v>0</v>
      </c>
      <c r="Q97" s="224">
        <v>0</v>
      </c>
      <c r="R97" s="224">
        <f>Q97*H97</f>
        <v>0</v>
      </c>
      <c r="S97" s="224">
        <v>0</v>
      </c>
      <c r="T97" s="224">
        <f>S97*H97</f>
        <v>0</v>
      </c>
      <c r="U97" s="225" t="s">
        <v>19</v>
      </c>
      <c r="V97" s="40"/>
      <c r="W97" s="40"/>
      <c r="X97" s="40"/>
      <c r="Y97" s="40"/>
      <c r="Z97" s="40"/>
      <c r="AA97" s="40"/>
      <c r="AB97" s="40"/>
      <c r="AC97" s="40"/>
      <c r="AD97" s="40"/>
      <c r="AE97" s="40"/>
      <c r="AR97" s="226" t="s">
        <v>234</v>
      </c>
      <c r="AT97" s="226" t="s">
        <v>229</v>
      </c>
      <c r="AU97" s="226" t="s">
        <v>84</v>
      </c>
      <c r="AY97" s="19" t="s">
        <v>227</v>
      </c>
      <c r="BE97" s="227">
        <f>IF(N97="základní",J97,0)</f>
        <v>0</v>
      </c>
      <c r="BF97" s="227">
        <f>IF(N97="snížená",J97,0)</f>
        <v>0</v>
      </c>
      <c r="BG97" s="227">
        <f>IF(N97="zákl. přenesená",J97,0)</f>
        <v>0</v>
      </c>
      <c r="BH97" s="227">
        <f>IF(N97="sníž. přenesená",J97,0)</f>
        <v>0</v>
      </c>
      <c r="BI97" s="227">
        <f>IF(N97="nulová",J97,0)</f>
        <v>0</v>
      </c>
      <c r="BJ97" s="19" t="s">
        <v>82</v>
      </c>
      <c r="BK97" s="227">
        <f>ROUND(I97*H97,2)</f>
        <v>0</v>
      </c>
      <c r="BL97" s="19" t="s">
        <v>234</v>
      </c>
      <c r="BM97" s="226" t="s">
        <v>5083</v>
      </c>
    </row>
    <row r="98" s="2" customFormat="1">
      <c r="A98" s="40"/>
      <c r="B98" s="41"/>
      <c r="C98" s="42"/>
      <c r="D98" s="228" t="s">
        <v>236</v>
      </c>
      <c r="E98" s="42"/>
      <c r="F98" s="229" t="s">
        <v>4977</v>
      </c>
      <c r="G98" s="42"/>
      <c r="H98" s="42"/>
      <c r="I98" s="230"/>
      <c r="J98" s="42"/>
      <c r="K98" s="42"/>
      <c r="L98" s="46"/>
      <c r="M98" s="231"/>
      <c r="N98" s="232"/>
      <c r="O98" s="86"/>
      <c r="P98" s="86"/>
      <c r="Q98" s="86"/>
      <c r="R98" s="86"/>
      <c r="S98" s="86"/>
      <c r="T98" s="86"/>
      <c r="U98" s="87"/>
      <c r="V98" s="40"/>
      <c r="W98" s="40"/>
      <c r="X98" s="40"/>
      <c r="Y98" s="40"/>
      <c r="Z98" s="40"/>
      <c r="AA98" s="40"/>
      <c r="AB98" s="40"/>
      <c r="AC98" s="40"/>
      <c r="AD98" s="40"/>
      <c r="AE98" s="40"/>
      <c r="AT98" s="19" t="s">
        <v>236</v>
      </c>
      <c r="AU98" s="19" t="s">
        <v>84</v>
      </c>
    </row>
    <row r="99" s="13" customFormat="1">
      <c r="A99" s="13"/>
      <c r="B99" s="233"/>
      <c r="C99" s="234"/>
      <c r="D99" s="235" t="s">
        <v>238</v>
      </c>
      <c r="E99" s="236" t="s">
        <v>19</v>
      </c>
      <c r="F99" s="237" t="s">
        <v>84</v>
      </c>
      <c r="G99" s="234"/>
      <c r="H99" s="238">
        <v>2</v>
      </c>
      <c r="I99" s="239"/>
      <c r="J99" s="234"/>
      <c r="K99" s="234"/>
      <c r="L99" s="240"/>
      <c r="M99" s="241"/>
      <c r="N99" s="242"/>
      <c r="O99" s="242"/>
      <c r="P99" s="242"/>
      <c r="Q99" s="242"/>
      <c r="R99" s="242"/>
      <c r="S99" s="242"/>
      <c r="T99" s="242"/>
      <c r="U99" s="243"/>
      <c r="V99" s="13"/>
      <c r="W99" s="13"/>
      <c r="X99" s="13"/>
      <c r="Y99" s="13"/>
      <c r="Z99" s="13"/>
      <c r="AA99" s="13"/>
      <c r="AB99" s="13"/>
      <c r="AC99" s="13"/>
      <c r="AD99" s="13"/>
      <c r="AE99" s="13"/>
      <c r="AT99" s="244" t="s">
        <v>238</v>
      </c>
      <c r="AU99" s="244" t="s">
        <v>84</v>
      </c>
      <c r="AV99" s="13" t="s">
        <v>84</v>
      </c>
      <c r="AW99" s="13" t="s">
        <v>37</v>
      </c>
      <c r="AX99" s="13" t="s">
        <v>75</v>
      </c>
      <c r="AY99" s="244" t="s">
        <v>227</v>
      </c>
    </row>
    <row r="100" s="14" customFormat="1">
      <c r="A100" s="14"/>
      <c r="B100" s="245"/>
      <c r="C100" s="246"/>
      <c r="D100" s="235" t="s">
        <v>238</v>
      </c>
      <c r="E100" s="247" t="s">
        <v>19</v>
      </c>
      <c r="F100" s="248" t="s">
        <v>240</v>
      </c>
      <c r="G100" s="246"/>
      <c r="H100" s="249">
        <v>2</v>
      </c>
      <c r="I100" s="250"/>
      <c r="J100" s="246"/>
      <c r="K100" s="246"/>
      <c r="L100" s="251"/>
      <c r="M100" s="252"/>
      <c r="N100" s="253"/>
      <c r="O100" s="253"/>
      <c r="P100" s="253"/>
      <c r="Q100" s="253"/>
      <c r="R100" s="253"/>
      <c r="S100" s="253"/>
      <c r="T100" s="253"/>
      <c r="U100" s="254"/>
      <c r="V100" s="14"/>
      <c r="W100" s="14"/>
      <c r="X100" s="14"/>
      <c r="Y100" s="14"/>
      <c r="Z100" s="14"/>
      <c r="AA100" s="14"/>
      <c r="AB100" s="14"/>
      <c r="AC100" s="14"/>
      <c r="AD100" s="14"/>
      <c r="AE100" s="14"/>
      <c r="AT100" s="255" t="s">
        <v>238</v>
      </c>
      <c r="AU100" s="255" t="s">
        <v>84</v>
      </c>
      <c r="AV100" s="14" t="s">
        <v>234</v>
      </c>
      <c r="AW100" s="14" t="s">
        <v>37</v>
      </c>
      <c r="AX100" s="14" t="s">
        <v>82</v>
      </c>
      <c r="AY100" s="255" t="s">
        <v>227</v>
      </c>
    </row>
    <row r="101" s="2" customFormat="1" ht="24.15" customHeight="1">
      <c r="A101" s="40"/>
      <c r="B101" s="41"/>
      <c r="C101" s="215" t="s">
        <v>84</v>
      </c>
      <c r="D101" s="215" t="s">
        <v>229</v>
      </c>
      <c r="E101" s="216" t="s">
        <v>4978</v>
      </c>
      <c r="F101" s="217" t="s">
        <v>4979</v>
      </c>
      <c r="G101" s="218" t="s">
        <v>348</v>
      </c>
      <c r="H101" s="219">
        <v>20</v>
      </c>
      <c r="I101" s="220"/>
      <c r="J101" s="221">
        <f>ROUND(I101*H101,2)</f>
        <v>0</v>
      </c>
      <c r="K101" s="217" t="s">
        <v>4381</v>
      </c>
      <c r="L101" s="46"/>
      <c r="M101" s="222" t="s">
        <v>19</v>
      </c>
      <c r="N101" s="223" t="s">
        <v>46</v>
      </c>
      <c r="O101" s="86"/>
      <c r="P101" s="224">
        <f>O101*H101</f>
        <v>0</v>
      </c>
      <c r="Q101" s="224">
        <v>0</v>
      </c>
      <c r="R101" s="224">
        <f>Q101*H101</f>
        <v>0</v>
      </c>
      <c r="S101" s="224">
        <v>0</v>
      </c>
      <c r="T101" s="224">
        <f>S101*H101</f>
        <v>0</v>
      </c>
      <c r="U101" s="225" t="s">
        <v>19</v>
      </c>
      <c r="V101" s="40"/>
      <c r="W101" s="40"/>
      <c r="X101" s="40"/>
      <c r="Y101" s="40"/>
      <c r="Z101" s="40"/>
      <c r="AA101" s="40"/>
      <c r="AB101" s="40"/>
      <c r="AC101" s="40"/>
      <c r="AD101" s="40"/>
      <c r="AE101" s="40"/>
      <c r="AR101" s="226" t="s">
        <v>234</v>
      </c>
      <c r="AT101" s="226" t="s">
        <v>229</v>
      </c>
      <c r="AU101" s="226" t="s">
        <v>84</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5084</v>
      </c>
    </row>
    <row r="102" s="2" customFormat="1">
      <c r="A102" s="40"/>
      <c r="B102" s="41"/>
      <c r="C102" s="42"/>
      <c r="D102" s="228" t="s">
        <v>236</v>
      </c>
      <c r="E102" s="42"/>
      <c r="F102" s="229" t="s">
        <v>4981</v>
      </c>
      <c r="G102" s="42"/>
      <c r="H102" s="42"/>
      <c r="I102" s="230"/>
      <c r="J102" s="42"/>
      <c r="K102" s="42"/>
      <c r="L102" s="46"/>
      <c r="M102" s="231"/>
      <c r="N102" s="232"/>
      <c r="O102" s="86"/>
      <c r="P102" s="86"/>
      <c r="Q102" s="86"/>
      <c r="R102" s="86"/>
      <c r="S102" s="86"/>
      <c r="T102" s="86"/>
      <c r="U102" s="87"/>
      <c r="V102" s="40"/>
      <c r="W102" s="40"/>
      <c r="X102" s="40"/>
      <c r="Y102" s="40"/>
      <c r="Z102" s="40"/>
      <c r="AA102" s="40"/>
      <c r="AB102" s="40"/>
      <c r="AC102" s="40"/>
      <c r="AD102" s="40"/>
      <c r="AE102" s="40"/>
      <c r="AT102" s="19" t="s">
        <v>236</v>
      </c>
      <c r="AU102" s="19" t="s">
        <v>84</v>
      </c>
    </row>
    <row r="103" s="13" customFormat="1">
      <c r="A103" s="13"/>
      <c r="B103" s="233"/>
      <c r="C103" s="234"/>
      <c r="D103" s="235" t="s">
        <v>238</v>
      </c>
      <c r="E103" s="236" t="s">
        <v>19</v>
      </c>
      <c r="F103" s="237" t="s">
        <v>469</v>
      </c>
      <c r="G103" s="234"/>
      <c r="H103" s="238">
        <v>20</v>
      </c>
      <c r="I103" s="239"/>
      <c r="J103" s="234"/>
      <c r="K103" s="234"/>
      <c r="L103" s="240"/>
      <c r="M103" s="241"/>
      <c r="N103" s="242"/>
      <c r="O103" s="242"/>
      <c r="P103" s="242"/>
      <c r="Q103" s="242"/>
      <c r="R103" s="242"/>
      <c r="S103" s="242"/>
      <c r="T103" s="242"/>
      <c r="U103" s="243"/>
      <c r="V103" s="13"/>
      <c r="W103" s="13"/>
      <c r="X103" s="13"/>
      <c r="Y103" s="13"/>
      <c r="Z103" s="13"/>
      <c r="AA103" s="13"/>
      <c r="AB103" s="13"/>
      <c r="AC103" s="13"/>
      <c r="AD103" s="13"/>
      <c r="AE103" s="13"/>
      <c r="AT103" s="244" t="s">
        <v>238</v>
      </c>
      <c r="AU103" s="244" t="s">
        <v>84</v>
      </c>
      <c r="AV103" s="13" t="s">
        <v>84</v>
      </c>
      <c r="AW103" s="13" t="s">
        <v>37</v>
      </c>
      <c r="AX103" s="13" t="s">
        <v>82</v>
      </c>
      <c r="AY103" s="244" t="s">
        <v>227</v>
      </c>
    </row>
    <row r="104" s="2" customFormat="1" ht="24.15" customHeight="1">
      <c r="A104" s="40"/>
      <c r="B104" s="41"/>
      <c r="C104" s="215" t="s">
        <v>91</v>
      </c>
      <c r="D104" s="215" t="s">
        <v>229</v>
      </c>
      <c r="E104" s="216" t="s">
        <v>4983</v>
      </c>
      <c r="F104" s="217" t="s">
        <v>4984</v>
      </c>
      <c r="G104" s="218" t="s">
        <v>348</v>
      </c>
      <c r="H104" s="219">
        <v>2</v>
      </c>
      <c r="I104" s="220"/>
      <c r="J104" s="221">
        <f>ROUND(I104*H104,2)</f>
        <v>0</v>
      </c>
      <c r="K104" s="217" t="s">
        <v>4381</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234</v>
      </c>
      <c r="AT104" s="226" t="s">
        <v>229</v>
      </c>
      <c r="AU104" s="226" t="s">
        <v>84</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5085</v>
      </c>
    </row>
    <row r="105" s="2" customFormat="1">
      <c r="A105" s="40"/>
      <c r="B105" s="41"/>
      <c r="C105" s="42"/>
      <c r="D105" s="228" t="s">
        <v>236</v>
      </c>
      <c r="E105" s="42"/>
      <c r="F105" s="229" t="s">
        <v>4986</v>
      </c>
      <c r="G105" s="42"/>
      <c r="H105" s="42"/>
      <c r="I105" s="230"/>
      <c r="J105" s="42"/>
      <c r="K105" s="42"/>
      <c r="L105" s="46"/>
      <c r="M105" s="231"/>
      <c r="N105" s="232"/>
      <c r="O105" s="86"/>
      <c r="P105" s="86"/>
      <c r="Q105" s="86"/>
      <c r="R105" s="86"/>
      <c r="S105" s="86"/>
      <c r="T105" s="86"/>
      <c r="U105" s="87"/>
      <c r="V105" s="40"/>
      <c r="W105" s="40"/>
      <c r="X105" s="40"/>
      <c r="Y105" s="40"/>
      <c r="Z105" s="40"/>
      <c r="AA105" s="40"/>
      <c r="AB105" s="40"/>
      <c r="AC105" s="40"/>
      <c r="AD105" s="40"/>
      <c r="AE105" s="40"/>
      <c r="AT105" s="19" t="s">
        <v>236</v>
      </c>
      <c r="AU105" s="19" t="s">
        <v>84</v>
      </c>
    </row>
    <row r="106" s="12" customFormat="1" ht="22.8" customHeight="1">
      <c r="A106" s="12"/>
      <c r="B106" s="199"/>
      <c r="C106" s="200"/>
      <c r="D106" s="201" t="s">
        <v>74</v>
      </c>
      <c r="E106" s="213" t="s">
        <v>313</v>
      </c>
      <c r="F106" s="213" t="s">
        <v>4514</v>
      </c>
      <c r="G106" s="200"/>
      <c r="H106" s="200"/>
      <c r="I106" s="203"/>
      <c r="J106" s="214">
        <f>BK106</f>
        <v>0</v>
      </c>
      <c r="K106" s="200"/>
      <c r="L106" s="205"/>
      <c r="M106" s="206"/>
      <c r="N106" s="207"/>
      <c r="O106" s="207"/>
      <c r="P106" s="208">
        <f>SUM(P107:P116)</f>
        <v>0</v>
      </c>
      <c r="Q106" s="207"/>
      <c r="R106" s="208">
        <f>SUM(R107:R116)</f>
        <v>0</v>
      </c>
      <c r="S106" s="207"/>
      <c r="T106" s="208">
        <f>SUM(T107:T116)</f>
        <v>0</v>
      </c>
      <c r="U106" s="209"/>
      <c r="V106" s="12"/>
      <c r="W106" s="12"/>
      <c r="X106" s="12"/>
      <c r="Y106" s="12"/>
      <c r="Z106" s="12"/>
      <c r="AA106" s="12"/>
      <c r="AB106" s="12"/>
      <c r="AC106" s="12"/>
      <c r="AD106" s="12"/>
      <c r="AE106" s="12"/>
      <c r="AR106" s="210" t="s">
        <v>82</v>
      </c>
      <c r="AT106" s="211" t="s">
        <v>74</v>
      </c>
      <c r="AU106" s="211" t="s">
        <v>82</v>
      </c>
      <c r="AY106" s="210" t="s">
        <v>227</v>
      </c>
      <c r="BK106" s="212">
        <f>SUM(BK107:BK116)</f>
        <v>0</v>
      </c>
    </row>
    <row r="107" s="2" customFormat="1" ht="24.15" customHeight="1">
      <c r="A107" s="40"/>
      <c r="B107" s="41"/>
      <c r="C107" s="215" t="s">
        <v>234</v>
      </c>
      <c r="D107" s="215" t="s">
        <v>229</v>
      </c>
      <c r="E107" s="216" t="s">
        <v>4515</v>
      </c>
      <c r="F107" s="217" t="s">
        <v>4516</v>
      </c>
      <c r="G107" s="218" t="s">
        <v>244</v>
      </c>
      <c r="H107" s="219">
        <v>0.38200000000000001</v>
      </c>
      <c r="I107" s="220"/>
      <c r="J107" s="221">
        <f>ROUND(I107*H107,2)</f>
        <v>0</v>
      </c>
      <c r="K107" s="217" t="s">
        <v>4381</v>
      </c>
      <c r="L107" s="46"/>
      <c r="M107" s="222" t="s">
        <v>19</v>
      </c>
      <c r="N107" s="223"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5086</v>
      </c>
    </row>
    <row r="108" s="2" customFormat="1">
      <c r="A108" s="40"/>
      <c r="B108" s="41"/>
      <c r="C108" s="42"/>
      <c r="D108" s="228" t="s">
        <v>236</v>
      </c>
      <c r="E108" s="42"/>
      <c r="F108" s="229" t="s">
        <v>4518</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2" customFormat="1" ht="21.75" customHeight="1">
      <c r="A109" s="40"/>
      <c r="B109" s="41"/>
      <c r="C109" s="215" t="s">
        <v>267</v>
      </c>
      <c r="D109" s="215" t="s">
        <v>229</v>
      </c>
      <c r="E109" s="216" t="s">
        <v>319</v>
      </c>
      <c r="F109" s="217" t="s">
        <v>320</v>
      </c>
      <c r="G109" s="218" t="s">
        <v>244</v>
      </c>
      <c r="H109" s="219">
        <v>0.38200000000000001</v>
      </c>
      <c r="I109" s="220"/>
      <c r="J109" s="221">
        <f>ROUND(I109*H109,2)</f>
        <v>0</v>
      </c>
      <c r="K109" s="217" t="s">
        <v>4381</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5087</v>
      </c>
    </row>
    <row r="110" s="2" customFormat="1">
      <c r="A110" s="40"/>
      <c r="B110" s="41"/>
      <c r="C110" s="42"/>
      <c r="D110" s="228" t="s">
        <v>236</v>
      </c>
      <c r="E110" s="42"/>
      <c r="F110" s="229" t="s">
        <v>4523</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2" customFormat="1" ht="24.15" customHeight="1">
      <c r="A111" s="40"/>
      <c r="B111" s="41"/>
      <c r="C111" s="215" t="s">
        <v>248</v>
      </c>
      <c r="D111" s="215" t="s">
        <v>229</v>
      </c>
      <c r="E111" s="216" t="s">
        <v>324</v>
      </c>
      <c r="F111" s="217" t="s">
        <v>4524</v>
      </c>
      <c r="G111" s="218" t="s">
        <v>244</v>
      </c>
      <c r="H111" s="219">
        <v>0.5</v>
      </c>
      <c r="I111" s="220"/>
      <c r="J111" s="221">
        <f>ROUND(I111*H111,2)</f>
        <v>0</v>
      </c>
      <c r="K111" s="217" t="s">
        <v>4381</v>
      </c>
      <c r="L111" s="46"/>
      <c r="M111" s="222" t="s">
        <v>19</v>
      </c>
      <c r="N111" s="223"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5088</v>
      </c>
    </row>
    <row r="112" s="2" customFormat="1">
      <c r="A112" s="40"/>
      <c r="B112" s="41"/>
      <c r="C112" s="42"/>
      <c r="D112" s="228" t="s">
        <v>236</v>
      </c>
      <c r="E112" s="42"/>
      <c r="F112" s="229" t="s">
        <v>4526</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236</v>
      </c>
      <c r="AU112" s="19" t="s">
        <v>84</v>
      </c>
    </row>
    <row r="113" s="13" customFormat="1">
      <c r="A113" s="13"/>
      <c r="B113" s="233"/>
      <c r="C113" s="234"/>
      <c r="D113" s="235" t="s">
        <v>238</v>
      </c>
      <c r="E113" s="236" t="s">
        <v>19</v>
      </c>
      <c r="F113" s="237" t="s">
        <v>5089</v>
      </c>
      <c r="G113" s="234"/>
      <c r="H113" s="238">
        <v>0.5</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84</v>
      </c>
      <c r="AV113" s="13" t="s">
        <v>84</v>
      </c>
      <c r="AW113" s="13" t="s">
        <v>37</v>
      </c>
      <c r="AX113" s="13" t="s">
        <v>75</v>
      </c>
      <c r="AY113" s="244" t="s">
        <v>227</v>
      </c>
    </row>
    <row r="114" s="14" customFormat="1">
      <c r="A114" s="14"/>
      <c r="B114" s="245"/>
      <c r="C114" s="246"/>
      <c r="D114" s="235" t="s">
        <v>238</v>
      </c>
      <c r="E114" s="247" t="s">
        <v>19</v>
      </c>
      <c r="F114" s="248" t="s">
        <v>240</v>
      </c>
      <c r="G114" s="246"/>
      <c r="H114" s="249">
        <v>0.5</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84</v>
      </c>
      <c r="AV114" s="14" t="s">
        <v>234</v>
      </c>
      <c r="AW114" s="14" t="s">
        <v>37</v>
      </c>
      <c r="AX114" s="14" t="s">
        <v>82</v>
      </c>
      <c r="AY114" s="255" t="s">
        <v>227</v>
      </c>
    </row>
    <row r="115" s="2" customFormat="1" ht="24.15" customHeight="1">
      <c r="A115" s="40"/>
      <c r="B115" s="41"/>
      <c r="C115" s="215" t="s">
        <v>285</v>
      </c>
      <c r="D115" s="215" t="s">
        <v>229</v>
      </c>
      <c r="E115" s="216" t="s">
        <v>330</v>
      </c>
      <c r="F115" s="217" t="s">
        <v>331</v>
      </c>
      <c r="G115" s="218" t="s">
        <v>244</v>
      </c>
      <c r="H115" s="219">
        <v>0.050000000000000003</v>
      </c>
      <c r="I115" s="220"/>
      <c r="J115" s="221">
        <f>ROUND(I115*H115,2)</f>
        <v>0</v>
      </c>
      <c r="K115" s="217" t="s">
        <v>4381</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5090</v>
      </c>
    </row>
    <row r="116" s="2" customFormat="1">
      <c r="A116" s="40"/>
      <c r="B116" s="41"/>
      <c r="C116" s="42"/>
      <c r="D116" s="228" t="s">
        <v>236</v>
      </c>
      <c r="E116" s="42"/>
      <c r="F116" s="229" t="s">
        <v>4529</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236</v>
      </c>
      <c r="AU116" s="19" t="s">
        <v>84</v>
      </c>
    </row>
    <row r="117" s="12" customFormat="1" ht="25.92" customHeight="1">
      <c r="A117" s="12"/>
      <c r="B117" s="199"/>
      <c r="C117" s="200"/>
      <c r="D117" s="201" t="s">
        <v>74</v>
      </c>
      <c r="E117" s="202" t="s">
        <v>341</v>
      </c>
      <c r="F117" s="202" t="s">
        <v>342</v>
      </c>
      <c r="G117" s="200"/>
      <c r="H117" s="200"/>
      <c r="I117" s="203"/>
      <c r="J117" s="204">
        <f>BK117</f>
        <v>0</v>
      </c>
      <c r="K117" s="200"/>
      <c r="L117" s="205"/>
      <c r="M117" s="206"/>
      <c r="N117" s="207"/>
      <c r="O117" s="207"/>
      <c r="P117" s="208">
        <f>P118+P146+P170+P201</f>
        <v>0</v>
      </c>
      <c r="Q117" s="207"/>
      <c r="R117" s="208">
        <f>R118+R146+R170+R201</f>
        <v>0.28395999999999999</v>
      </c>
      <c r="S117" s="207"/>
      <c r="T117" s="208">
        <f>T118+T146+T170+T201</f>
        <v>0.38225000000000003</v>
      </c>
      <c r="U117" s="209"/>
      <c r="V117" s="12"/>
      <c r="W117" s="12"/>
      <c r="X117" s="12"/>
      <c r="Y117" s="12"/>
      <c r="Z117" s="12"/>
      <c r="AA117" s="12"/>
      <c r="AB117" s="12"/>
      <c r="AC117" s="12"/>
      <c r="AD117" s="12"/>
      <c r="AE117" s="12"/>
      <c r="AR117" s="210" t="s">
        <v>84</v>
      </c>
      <c r="AT117" s="211" t="s">
        <v>74</v>
      </c>
      <c r="AU117" s="211" t="s">
        <v>75</v>
      </c>
      <c r="AY117" s="210" t="s">
        <v>227</v>
      </c>
      <c r="BK117" s="212">
        <f>BK118+BK146+BK170+BK201</f>
        <v>0</v>
      </c>
    </row>
    <row r="118" s="12" customFormat="1" ht="22.8" customHeight="1">
      <c r="A118" s="12"/>
      <c r="B118" s="199"/>
      <c r="C118" s="200"/>
      <c r="D118" s="201" t="s">
        <v>74</v>
      </c>
      <c r="E118" s="213" t="s">
        <v>2464</v>
      </c>
      <c r="F118" s="213" t="s">
        <v>2465</v>
      </c>
      <c r="G118" s="200"/>
      <c r="H118" s="200"/>
      <c r="I118" s="203"/>
      <c r="J118" s="214">
        <f>BK118</f>
        <v>0</v>
      </c>
      <c r="K118" s="200"/>
      <c r="L118" s="205"/>
      <c r="M118" s="206"/>
      <c r="N118" s="207"/>
      <c r="O118" s="207"/>
      <c r="P118" s="208">
        <f>SUM(P119:P145)</f>
        <v>0</v>
      </c>
      <c r="Q118" s="207"/>
      <c r="R118" s="208">
        <f>SUM(R119:R145)</f>
        <v>0.184</v>
      </c>
      <c r="S118" s="207"/>
      <c r="T118" s="208">
        <f>SUM(T119:T145)</f>
        <v>0.27940000000000004</v>
      </c>
      <c r="U118" s="209"/>
      <c r="V118" s="12"/>
      <c r="W118" s="12"/>
      <c r="X118" s="12"/>
      <c r="Y118" s="12"/>
      <c r="Z118" s="12"/>
      <c r="AA118" s="12"/>
      <c r="AB118" s="12"/>
      <c r="AC118" s="12"/>
      <c r="AD118" s="12"/>
      <c r="AE118" s="12"/>
      <c r="AR118" s="210" t="s">
        <v>84</v>
      </c>
      <c r="AT118" s="211" t="s">
        <v>74</v>
      </c>
      <c r="AU118" s="211" t="s">
        <v>82</v>
      </c>
      <c r="AY118" s="210" t="s">
        <v>227</v>
      </c>
      <c r="BK118" s="212">
        <f>SUM(BK119:BK145)</f>
        <v>0</v>
      </c>
    </row>
    <row r="119" s="2" customFormat="1" ht="21.75" customHeight="1">
      <c r="A119" s="40"/>
      <c r="B119" s="41"/>
      <c r="C119" s="215" t="s">
        <v>245</v>
      </c>
      <c r="D119" s="215" t="s">
        <v>229</v>
      </c>
      <c r="E119" s="216" t="s">
        <v>5091</v>
      </c>
      <c r="F119" s="217" t="s">
        <v>5092</v>
      </c>
      <c r="G119" s="218" t="s">
        <v>309</v>
      </c>
      <c r="H119" s="219">
        <v>80</v>
      </c>
      <c r="I119" s="220"/>
      <c r="J119" s="221">
        <f>ROUND(I119*H119,2)</f>
        <v>0</v>
      </c>
      <c r="K119" s="217" t="s">
        <v>4381</v>
      </c>
      <c r="L119" s="46"/>
      <c r="M119" s="222" t="s">
        <v>19</v>
      </c>
      <c r="N119" s="223" t="s">
        <v>46</v>
      </c>
      <c r="O119" s="86"/>
      <c r="P119" s="224">
        <f>O119*H119</f>
        <v>0</v>
      </c>
      <c r="Q119" s="224">
        <v>0.0014</v>
      </c>
      <c r="R119" s="224">
        <f>Q119*H119</f>
        <v>0.112</v>
      </c>
      <c r="S119" s="224">
        <v>0</v>
      </c>
      <c r="T119" s="224">
        <f>S119*H119</f>
        <v>0</v>
      </c>
      <c r="U119" s="225" t="s">
        <v>19</v>
      </c>
      <c r="V119" s="40"/>
      <c r="W119" s="40"/>
      <c r="X119" s="40"/>
      <c r="Y119" s="40"/>
      <c r="Z119" s="40"/>
      <c r="AA119" s="40"/>
      <c r="AB119" s="40"/>
      <c r="AC119" s="40"/>
      <c r="AD119" s="40"/>
      <c r="AE119" s="40"/>
      <c r="AR119" s="226" t="s">
        <v>336</v>
      </c>
      <c r="AT119" s="226" t="s">
        <v>229</v>
      </c>
      <c r="AU119" s="226" t="s">
        <v>84</v>
      </c>
      <c r="AY119" s="19" t="s">
        <v>227</v>
      </c>
      <c r="BE119" s="227">
        <f>IF(N119="základní",J119,0)</f>
        <v>0</v>
      </c>
      <c r="BF119" s="227">
        <f>IF(N119="snížená",J119,0)</f>
        <v>0</v>
      </c>
      <c r="BG119" s="227">
        <f>IF(N119="zákl. přenesená",J119,0)</f>
        <v>0</v>
      </c>
      <c r="BH119" s="227">
        <f>IF(N119="sníž. přenesená",J119,0)</f>
        <v>0</v>
      </c>
      <c r="BI119" s="227">
        <f>IF(N119="nulová",J119,0)</f>
        <v>0</v>
      </c>
      <c r="BJ119" s="19" t="s">
        <v>82</v>
      </c>
      <c r="BK119" s="227">
        <f>ROUND(I119*H119,2)</f>
        <v>0</v>
      </c>
      <c r="BL119" s="19" t="s">
        <v>336</v>
      </c>
      <c r="BM119" s="226" t="s">
        <v>5093</v>
      </c>
    </row>
    <row r="120" s="2" customFormat="1">
      <c r="A120" s="40"/>
      <c r="B120" s="41"/>
      <c r="C120" s="42"/>
      <c r="D120" s="228" t="s">
        <v>236</v>
      </c>
      <c r="E120" s="42"/>
      <c r="F120" s="229" t="s">
        <v>5094</v>
      </c>
      <c r="G120" s="42"/>
      <c r="H120" s="42"/>
      <c r="I120" s="230"/>
      <c r="J120" s="42"/>
      <c r="K120" s="42"/>
      <c r="L120" s="46"/>
      <c r="M120" s="231"/>
      <c r="N120" s="232"/>
      <c r="O120" s="86"/>
      <c r="P120" s="86"/>
      <c r="Q120" s="86"/>
      <c r="R120" s="86"/>
      <c r="S120" s="86"/>
      <c r="T120" s="86"/>
      <c r="U120" s="87"/>
      <c r="V120" s="40"/>
      <c r="W120" s="40"/>
      <c r="X120" s="40"/>
      <c r="Y120" s="40"/>
      <c r="Z120" s="40"/>
      <c r="AA120" s="40"/>
      <c r="AB120" s="40"/>
      <c r="AC120" s="40"/>
      <c r="AD120" s="40"/>
      <c r="AE120" s="40"/>
      <c r="AT120" s="19" t="s">
        <v>236</v>
      </c>
      <c r="AU120" s="19" t="s">
        <v>84</v>
      </c>
    </row>
    <row r="121" s="13" customFormat="1">
      <c r="A121" s="13"/>
      <c r="B121" s="233"/>
      <c r="C121" s="234"/>
      <c r="D121" s="235" t="s">
        <v>238</v>
      </c>
      <c r="E121" s="236" t="s">
        <v>19</v>
      </c>
      <c r="F121" s="237" t="s">
        <v>986</v>
      </c>
      <c r="G121" s="234"/>
      <c r="H121" s="238">
        <v>80</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37</v>
      </c>
      <c r="AX121" s="13" t="s">
        <v>75</v>
      </c>
      <c r="AY121" s="244" t="s">
        <v>227</v>
      </c>
    </row>
    <row r="122" s="14" customFormat="1">
      <c r="A122" s="14"/>
      <c r="B122" s="245"/>
      <c r="C122" s="246"/>
      <c r="D122" s="235" t="s">
        <v>238</v>
      </c>
      <c r="E122" s="247" t="s">
        <v>19</v>
      </c>
      <c r="F122" s="248" t="s">
        <v>240</v>
      </c>
      <c r="G122" s="246"/>
      <c r="H122" s="249">
        <v>80</v>
      </c>
      <c r="I122" s="250"/>
      <c r="J122" s="246"/>
      <c r="K122" s="246"/>
      <c r="L122" s="251"/>
      <c r="M122" s="252"/>
      <c r="N122" s="253"/>
      <c r="O122" s="253"/>
      <c r="P122" s="253"/>
      <c r="Q122" s="253"/>
      <c r="R122" s="253"/>
      <c r="S122" s="253"/>
      <c r="T122" s="253"/>
      <c r="U122" s="254"/>
      <c r="V122" s="14"/>
      <c r="W122" s="14"/>
      <c r="X122" s="14"/>
      <c r="Y122" s="14"/>
      <c r="Z122" s="14"/>
      <c r="AA122" s="14"/>
      <c r="AB122" s="14"/>
      <c r="AC122" s="14"/>
      <c r="AD122" s="14"/>
      <c r="AE122" s="14"/>
      <c r="AT122" s="255" t="s">
        <v>238</v>
      </c>
      <c r="AU122" s="255" t="s">
        <v>84</v>
      </c>
      <c r="AV122" s="14" t="s">
        <v>234</v>
      </c>
      <c r="AW122" s="14" t="s">
        <v>37</v>
      </c>
      <c r="AX122" s="14" t="s">
        <v>82</v>
      </c>
      <c r="AY122" s="255" t="s">
        <v>227</v>
      </c>
    </row>
    <row r="123" s="2" customFormat="1" ht="21.75" customHeight="1">
      <c r="A123" s="40"/>
      <c r="B123" s="41"/>
      <c r="C123" s="215" t="s">
        <v>255</v>
      </c>
      <c r="D123" s="215" t="s">
        <v>229</v>
      </c>
      <c r="E123" s="216" t="s">
        <v>5095</v>
      </c>
      <c r="F123" s="217" t="s">
        <v>5096</v>
      </c>
      <c r="G123" s="218" t="s">
        <v>309</v>
      </c>
      <c r="H123" s="219">
        <v>20</v>
      </c>
      <c r="I123" s="220"/>
      <c r="J123" s="221">
        <f>ROUND(I123*H123,2)</f>
        <v>0</v>
      </c>
      <c r="K123" s="217" t="s">
        <v>4381</v>
      </c>
      <c r="L123" s="46"/>
      <c r="M123" s="222" t="s">
        <v>19</v>
      </c>
      <c r="N123" s="223" t="s">
        <v>46</v>
      </c>
      <c r="O123" s="86"/>
      <c r="P123" s="224">
        <f>O123*H123</f>
        <v>0</v>
      </c>
      <c r="Q123" s="224">
        <v>0.0027799999999999999</v>
      </c>
      <c r="R123" s="224">
        <f>Q123*H123</f>
        <v>0.055599999999999997</v>
      </c>
      <c r="S123" s="224">
        <v>0</v>
      </c>
      <c r="T123" s="224">
        <f>S123*H123</f>
        <v>0</v>
      </c>
      <c r="U123" s="225" t="s">
        <v>19</v>
      </c>
      <c r="V123" s="40"/>
      <c r="W123" s="40"/>
      <c r="X123" s="40"/>
      <c r="Y123" s="40"/>
      <c r="Z123" s="40"/>
      <c r="AA123" s="40"/>
      <c r="AB123" s="40"/>
      <c r="AC123" s="40"/>
      <c r="AD123" s="40"/>
      <c r="AE123" s="40"/>
      <c r="AR123" s="226" t="s">
        <v>336</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336</v>
      </c>
      <c r="BM123" s="226" t="s">
        <v>5097</v>
      </c>
    </row>
    <row r="124" s="2" customFormat="1">
      <c r="A124" s="40"/>
      <c r="B124" s="41"/>
      <c r="C124" s="42"/>
      <c r="D124" s="228" t="s">
        <v>236</v>
      </c>
      <c r="E124" s="42"/>
      <c r="F124" s="229" t="s">
        <v>5098</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367</v>
      </c>
      <c r="G125" s="234"/>
      <c r="H125" s="238">
        <v>20</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20</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2" customFormat="1" ht="16.5" customHeight="1">
      <c r="A127" s="40"/>
      <c r="B127" s="41"/>
      <c r="C127" s="215" t="s">
        <v>117</v>
      </c>
      <c r="D127" s="215" t="s">
        <v>229</v>
      </c>
      <c r="E127" s="216" t="s">
        <v>5099</v>
      </c>
      <c r="F127" s="217" t="s">
        <v>5100</v>
      </c>
      <c r="G127" s="218" t="s">
        <v>309</v>
      </c>
      <c r="H127" s="219">
        <v>110</v>
      </c>
      <c r="I127" s="220"/>
      <c r="J127" s="221">
        <f>ROUND(I127*H127,2)</f>
        <v>0</v>
      </c>
      <c r="K127" s="217" t="s">
        <v>4381</v>
      </c>
      <c r="L127" s="46"/>
      <c r="M127" s="222" t="s">
        <v>19</v>
      </c>
      <c r="N127" s="223" t="s">
        <v>46</v>
      </c>
      <c r="O127" s="86"/>
      <c r="P127" s="224">
        <f>O127*H127</f>
        <v>0</v>
      </c>
      <c r="Q127" s="224">
        <v>4.0000000000000003E-05</v>
      </c>
      <c r="R127" s="224">
        <f>Q127*H127</f>
        <v>0.0044000000000000003</v>
      </c>
      <c r="S127" s="224">
        <v>0.0025400000000000002</v>
      </c>
      <c r="T127" s="224">
        <f>S127*H127</f>
        <v>0.27940000000000004</v>
      </c>
      <c r="U127" s="225" t="s">
        <v>19</v>
      </c>
      <c r="V127" s="40"/>
      <c r="W127" s="40"/>
      <c r="X127" s="40"/>
      <c r="Y127" s="40"/>
      <c r="Z127" s="40"/>
      <c r="AA127" s="40"/>
      <c r="AB127" s="40"/>
      <c r="AC127" s="40"/>
      <c r="AD127" s="40"/>
      <c r="AE127" s="40"/>
      <c r="AR127" s="226" t="s">
        <v>336</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336</v>
      </c>
      <c r="BM127" s="226" t="s">
        <v>5101</v>
      </c>
    </row>
    <row r="128" s="2" customFormat="1">
      <c r="A128" s="40"/>
      <c r="B128" s="41"/>
      <c r="C128" s="42"/>
      <c r="D128" s="228" t="s">
        <v>236</v>
      </c>
      <c r="E128" s="42"/>
      <c r="F128" s="229" t="s">
        <v>5102</v>
      </c>
      <c r="G128" s="42"/>
      <c r="H128" s="42"/>
      <c r="I128" s="230"/>
      <c r="J128" s="42"/>
      <c r="K128" s="42"/>
      <c r="L128" s="46"/>
      <c r="M128" s="231"/>
      <c r="N128" s="232"/>
      <c r="O128" s="86"/>
      <c r="P128" s="86"/>
      <c r="Q128" s="86"/>
      <c r="R128" s="86"/>
      <c r="S128" s="86"/>
      <c r="T128" s="86"/>
      <c r="U128" s="87"/>
      <c r="V128" s="40"/>
      <c r="W128" s="40"/>
      <c r="X128" s="40"/>
      <c r="Y128" s="40"/>
      <c r="Z128" s="40"/>
      <c r="AA128" s="40"/>
      <c r="AB128" s="40"/>
      <c r="AC128" s="40"/>
      <c r="AD128" s="40"/>
      <c r="AE128" s="40"/>
      <c r="AT128" s="19" t="s">
        <v>236</v>
      </c>
      <c r="AU128" s="19" t="s">
        <v>84</v>
      </c>
    </row>
    <row r="129" s="13" customFormat="1">
      <c r="A129" s="13"/>
      <c r="B129" s="233"/>
      <c r="C129" s="234"/>
      <c r="D129" s="235" t="s">
        <v>238</v>
      </c>
      <c r="E129" s="236" t="s">
        <v>19</v>
      </c>
      <c r="F129" s="237" t="s">
        <v>5103</v>
      </c>
      <c r="G129" s="234"/>
      <c r="H129" s="238">
        <v>110</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110</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24.15" customHeight="1">
      <c r="A131" s="40"/>
      <c r="B131" s="41"/>
      <c r="C131" s="215" t="s">
        <v>120</v>
      </c>
      <c r="D131" s="215" t="s">
        <v>229</v>
      </c>
      <c r="E131" s="216" t="s">
        <v>5104</v>
      </c>
      <c r="F131" s="217" t="s">
        <v>5105</v>
      </c>
      <c r="G131" s="218" t="s">
        <v>309</v>
      </c>
      <c r="H131" s="219">
        <v>80</v>
      </c>
      <c r="I131" s="220"/>
      <c r="J131" s="221">
        <f>ROUND(I131*H131,2)</f>
        <v>0</v>
      </c>
      <c r="K131" s="217" t="s">
        <v>4381</v>
      </c>
      <c r="L131" s="46"/>
      <c r="M131" s="222" t="s">
        <v>19</v>
      </c>
      <c r="N131" s="223" t="s">
        <v>46</v>
      </c>
      <c r="O131" s="86"/>
      <c r="P131" s="224">
        <f>O131*H131</f>
        <v>0</v>
      </c>
      <c r="Q131" s="224">
        <v>0</v>
      </c>
      <c r="R131" s="224">
        <f>Q131*H131</f>
        <v>0</v>
      </c>
      <c r="S131" s="224">
        <v>0</v>
      </c>
      <c r="T131" s="224">
        <f>S131*H131</f>
        <v>0</v>
      </c>
      <c r="U131" s="225" t="s">
        <v>19</v>
      </c>
      <c r="V131" s="40"/>
      <c r="W131" s="40"/>
      <c r="X131" s="40"/>
      <c r="Y131" s="40"/>
      <c r="Z131" s="40"/>
      <c r="AA131" s="40"/>
      <c r="AB131" s="40"/>
      <c r="AC131" s="40"/>
      <c r="AD131" s="40"/>
      <c r="AE131" s="40"/>
      <c r="AR131" s="226" t="s">
        <v>336</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336</v>
      </c>
      <c r="BM131" s="226" t="s">
        <v>5106</v>
      </c>
    </row>
    <row r="132" s="2" customFormat="1">
      <c r="A132" s="40"/>
      <c r="B132" s="41"/>
      <c r="C132" s="42"/>
      <c r="D132" s="228" t="s">
        <v>236</v>
      </c>
      <c r="E132" s="42"/>
      <c r="F132" s="229" t="s">
        <v>5107</v>
      </c>
      <c r="G132" s="42"/>
      <c r="H132" s="42"/>
      <c r="I132" s="230"/>
      <c r="J132" s="42"/>
      <c r="K132" s="42"/>
      <c r="L132" s="46"/>
      <c r="M132" s="231"/>
      <c r="N132" s="232"/>
      <c r="O132" s="86"/>
      <c r="P132" s="86"/>
      <c r="Q132" s="86"/>
      <c r="R132" s="86"/>
      <c r="S132" s="86"/>
      <c r="T132" s="86"/>
      <c r="U132" s="87"/>
      <c r="V132" s="40"/>
      <c r="W132" s="40"/>
      <c r="X132" s="40"/>
      <c r="Y132" s="40"/>
      <c r="Z132" s="40"/>
      <c r="AA132" s="40"/>
      <c r="AB132" s="40"/>
      <c r="AC132" s="40"/>
      <c r="AD132" s="40"/>
      <c r="AE132" s="40"/>
      <c r="AT132" s="19" t="s">
        <v>236</v>
      </c>
      <c r="AU132" s="19" t="s">
        <v>84</v>
      </c>
    </row>
    <row r="133" s="13" customFormat="1">
      <c r="A133" s="13"/>
      <c r="B133" s="233"/>
      <c r="C133" s="234"/>
      <c r="D133" s="235" t="s">
        <v>238</v>
      </c>
      <c r="E133" s="236" t="s">
        <v>19</v>
      </c>
      <c r="F133" s="237" t="s">
        <v>986</v>
      </c>
      <c r="G133" s="234"/>
      <c r="H133" s="238">
        <v>80</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84</v>
      </c>
      <c r="AV133" s="13" t="s">
        <v>84</v>
      </c>
      <c r="AW133" s="13" t="s">
        <v>37</v>
      </c>
      <c r="AX133" s="13" t="s">
        <v>75</v>
      </c>
      <c r="AY133" s="244" t="s">
        <v>227</v>
      </c>
    </row>
    <row r="134" s="14" customFormat="1">
      <c r="A134" s="14"/>
      <c r="B134" s="245"/>
      <c r="C134" s="246"/>
      <c r="D134" s="235" t="s">
        <v>238</v>
      </c>
      <c r="E134" s="247" t="s">
        <v>19</v>
      </c>
      <c r="F134" s="248" t="s">
        <v>240</v>
      </c>
      <c r="G134" s="246"/>
      <c r="H134" s="249">
        <v>80</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84</v>
      </c>
      <c r="AV134" s="14" t="s">
        <v>234</v>
      </c>
      <c r="AW134" s="14" t="s">
        <v>37</v>
      </c>
      <c r="AX134" s="14" t="s">
        <v>82</v>
      </c>
      <c r="AY134" s="255" t="s">
        <v>227</v>
      </c>
    </row>
    <row r="135" s="2" customFormat="1" ht="33" customHeight="1">
      <c r="A135" s="40"/>
      <c r="B135" s="41"/>
      <c r="C135" s="215" t="s">
        <v>8</v>
      </c>
      <c r="D135" s="215" t="s">
        <v>229</v>
      </c>
      <c r="E135" s="216" t="s">
        <v>4195</v>
      </c>
      <c r="F135" s="217" t="s">
        <v>4196</v>
      </c>
      <c r="G135" s="218" t="s">
        <v>309</v>
      </c>
      <c r="H135" s="219">
        <v>80</v>
      </c>
      <c r="I135" s="220"/>
      <c r="J135" s="221">
        <f>ROUND(I135*H135,2)</f>
        <v>0</v>
      </c>
      <c r="K135" s="217" t="s">
        <v>4381</v>
      </c>
      <c r="L135" s="46"/>
      <c r="M135" s="222" t="s">
        <v>19</v>
      </c>
      <c r="N135" s="223" t="s">
        <v>46</v>
      </c>
      <c r="O135" s="86"/>
      <c r="P135" s="224">
        <f>O135*H135</f>
        <v>0</v>
      </c>
      <c r="Q135" s="224">
        <v>0.00011</v>
      </c>
      <c r="R135" s="224">
        <f>Q135*H135</f>
        <v>0.0088000000000000005</v>
      </c>
      <c r="S135" s="224">
        <v>0</v>
      </c>
      <c r="T135" s="224">
        <f>S135*H135</f>
        <v>0</v>
      </c>
      <c r="U135" s="225" t="s">
        <v>19</v>
      </c>
      <c r="V135" s="40"/>
      <c r="W135" s="40"/>
      <c r="X135" s="40"/>
      <c r="Y135" s="40"/>
      <c r="Z135" s="40"/>
      <c r="AA135" s="40"/>
      <c r="AB135" s="40"/>
      <c r="AC135" s="40"/>
      <c r="AD135" s="40"/>
      <c r="AE135" s="40"/>
      <c r="AR135" s="226" t="s">
        <v>336</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336</v>
      </c>
      <c r="BM135" s="226" t="s">
        <v>5108</v>
      </c>
    </row>
    <row r="136" s="2" customFormat="1">
      <c r="A136" s="40"/>
      <c r="B136" s="41"/>
      <c r="C136" s="42"/>
      <c r="D136" s="228" t="s">
        <v>236</v>
      </c>
      <c r="E136" s="42"/>
      <c r="F136" s="229" t="s">
        <v>5109</v>
      </c>
      <c r="G136" s="42"/>
      <c r="H136" s="42"/>
      <c r="I136" s="230"/>
      <c r="J136" s="42"/>
      <c r="K136" s="42"/>
      <c r="L136" s="46"/>
      <c r="M136" s="231"/>
      <c r="N136" s="232"/>
      <c r="O136" s="86"/>
      <c r="P136" s="86"/>
      <c r="Q136" s="86"/>
      <c r="R136" s="86"/>
      <c r="S136" s="86"/>
      <c r="T136" s="86"/>
      <c r="U136" s="87"/>
      <c r="V136" s="40"/>
      <c r="W136" s="40"/>
      <c r="X136" s="40"/>
      <c r="Y136" s="40"/>
      <c r="Z136" s="40"/>
      <c r="AA136" s="40"/>
      <c r="AB136" s="40"/>
      <c r="AC136" s="40"/>
      <c r="AD136" s="40"/>
      <c r="AE136" s="40"/>
      <c r="AT136" s="19" t="s">
        <v>236</v>
      </c>
      <c r="AU136" s="19" t="s">
        <v>84</v>
      </c>
    </row>
    <row r="137" s="13" customFormat="1">
      <c r="A137" s="13"/>
      <c r="B137" s="233"/>
      <c r="C137" s="234"/>
      <c r="D137" s="235" t="s">
        <v>238</v>
      </c>
      <c r="E137" s="236" t="s">
        <v>19</v>
      </c>
      <c r="F137" s="237" t="s">
        <v>986</v>
      </c>
      <c r="G137" s="234"/>
      <c r="H137" s="238">
        <v>80</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84</v>
      </c>
      <c r="AV137" s="13" t="s">
        <v>84</v>
      </c>
      <c r="AW137" s="13" t="s">
        <v>37</v>
      </c>
      <c r="AX137" s="13" t="s">
        <v>75</v>
      </c>
      <c r="AY137" s="244" t="s">
        <v>227</v>
      </c>
    </row>
    <row r="138" s="14" customFormat="1">
      <c r="A138" s="14"/>
      <c r="B138" s="245"/>
      <c r="C138" s="246"/>
      <c r="D138" s="235" t="s">
        <v>238</v>
      </c>
      <c r="E138" s="247" t="s">
        <v>19</v>
      </c>
      <c r="F138" s="248" t="s">
        <v>240</v>
      </c>
      <c r="G138" s="246"/>
      <c r="H138" s="249">
        <v>80</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84</v>
      </c>
      <c r="AV138" s="14" t="s">
        <v>234</v>
      </c>
      <c r="AW138" s="14" t="s">
        <v>37</v>
      </c>
      <c r="AX138" s="14" t="s">
        <v>82</v>
      </c>
      <c r="AY138" s="255" t="s">
        <v>227</v>
      </c>
    </row>
    <row r="139" s="2" customFormat="1" ht="33" customHeight="1">
      <c r="A139" s="40"/>
      <c r="B139" s="41"/>
      <c r="C139" s="215" t="s">
        <v>125</v>
      </c>
      <c r="D139" s="215" t="s">
        <v>229</v>
      </c>
      <c r="E139" s="216" t="s">
        <v>4199</v>
      </c>
      <c r="F139" s="217" t="s">
        <v>4200</v>
      </c>
      <c r="G139" s="218" t="s">
        <v>309</v>
      </c>
      <c r="H139" s="219">
        <v>20</v>
      </c>
      <c r="I139" s="220"/>
      <c r="J139" s="221">
        <f>ROUND(I139*H139,2)</f>
        <v>0</v>
      </c>
      <c r="K139" s="217" t="s">
        <v>4381</v>
      </c>
      <c r="L139" s="46"/>
      <c r="M139" s="222" t="s">
        <v>19</v>
      </c>
      <c r="N139" s="223" t="s">
        <v>46</v>
      </c>
      <c r="O139" s="86"/>
      <c r="P139" s="224">
        <f>O139*H139</f>
        <v>0</v>
      </c>
      <c r="Q139" s="224">
        <v>0.00016000000000000001</v>
      </c>
      <c r="R139" s="224">
        <f>Q139*H139</f>
        <v>0.0032000000000000002</v>
      </c>
      <c r="S139" s="224">
        <v>0</v>
      </c>
      <c r="T139" s="224">
        <f>S139*H139</f>
        <v>0</v>
      </c>
      <c r="U139" s="225" t="s">
        <v>19</v>
      </c>
      <c r="V139" s="40"/>
      <c r="W139" s="40"/>
      <c r="X139" s="40"/>
      <c r="Y139" s="40"/>
      <c r="Z139" s="40"/>
      <c r="AA139" s="40"/>
      <c r="AB139" s="40"/>
      <c r="AC139" s="40"/>
      <c r="AD139" s="40"/>
      <c r="AE139" s="40"/>
      <c r="AR139" s="226" t="s">
        <v>336</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336</v>
      </c>
      <c r="BM139" s="226" t="s">
        <v>5110</v>
      </c>
    </row>
    <row r="140" s="2" customFormat="1">
      <c r="A140" s="40"/>
      <c r="B140" s="41"/>
      <c r="C140" s="42"/>
      <c r="D140" s="228" t="s">
        <v>236</v>
      </c>
      <c r="E140" s="42"/>
      <c r="F140" s="229" t="s">
        <v>5111</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13" customFormat="1">
      <c r="A141" s="13"/>
      <c r="B141" s="233"/>
      <c r="C141" s="234"/>
      <c r="D141" s="235" t="s">
        <v>238</v>
      </c>
      <c r="E141" s="236" t="s">
        <v>19</v>
      </c>
      <c r="F141" s="237" t="s">
        <v>367</v>
      </c>
      <c r="G141" s="234"/>
      <c r="H141" s="238">
        <v>20</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4" customFormat="1">
      <c r="A142" s="14"/>
      <c r="B142" s="245"/>
      <c r="C142" s="246"/>
      <c r="D142" s="235" t="s">
        <v>238</v>
      </c>
      <c r="E142" s="247" t="s">
        <v>19</v>
      </c>
      <c r="F142" s="248" t="s">
        <v>240</v>
      </c>
      <c r="G142" s="246"/>
      <c r="H142" s="249">
        <v>20</v>
      </c>
      <c r="I142" s="250"/>
      <c r="J142" s="246"/>
      <c r="K142" s="246"/>
      <c r="L142" s="251"/>
      <c r="M142" s="252"/>
      <c r="N142" s="253"/>
      <c r="O142" s="253"/>
      <c r="P142" s="253"/>
      <c r="Q142" s="253"/>
      <c r="R142" s="253"/>
      <c r="S142" s="253"/>
      <c r="T142" s="253"/>
      <c r="U142" s="254"/>
      <c r="V142" s="14"/>
      <c r="W142" s="14"/>
      <c r="X142" s="14"/>
      <c r="Y142" s="14"/>
      <c r="Z142" s="14"/>
      <c r="AA142" s="14"/>
      <c r="AB142" s="14"/>
      <c r="AC142" s="14"/>
      <c r="AD142" s="14"/>
      <c r="AE142" s="14"/>
      <c r="AT142" s="255" t="s">
        <v>238</v>
      </c>
      <c r="AU142" s="255" t="s">
        <v>84</v>
      </c>
      <c r="AV142" s="14" t="s">
        <v>234</v>
      </c>
      <c r="AW142" s="14" t="s">
        <v>37</v>
      </c>
      <c r="AX142" s="14" t="s">
        <v>82</v>
      </c>
      <c r="AY142" s="255" t="s">
        <v>227</v>
      </c>
    </row>
    <row r="143" s="2" customFormat="1" ht="16.5" customHeight="1">
      <c r="A143" s="40"/>
      <c r="B143" s="41"/>
      <c r="C143" s="215" t="s">
        <v>323</v>
      </c>
      <c r="D143" s="215" t="s">
        <v>229</v>
      </c>
      <c r="E143" s="216" t="s">
        <v>5112</v>
      </c>
      <c r="F143" s="217" t="s">
        <v>2498</v>
      </c>
      <c r="G143" s="218" t="s">
        <v>2051</v>
      </c>
      <c r="H143" s="219">
        <v>12</v>
      </c>
      <c r="I143" s="220"/>
      <c r="J143" s="221">
        <f>ROUND(I143*H143,2)</f>
        <v>0</v>
      </c>
      <c r="K143" s="217" t="s">
        <v>19</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336</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336</v>
      </c>
      <c r="BM143" s="226" t="s">
        <v>5113</v>
      </c>
    </row>
    <row r="144" s="13" customFormat="1">
      <c r="A144" s="13"/>
      <c r="B144" s="233"/>
      <c r="C144" s="234"/>
      <c r="D144" s="235" t="s">
        <v>238</v>
      </c>
      <c r="E144" s="236" t="s">
        <v>19</v>
      </c>
      <c r="F144" s="237" t="s">
        <v>8</v>
      </c>
      <c r="G144" s="234"/>
      <c r="H144" s="238">
        <v>12</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12</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12" customFormat="1" ht="22.8" customHeight="1">
      <c r="A146" s="12"/>
      <c r="B146" s="199"/>
      <c r="C146" s="200"/>
      <c r="D146" s="201" t="s">
        <v>74</v>
      </c>
      <c r="E146" s="213" t="s">
        <v>2521</v>
      </c>
      <c r="F146" s="213" t="s">
        <v>2522</v>
      </c>
      <c r="G146" s="200"/>
      <c r="H146" s="200"/>
      <c r="I146" s="203"/>
      <c r="J146" s="214">
        <f>BK146</f>
        <v>0</v>
      </c>
      <c r="K146" s="200"/>
      <c r="L146" s="205"/>
      <c r="M146" s="206"/>
      <c r="N146" s="207"/>
      <c r="O146" s="207"/>
      <c r="P146" s="208">
        <f>SUM(P147:P169)</f>
        <v>0</v>
      </c>
      <c r="Q146" s="207"/>
      <c r="R146" s="208">
        <f>SUM(R147:R169)</f>
        <v>0.0085400000000000007</v>
      </c>
      <c r="S146" s="207"/>
      <c r="T146" s="208">
        <f>SUM(T147:T169)</f>
        <v>0</v>
      </c>
      <c r="U146" s="209"/>
      <c r="V146" s="12"/>
      <c r="W146" s="12"/>
      <c r="X146" s="12"/>
      <c r="Y146" s="12"/>
      <c r="Z146" s="12"/>
      <c r="AA146" s="12"/>
      <c r="AB146" s="12"/>
      <c r="AC146" s="12"/>
      <c r="AD146" s="12"/>
      <c r="AE146" s="12"/>
      <c r="AR146" s="210" t="s">
        <v>84</v>
      </c>
      <c r="AT146" s="211" t="s">
        <v>74</v>
      </c>
      <c r="AU146" s="211" t="s">
        <v>82</v>
      </c>
      <c r="AY146" s="210" t="s">
        <v>227</v>
      </c>
      <c r="BK146" s="212">
        <f>SUM(BK147:BK169)</f>
        <v>0</v>
      </c>
    </row>
    <row r="147" s="2" customFormat="1" ht="16.5" customHeight="1">
      <c r="A147" s="40"/>
      <c r="B147" s="41"/>
      <c r="C147" s="215" t="s">
        <v>329</v>
      </c>
      <c r="D147" s="215" t="s">
        <v>229</v>
      </c>
      <c r="E147" s="216" t="s">
        <v>2523</v>
      </c>
      <c r="F147" s="217" t="s">
        <v>2524</v>
      </c>
      <c r="G147" s="218" t="s">
        <v>348</v>
      </c>
      <c r="H147" s="219">
        <v>8</v>
      </c>
      <c r="I147" s="220"/>
      <c r="J147" s="221">
        <f>ROUND(I147*H147,2)</f>
        <v>0</v>
      </c>
      <c r="K147" s="217" t="s">
        <v>4381</v>
      </c>
      <c r="L147" s="46"/>
      <c r="M147" s="222" t="s">
        <v>19</v>
      </c>
      <c r="N147" s="223" t="s">
        <v>46</v>
      </c>
      <c r="O147" s="86"/>
      <c r="P147" s="224">
        <f>O147*H147</f>
        <v>0</v>
      </c>
      <c r="Q147" s="224">
        <v>0.00027</v>
      </c>
      <c r="R147" s="224">
        <f>Q147*H147</f>
        <v>0.00216</v>
      </c>
      <c r="S147" s="224">
        <v>0</v>
      </c>
      <c r="T147" s="224">
        <f>S147*H147</f>
        <v>0</v>
      </c>
      <c r="U147" s="225" t="s">
        <v>19</v>
      </c>
      <c r="V147" s="40"/>
      <c r="W147" s="40"/>
      <c r="X147" s="40"/>
      <c r="Y147" s="40"/>
      <c r="Z147" s="40"/>
      <c r="AA147" s="40"/>
      <c r="AB147" s="40"/>
      <c r="AC147" s="40"/>
      <c r="AD147" s="40"/>
      <c r="AE147" s="40"/>
      <c r="AR147" s="226" t="s">
        <v>336</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336</v>
      </c>
      <c r="BM147" s="226" t="s">
        <v>5114</v>
      </c>
    </row>
    <row r="148" s="2" customFormat="1">
      <c r="A148" s="40"/>
      <c r="B148" s="41"/>
      <c r="C148" s="42"/>
      <c r="D148" s="228" t="s">
        <v>236</v>
      </c>
      <c r="E148" s="42"/>
      <c r="F148" s="229" t="s">
        <v>5115</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13" customFormat="1">
      <c r="A149" s="13"/>
      <c r="B149" s="233"/>
      <c r="C149" s="234"/>
      <c r="D149" s="235" t="s">
        <v>238</v>
      </c>
      <c r="E149" s="236" t="s">
        <v>19</v>
      </c>
      <c r="F149" s="237" t="s">
        <v>245</v>
      </c>
      <c r="G149" s="234"/>
      <c r="H149" s="238">
        <v>8</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8</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21.75" customHeight="1">
      <c r="A151" s="40"/>
      <c r="B151" s="41"/>
      <c r="C151" s="215" t="s">
        <v>336</v>
      </c>
      <c r="D151" s="215" t="s">
        <v>229</v>
      </c>
      <c r="E151" s="216" t="s">
        <v>5116</v>
      </c>
      <c r="F151" s="217" t="s">
        <v>5117</v>
      </c>
      <c r="G151" s="218" t="s">
        <v>348</v>
      </c>
      <c r="H151" s="219">
        <v>8</v>
      </c>
      <c r="I151" s="220"/>
      <c r="J151" s="221">
        <f>ROUND(I151*H151,2)</f>
        <v>0</v>
      </c>
      <c r="K151" s="217" t="s">
        <v>4381</v>
      </c>
      <c r="L151" s="46"/>
      <c r="M151" s="222" t="s">
        <v>19</v>
      </c>
      <c r="N151" s="223" t="s">
        <v>46</v>
      </c>
      <c r="O151" s="86"/>
      <c r="P151" s="224">
        <f>O151*H151</f>
        <v>0</v>
      </c>
      <c r="Q151" s="224">
        <v>0.00025999999999999998</v>
      </c>
      <c r="R151" s="224">
        <f>Q151*H151</f>
        <v>0.0020799999999999998</v>
      </c>
      <c r="S151" s="224">
        <v>0</v>
      </c>
      <c r="T151" s="224">
        <f>S151*H151</f>
        <v>0</v>
      </c>
      <c r="U151" s="225" t="s">
        <v>19</v>
      </c>
      <c r="V151" s="40"/>
      <c r="W151" s="40"/>
      <c r="X151" s="40"/>
      <c r="Y151" s="40"/>
      <c r="Z151" s="40"/>
      <c r="AA151" s="40"/>
      <c r="AB151" s="40"/>
      <c r="AC151" s="40"/>
      <c r="AD151" s="40"/>
      <c r="AE151" s="40"/>
      <c r="AR151" s="226" t="s">
        <v>336</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336</v>
      </c>
      <c r="BM151" s="226" t="s">
        <v>5118</v>
      </c>
    </row>
    <row r="152" s="2" customFormat="1">
      <c r="A152" s="40"/>
      <c r="B152" s="41"/>
      <c r="C152" s="42"/>
      <c r="D152" s="228" t="s">
        <v>236</v>
      </c>
      <c r="E152" s="42"/>
      <c r="F152" s="229" t="s">
        <v>5119</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245</v>
      </c>
      <c r="G153" s="234"/>
      <c r="H153" s="238">
        <v>8</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8</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24.15" customHeight="1">
      <c r="A155" s="40"/>
      <c r="B155" s="41"/>
      <c r="C155" s="215" t="s">
        <v>345</v>
      </c>
      <c r="D155" s="215" t="s">
        <v>229</v>
      </c>
      <c r="E155" s="216" t="s">
        <v>5120</v>
      </c>
      <c r="F155" s="217" t="s">
        <v>5121</v>
      </c>
      <c r="G155" s="218" t="s">
        <v>348</v>
      </c>
      <c r="H155" s="219">
        <v>8</v>
      </c>
      <c r="I155" s="220"/>
      <c r="J155" s="221">
        <f>ROUND(I155*H155,2)</f>
        <v>0</v>
      </c>
      <c r="K155" s="217" t="s">
        <v>4381</v>
      </c>
      <c r="L155" s="46"/>
      <c r="M155" s="222" t="s">
        <v>19</v>
      </c>
      <c r="N155" s="223" t="s">
        <v>46</v>
      </c>
      <c r="O155" s="86"/>
      <c r="P155" s="224">
        <f>O155*H155</f>
        <v>0</v>
      </c>
      <c r="Q155" s="224">
        <v>0.00020000000000000001</v>
      </c>
      <c r="R155" s="224">
        <f>Q155*H155</f>
        <v>0.0016000000000000001</v>
      </c>
      <c r="S155" s="224">
        <v>0</v>
      </c>
      <c r="T155" s="224">
        <f>S155*H155</f>
        <v>0</v>
      </c>
      <c r="U155" s="225" t="s">
        <v>19</v>
      </c>
      <c r="V155" s="40"/>
      <c r="W155" s="40"/>
      <c r="X155" s="40"/>
      <c r="Y155" s="40"/>
      <c r="Z155" s="40"/>
      <c r="AA155" s="40"/>
      <c r="AB155" s="40"/>
      <c r="AC155" s="40"/>
      <c r="AD155" s="40"/>
      <c r="AE155" s="40"/>
      <c r="AR155" s="226" t="s">
        <v>336</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336</v>
      </c>
      <c r="BM155" s="226" t="s">
        <v>5122</v>
      </c>
    </row>
    <row r="156" s="2" customFormat="1">
      <c r="A156" s="40"/>
      <c r="B156" s="41"/>
      <c r="C156" s="42"/>
      <c r="D156" s="228" t="s">
        <v>236</v>
      </c>
      <c r="E156" s="42"/>
      <c r="F156" s="229" t="s">
        <v>5123</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236</v>
      </c>
      <c r="AU156" s="19" t="s">
        <v>84</v>
      </c>
    </row>
    <row r="157" s="13" customFormat="1">
      <c r="A157" s="13"/>
      <c r="B157" s="233"/>
      <c r="C157" s="234"/>
      <c r="D157" s="235" t="s">
        <v>238</v>
      </c>
      <c r="E157" s="236" t="s">
        <v>19</v>
      </c>
      <c r="F157" s="237" t="s">
        <v>245</v>
      </c>
      <c r="G157" s="234"/>
      <c r="H157" s="238">
        <v>8</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8</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2" customFormat="1" ht="16.5" customHeight="1">
      <c r="A159" s="40"/>
      <c r="B159" s="41"/>
      <c r="C159" s="215" t="s">
        <v>352</v>
      </c>
      <c r="D159" s="215" t="s">
        <v>229</v>
      </c>
      <c r="E159" s="216" t="s">
        <v>5124</v>
      </c>
      <c r="F159" s="217" t="s">
        <v>5125</v>
      </c>
      <c r="G159" s="218" t="s">
        <v>348</v>
      </c>
      <c r="H159" s="219">
        <v>8</v>
      </c>
      <c r="I159" s="220"/>
      <c r="J159" s="221">
        <f>ROUND(I159*H159,2)</f>
        <v>0</v>
      </c>
      <c r="K159" s="217" t="s">
        <v>19</v>
      </c>
      <c r="L159" s="46"/>
      <c r="M159" s="222" t="s">
        <v>19</v>
      </c>
      <c r="N159" s="223" t="s">
        <v>46</v>
      </c>
      <c r="O159" s="86"/>
      <c r="P159" s="224">
        <f>O159*H159</f>
        <v>0</v>
      </c>
      <c r="Q159" s="224">
        <v>0.00027</v>
      </c>
      <c r="R159" s="224">
        <f>Q159*H159</f>
        <v>0.00216</v>
      </c>
      <c r="S159" s="224">
        <v>0</v>
      </c>
      <c r="T159" s="224">
        <f>S159*H159</f>
        <v>0</v>
      </c>
      <c r="U159" s="225" t="s">
        <v>19</v>
      </c>
      <c r="V159" s="40"/>
      <c r="W159" s="40"/>
      <c r="X159" s="40"/>
      <c r="Y159" s="40"/>
      <c r="Z159" s="40"/>
      <c r="AA159" s="40"/>
      <c r="AB159" s="40"/>
      <c r="AC159" s="40"/>
      <c r="AD159" s="40"/>
      <c r="AE159" s="40"/>
      <c r="AR159" s="226" t="s">
        <v>336</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336</v>
      </c>
      <c r="BM159" s="226" t="s">
        <v>5126</v>
      </c>
    </row>
    <row r="160" s="2" customFormat="1">
      <c r="A160" s="40"/>
      <c r="B160" s="41"/>
      <c r="C160" s="42"/>
      <c r="D160" s="235" t="s">
        <v>519</v>
      </c>
      <c r="E160" s="42"/>
      <c r="F160" s="279" t="s">
        <v>5127</v>
      </c>
      <c r="G160" s="42"/>
      <c r="H160" s="42"/>
      <c r="I160" s="230"/>
      <c r="J160" s="42"/>
      <c r="K160" s="42"/>
      <c r="L160" s="46"/>
      <c r="M160" s="231"/>
      <c r="N160" s="232"/>
      <c r="O160" s="86"/>
      <c r="P160" s="86"/>
      <c r="Q160" s="86"/>
      <c r="R160" s="86"/>
      <c r="S160" s="86"/>
      <c r="T160" s="86"/>
      <c r="U160" s="87"/>
      <c r="V160" s="40"/>
      <c r="W160" s="40"/>
      <c r="X160" s="40"/>
      <c r="Y160" s="40"/>
      <c r="Z160" s="40"/>
      <c r="AA160" s="40"/>
      <c r="AB160" s="40"/>
      <c r="AC160" s="40"/>
      <c r="AD160" s="40"/>
      <c r="AE160" s="40"/>
      <c r="AT160" s="19" t="s">
        <v>519</v>
      </c>
      <c r="AU160" s="19" t="s">
        <v>84</v>
      </c>
    </row>
    <row r="161" s="13" customFormat="1">
      <c r="A161" s="13"/>
      <c r="B161" s="233"/>
      <c r="C161" s="234"/>
      <c r="D161" s="235" t="s">
        <v>238</v>
      </c>
      <c r="E161" s="236" t="s">
        <v>19</v>
      </c>
      <c r="F161" s="237" t="s">
        <v>245</v>
      </c>
      <c r="G161" s="234"/>
      <c r="H161" s="238">
        <v>8</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4" customFormat="1">
      <c r="A162" s="14"/>
      <c r="B162" s="245"/>
      <c r="C162" s="246"/>
      <c r="D162" s="235" t="s">
        <v>238</v>
      </c>
      <c r="E162" s="247" t="s">
        <v>19</v>
      </c>
      <c r="F162" s="248" t="s">
        <v>240</v>
      </c>
      <c r="G162" s="246"/>
      <c r="H162" s="249">
        <v>8</v>
      </c>
      <c r="I162" s="250"/>
      <c r="J162" s="246"/>
      <c r="K162" s="246"/>
      <c r="L162" s="251"/>
      <c r="M162" s="252"/>
      <c r="N162" s="253"/>
      <c r="O162" s="253"/>
      <c r="P162" s="253"/>
      <c r="Q162" s="253"/>
      <c r="R162" s="253"/>
      <c r="S162" s="253"/>
      <c r="T162" s="253"/>
      <c r="U162" s="254"/>
      <c r="V162" s="14"/>
      <c r="W162" s="14"/>
      <c r="X162" s="14"/>
      <c r="Y162" s="14"/>
      <c r="Z162" s="14"/>
      <c r="AA162" s="14"/>
      <c r="AB162" s="14"/>
      <c r="AC162" s="14"/>
      <c r="AD162" s="14"/>
      <c r="AE162" s="14"/>
      <c r="AT162" s="255" t="s">
        <v>238</v>
      </c>
      <c r="AU162" s="255" t="s">
        <v>84</v>
      </c>
      <c r="AV162" s="14" t="s">
        <v>234</v>
      </c>
      <c r="AW162" s="14" t="s">
        <v>37</v>
      </c>
      <c r="AX162" s="14" t="s">
        <v>82</v>
      </c>
      <c r="AY162" s="255" t="s">
        <v>227</v>
      </c>
    </row>
    <row r="163" s="2" customFormat="1" ht="16.5" customHeight="1">
      <c r="A163" s="40"/>
      <c r="B163" s="41"/>
      <c r="C163" s="215" t="s">
        <v>359</v>
      </c>
      <c r="D163" s="215" t="s">
        <v>229</v>
      </c>
      <c r="E163" s="216" t="s">
        <v>2551</v>
      </c>
      <c r="F163" s="217" t="s">
        <v>5128</v>
      </c>
      <c r="G163" s="218" t="s">
        <v>348</v>
      </c>
      <c r="H163" s="219">
        <v>2</v>
      </c>
      <c r="I163" s="220"/>
      <c r="J163" s="221">
        <f>ROUND(I163*H163,2)</f>
        <v>0</v>
      </c>
      <c r="K163" s="217" t="s">
        <v>4381</v>
      </c>
      <c r="L163" s="46"/>
      <c r="M163" s="222" t="s">
        <v>19</v>
      </c>
      <c r="N163" s="223" t="s">
        <v>46</v>
      </c>
      <c r="O163" s="86"/>
      <c r="P163" s="224">
        <f>O163*H163</f>
        <v>0</v>
      </c>
      <c r="Q163" s="224">
        <v>0.00027</v>
      </c>
      <c r="R163" s="224">
        <f>Q163*H163</f>
        <v>0.00054000000000000001</v>
      </c>
      <c r="S163" s="224">
        <v>0</v>
      </c>
      <c r="T163" s="224">
        <f>S163*H163</f>
        <v>0</v>
      </c>
      <c r="U163" s="225" t="s">
        <v>19</v>
      </c>
      <c r="V163" s="40"/>
      <c r="W163" s="40"/>
      <c r="X163" s="40"/>
      <c r="Y163" s="40"/>
      <c r="Z163" s="40"/>
      <c r="AA163" s="40"/>
      <c r="AB163" s="40"/>
      <c r="AC163" s="40"/>
      <c r="AD163" s="40"/>
      <c r="AE163" s="40"/>
      <c r="AR163" s="226" t="s">
        <v>336</v>
      </c>
      <c r="AT163" s="226" t="s">
        <v>229</v>
      </c>
      <c r="AU163" s="226" t="s">
        <v>84</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336</v>
      </c>
      <c r="BM163" s="226" t="s">
        <v>5129</v>
      </c>
    </row>
    <row r="164" s="2" customFormat="1">
      <c r="A164" s="40"/>
      <c r="B164" s="41"/>
      <c r="C164" s="42"/>
      <c r="D164" s="228" t="s">
        <v>236</v>
      </c>
      <c r="E164" s="42"/>
      <c r="F164" s="229" t="s">
        <v>5130</v>
      </c>
      <c r="G164" s="42"/>
      <c r="H164" s="42"/>
      <c r="I164" s="230"/>
      <c r="J164" s="42"/>
      <c r="K164" s="42"/>
      <c r="L164" s="46"/>
      <c r="M164" s="231"/>
      <c r="N164" s="232"/>
      <c r="O164" s="86"/>
      <c r="P164" s="86"/>
      <c r="Q164" s="86"/>
      <c r="R164" s="86"/>
      <c r="S164" s="86"/>
      <c r="T164" s="86"/>
      <c r="U164" s="87"/>
      <c r="V164" s="40"/>
      <c r="W164" s="40"/>
      <c r="X164" s="40"/>
      <c r="Y164" s="40"/>
      <c r="Z164" s="40"/>
      <c r="AA164" s="40"/>
      <c r="AB164" s="40"/>
      <c r="AC164" s="40"/>
      <c r="AD164" s="40"/>
      <c r="AE164" s="40"/>
      <c r="AT164" s="19" t="s">
        <v>236</v>
      </c>
      <c r="AU164" s="19" t="s">
        <v>84</v>
      </c>
    </row>
    <row r="165" s="13" customFormat="1">
      <c r="A165" s="13"/>
      <c r="B165" s="233"/>
      <c r="C165" s="234"/>
      <c r="D165" s="235" t="s">
        <v>238</v>
      </c>
      <c r="E165" s="236" t="s">
        <v>19</v>
      </c>
      <c r="F165" s="237" t="s">
        <v>84</v>
      </c>
      <c r="G165" s="234"/>
      <c r="H165" s="238">
        <v>2</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4" customFormat="1">
      <c r="A166" s="14"/>
      <c r="B166" s="245"/>
      <c r="C166" s="246"/>
      <c r="D166" s="235" t="s">
        <v>238</v>
      </c>
      <c r="E166" s="247" t="s">
        <v>19</v>
      </c>
      <c r="F166" s="248" t="s">
        <v>240</v>
      </c>
      <c r="G166" s="246"/>
      <c r="H166" s="249">
        <v>2</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84</v>
      </c>
      <c r="AV166" s="14" t="s">
        <v>234</v>
      </c>
      <c r="AW166" s="14" t="s">
        <v>37</v>
      </c>
      <c r="AX166" s="14" t="s">
        <v>82</v>
      </c>
      <c r="AY166" s="255" t="s">
        <v>227</v>
      </c>
    </row>
    <row r="167" s="2" customFormat="1" ht="16.5" customHeight="1">
      <c r="A167" s="40"/>
      <c r="B167" s="41"/>
      <c r="C167" s="215" t="s">
        <v>367</v>
      </c>
      <c r="D167" s="215" t="s">
        <v>229</v>
      </c>
      <c r="E167" s="216" t="s">
        <v>5131</v>
      </c>
      <c r="F167" s="217" t="s">
        <v>2629</v>
      </c>
      <c r="G167" s="218" t="s">
        <v>348</v>
      </c>
      <c r="H167" s="219">
        <v>1</v>
      </c>
      <c r="I167" s="220"/>
      <c r="J167" s="221">
        <f>ROUND(I167*H167,2)</f>
        <v>0</v>
      </c>
      <c r="K167" s="217" t="s">
        <v>19</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336</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336</v>
      </c>
      <c r="BM167" s="226" t="s">
        <v>5132</v>
      </c>
    </row>
    <row r="168" s="13" customFormat="1">
      <c r="A168" s="13"/>
      <c r="B168" s="233"/>
      <c r="C168" s="234"/>
      <c r="D168" s="235" t="s">
        <v>238</v>
      </c>
      <c r="E168" s="236" t="s">
        <v>19</v>
      </c>
      <c r="F168" s="237" t="s">
        <v>82</v>
      </c>
      <c r="G168" s="234"/>
      <c r="H168" s="238">
        <v>1</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1</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12" customFormat="1" ht="22.8" customHeight="1">
      <c r="A170" s="12"/>
      <c r="B170" s="199"/>
      <c r="C170" s="200"/>
      <c r="D170" s="201" t="s">
        <v>74</v>
      </c>
      <c r="E170" s="213" t="s">
        <v>2558</v>
      </c>
      <c r="F170" s="213" t="s">
        <v>2559</v>
      </c>
      <c r="G170" s="200"/>
      <c r="H170" s="200"/>
      <c r="I170" s="203"/>
      <c r="J170" s="214">
        <f>BK170</f>
        <v>0</v>
      </c>
      <c r="K170" s="200"/>
      <c r="L170" s="205"/>
      <c r="M170" s="206"/>
      <c r="N170" s="207"/>
      <c r="O170" s="207"/>
      <c r="P170" s="208">
        <f>SUM(P171:P200)</f>
        <v>0</v>
      </c>
      <c r="Q170" s="207"/>
      <c r="R170" s="208">
        <f>SUM(R171:R200)</f>
        <v>0.091420000000000015</v>
      </c>
      <c r="S170" s="207"/>
      <c r="T170" s="208">
        <f>SUM(T171:T200)</f>
        <v>0.052849999999999994</v>
      </c>
      <c r="U170" s="209"/>
      <c r="V170" s="12"/>
      <c r="W170" s="12"/>
      <c r="X170" s="12"/>
      <c r="Y170" s="12"/>
      <c r="Z170" s="12"/>
      <c r="AA170" s="12"/>
      <c r="AB170" s="12"/>
      <c r="AC170" s="12"/>
      <c r="AD170" s="12"/>
      <c r="AE170" s="12"/>
      <c r="AR170" s="210" t="s">
        <v>84</v>
      </c>
      <c r="AT170" s="211" t="s">
        <v>74</v>
      </c>
      <c r="AU170" s="211" t="s">
        <v>82</v>
      </c>
      <c r="AY170" s="210" t="s">
        <v>227</v>
      </c>
      <c r="BK170" s="212">
        <f>SUM(BK171:BK200)</f>
        <v>0</v>
      </c>
    </row>
    <row r="171" s="2" customFormat="1" ht="16.5" customHeight="1">
      <c r="A171" s="40"/>
      <c r="B171" s="41"/>
      <c r="C171" s="215" t="s">
        <v>7</v>
      </c>
      <c r="D171" s="215" t="s">
        <v>229</v>
      </c>
      <c r="E171" s="216" t="s">
        <v>5133</v>
      </c>
      <c r="F171" s="217" t="s">
        <v>5134</v>
      </c>
      <c r="G171" s="218" t="s">
        <v>348</v>
      </c>
      <c r="H171" s="219">
        <v>5</v>
      </c>
      <c r="I171" s="220"/>
      <c r="J171" s="221">
        <f>ROUND(I171*H171,2)</f>
        <v>0</v>
      </c>
      <c r="K171" s="217" t="s">
        <v>19</v>
      </c>
      <c r="L171" s="46"/>
      <c r="M171" s="222" t="s">
        <v>19</v>
      </c>
      <c r="N171" s="223" t="s">
        <v>46</v>
      </c>
      <c r="O171" s="86"/>
      <c r="P171" s="224">
        <f>O171*H171</f>
        <v>0</v>
      </c>
      <c r="Q171" s="224">
        <v>0</v>
      </c>
      <c r="R171" s="224">
        <f>Q171*H171</f>
        <v>0</v>
      </c>
      <c r="S171" s="224">
        <v>0.01057</v>
      </c>
      <c r="T171" s="224">
        <f>S171*H171</f>
        <v>0.052849999999999994</v>
      </c>
      <c r="U171" s="225" t="s">
        <v>19</v>
      </c>
      <c r="V171" s="40"/>
      <c r="W171" s="40"/>
      <c r="X171" s="40"/>
      <c r="Y171" s="40"/>
      <c r="Z171" s="40"/>
      <c r="AA171" s="40"/>
      <c r="AB171" s="40"/>
      <c r="AC171" s="40"/>
      <c r="AD171" s="40"/>
      <c r="AE171" s="40"/>
      <c r="AR171" s="226" t="s">
        <v>336</v>
      </c>
      <c r="AT171" s="226" t="s">
        <v>229</v>
      </c>
      <c r="AU171" s="226" t="s">
        <v>84</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336</v>
      </c>
      <c r="BM171" s="226" t="s">
        <v>5135</v>
      </c>
    </row>
    <row r="172" s="13" customFormat="1">
      <c r="A172" s="13"/>
      <c r="B172" s="233"/>
      <c r="C172" s="234"/>
      <c r="D172" s="235" t="s">
        <v>238</v>
      </c>
      <c r="E172" s="236" t="s">
        <v>19</v>
      </c>
      <c r="F172" s="237" t="s">
        <v>267</v>
      </c>
      <c r="G172" s="234"/>
      <c r="H172" s="238">
        <v>5</v>
      </c>
      <c r="I172" s="239"/>
      <c r="J172" s="234"/>
      <c r="K172" s="234"/>
      <c r="L172" s="240"/>
      <c r="M172" s="241"/>
      <c r="N172" s="242"/>
      <c r="O172" s="242"/>
      <c r="P172" s="242"/>
      <c r="Q172" s="242"/>
      <c r="R172" s="242"/>
      <c r="S172" s="242"/>
      <c r="T172" s="242"/>
      <c r="U172" s="243"/>
      <c r="V172" s="13"/>
      <c r="W172" s="13"/>
      <c r="X172" s="13"/>
      <c r="Y172" s="13"/>
      <c r="Z172" s="13"/>
      <c r="AA172" s="13"/>
      <c r="AB172" s="13"/>
      <c r="AC172" s="13"/>
      <c r="AD172" s="13"/>
      <c r="AE172" s="13"/>
      <c r="AT172" s="244" t="s">
        <v>238</v>
      </c>
      <c r="AU172" s="244" t="s">
        <v>84</v>
      </c>
      <c r="AV172" s="13" t="s">
        <v>84</v>
      </c>
      <c r="AW172" s="13" t="s">
        <v>37</v>
      </c>
      <c r="AX172" s="13" t="s">
        <v>75</v>
      </c>
      <c r="AY172" s="244" t="s">
        <v>227</v>
      </c>
    </row>
    <row r="173" s="14" customFormat="1">
      <c r="A173" s="14"/>
      <c r="B173" s="245"/>
      <c r="C173" s="246"/>
      <c r="D173" s="235" t="s">
        <v>238</v>
      </c>
      <c r="E173" s="247" t="s">
        <v>19</v>
      </c>
      <c r="F173" s="248" t="s">
        <v>240</v>
      </c>
      <c r="G173" s="246"/>
      <c r="H173" s="249">
        <v>5</v>
      </c>
      <c r="I173" s="250"/>
      <c r="J173" s="246"/>
      <c r="K173" s="246"/>
      <c r="L173" s="251"/>
      <c r="M173" s="252"/>
      <c r="N173" s="253"/>
      <c r="O173" s="253"/>
      <c r="P173" s="253"/>
      <c r="Q173" s="253"/>
      <c r="R173" s="253"/>
      <c r="S173" s="253"/>
      <c r="T173" s="253"/>
      <c r="U173" s="254"/>
      <c r="V173" s="14"/>
      <c r="W173" s="14"/>
      <c r="X173" s="14"/>
      <c r="Y173" s="14"/>
      <c r="Z173" s="14"/>
      <c r="AA173" s="14"/>
      <c r="AB173" s="14"/>
      <c r="AC173" s="14"/>
      <c r="AD173" s="14"/>
      <c r="AE173" s="14"/>
      <c r="AT173" s="255" t="s">
        <v>238</v>
      </c>
      <c r="AU173" s="255" t="s">
        <v>84</v>
      </c>
      <c r="AV173" s="14" t="s">
        <v>234</v>
      </c>
      <c r="AW173" s="14" t="s">
        <v>37</v>
      </c>
      <c r="AX173" s="14" t="s">
        <v>82</v>
      </c>
      <c r="AY173" s="255" t="s">
        <v>227</v>
      </c>
    </row>
    <row r="174" s="2" customFormat="1" ht="24.15" customHeight="1">
      <c r="A174" s="40"/>
      <c r="B174" s="41"/>
      <c r="C174" s="215" t="s">
        <v>494</v>
      </c>
      <c r="D174" s="215" t="s">
        <v>229</v>
      </c>
      <c r="E174" s="216" t="s">
        <v>2562</v>
      </c>
      <c r="F174" s="217" t="s">
        <v>2563</v>
      </c>
      <c r="G174" s="218" t="s">
        <v>348</v>
      </c>
      <c r="H174" s="219">
        <v>1</v>
      </c>
      <c r="I174" s="220"/>
      <c r="J174" s="221">
        <f>ROUND(I174*H174,2)</f>
        <v>0</v>
      </c>
      <c r="K174" s="217" t="s">
        <v>4381</v>
      </c>
      <c r="L174" s="46"/>
      <c r="M174" s="222" t="s">
        <v>19</v>
      </c>
      <c r="N174" s="223" t="s">
        <v>46</v>
      </c>
      <c r="O174" s="86"/>
      <c r="P174" s="224">
        <f>O174*H174</f>
        <v>0</v>
      </c>
      <c r="Q174" s="224">
        <v>0.0074000000000000003</v>
      </c>
      <c r="R174" s="224">
        <f>Q174*H174</f>
        <v>0.0074000000000000003</v>
      </c>
      <c r="S174" s="224">
        <v>0</v>
      </c>
      <c r="T174" s="224">
        <f>S174*H174</f>
        <v>0</v>
      </c>
      <c r="U174" s="225" t="s">
        <v>19</v>
      </c>
      <c r="V174" s="40"/>
      <c r="W174" s="40"/>
      <c r="X174" s="40"/>
      <c r="Y174" s="40"/>
      <c r="Z174" s="40"/>
      <c r="AA174" s="40"/>
      <c r="AB174" s="40"/>
      <c r="AC174" s="40"/>
      <c r="AD174" s="40"/>
      <c r="AE174" s="40"/>
      <c r="AR174" s="226" t="s">
        <v>336</v>
      </c>
      <c r="AT174" s="226" t="s">
        <v>229</v>
      </c>
      <c r="AU174" s="226" t="s">
        <v>84</v>
      </c>
      <c r="AY174" s="19" t="s">
        <v>227</v>
      </c>
      <c r="BE174" s="227">
        <f>IF(N174="základní",J174,0)</f>
        <v>0</v>
      </c>
      <c r="BF174" s="227">
        <f>IF(N174="snížená",J174,0)</f>
        <v>0</v>
      </c>
      <c r="BG174" s="227">
        <f>IF(N174="zákl. přenesená",J174,0)</f>
        <v>0</v>
      </c>
      <c r="BH174" s="227">
        <f>IF(N174="sníž. přenesená",J174,0)</f>
        <v>0</v>
      </c>
      <c r="BI174" s="227">
        <f>IF(N174="nulová",J174,0)</f>
        <v>0</v>
      </c>
      <c r="BJ174" s="19" t="s">
        <v>82</v>
      </c>
      <c r="BK174" s="227">
        <f>ROUND(I174*H174,2)</f>
        <v>0</v>
      </c>
      <c r="BL174" s="19" t="s">
        <v>336</v>
      </c>
      <c r="BM174" s="226" t="s">
        <v>5136</v>
      </c>
    </row>
    <row r="175" s="2" customFormat="1">
      <c r="A175" s="40"/>
      <c r="B175" s="41"/>
      <c r="C175" s="42"/>
      <c r="D175" s="228" t="s">
        <v>236</v>
      </c>
      <c r="E175" s="42"/>
      <c r="F175" s="229" t="s">
        <v>5137</v>
      </c>
      <c r="G175" s="42"/>
      <c r="H175" s="42"/>
      <c r="I175" s="230"/>
      <c r="J175" s="42"/>
      <c r="K175" s="42"/>
      <c r="L175" s="46"/>
      <c r="M175" s="231"/>
      <c r="N175" s="232"/>
      <c r="O175" s="86"/>
      <c r="P175" s="86"/>
      <c r="Q175" s="86"/>
      <c r="R175" s="86"/>
      <c r="S175" s="86"/>
      <c r="T175" s="86"/>
      <c r="U175" s="87"/>
      <c r="V175" s="40"/>
      <c r="W175" s="40"/>
      <c r="X175" s="40"/>
      <c r="Y175" s="40"/>
      <c r="Z175" s="40"/>
      <c r="AA175" s="40"/>
      <c r="AB175" s="40"/>
      <c r="AC175" s="40"/>
      <c r="AD175" s="40"/>
      <c r="AE175" s="40"/>
      <c r="AT175" s="19" t="s">
        <v>236</v>
      </c>
      <c r="AU175" s="19" t="s">
        <v>84</v>
      </c>
    </row>
    <row r="176" s="2" customFormat="1">
      <c r="A176" s="40"/>
      <c r="B176" s="41"/>
      <c r="C176" s="42"/>
      <c r="D176" s="235" t="s">
        <v>519</v>
      </c>
      <c r="E176" s="42"/>
      <c r="F176" s="279" t="s">
        <v>5138</v>
      </c>
      <c r="G176" s="42"/>
      <c r="H176" s="42"/>
      <c r="I176" s="230"/>
      <c r="J176" s="42"/>
      <c r="K176" s="42"/>
      <c r="L176" s="46"/>
      <c r="M176" s="231"/>
      <c r="N176" s="232"/>
      <c r="O176" s="86"/>
      <c r="P176" s="86"/>
      <c r="Q176" s="86"/>
      <c r="R176" s="86"/>
      <c r="S176" s="86"/>
      <c r="T176" s="86"/>
      <c r="U176" s="87"/>
      <c r="V176" s="40"/>
      <c r="W176" s="40"/>
      <c r="X176" s="40"/>
      <c r="Y176" s="40"/>
      <c r="Z176" s="40"/>
      <c r="AA176" s="40"/>
      <c r="AB176" s="40"/>
      <c r="AC176" s="40"/>
      <c r="AD176" s="40"/>
      <c r="AE176" s="40"/>
      <c r="AT176" s="19" t="s">
        <v>519</v>
      </c>
      <c r="AU176" s="19" t="s">
        <v>84</v>
      </c>
    </row>
    <row r="177" s="13" customFormat="1">
      <c r="A177" s="13"/>
      <c r="B177" s="233"/>
      <c r="C177" s="234"/>
      <c r="D177" s="235" t="s">
        <v>238</v>
      </c>
      <c r="E177" s="236" t="s">
        <v>19</v>
      </c>
      <c r="F177" s="237" t="s">
        <v>82</v>
      </c>
      <c r="G177" s="234"/>
      <c r="H177" s="238">
        <v>1</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84</v>
      </c>
      <c r="AV177" s="13" t="s">
        <v>84</v>
      </c>
      <c r="AW177" s="13" t="s">
        <v>37</v>
      </c>
      <c r="AX177" s="13" t="s">
        <v>75</v>
      </c>
      <c r="AY177" s="244" t="s">
        <v>227</v>
      </c>
    </row>
    <row r="178" s="14" customFormat="1">
      <c r="A178" s="14"/>
      <c r="B178" s="245"/>
      <c r="C178" s="246"/>
      <c r="D178" s="235" t="s">
        <v>238</v>
      </c>
      <c r="E178" s="247" t="s">
        <v>19</v>
      </c>
      <c r="F178" s="248" t="s">
        <v>240</v>
      </c>
      <c r="G178" s="246"/>
      <c r="H178" s="249">
        <v>1</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84</v>
      </c>
      <c r="AV178" s="14" t="s">
        <v>234</v>
      </c>
      <c r="AW178" s="14" t="s">
        <v>37</v>
      </c>
      <c r="AX178" s="14" t="s">
        <v>82</v>
      </c>
      <c r="AY178" s="255" t="s">
        <v>227</v>
      </c>
    </row>
    <row r="179" s="2" customFormat="1" ht="24.15" customHeight="1">
      <c r="A179" s="40"/>
      <c r="B179" s="41"/>
      <c r="C179" s="215" t="s">
        <v>499</v>
      </c>
      <c r="D179" s="215" t="s">
        <v>229</v>
      </c>
      <c r="E179" s="216" t="s">
        <v>5139</v>
      </c>
      <c r="F179" s="217" t="s">
        <v>5140</v>
      </c>
      <c r="G179" s="218" t="s">
        <v>348</v>
      </c>
      <c r="H179" s="219">
        <v>2</v>
      </c>
      <c r="I179" s="220"/>
      <c r="J179" s="221">
        <f>ROUND(I179*H179,2)</f>
        <v>0</v>
      </c>
      <c r="K179" s="217" t="s">
        <v>4381</v>
      </c>
      <c r="L179" s="46"/>
      <c r="M179" s="222" t="s">
        <v>19</v>
      </c>
      <c r="N179" s="223" t="s">
        <v>46</v>
      </c>
      <c r="O179" s="86"/>
      <c r="P179" s="224">
        <f>O179*H179</f>
        <v>0</v>
      </c>
      <c r="Q179" s="224">
        <v>0.0126</v>
      </c>
      <c r="R179" s="224">
        <f>Q179*H179</f>
        <v>0.0252</v>
      </c>
      <c r="S179" s="224">
        <v>0</v>
      </c>
      <c r="T179" s="224">
        <f>S179*H179</f>
        <v>0</v>
      </c>
      <c r="U179" s="225" t="s">
        <v>19</v>
      </c>
      <c r="V179" s="40"/>
      <c r="W179" s="40"/>
      <c r="X179" s="40"/>
      <c r="Y179" s="40"/>
      <c r="Z179" s="40"/>
      <c r="AA179" s="40"/>
      <c r="AB179" s="40"/>
      <c r="AC179" s="40"/>
      <c r="AD179" s="40"/>
      <c r="AE179" s="40"/>
      <c r="AR179" s="226" t="s">
        <v>336</v>
      </c>
      <c r="AT179" s="226" t="s">
        <v>229</v>
      </c>
      <c r="AU179" s="226" t="s">
        <v>84</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336</v>
      </c>
      <c r="BM179" s="226" t="s">
        <v>5141</v>
      </c>
    </row>
    <row r="180" s="2" customFormat="1">
      <c r="A180" s="40"/>
      <c r="B180" s="41"/>
      <c r="C180" s="42"/>
      <c r="D180" s="228" t="s">
        <v>236</v>
      </c>
      <c r="E180" s="42"/>
      <c r="F180" s="229" t="s">
        <v>5142</v>
      </c>
      <c r="G180" s="42"/>
      <c r="H180" s="42"/>
      <c r="I180" s="230"/>
      <c r="J180" s="42"/>
      <c r="K180" s="42"/>
      <c r="L180" s="46"/>
      <c r="M180" s="231"/>
      <c r="N180" s="232"/>
      <c r="O180" s="86"/>
      <c r="P180" s="86"/>
      <c r="Q180" s="86"/>
      <c r="R180" s="86"/>
      <c r="S180" s="86"/>
      <c r="T180" s="86"/>
      <c r="U180" s="87"/>
      <c r="V180" s="40"/>
      <c r="W180" s="40"/>
      <c r="X180" s="40"/>
      <c r="Y180" s="40"/>
      <c r="Z180" s="40"/>
      <c r="AA180" s="40"/>
      <c r="AB180" s="40"/>
      <c r="AC180" s="40"/>
      <c r="AD180" s="40"/>
      <c r="AE180" s="40"/>
      <c r="AT180" s="19" t="s">
        <v>236</v>
      </c>
      <c r="AU180" s="19" t="s">
        <v>84</v>
      </c>
    </row>
    <row r="181" s="2" customFormat="1">
      <c r="A181" s="40"/>
      <c r="B181" s="41"/>
      <c r="C181" s="42"/>
      <c r="D181" s="235" t="s">
        <v>519</v>
      </c>
      <c r="E181" s="42"/>
      <c r="F181" s="279" t="s">
        <v>5143</v>
      </c>
      <c r="G181" s="42"/>
      <c r="H181" s="42"/>
      <c r="I181" s="230"/>
      <c r="J181" s="42"/>
      <c r="K181" s="42"/>
      <c r="L181" s="46"/>
      <c r="M181" s="231"/>
      <c r="N181" s="232"/>
      <c r="O181" s="86"/>
      <c r="P181" s="86"/>
      <c r="Q181" s="86"/>
      <c r="R181" s="86"/>
      <c r="S181" s="86"/>
      <c r="T181" s="86"/>
      <c r="U181" s="87"/>
      <c r="V181" s="40"/>
      <c r="W181" s="40"/>
      <c r="X181" s="40"/>
      <c r="Y181" s="40"/>
      <c r="Z181" s="40"/>
      <c r="AA181" s="40"/>
      <c r="AB181" s="40"/>
      <c r="AC181" s="40"/>
      <c r="AD181" s="40"/>
      <c r="AE181" s="40"/>
      <c r="AT181" s="19" t="s">
        <v>519</v>
      </c>
      <c r="AU181" s="19" t="s">
        <v>84</v>
      </c>
    </row>
    <row r="182" s="13" customFormat="1">
      <c r="A182" s="13"/>
      <c r="B182" s="233"/>
      <c r="C182" s="234"/>
      <c r="D182" s="235" t="s">
        <v>238</v>
      </c>
      <c r="E182" s="236" t="s">
        <v>19</v>
      </c>
      <c r="F182" s="237" t="s">
        <v>84</v>
      </c>
      <c r="G182" s="234"/>
      <c r="H182" s="238">
        <v>2</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4" customFormat="1">
      <c r="A183" s="14"/>
      <c r="B183" s="245"/>
      <c r="C183" s="246"/>
      <c r="D183" s="235" t="s">
        <v>238</v>
      </c>
      <c r="E183" s="247" t="s">
        <v>19</v>
      </c>
      <c r="F183" s="248" t="s">
        <v>240</v>
      </c>
      <c r="G183" s="246"/>
      <c r="H183" s="249">
        <v>2</v>
      </c>
      <c r="I183" s="250"/>
      <c r="J183" s="246"/>
      <c r="K183" s="246"/>
      <c r="L183" s="251"/>
      <c r="M183" s="252"/>
      <c r="N183" s="253"/>
      <c r="O183" s="253"/>
      <c r="P183" s="253"/>
      <c r="Q183" s="253"/>
      <c r="R183" s="253"/>
      <c r="S183" s="253"/>
      <c r="T183" s="253"/>
      <c r="U183" s="254"/>
      <c r="V183" s="14"/>
      <c r="W183" s="14"/>
      <c r="X183" s="14"/>
      <c r="Y183" s="14"/>
      <c r="Z183" s="14"/>
      <c r="AA183" s="14"/>
      <c r="AB183" s="14"/>
      <c r="AC183" s="14"/>
      <c r="AD183" s="14"/>
      <c r="AE183" s="14"/>
      <c r="AT183" s="255" t="s">
        <v>238</v>
      </c>
      <c r="AU183" s="255" t="s">
        <v>84</v>
      </c>
      <c r="AV183" s="14" t="s">
        <v>234</v>
      </c>
      <c r="AW183" s="14" t="s">
        <v>37</v>
      </c>
      <c r="AX183" s="14" t="s">
        <v>82</v>
      </c>
      <c r="AY183" s="255" t="s">
        <v>227</v>
      </c>
    </row>
    <row r="184" s="2" customFormat="1" ht="16.5" customHeight="1">
      <c r="A184" s="40"/>
      <c r="B184" s="41"/>
      <c r="C184" s="215" t="s">
        <v>312</v>
      </c>
      <c r="D184" s="215" t="s">
        <v>229</v>
      </c>
      <c r="E184" s="216" t="s">
        <v>5144</v>
      </c>
      <c r="F184" s="217" t="s">
        <v>5145</v>
      </c>
      <c r="G184" s="218" t="s">
        <v>348</v>
      </c>
      <c r="H184" s="219">
        <v>1</v>
      </c>
      <c r="I184" s="220"/>
      <c r="J184" s="221">
        <f>ROUND(I184*H184,2)</f>
        <v>0</v>
      </c>
      <c r="K184" s="217" t="s">
        <v>19</v>
      </c>
      <c r="L184" s="46"/>
      <c r="M184" s="222" t="s">
        <v>19</v>
      </c>
      <c r="N184" s="223" t="s">
        <v>46</v>
      </c>
      <c r="O184" s="86"/>
      <c r="P184" s="224">
        <f>O184*H184</f>
        <v>0</v>
      </c>
      <c r="Q184" s="224">
        <v>0</v>
      </c>
      <c r="R184" s="224">
        <f>Q184*H184</f>
        <v>0</v>
      </c>
      <c r="S184" s="224">
        <v>0</v>
      </c>
      <c r="T184" s="224">
        <f>S184*H184</f>
        <v>0</v>
      </c>
      <c r="U184" s="225" t="s">
        <v>19</v>
      </c>
      <c r="V184" s="40"/>
      <c r="W184" s="40"/>
      <c r="X184" s="40"/>
      <c r="Y184" s="40"/>
      <c r="Z184" s="40"/>
      <c r="AA184" s="40"/>
      <c r="AB184" s="40"/>
      <c r="AC184" s="40"/>
      <c r="AD184" s="40"/>
      <c r="AE184" s="40"/>
      <c r="AR184" s="226" t="s">
        <v>336</v>
      </c>
      <c r="AT184" s="226" t="s">
        <v>229</v>
      </c>
      <c r="AU184" s="226" t="s">
        <v>84</v>
      </c>
      <c r="AY184" s="19" t="s">
        <v>227</v>
      </c>
      <c r="BE184" s="227">
        <f>IF(N184="základní",J184,0)</f>
        <v>0</v>
      </c>
      <c r="BF184" s="227">
        <f>IF(N184="snížená",J184,0)</f>
        <v>0</v>
      </c>
      <c r="BG184" s="227">
        <f>IF(N184="zákl. přenesená",J184,0)</f>
        <v>0</v>
      </c>
      <c r="BH184" s="227">
        <f>IF(N184="sníž. přenesená",J184,0)</f>
        <v>0</v>
      </c>
      <c r="BI184" s="227">
        <f>IF(N184="nulová",J184,0)</f>
        <v>0</v>
      </c>
      <c r="BJ184" s="19" t="s">
        <v>82</v>
      </c>
      <c r="BK184" s="227">
        <f>ROUND(I184*H184,2)</f>
        <v>0</v>
      </c>
      <c r="BL184" s="19" t="s">
        <v>336</v>
      </c>
      <c r="BM184" s="226" t="s">
        <v>5146</v>
      </c>
    </row>
    <row r="185" s="13" customFormat="1">
      <c r="A185" s="13"/>
      <c r="B185" s="233"/>
      <c r="C185" s="234"/>
      <c r="D185" s="235" t="s">
        <v>238</v>
      </c>
      <c r="E185" s="236" t="s">
        <v>19</v>
      </c>
      <c r="F185" s="237" t="s">
        <v>82</v>
      </c>
      <c r="G185" s="234"/>
      <c r="H185" s="238">
        <v>1</v>
      </c>
      <c r="I185" s="239"/>
      <c r="J185" s="234"/>
      <c r="K185" s="234"/>
      <c r="L185" s="240"/>
      <c r="M185" s="241"/>
      <c r="N185" s="242"/>
      <c r="O185" s="242"/>
      <c r="P185" s="242"/>
      <c r="Q185" s="242"/>
      <c r="R185" s="242"/>
      <c r="S185" s="242"/>
      <c r="T185" s="242"/>
      <c r="U185" s="243"/>
      <c r="V185" s="13"/>
      <c r="W185" s="13"/>
      <c r="X185" s="13"/>
      <c r="Y185" s="13"/>
      <c r="Z185" s="13"/>
      <c r="AA185" s="13"/>
      <c r="AB185" s="13"/>
      <c r="AC185" s="13"/>
      <c r="AD185" s="13"/>
      <c r="AE185" s="13"/>
      <c r="AT185" s="244" t="s">
        <v>238</v>
      </c>
      <c r="AU185" s="244" t="s">
        <v>84</v>
      </c>
      <c r="AV185" s="13" t="s">
        <v>84</v>
      </c>
      <c r="AW185" s="13" t="s">
        <v>37</v>
      </c>
      <c r="AX185" s="13" t="s">
        <v>75</v>
      </c>
      <c r="AY185" s="244" t="s">
        <v>227</v>
      </c>
    </row>
    <row r="186" s="14" customFormat="1">
      <c r="A186" s="14"/>
      <c r="B186" s="245"/>
      <c r="C186" s="246"/>
      <c r="D186" s="235" t="s">
        <v>238</v>
      </c>
      <c r="E186" s="247" t="s">
        <v>19</v>
      </c>
      <c r="F186" s="248" t="s">
        <v>240</v>
      </c>
      <c r="G186" s="246"/>
      <c r="H186" s="249">
        <v>1</v>
      </c>
      <c r="I186" s="250"/>
      <c r="J186" s="246"/>
      <c r="K186" s="246"/>
      <c r="L186" s="251"/>
      <c r="M186" s="252"/>
      <c r="N186" s="253"/>
      <c r="O186" s="253"/>
      <c r="P186" s="253"/>
      <c r="Q186" s="253"/>
      <c r="R186" s="253"/>
      <c r="S186" s="253"/>
      <c r="T186" s="253"/>
      <c r="U186" s="254"/>
      <c r="V186" s="14"/>
      <c r="W186" s="14"/>
      <c r="X186" s="14"/>
      <c r="Y186" s="14"/>
      <c r="Z186" s="14"/>
      <c r="AA186" s="14"/>
      <c r="AB186" s="14"/>
      <c r="AC186" s="14"/>
      <c r="AD186" s="14"/>
      <c r="AE186" s="14"/>
      <c r="AT186" s="255" t="s">
        <v>238</v>
      </c>
      <c r="AU186" s="255" t="s">
        <v>84</v>
      </c>
      <c r="AV186" s="14" t="s">
        <v>234</v>
      </c>
      <c r="AW186" s="14" t="s">
        <v>37</v>
      </c>
      <c r="AX186" s="14" t="s">
        <v>82</v>
      </c>
      <c r="AY186" s="255" t="s">
        <v>227</v>
      </c>
    </row>
    <row r="187" s="2" customFormat="1" ht="24.15" customHeight="1">
      <c r="A187" s="40"/>
      <c r="B187" s="41"/>
      <c r="C187" s="215" t="s">
        <v>508</v>
      </c>
      <c r="D187" s="215" t="s">
        <v>229</v>
      </c>
      <c r="E187" s="216" t="s">
        <v>5147</v>
      </c>
      <c r="F187" s="217" t="s">
        <v>5148</v>
      </c>
      <c r="G187" s="218" t="s">
        <v>348</v>
      </c>
      <c r="H187" s="219">
        <v>1</v>
      </c>
      <c r="I187" s="220"/>
      <c r="J187" s="221">
        <f>ROUND(I187*H187,2)</f>
        <v>0</v>
      </c>
      <c r="K187" s="217" t="s">
        <v>4381</v>
      </c>
      <c r="L187" s="46"/>
      <c r="M187" s="222" t="s">
        <v>19</v>
      </c>
      <c r="N187" s="223" t="s">
        <v>46</v>
      </c>
      <c r="O187" s="86"/>
      <c r="P187" s="224">
        <f>O187*H187</f>
        <v>0</v>
      </c>
      <c r="Q187" s="224">
        <v>0.021319999999999999</v>
      </c>
      <c r="R187" s="224">
        <f>Q187*H187</f>
        <v>0.021319999999999999</v>
      </c>
      <c r="S187" s="224">
        <v>0</v>
      </c>
      <c r="T187" s="224">
        <f>S187*H187</f>
        <v>0</v>
      </c>
      <c r="U187" s="225" t="s">
        <v>19</v>
      </c>
      <c r="V187" s="40"/>
      <c r="W187" s="40"/>
      <c r="X187" s="40"/>
      <c r="Y187" s="40"/>
      <c r="Z187" s="40"/>
      <c r="AA187" s="40"/>
      <c r="AB187" s="40"/>
      <c r="AC187" s="40"/>
      <c r="AD187" s="40"/>
      <c r="AE187" s="40"/>
      <c r="AR187" s="226" t="s">
        <v>336</v>
      </c>
      <c r="AT187" s="226" t="s">
        <v>229</v>
      </c>
      <c r="AU187" s="226" t="s">
        <v>84</v>
      </c>
      <c r="AY187" s="19" t="s">
        <v>227</v>
      </c>
      <c r="BE187" s="227">
        <f>IF(N187="základní",J187,0)</f>
        <v>0</v>
      </c>
      <c r="BF187" s="227">
        <f>IF(N187="snížená",J187,0)</f>
        <v>0</v>
      </c>
      <c r="BG187" s="227">
        <f>IF(N187="zákl. přenesená",J187,0)</f>
        <v>0</v>
      </c>
      <c r="BH187" s="227">
        <f>IF(N187="sníž. přenesená",J187,0)</f>
        <v>0</v>
      </c>
      <c r="BI187" s="227">
        <f>IF(N187="nulová",J187,0)</f>
        <v>0</v>
      </c>
      <c r="BJ187" s="19" t="s">
        <v>82</v>
      </c>
      <c r="BK187" s="227">
        <f>ROUND(I187*H187,2)</f>
        <v>0</v>
      </c>
      <c r="BL187" s="19" t="s">
        <v>336</v>
      </c>
      <c r="BM187" s="226" t="s">
        <v>5149</v>
      </c>
    </row>
    <row r="188" s="2" customFormat="1">
      <c r="A188" s="40"/>
      <c r="B188" s="41"/>
      <c r="C188" s="42"/>
      <c r="D188" s="228" t="s">
        <v>236</v>
      </c>
      <c r="E188" s="42"/>
      <c r="F188" s="229" t="s">
        <v>5150</v>
      </c>
      <c r="G188" s="42"/>
      <c r="H188" s="42"/>
      <c r="I188" s="230"/>
      <c r="J188" s="42"/>
      <c r="K188" s="42"/>
      <c r="L188" s="46"/>
      <c r="M188" s="231"/>
      <c r="N188" s="232"/>
      <c r="O188" s="86"/>
      <c r="P188" s="86"/>
      <c r="Q188" s="86"/>
      <c r="R188" s="86"/>
      <c r="S188" s="86"/>
      <c r="T188" s="86"/>
      <c r="U188" s="87"/>
      <c r="V188" s="40"/>
      <c r="W188" s="40"/>
      <c r="X188" s="40"/>
      <c r="Y188" s="40"/>
      <c r="Z188" s="40"/>
      <c r="AA188" s="40"/>
      <c r="AB188" s="40"/>
      <c r="AC188" s="40"/>
      <c r="AD188" s="40"/>
      <c r="AE188" s="40"/>
      <c r="AT188" s="19" t="s">
        <v>236</v>
      </c>
      <c r="AU188" s="19" t="s">
        <v>84</v>
      </c>
    </row>
    <row r="189" s="13" customFormat="1">
      <c r="A189" s="13"/>
      <c r="B189" s="233"/>
      <c r="C189" s="234"/>
      <c r="D189" s="235" t="s">
        <v>238</v>
      </c>
      <c r="E189" s="236" t="s">
        <v>19</v>
      </c>
      <c r="F189" s="237" t="s">
        <v>82</v>
      </c>
      <c r="G189" s="234"/>
      <c r="H189" s="238">
        <v>1</v>
      </c>
      <c r="I189" s="239"/>
      <c r="J189" s="234"/>
      <c r="K189" s="234"/>
      <c r="L189" s="240"/>
      <c r="M189" s="241"/>
      <c r="N189" s="242"/>
      <c r="O189" s="242"/>
      <c r="P189" s="242"/>
      <c r="Q189" s="242"/>
      <c r="R189" s="242"/>
      <c r="S189" s="242"/>
      <c r="T189" s="242"/>
      <c r="U189" s="243"/>
      <c r="V189" s="13"/>
      <c r="W189" s="13"/>
      <c r="X189" s="13"/>
      <c r="Y189" s="13"/>
      <c r="Z189" s="13"/>
      <c r="AA189" s="13"/>
      <c r="AB189" s="13"/>
      <c r="AC189" s="13"/>
      <c r="AD189" s="13"/>
      <c r="AE189" s="13"/>
      <c r="AT189" s="244" t="s">
        <v>238</v>
      </c>
      <c r="AU189" s="244" t="s">
        <v>84</v>
      </c>
      <c r="AV189" s="13" t="s">
        <v>84</v>
      </c>
      <c r="AW189" s="13" t="s">
        <v>37</v>
      </c>
      <c r="AX189" s="13" t="s">
        <v>75</v>
      </c>
      <c r="AY189" s="244" t="s">
        <v>227</v>
      </c>
    </row>
    <row r="190" s="14" customFormat="1">
      <c r="A190" s="14"/>
      <c r="B190" s="245"/>
      <c r="C190" s="246"/>
      <c r="D190" s="235" t="s">
        <v>238</v>
      </c>
      <c r="E190" s="247" t="s">
        <v>19</v>
      </c>
      <c r="F190" s="248" t="s">
        <v>240</v>
      </c>
      <c r="G190" s="246"/>
      <c r="H190" s="249">
        <v>1</v>
      </c>
      <c r="I190" s="250"/>
      <c r="J190" s="246"/>
      <c r="K190" s="246"/>
      <c r="L190" s="251"/>
      <c r="M190" s="252"/>
      <c r="N190" s="253"/>
      <c r="O190" s="253"/>
      <c r="P190" s="253"/>
      <c r="Q190" s="253"/>
      <c r="R190" s="253"/>
      <c r="S190" s="253"/>
      <c r="T190" s="253"/>
      <c r="U190" s="254"/>
      <c r="V190" s="14"/>
      <c r="W190" s="14"/>
      <c r="X190" s="14"/>
      <c r="Y190" s="14"/>
      <c r="Z190" s="14"/>
      <c r="AA190" s="14"/>
      <c r="AB190" s="14"/>
      <c r="AC190" s="14"/>
      <c r="AD190" s="14"/>
      <c r="AE190" s="14"/>
      <c r="AT190" s="255" t="s">
        <v>238</v>
      </c>
      <c r="AU190" s="255" t="s">
        <v>84</v>
      </c>
      <c r="AV190" s="14" t="s">
        <v>234</v>
      </c>
      <c r="AW190" s="14" t="s">
        <v>37</v>
      </c>
      <c r="AX190" s="14" t="s">
        <v>82</v>
      </c>
      <c r="AY190" s="255" t="s">
        <v>227</v>
      </c>
    </row>
    <row r="191" s="2" customFormat="1" ht="16.5" customHeight="1">
      <c r="A191" s="40"/>
      <c r="B191" s="41"/>
      <c r="C191" s="215" t="s">
        <v>514</v>
      </c>
      <c r="D191" s="215" t="s">
        <v>229</v>
      </c>
      <c r="E191" s="216" t="s">
        <v>5151</v>
      </c>
      <c r="F191" s="217" t="s">
        <v>5152</v>
      </c>
      <c r="G191" s="218" t="s">
        <v>348</v>
      </c>
      <c r="H191" s="219">
        <v>3</v>
      </c>
      <c r="I191" s="220"/>
      <c r="J191" s="221">
        <f>ROUND(I191*H191,2)</f>
        <v>0</v>
      </c>
      <c r="K191" s="217" t="s">
        <v>19</v>
      </c>
      <c r="L191" s="46"/>
      <c r="M191" s="222" t="s">
        <v>19</v>
      </c>
      <c r="N191" s="223" t="s">
        <v>46</v>
      </c>
      <c r="O191" s="86"/>
      <c r="P191" s="224">
        <f>O191*H191</f>
        <v>0</v>
      </c>
      <c r="Q191" s="224">
        <v>0.012500000000000001</v>
      </c>
      <c r="R191" s="224">
        <f>Q191*H191</f>
        <v>0.037500000000000006</v>
      </c>
      <c r="S191" s="224">
        <v>0</v>
      </c>
      <c r="T191" s="224">
        <f>S191*H191</f>
        <v>0</v>
      </c>
      <c r="U191" s="225" t="s">
        <v>19</v>
      </c>
      <c r="V191" s="40"/>
      <c r="W191" s="40"/>
      <c r="X191" s="40"/>
      <c r="Y191" s="40"/>
      <c r="Z191" s="40"/>
      <c r="AA191" s="40"/>
      <c r="AB191" s="40"/>
      <c r="AC191" s="40"/>
      <c r="AD191" s="40"/>
      <c r="AE191" s="40"/>
      <c r="AR191" s="226" t="s">
        <v>336</v>
      </c>
      <c r="AT191" s="226" t="s">
        <v>229</v>
      </c>
      <c r="AU191" s="226" t="s">
        <v>84</v>
      </c>
      <c r="AY191" s="19" t="s">
        <v>227</v>
      </c>
      <c r="BE191" s="227">
        <f>IF(N191="základní",J191,0)</f>
        <v>0</v>
      </c>
      <c r="BF191" s="227">
        <f>IF(N191="snížená",J191,0)</f>
        <v>0</v>
      </c>
      <c r="BG191" s="227">
        <f>IF(N191="zákl. přenesená",J191,0)</f>
        <v>0</v>
      </c>
      <c r="BH191" s="227">
        <f>IF(N191="sníž. přenesená",J191,0)</f>
        <v>0</v>
      </c>
      <c r="BI191" s="227">
        <f>IF(N191="nulová",J191,0)</f>
        <v>0</v>
      </c>
      <c r="BJ191" s="19" t="s">
        <v>82</v>
      </c>
      <c r="BK191" s="227">
        <f>ROUND(I191*H191,2)</f>
        <v>0</v>
      </c>
      <c r="BL191" s="19" t="s">
        <v>336</v>
      </c>
      <c r="BM191" s="226" t="s">
        <v>5153</v>
      </c>
    </row>
    <row r="192" s="2" customFormat="1">
      <c r="A192" s="40"/>
      <c r="B192" s="41"/>
      <c r="C192" s="42"/>
      <c r="D192" s="235" t="s">
        <v>519</v>
      </c>
      <c r="E192" s="42"/>
      <c r="F192" s="279" t="s">
        <v>5154</v>
      </c>
      <c r="G192" s="42"/>
      <c r="H192" s="42"/>
      <c r="I192" s="230"/>
      <c r="J192" s="42"/>
      <c r="K192" s="42"/>
      <c r="L192" s="46"/>
      <c r="M192" s="231"/>
      <c r="N192" s="232"/>
      <c r="O192" s="86"/>
      <c r="P192" s="86"/>
      <c r="Q192" s="86"/>
      <c r="R192" s="86"/>
      <c r="S192" s="86"/>
      <c r="T192" s="86"/>
      <c r="U192" s="87"/>
      <c r="V192" s="40"/>
      <c r="W192" s="40"/>
      <c r="X192" s="40"/>
      <c r="Y192" s="40"/>
      <c r="Z192" s="40"/>
      <c r="AA192" s="40"/>
      <c r="AB192" s="40"/>
      <c r="AC192" s="40"/>
      <c r="AD192" s="40"/>
      <c r="AE192" s="40"/>
      <c r="AT192" s="19" t="s">
        <v>519</v>
      </c>
      <c r="AU192" s="19" t="s">
        <v>84</v>
      </c>
    </row>
    <row r="193" s="13" customFormat="1">
      <c r="A193" s="13"/>
      <c r="B193" s="233"/>
      <c r="C193" s="234"/>
      <c r="D193" s="235" t="s">
        <v>238</v>
      </c>
      <c r="E193" s="236" t="s">
        <v>19</v>
      </c>
      <c r="F193" s="237" t="s">
        <v>91</v>
      </c>
      <c r="G193" s="234"/>
      <c r="H193" s="238">
        <v>3</v>
      </c>
      <c r="I193" s="239"/>
      <c r="J193" s="234"/>
      <c r="K193" s="234"/>
      <c r="L193" s="240"/>
      <c r="M193" s="241"/>
      <c r="N193" s="242"/>
      <c r="O193" s="242"/>
      <c r="P193" s="242"/>
      <c r="Q193" s="242"/>
      <c r="R193" s="242"/>
      <c r="S193" s="242"/>
      <c r="T193" s="242"/>
      <c r="U193" s="243"/>
      <c r="V193" s="13"/>
      <c r="W193" s="13"/>
      <c r="X193" s="13"/>
      <c r="Y193" s="13"/>
      <c r="Z193" s="13"/>
      <c r="AA193" s="13"/>
      <c r="AB193" s="13"/>
      <c r="AC193" s="13"/>
      <c r="AD193" s="13"/>
      <c r="AE193" s="13"/>
      <c r="AT193" s="244" t="s">
        <v>238</v>
      </c>
      <c r="AU193" s="244" t="s">
        <v>84</v>
      </c>
      <c r="AV193" s="13" t="s">
        <v>84</v>
      </c>
      <c r="AW193" s="13" t="s">
        <v>37</v>
      </c>
      <c r="AX193" s="13" t="s">
        <v>75</v>
      </c>
      <c r="AY193" s="244" t="s">
        <v>227</v>
      </c>
    </row>
    <row r="194" s="14" customFormat="1">
      <c r="A194" s="14"/>
      <c r="B194" s="245"/>
      <c r="C194" s="246"/>
      <c r="D194" s="235" t="s">
        <v>238</v>
      </c>
      <c r="E194" s="247" t="s">
        <v>19</v>
      </c>
      <c r="F194" s="248" t="s">
        <v>240</v>
      </c>
      <c r="G194" s="246"/>
      <c r="H194" s="249">
        <v>3</v>
      </c>
      <c r="I194" s="250"/>
      <c r="J194" s="246"/>
      <c r="K194" s="246"/>
      <c r="L194" s="251"/>
      <c r="M194" s="252"/>
      <c r="N194" s="253"/>
      <c r="O194" s="253"/>
      <c r="P194" s="253"/>
      <c r="Q194" s="253"/>
      <c r="R194" s="253"/>
      <c r="S194" s="253"/>
      <c r="T194" s="253"/>
      <c r="U194" s="254"/>
      <c r="V194" s="14"/>
      <c r="W194" s="14"/>
      <c r="X194" s="14"/>
      <c r="Y194" s="14"/>
      <c r="Z194" s="14"/>
      <c r="AA194" s="14"/>
      <c r="AB194" s="14"/>
      <c r="AC194" s="14"/>
      <c r="AD194" s="14"/>
      <c r="AE194" s="14"/>
      <c r="AT194" s="255" t="s">
        <v>238</v>
      </c>
      <c r="AU194" s="255" t="s">
        <v>84</v>
      </c>
      <c r="AV194" s="14" t="s">
        <v>234</v>
      </c>
      <c r="AW194" s="14" t="s">
        <v>37</v>
      </c>
      <c r="AX194" s="14" t="s">
        <v>82</v>
      </c>
      <c r="AY194" s="255" t="s">
        <v>227</v>
      </c>
    </row>
    <row r="195" s="2" customFormat="1" ht="16.5" customHeight="1">
      <c r="A195" s="40"/>
      <c r="B195" s="41"/>
      <c r="C195" s="215" t="s">
        <v>521</v>
      </c>
      <c r="D195" s="215" t="s">
        <v>229</v>
      </c>
      <c r="E195" s="216" t="s">
        <v>5155</v>
      </c>
      <c r="F195" s="217" t="s">
        <v>2576</v>
      </c>
      <c r="G195" s="218" t="s">
        <v>462</v>
      </c>
      <c r="H195" s="219">
        <v>5</v>
      </c>
      <c r="I195" s="220"/>
      <c r="J195" s="221">
        <f>ROUND(I195*H195,2)</f>
        <v>0</v>
      </c>
      <c r="K195" s="217" t="s">
        <v>19</v>
      </c>
      <c r="L195" s="46"/>
      <c r="M195" s="222" t="s">
        <v>19</v>
      </c>
      <c r="N195" s="223" t="s">
        <v>46</v>
      </c>
      <c r="O195" s="86"/>
      <c r="P195" s="224">
        <f>O195*H195</f>
        <v>0</v>
      </c>
      <c r="Q195" s="224">
        <v>0</v>
      </c>
      <c r="R195" s="224">
        <f>Q195*H195</f>
        <v>0</v>
      </c>
      <c r="S195" s="224">
        <v>0</v>
      </c>
      <c r="T195" s="224">
        <f>S195*H195</f>
        <v>0</v>
      </c>
      <c r="U195" s="225" t="s">
        <v>19</v>
      </c>
      <c r="V195" s="40"/>
      <c r="W195" s="40"/>
      <c r="X195" s="40"/>
      <c r="Y195" s="40"/>
      <c r="Z195" s="40"/>
      <c r="AA195" s="40"/>
      <c r="AB195" s="40"/>
      <c r="AC195" s="40"/>
      <c r="AD195" s="40"/>
      <c r="AE195" s="40"/>
      <c r="AR195" s="226" t="s">
        <v>336</v>
      </c>
      <c r="AT195" s="226" t="s">
        <v>229</v>
      </c>
      <c r="AU195" s="226" t="s">
        <v>84</v>
      </c>
      <c r="AY195" s="19" t="s">
        <v>227</v>
      </c>
      <c r="BE195" s="227">
        <f>IF(N195="základní",J195,0)</f>
        <v>0</v>
      </c>
      <c r="BF195" s="227">
        <f>IF(N195="snížená",J195,0)</f>
        <v>0</v>
      </c>
      <c r="BG195" s="227">
        <f>IF(N195="zákl. přenesená",J195,0)</f>
        <v>0</v>
      </c>
      <c r="BH195" s="227">
        <f>IF(N195="sníž. přenesená",J195,0)</f>
        <v>0</v>
      </c>
      <c r="BI195" s="227">
        <f>IF(N195="nulová",J195,0)</f>
        <v>0</v>
      </c>
      <c r="BJ195" s="19" t="s">
        <v>82</v>
      </c>
      <c r="BK195" s="227">
        <f>ROUND(I195*H195,2)</f>
        <v>0</v>
      </c>
      <c r="BL195" s="19" t="s">
        <v>336</v>
      </c>
      <c r="BM195" s="226" t="s">
        <v>5156</v>
      </c>
    </row>
    <row r="196" s="13" customFormat="1">
      <c r="A196" s="13"/>
      <c r="B196" s="233"/>
      <c r="C196" s="234"/>
      <c r="D196" s="235" t="s">
        <v>238</v>
      </c>
      <c r="E196" s="236" t="s">
        <v>19</v>
      </c>
      <c r="F196" s="237" t="s">
        <v>267</v>
      </c>
      <c r="G196" s="234"/>
      <c r="H196" s="238">
        <v>5</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84</v>
      </c>
      <c r="AV196" s="13" t="s">
        <v>84</v>
      </c>
      <c r="AW196" s="13" t="s">
        <v>37</v>
      </c>
      <c r="AX196" s="13" t="s">
        <v>75</v>
      </c>
      <c r="AY196" s="244" t="s">
        <v>227</v>
      </c>
    </row>
    <row r="197" s="14" customFormat="1">
      <c r="A197" s="14"/>
      <c r="B197" s="245"/>
      <c r="C197" s="246"/>
      <c r="D197" s="235" t="s">
        <v>238</v>
      </c>
      <c r="E197" s="247" t="s">
        <v>19</v>
      </c>
      <c r="F197" s="248" t="s">
        <v>240</v>
      </c>
      <c r="G197" s="246"/>
      <c r="H197" s="249">
        <v>5</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84</v>
      </c>
      <c r="AV197" s="14" t="s">
        <v>234</v>
      </c>
      <c r="AW197" s="14" t="s">
        <v>37</v>
      </c>
      <c r="AX197" s="14" t="s">
        <v>82</v>
      </c>
      <c r="AY197" s="255" t="s">
        <v>227</v>
      </c>
    </row>
    <row r="198" s="2" customFormat="1" ht="16.5" customHeight="1">
      <c r="A198" s="40"/>
      <c r="B198" s="41"/>
      <c r="C198" s="215" t="s">
        <v>526</v>
      </c>
      <c r="D198" s="215" t="s">
        <v>229</v>
      </c>
      <c r="E198" s="216" t="s">
        <v>5157</v>
      </c>
      <c r="F198" s="217" t="s">
        <v>2580</v>
      </c>
      <c r="G198" s="218" t="s">
        <v>348</v>
      </c>
      <c r="H198" s="219">
        <v>3</v>
      </c>
      <c r="I198" s="220"/>
      <c r="J198" s="221">
        <f>ROUND(I198*H198,2)</f>
        <v>0</v>
      </c>
      <c r="K198" s="217" t="s">
        <v>19</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336</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336</v>
      </c>
      <c r="BM198" s="226" t="s">
        <v>5158</v>
      </c>
    </row>
    <row r="199" s="13" customFormat="1">
      <c r="A199" s="13"/>
      <c r="B199" s="233"/>
      <c r="C199" s="234"/>
      <c r="D199" s="235" t="s">
        <v>238</v>
      </c>
      <c r="E199" s="236" t="s">
        <v>19</v>
      </c>
      <c r="F199" s="237" t="s">
        <v>91</v>
      </c>
      <c r="G199" s="234"/>
      <c r="H199" s="238">
        <v>3</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84</v>
      </c>
      <c r="AV199" s="13" t="s">
        <v>84</v>
      </c>
      <c r="AW199" s="13" t="s">
        <v>37</v>
      </c>
      <c r="AX199" s="13" t="s">
        <v>75</v>
      </c>
      <c r="AY199" s="244" t="s">
        <v>227</v>
      </c>
    </row>
    <row r="200" s="14" customFormat="1">
      <c r="A200" s="14"/>
      <c r="B200" s="245"/>
      <c r="C200" s="246"/>
      <c r="D200" s="235" t="s">
        <v>238</v>
      </c>
      <c r="E200" s="247" t="s">
        <v>19</v>
      </c>
      <c r="F200" s="248" t="s">
        <v>240</v>
      </c>
      <c r="G200" s="246"/>
      <c r="H200" s="249">
        <v>3</v>
      </c>
      <c r="I200" s="250"/>
      <c r="J200" s="246"/>
      <c r="K200" s="246"/>
      <c r="L200" s="251"/>
      <c r="M200" s="252"/>
      <c r="N200" s="253"/>
      <c r="O200" s="253"/>
      <c r="P200" s="253"/>
      <c r="Q200" s="253"/>
      <c r="R200" s="253"/>
      <c r="S200" s="253"/>
      <c r="T200" s="253"/>
      <c r="U200" s="254"/>
      <c r="V200" s="14"/>
      <c r="W200" s="14"/>
      <c r="X200" s="14"/>
      <c r="Y200" s="14"/>
      <c r="Z200" s="14"/>
      <c r="AA200" s="14"/>
      <c r="AB200" s="14"/>
      <c r="AC200" s="14"/>
      <c r="AD200" s="14"/>
      <c r="AE200" s="14"/>
      <c r="AT200" s="255" t="s">
        <v>238</v>
      </c>
      <c r="AU200" s="255" t="s">
        <v>84</v>
      </c>
      <c r="AV200" s="14" t="s">
        <v>234</v>
      </c>
      <c r="AW200" s="14" t="s">
        <v>37</v>
      </c>
      <c r="AX200" s="14" t="s">
        <v>82</v>
      </c>
      <c r="AY200" s="255" t="s">
        <v>227</v>
      </c>
    </row>
    <row r="201" s="12" customFormat="1" ht="22.8" customHeight="1">
      <c r="A201" s="12"/>
      <c r="B201" s="199"/>
      <c r="C201" s="200"/>
      <c r="D201" s="201" t="s">
        <v>74</v>
      </c>
      <c r="E201" s="213" t="s">
        <v>5159</v>
      </c>
      <c r="F201" s="213" t="s">
        <v>5160</v>
      </c>
      <c r="G201" s="200"/>
      <c r="H201" s="200"/>
      <c r="I201" s="203"/>
      <c r="J201" s="214">
        <f>BK201</f>
        <v>0</v>
      </c>
      <c r="K201" s="200"/>
      <c r="L201" s="205"/>
      <c r="M201" s="206"/>
      <c r="N201" s="207"/>
      <c r="O201" s="207"/>
      <c r="P201" s="208">
        <f>SUM(P202:P228)</f>
        <v>0</v>
      </c>
      <c r="Q201" s="207"/>
      <c r="R201" s="208">
        <f>SUM(R202:R228)</f>
        <v>0</v>
      </c>
      <c r="S201" s="207"/>
      <c r="T201" s="208">
        <f>SUM(T202:T228)</f>
        <v>0.050000000000000003</v>
      </c>
      <c r="U201" s="209"/>
      <c r="V201" s="12"/>
      <c r="W201" s="12"/>
      <c r="X201" s="12"/>
      <c r="Y201" s="12"/>
      <c r="Z201" s="12"/>
      <c r="AA201" s="12"/>
      <c r="AB201" s="12"/>
      <c r="AC201" s="12"/>
      <c r="AD201" s="12"/>
      <c r="AE201" s="12"/>
      <c r="AR201" s="210" t="s">
        <v>84</v>
      </c>
      <c r="AT201" s="211" t="s">
        <v>74</v>
      </c>
      <c r="AU201" s="211" t="s">
        <v>82</v>
      </c>
      <c r="AY201" s="210" t="s">
        <v>227</v>
      </c>
      <c r="BK201" s="212">
        <f>SUM(BK202:BK228)</f>
        <v>0</v>
      </c>
    </row>
    <row r="202" s="2" customFormat="1" ht="16.5" customHeight="1">
      <c r="A202" s="40"/>
      <c r="B202" s="41"/>
      <c r="C202" s="215" t="s">
        <v>531</v>
      </c>
      <c r="D202" s="215" t="s">
        <v>229</v>
      </c>
      <c r="E202" s="216" t="s">
        <v>5161</v>
      </c>
      <c r="F202" s="217" t="s">
        <v>2267</v>
      </c>
      <c r="G202" s="218" t="s">
        <v>1996</v>
      </c>
      <c r="H202" s="219">
        <v>12</v>
      </c>
      <c r="I202" s="220"/>
      <c r="J202" s="221">
        <f>ROUND(I202*H202,2)</f>
        <v>0</v>
      </c>
      <c r="K202" s="217" t="s">
        <v>19</v>
      </c>
      <c r="L202" s="46"/>
      <c r="M202" s="222" t="s">
        <v>19</v>
      </c>
      <c r="N202" s="223" t="s">
        <v>46</v>
      </c>
      <c r="O202" s="86"/>
      <c r="P202" s="224">
        <f>O202*H202</f>
        <v>0</v>
      </c>
      <c r="Q202" s="224">
        <v>0</v>
      </c>
      <c r="R202" s="224">
        <f>Q202*H202</f>
        <v>0</v>
      </c>
      <c r="S202" s="224">
        <v>0</v>
      </c>
      <c r="T202" s="224">
        <f>S202*H202</f>
        <v>0</v>
      </c>
      <c r="U202" s="225" t="s">
        <v>19</v>
      </c>
      <c r="V202" s="40"/>
      <c r="W202" s="40"/>
      <c r="X202" s="40"/>
      <c r="Y202" s="40"/>
      <c r="Z202" s="40"/>
      <c r="AA202" s="40"/>
      <c r="AB202" s="40"/>
      <c r="AC202" s="40"/>
      <c r="AD202" s="40"/>
      <c r="AE202" s="40"/>
      <c r="AR202" s="226" t="s">
        <v>336</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336</v>
      </c>
      <c r="BM202" s="226" t="s">
        <v>5162</v>
      </c>
    </row>
    <row r="203" s="13" customFormat="1">
      <c r="A203" s="13"/>
      <c r="B203" s="233"/>
      <c r="C203" s="234"/>
      <c r="D203" s="235" t="s">
        <v>238</v>
      </c>
      <c r="E203" s="236" t="s">
        <v>19</v>
      </c>
      <c r="F203" s="237" t="s">
        <v>8</v>
      </c>
      <c r="G203" s="234"/>
      <c r="H203" s="238">
        <v>12</v>
      </c>
      <c r="I203" s="239"/>
      <c r="J203" s="234"/>
      <c r="K203" s="234"/>
      <c r="L203" s="240"/>
      <c r="M203" s="241"/>
      <c r="N203" s="242"/>
      <c r="O203" s="242"/>
      <c r="P203" s="242"/>
      <c r="Q203" s="242"/>
      <c r="R203" s="242"/>
      <c r="S203" s="242"/>
      <c r="T203" s="242"/>
      <c r="U203" s="243"/>
      <c r="V203" s="13"/>
      <c r="W203" s="13"/>
      <c r="X203" s="13"/>
      <c r="Y203" s="13"/>
      <c r="Z203" s="13"/>
      <c r="AA203" s="13"/>
      <c r="AB203" s="13"/>
      <c r="AC203" s="13"/>
      <c r="AD203" s="13"/>
      <c r="AE203" s="13"/>
      <c r="AT203" s="244" t="s">
        <v>238</v>
      </c>
      <c r="AU203" s="244" t="s">
        <v>84</v>
      </c>
      <c r="AV203" s="13" t="s">
        <v>84</v>
      </c>
      <c r="AW203" s="13" t="s">
        <v>37</v>
      </c>
      <c r="AX203" s="13" t="s">
        <v>75</v>
      </c>
      <c r="AY203" s="244" t="s">
        <v>227</v>
      </c>
    </row>
    <row r="204" s="14" customFormat="1">
      <c r="A204" s="14"/>
      <c r="B204" s="245"/>
      <c r="C204" s="246"/>
      <c r="D204" s="235" t="s">
        <v>238</v>
      </c>
      <c r="E204" s="247" t="s">
        <v>19</v>
      </c>
      <c r="F204" s="248" t="s">
        <v>240</v>
      </c>
      <c r="G204" s="246"/>
      <c r="H204" s="249">
        <v>12</v>
      </c>
      <c r="I204" s="250"/>
      <c r="J204" s="246"/>
      <c r="K204" s="246"/>
      <c r="L204" s="251"/>
      <c r="M204" s="252"/>
      <c r="N204" s="253"/>
      <c r="O204" s="253"/>
      <c r="P204" s="253"/>
      <c r="Q204" s="253"/>
      <c r="R204" s="253"/>
      <c r="S204" s="253"/>
      <c r="T204" s="253"/>
      <c r="U204" s="254"/>
      <c r="V204" s="14"/>
      <c r="W204" s="14"/>
      <c r="X204" s="14"/>
      <c r="Y204" s="14"/>
      <c r="Z204" s="14"/>
      <c r="AA204" s="14"/>
      <c r="AB204" s="14"/>
      <c r="AC204" s="14"/>
      <c r="AD204" s="14"/>
      <c r="AE204" s="14"/>
      <c r="AT204" s="255" t="s">
        <v>238</v>
      </c>
      <c r="AU204" s="255" t="s">
        <v>84</v>
      </c>
      <c r="AV204" s="14" t="s">
        <v>234</v>
      </c>
      <c r="AW204" s="14" t="s">
        <v>37</v>
      </c>
      <c r="AX204" s="14" t="s">
        <v>82</v>
      </c>
      <c r="AY204" s="255" t="s">
        <v>227</v>
      </c>
    </row>
    <row r="205" s="2" customFormat="1" ht="16.5" customHeight="1">
      <c r="A205" s="40"/>
      <c r="B205" s="41"/>
      <c r="C205" s="215" t="s">
        <v>538</v>
      </c>
      <c r="D205" s="215" t="s">
        <v>229</v>
      </c>
      <c r="E205" s="216" t="s">
        <v>5163</v>
      </c>
      <c r="F205" s="217" t="s">
        <v>2519</v>
      </c>
      <c r="G205" s="218" t="s">
        <v>348</v>
      </c>
      <c r="H205" s="219">
        <v>2</v>
      </c>
      <c r="I205" s="220"/>
      <c r="J205" s="221">
        <f>ROUND(I205*H205,2)</f>
        <v>0</v>
      </c>
      <c r="K205" s="217" t="s">
        <v>19</v>
      </c>
      <c r="L205" s="46"/>
      <c r="M205" s="222" t="s">
        <v>19</v>
      </c>
      <c r="N205" s="223" t="s">
        <v>46</v>
      </c>
      <c r="O205" s="86"/>
      <c r="P205" s="224">
        <f>O205*H205</f>
        <v>0</v>
      </c>
      <c r="Q205" s="224">
        <v>0</v>
      </c>
      <c r="R205" s="224">
        <f>Q205*H205</f>
        <v>0</v>
      </c>
      <c r="S205" s="224">
        <v>0</v>
      </c>
      <c r="T205" s="224">
        <f>S205*H205</f>
        <v>0</v>
      </c>
      <c r="U205" s="225" t="s">
        <v>19</v>
      </c>
      <c r="V205" s="40"/>
      <c r="W205" s="40"/>
      <c r="X205" s="40"/>
      <c r="Y205" s="40"/>
      <c r="Z205" s="40"/>
      <c r="AA205" s="40"/>
      <c r="AB205" s="40"/>
      <c r="AC205" s="40"/>
      <c r="AD205" s="40"/>
      <c r="AE205" s="40"/>
      <c r="AR205" s="226" t="s">
        <v>336</v>
      </c>
      <c r="AT205" s="226" t="s">
        <v>229</v>
      </c>
      <c r="AU205" s="226" t="s">
        <v>84</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336</v>
      </c>
      <c r="BM205" s="226" t="s">
        <v>5164</v>
      </c>
    </row>
    <row r="206" s="13" customFormat="1">
      <c r="A206" s="13"/>
      <c r="B206" s="233"/>
      <c r="C206" s="234"/>
      <c r="D206" s="235" t="s">
        <v>238</v>
      </c>
      <c r="E206" s="236" t="s">
        <v>19</v>
      </c>
      <c r="F206" s="237" t="s">
        <v>84</v>
      </c>
      <c r="G206" s="234"/>
      <c r="H206" s="238">
        <v>2</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84</v>
      </c>
      <c r="AV206" s="13" t="s">
        <v>84</v>
      </c>
      <c r="AW206" s="13" t="s">
        <v>37</v>
      </c>
      <c r="AX206" s="13" t="s">
        <v>75</v>
      </c>
      <c r="AY206" s="244" t="s">
        <v>227</v>
      </c>
    </row>
    <row r="207" s="14" customFormat="1">
      <c r="A207" s="14"/>
      <c r="B207" s="245"/>
      <c r="C207" s="246"/>
      <c r="D207" s="235" t="s">
        <v>238</v>
      </c>
      <c r="E207" s="247" t="s">
        <v>19</v>
      </c>
      <c r="F207" s="248" t="s">
        <v>240</v>
      </c>
      <c r="G207" s="246"/>
      <c r="H207" s="249">
        <v>2</v>
      </c>
      <c r="I207" s="250"/>
      <c r="J207" s="246"/>
      <c r="K207" s="246"/>
      <c r="L207" s="251"/>
      <c r="M207" s="252"/>
      <c r="N207" s="253"/>
      <c r="O207" s="253"/>
      <c r="P207" s="253"/>
      <c r="Q207" s="253"/>
      <c r="R207" s="253"/>
      <c r="S207" s="253"/>
      <c r="T207" s="253"/>
      <c r="U207" s="254"/>
      <c r="V207" s="14"/>
      <c r="W207" s="14"/>
      <c r="X207" s="14"/>
      <c r="Y207" s="14"/>
      <c r="Z207" s="14"/>
      <c r="AA207" s="14"/>
      <c r="AB207" s="14"/>
      <c r="AC207" s="14"/>
      <c r="AD207" s="14"/>
      <c r="AE207" s="14"/>
      <c r="AT207" s="255" t="s">
        <v>238</v>
      </c>
      <c r="AU207" s="255" t="s">
        <v>84</v>
      </c>
      <c r="AV207" s="14" t="s">
        <v>234</v>
      </c>
      <c r="AW207" s="14" t="s">
        <v>37</v>
      </c>
      <c r="AX207" s="14" t="s">
        <v>82</v>
      </c>
      <c r="AY207" s="255" t="s">
        <v>227</v>
      </c>
    </row>
    <row r="208" s="2" customFormat="1" ht="16.5" customHeight="1">
      <c r="A208" s="40"/>
      <c r="B208" s="41"/>
      <c r="C208" s="215" t="s">
        <v>545</v>
      </c>
      <c r="D208" s="215" t="s">
        <v>229</v>
      </c>
      <c r="E208" s="216" t="s">
        <v>5165</v>
      </c>
      <c r="F208" s="217" t="s">
        <v>5166</v>
      </c>
      <c r="G208" s="218" t="s">
        <v>259</v>
      </c>
      <c r="H208" s="219">
        <v>6</v>
      </c>
      <c r="I208" s="220"/>
      <c r="J208" s="221">
        <f>ROUND(I208*H208,2)</f>
        <v>0</v>
      </c>
      <c r="K208" s="217" t="s">
        <v>19</v>
      </c>
      <c r="L208" s="46"/>
      <c r="M208" s="222" t="s">
        <v>19</v>
      </c>
      <c r="N208" s="223" t="s">
        <v>46</v>
      </c>
      <c r="O208" s="86"/>
      <c r="P208" s="224">
        <f>O208*H208</f>
        <v>0</v>
      </c>
      <c r="Q208" s="224">
        <v>0</v>
      </c>
      <c r="R208" s="224">
        <f>Q208*H208</f>
        <v>0</v>
      </c>
      <c r="S208" s="224">
        <v>0</v>
      </c>
      <c r="T208" s="224">
        <f>S208*H208</f>
        <v>0</v>
      </c>
      <c r="U208" s="225" t="s">
        <v>19</v>
      </c>
      <c r="V208" s="40"/>
      <c r="W208" s="40"/>
      <c r="X208" s="40"/>
      <c r="Y208" s="40"/>
      <c r="Z208" s="40"/>
      <c r="AA208" s="40"/>
      <c r="AB208" s="40"/>
      <c r="AC208" s="40"/>
      <c r="AD208" s="40"/>
      <c r="AE208" s="40"/>
      <c r="AR208" s="226" t="s">
        <v>336</v>
      </c>
      <c r="AT208" s="226" t="s">
        <v>229</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336</v>
      </c>
      <c r="BM208" s="226" t="s">
        <v>5167</v>
      </c>
    </row>
    <row r="209" s="13" customFormat="1">
      <c r="A209" s="13"/>
      <c r="B209" s="233"/>
      <c r="C209" s="234"/>
      <c r="D209" s="235" t="s">
        <v>238</v>
      </c>
      <c r="E209" s="236" t="s">
        <v>19</v>
      </c>
      <c r="F209" s="237" t="s">
        <v>248</v>
      </c>
      <c r="G209" s="234"/>
      <c r="H209" s="238">
        <v>6</v>
      </c>
      <c r="I209" s="239"/>
      <c r="J209" s="234"/>
      <c r="K209" s="234"/>
      <c r="L209" s="240"/>
      <c r="M209" s="241"/>
      <c r="N209" s="242"/>
      <c r="O209" s="242"/>
      <c r="P209" s="242"/>
      <c r="Q209" s="242"/>
      <c r="R209" s="242"/>
      <c r="S209" s="242"/>
      <c r="T209" s="242"/>
      <c r="U209" s="243"/>
      <c r="V209" s="13"/>
      <c r="W209" s="13"/>
      <c r="X209" s="13"/>
      <c r="Y209" s="13"/>
      <c r="Z209" s="13"/>
      <c r="AA209" s="13"/>
      <c r="AB209" s="13"/>
      <c r="AC209" s="13"/>
      <c r="AD209" s="13"/>
      <c r="AE209" s="13"/>
      <c r="AT209" s="244" t="s">
        <v>238</v>
      </c>
      <c r="AU209" s="244" t="s">
        <v>84</v>
      </c>
      <c r="AV209" s="13" t="s">
        <v>84</v>
      </c>
      <c r="AW209" s="13" t="s">
        <v>37</v>
      </c>
      <c r="AX209" s="13" t="s">
        <v>75</v>
      </c>
      <c r="AY209" s="244" t="s">
        <v>227</v>
      </c>
    </row>
    <row r="210" s="14" customFormat="1">
      <c r="A210" s="14"/>
      <c r="B210" s="245"/>
      <c r="C210" s="246"/>
      <c r="D210" s="235" t="s">
        <v>238</v>
      </c>
      <c r="E210" s="247" t="s">
        <v>19</v>
      </c>
      <c r="F210" s="248" t="s">
        <v>240</v>
      </c>
      <c r="G210" s="246"/>
      <c r="H210" s="249">
        <v>6</v>
      </c>
      <c r="I210" s="250"/>
      <c r="J210" s="246"/>
      <c r="K210" s="246"/>
      <c r="L210" s="251"/>
      <c r="M210" s="252"/>
      <c r="N210" s="253"/>
      <c r="O210" s="253"/>
      <c r="P210" s="253"/>
      <c r="Q210" s="253"/>
      <c r="R210" s="253"/>
      <c r="S210" s="253"/>
      <c r="T210" s="253"/>
      <c r="U210" s="254"/>
      <c r="V210" s="14"/>
      <c r="W210" s="14"/>
      <c r="X210" s="14"/>
      <c r="Y210" s="14"/>
      <c r="Z210" s="14"/>
      <c r="AA210" s="14"/>
      <c r="AB210" s="14"/>
      <c r="AC210" s="14"/>
      <c r="AD210" s="14"/>
      <c r="AE210" s="14"/>
      <c r="AT210" s="255" t="s">
        <v>238</v>
      </c>
      <c r="AU210" s="255" t="s">
        <v>84</v>
      </c>
      <c r="AV210" s="14" t="s">
        <v>234</v>
      </c>
      <c r="AW210" s="14" t="s">
        <v>37</v>
      </c>
      <c r="AX210" s="14" t="s">
        <v>82</v>
      </c>
      <c r="AY210" s="255" t="s">
        <v>227</v>
      </c>
    </row>
    <row r="211" s="2" customFormat="1" ht="16.5" customHeight="1">
      <c r="A211" s="40"/>
      <c r="B211" s="41"/>
      <c r="C211" s="215" t="s">
        <v>491</v>
      </c>
      <c r="D211" s="215" t="s">
        <v>229</v>
      </c>
      <c r="E211" s="216" t="s">
        <v>5168</v>
      </c>
      <c r="F211" s="217" t="s">
        <v>5169</v>
      </c>
      <c r="G211" s="218" t="s">
        <v>259</v>
      </c>
      <c r="H211" s="219">
        <v>4</v>
      </c>
      <c r="I211" s="220"/>
      <c r="J211" s="221">
        <f>ROUND(I211*H211,2)</f>
        <v>0</v>
      </c>
      <c r="K211" s="217" t="s">
        <v>19</v>
      </c>
      <c r="L211" s="46"/>
      <c r="M211" s="222" t="s">
        <v>19</v>
      </c>
      <c r="N211" s="223" t="s">
        <v>46</v>
      </c>
      <c r="O211" s="86"/>
      <c r="P211" s="224">
        <f>O211*H211</f>
        <v>0</v>
      </c>
      <c r="Q211" s="224">
        <v>0</v>
      </c>
      <c r="R211" s="224">
        <f>Q211*H211</f>
        <v>0</v>
      </c>
      <c r="S211" s="224">
        <v>0</v>
      </c>
      <c r="T211" s="224">
        <f>S211*H211</f>
        <v>0</v>
      </c>
      <c r="U211" s="225" t="s">
        <v>19</v>
      </c>
      <c r="V211" s="40"/>
      <c r="W211" s="40"/>
      <c r="X211" s="40"/>
      <c r="Y211" s="40"/>
      <c r="Z211" s="40"/>
      <c r="AA211" s="40"/>
      <c r="AB211" s="40"/>
      <c r="AC211" s="40"/>
      <c r="AD211" s="40"/>
      <c r="AE211" s="40"/>
      <c r="AR211" s="226" t="s">
        <v>336</v>
      </c>
      <c r="AT211" s="226" t="s">
        <v>229</v>
      </c>
      <c r="AU211" s="226" t="s">
        <v>84</v>
      </c>
      <c r="AY211" s="19" t="s">
        <v>227</v>
      </c>
      <c r="BE211" s="227">
        <f>IF(N211="základní",J211,0)</f>
        <v>0</v>
      </c>
      <c r="BF211" s="227">
        <f>IF(N211="snížená",J211,0)</f>
        <v>0</v>
      </c>
      <c r="BG211" s="227">
        <f>IF(N211="zákl. přenesená",J211,0)</f>
        <v>0</v>
      </c>
      <c r="BH211" s="227">
        <f>IF(N211="sníž. přenesená",J211,0)</f>
        <v>0</v>
      </c>
      <c r="BI211" s="227">
        <f>IF(N211="nulová",J211,0)</f>
        <v>0</v>
      </c>
      <c r="BJ211" s="19" t="s">
        <v>82</v>
      </c>
      <c r="BK211" s="227">
        <f>ROUND(I211*H211,2)</f>
        <v>0</v>
      </c>
      <c r="BL211" s="19" t="s">
        <v>336</v>
      </c>
      <c r="BM211" s="226" t="s">
        <v>5170</v>
      </c>
    </row>
    <row r="212" s="13" customFormat="1">
      <c r="A212" s="13"/>
      <c r="B212" s="233"/>
      <c r="C212" s="234"/>
      <c r="D212" s="235" t="s">
        <v>238</v>
      </c>
      <c r="E212" s="236" t="s">
        <v>19</v>
      </c>
      <c r="F212" s="237" t="s">
        <v>234</v>
      </c>
      <c r="G212" s="234"/>
      <c r="H212" s="238">
        <v>4</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84</v>
      </c>
      <c r="AV212" s="13" t="s">
        <v>84</v>
      </c>
      <c r="AW212" s="13" t="s">
        <v>37</v>
      </c>
      <c r="AX212" s="13" t="s">
        <v>75</v>
      </c>
      <c r="AY212" s="244" t="s">
        <v>227</v>
      </c>
    </row>
    <row r="213" s="14" customFormat="1">
      <c r="A213" s="14"/>
      <c r="B213" s="245"/>
      <c r="C213" s="246"/>
      <c r="D213" s="235" t="s">
        <v>238</v>
      </c>
      <c r="E213" s="247" t="s">
        <v>19</v>
      </c>
      <c r="F213" s="248" t="s">
        <v>240</v>
      </c>
      <c r="G213" s="246"/>
      <c r="H213" s="249">
        <v>4</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84</v>
      </c>
      <c r="AV213" s="14" t="s">
        <v>234</v>
      </c>
      <c r="AW213" s="14" t="s">
        <v>37</v>
      </c>
      <c r="AX213" s="14" t="s">
        <v>82</v>
      </c>
      <c r="AY213" s="255" t="s">
        <v>227</v>
      </c>
    </row>
    <row r="214" s="2" customFormat="1" ht="21.75" customHeight="1">
      <c r="A214" s="40"/>
      <c r="B214" s="41"/>
      <c r="C214" s="215" t="s">
        <v>556</v>
      </c>
      <c r="D214" s="215" t="s">
        <v>229</v>
      </c>
      <c r="E214" s="216" t="s">
        <v>5171</v>
      </c>
      <c r="F214" s="217" t="s">
        <v>5172</v>
      </c>
      <c r="G214" s="218" t="s">
        <v>2051</v>
      </c>
      <c r="H214" s="219">
        <v>5</v>
      </c>
      <c r="I214" s="220"/>
      <c r="J214" s="221">
        <f>ROUND(I214*H214,2)</f>
        <v>0</v>
      </c>
      <c r="K214" s="217" t="s">
        <v>19</v>
      </c>
      <c r="L214" s="46"/>
      <c r="M214" s="222" t="s">
        <v>19</v>
      </c>
      <c r="N214" s="223" t="s">
        <v>46</v>
      </c>
      <c r="O214" s="86"/>
      <c r="P214" s="224">
        <f>O214*H214</f>
        <v>0</v>
      </c>
      <c r="Q214" s="224">
        <v>0</v>
      </c>
      <c r="R214" s="224">
        <f>Q214*H214</f>
        <v>0</v>
      </c>
      <c r="S214" s="224">
        <v>0.01</v>
      </c>
      <c r="T214" s="224">
        <f>S214*H214</f>
        <v>0.050000000000000003</v>
      </c>
      <c r="U214" s="225" t="s">
        <v>19</v>
      </c>
      <c r="V214" s="40"/>
      <c r="W214" s="40"/>
      <c r="X214" s="40"/>
      <c r="Y214" s="40"/>
      <c r="Z214" s="40"/>
      <c r="AA214" s="40"/>
      <c r="AB214" s="40"/>
      <c r="AC214" s="40"/>
      <c r="AD214" s="40"/>
      <c r="AE214" s="40"/>
      <c r="AR214" s="226" t="s">
        <v>336</v>
      </c>
      <c r="AT214" s="226" t="s">
        <v>229</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336</v>
      </c>
      <c r="BM214" s="226" t="s">
        <v>5173</v>
      </c>
    </row>
    <row r="215" s="13" customFormat="1">
      <c r="A215" s="13"/>
      <c r="B215" s="233"/>
      <c r="C215" s="234"/>
      <c r="D215" s="235" t="s">
        <v>238</v>
      </c>
      <c r="E215" s="236" t="s">
        <v>19</v>
      </c>
      <c r="F215" s="237" t="s">
        <v>267</v>
      </c>
      <c r="G215" s="234"/>
      <c r="H215" s="238">
        <v>5</v>
      </c>
      <c r="I215" s="239"/>
      <c r="J215" s="234"/>
      <c r="K215" s="234"/>
      <c r="L215" s="240"/>
      <c r="M215" s="241"/>
      <c r="N215" s="242"/>
      <c r="O215" s="242"/>
      <c r="P215" s="242"/>
      <c r="Q215" s="242"/>
      <c r="R215" s="242"/>
      <c r="S215" s="242"/>
      <c r="T215" s="242"/>
      <c r="U215" s="243"/>
      <c r="V215" s="13"/>
      <c r="W215" s="13"/>
      <c r="X215" s="13"/>
      <c r="Y215" s="13"/>
      <c r="Z215" s="13"/>
      <c r="AA215" s="13"/>
      <c r="AB215" s="13"/>
      <c r="AC215" s="13"/>
      <c r="AD215" s="13"/>
      <c r="AE215" s="13"/>
      <c r="AT215" s="244" t="s">
        <v>238</v>
      </c>
      <c r="AU215" s="244" t="s">
        <v>84</v>
      </c>
      <c r="AV215" s="13" t="s">
        <v>84</v>
      </c>
      <c r="AW215" s="13" t="s">
        <v>37</v>
      </c>
      <c r="AX215" s="13" t="s">
        <v>75</v>
      </c>
      <c r="AY215" s="244" t="s">
        <v>227</v>
      </c>
    </row>
    <row r="216" s="14" customFormat="1">
      <c r="A216" s="14"/>
      <c r="B216" s="245"/>
      <c r="C216" s="246"/>
      <c r="D216" s="235" t="s">
        <v>238</v>
      </c>
      <c r="E216" s="247" t="s">
        <v>19</v>
      </c>
      <c r="F216" s="248" t="s">
        <v>240</v>
      </c>
      <c r="G216" s="246"/>
      <c r="H216" s="249">
        <v>5</v>
      </c>
      <c r="I216" s="250"/>
      <c r="J216" s="246"/>
      <c r="K216" s="246"/>
      <c r="L216" s="251"/>
      <c r="M216" s="252"/>
      <c r="N216" s="253"/>
      <c r="O216" s="253"/>
      <c r="P216" s="253"/>
      <c r="Q216" s="253"/>
      <c r="R216" s="253"/>
      <c r="S216" s="253"/>
      <c r="T216" s="253"/>
      <c r="U216" s="254"/>
      <c r="V216" s="14"/>
      <c r="W216" s="14"/>
      <c r="X216" s="14"/>
      <c r="Y216" s="14"/>
      <c r="Z216" s="14"/>
      <c r="AA216" s="14"/>
      <c r="AB216" s="14"/>
      <c r="AC216" s="14"/>
      <c r="AD216" s="14"/>
      <c r="AE216" s="14"/>
      <c r="AT216" s="255" t="s">
        <v>238</v>
      </c>
      <c r="AU216" s="255" t="s">
        <v>84</v>
      </c>
      <c r="AV216" s="14" t="s">
        <v>234</v>
      </c>
      <c r="AW216" s="14" t="s">
        <v>37</v>
      </c>
      <c r="AX216" s="14" t="s">
        <v>82</v>
      </c>
      <c r="AY216" s="255" t="s">
        <v>227</v>
      </c>
    </row>
    <row r="217" s="2" customFormat="1" ht="16.5" customHeight="1">
      <c r="A217" s="40"/>
      <c r="B217" s="41"/>
      <c r="C217" s="215" t="s">
        <v>561</v>
      </c>
      <c r="D217" s="215" t="s">
        <v>229</v>
      </c>
      <c r="E217" s="216" t="s">
        <v>5174</v>
      </c>
      <c r="F217" s="217" t="s">
        <v>5175</v>
      </c>
      <c r="G217" s="218" t="s">
        <v>2051</v>
      </c>
      <c r="H217" s="219">
        <v>1</v>
      </c>
      <c r="I217" s="220"/>
      <c r="J217" s="221">
        <f>ROUND(I217*H217,2)</f>
        <v>0</v>
      </c>
      <c r="K217" s="217" t="s">
        <v>19</v>
      </c>
      <c r="L217" s="46"/>
      <c r="M217" s="222" t="s">
        <v>19</v>
      </c>
      <c r="N217" s="223" t="s">
        <v>46</v>
      </c>
      <c r="O217" s="86"/>
      <c r="P217" s="224">
        <f>O217*H217</f>
        <v>0</v>
      </c>
      <c r="Q217" s="224">
        <v>0</v>
      </c>
      <c r="R217" s="224">
        <f>Q217*H217</f>
        <v>0</v>
      </c>
      <c r="S217" s="224">
        <v>0</v>
      </c>
      <c r="T217" s="224">
        <f>S217*H217</f>
        <v>0</v>
      </c>
      <c r="U217" s="225" t="s">
        <v>19</v>
      </c>
      <c r="V217" s="40"/>
      <c r="W217" s="40"/>
      <c r="X217" s="40"/>
      <c r="Y217" s="40"/>
      <c r="Z217" s="40"/>
      <c r="AA217" s="40"/>
      <c r="AB217" s="40"/>
      <c r="AC217" s="40"/>
      <c r="AD217" s="40"/>
      <c r="AE217" s="40"/>
      <c r="AR217" s="226" t="s">
        <v>336</v>
      </c>
      <c r="AT217" s="226" t="s">
        <v>229</v>
      </c>
      <c r="AU217" s="226" t="s">
        <v>84</v>
      </c>
      <c r="AY217" s="19" t="s">
        <v>227</v>
      </c>
      <c r="BE217" s="227">
        <f>IF(N217="základní",J217,0)</f>
        <v>0</v>
      </c>
      <c r="BF217" s="227">
        <f>IF(N217="snížená",J217,0)</f>
        <v>0</v>
      </c>
      <c r="BG217" s="227">
        <f>IF(N217="zákl. přenesená",J217,0)</f>
        <v>0</v>
      </c>
      <c r="BH217" s="227">
        <f>IF(N217="sníž. přenesená",J217,0)</f>
        <v>0</v>
      </c>
      <c r="BI217" s="227">
        <f>IF(N217="nulová",J217,0)</f>
        <v>0</v>
      </c>
      <c r="BJ217" s="19" t="s">
        <v>82</v>
      </c>
      <c r="BK217" s="227">
        <f>ROUND(I217*H217,2)</f>
        <v>0</v>
      </c>
      <c r="BL217" s="19" t="s">
        <v>336</v>
      </c>
      <c r="BM217" s="226" t="s">
        <v>5176</v>
      </c>
    </row>
    <row r="218" s="13" customFormat="1">
      <c r="A218" s="13"/>
      <c r="B218" s="233"/>
      <c r="C218" s="234"/>
      <c r="D218" s="235" t="s">
        <v>238</v>
      </c>
      <c r="E218" s="236" t="s">
        <v>19</v>
      </c>
      <c r="F218" s="237" t="s">
        <v>82</v>
      </c>
      <c r="G218" s="234"/>
      <c r="H218" s="238">
        <v>1</v>
      </c>
      <c r="I218" s="239"/>
      <c r="J218" s="234"/>
      <c r="K218" s="234"/>
      <c r="L218" s="240"/>
      <c r="M218" s="241"/>
      <c r="N218" s="242"/>
      <c r="O218" s="242"/>
      <c r="P218" s="242"/>
      <c r="Q218" s="242"/>
      <c r="R218" s="242"/>
      <c r="S218" s="242"/>
      <c r="T218" s="242"/>
      <c r="U218" s="243"/>
      <c r="V218" s="13"/>
      <c r="W218" s="13"/>
      <c r="X218" s="13"/>
      <c r="Y218" s="13"/>
      <c r="Z218" s="13"/>
      <c r="AA218" s="13"/>
      <c r="AB218" s="13"/>
      <c r="AC218" s="13"/>
      <c r="AD218" s="13"/>
      <c r="AE218" s="13"/>
      <c r="AT218" s="244" t="s">
        <v>238</v>
      </c>
      <c r="AU218" s="244" t="s">
        <v>84</v>
      </c>
      <c r="AV218" s="13" t="s">
        <v>84</v>
      </c>
      <c r="AW218" s="13" t="s">
        <v>37</v>
      </c>
      <c r="AX218" s="13" t="s">
        <v>75</v>
      </c>
      <c r="AY218" s="244" t="s">
        <v>227</v>
      </c>
    </row>
    <row r="219" s="14" customFormat="1">
      <c r="A219" s="14"/>
      <c r="B219" s="245"/>
      <c r="C219" s="246"/>
      <c r="D219" s="235" t="s">
        <v>238</v>
      </c>
      <c r="E219" s="247" t="s">
        <v>19</v>
      </c>
      <c r="F219" s="248" t="s">
        <v>240</v>
      </c>
      <c r="G219" s="246"/>
      <c r="H219" s="249">
        <v>1</v>
      </c>
      <c r="I219" s="250"/>
      <c r="J219" s="246"/>
      <c r="K219" s="246"/>
      <c r="L219" s="251"/>
      <c r="M219" s="252"/>
      <c r="N219" s="253"/>
      <c r="O219" s="253"/>
      <c r="P219" s="253"/>
      <c r="Q219" s="253"/>
      <c r="R219" s="253"/>
      <c r="S219" s="253"/>
      <c r="T219" s="253"/>
      <c r="U219" s="254"/>
      <c r="V219" s="14"/>
      <c r="W219" s="14"/>
      <c r="X219" s="14"/>
      <c r="Y219" s="14"/>
      <c r="Z219" s="14"/>
      <c r="AA219" s="14"/>
      <c r="AB219" s="14"/>
      <c r="AC219" s="14"/>
      <c r="AD219" s="14"/>
      <c r="AE219" s="14"/>
      <c r="AT219" s="255" t="s">
        <v>238</v>
      </c>
      <c r="AU219" s="255" t="s">
        <v>84</v>
      </c>
      <c r="AV219" s="14" t="s">
        <v>234</v>
      </c>
      <c r="AW219" s="14" t="s">
        <v>37</v>
      </c>
      <c r="AX219" s="14" t="s">
        <v>82</v>
      </c>
      <c r="AY219" s="255" t="s">
        <v>227</v>
      </c>
    </row>
    <row r="220" s="2" customFormat="1" ht="16.5" customHeight="1">
      <c r="A220" s="40"/>
      <c r="B220" s="41"/>
      <c r="C220" s="215" t="s">
        <v>566</v>
      </c>
      <c r="D220" s="215" t="s">
        <v>229</v>
      </c>
      <c r="E220" s="216" t="s">
        <v>5177</v>
      </c>
      <c r="F220" s="217" t="s">
        <v>5178</v>
      </c>
      <c r="G220" s="218" t="s">
        <v>2051</v>
      </c>
      <c r="H220" s="219">
        <v>1</v>
      </c>
      <c r="I220" s="220"/>
      <c r="J220" s="221">
        <f>ROUND(I220*H220,2)</f>
        <v>0</v>
      </c>
      <c r="K220" s="217" t="s">
        <v>19</v>
      </c>
      <c r="L220" s="46"/>
      <c r="M220" s="222" t="s">
        <v>19</v>
      </c>
      <c r="N220" s="223" t="s">
        <v>46</v>
      </c>
      <c r="O220" s="86"/>
      <c r="P220" s="224">
        <f>O220*H220</f>
        <v>0</v>
      </c>
      <c r="Q220" s="224">
        <v>0</v>
      </c>
      <c r="R220" s="224">
        <f>Q220*H220</f>
        <v>0</v>
      </c>
      <c r="S220" s="224">
        <v>0</v>
      </c>
      <c r="T220" s="224">
        <f>S220*H220</f>
        <v>0</v>
      </c>
      <c r="U220" s="225" t="s">
        <v>19</v>
      </c>
      <c r="V220" s="40"/>
      <c r="W220" s="40"/>
      <c r="X220" s="40"/>
      <c r="Y220" s="40"/>
      <c r="Z220" s="40"/>
      <c r="AA220" s="40"/>
      <c r="AB220" s="40"/>
      <c r="AC220" s="40"/>
      <c r="AD220" s="40"/>
      <c r="AE220" s="40"/>
      <c r="AR220" s="226" t="s">
        <v>336</v>
      </c>
      <c r="AT220" s="226" t="s">
        <v>229</v>
      </c>
      <c r="AU220" s="226" t="s">
        <v>84</v>
      </c>
      <c r="AY220" s="19" t="s">
        <v>227</v>
      </c>
      <c r="BE220" s="227">
        <f>IF(N220="základní",J220,0)</f>
        <v>0</v>
      </c>
      <c r="BF220" s="227">
        <f>IF(N220="snížená",J220,0)</f>
        <v>0</v>
      </c>
      <c r="BG220" s="227">
        <f>IF(N220="zákl. přenesená",J220,0)</f>
        <v>0</v>
      </c>
      <c r="BH220" s="227">
        <f>IF(N220="sníž. přenesená",J220,0)</f>
        <v>0</v>
      </c>
      <c r="BI220" s="227">
        <f>IF(N220="nulová",J220,0)</f>
        <v>0</v>
      </c>
      <c r="BJ220" s="19" t="s">
        <v>82</v>
      </c>
      <c r="BK220" s="227">
        <f>ROUND(I220*H220,2)</f>
        <v>0</v>
      </c>
      <c r="BL220" s="19" t="s">
        <v>336</v>
      </c>
      <c r="BM220" s="226" t="s">
        <v>5179</v>
      </c>
    </row>
    <row r="221" s="13" customFormat="1">
      <c r="A221" s="13"/>
      <c r="B221" s="233"/>
      <c r="C221" s="234"/>
      <c r="D221" s="235" t="s">
        <v>238</v>
      </c>
      <c r="E221" s="236" t="s">
        <v>19</v>
      </c>
      <c r="F221" s="237" t="s">
        <v>82</v>
      </c>
      <c r="G221" s="234"/>
      <c r="H221" s="238">
        <v>1</v>
      </c>
      <c r="I221" s="239"/>
      <c r="J221" s="234"/>
      <c r="K221" s="234"/>
      <c r="L221" s="240"/>
      <c r="M221" s="241"/>
      <c r="N221" s="242"/>
      <c r="O221" s="242"/>
      <c r="P221" s="242"/>
      <c r="Q221" s="242"/>
      <c r="R221" s="242"/>
      <c r="S221" s="242"/>
      <c r="T221" s="242"/>
      <c r="U221" s="243"/>
      <c r="V221" s="13"/>
      <c r="W221" s="13"/>
      <c r="X221" s="13"/>
      <c r="Y221" s="13"/>
      <c r="Z221" s="13"/>
      <c r="AA221" s="13"/>
      <c r="AB221" s="13"/>
      <c r="AC221" s="13"/>
      <c r="AD221" s="13"/>
      <c r="AE221" s="13"/>
      <c r="AT221" s="244" t="s">
        <v>238</v>
      </c>
      <c r="AU221" s="244" t="s">
        <v>84</v>
      </c>
      <c r="AV221" s="13" t="s">
        <v>84</v>
      </c>
      <c r="AW221" s="13" t="s">
        <v>37</v>
      </c>
      <c r="AX221" s="13" t="s">
        <v>75</v>
      </c>
      <c r="AY221" s="244" t="s">
        <v>227</v>
      </c>
    </row>
    <row r="222" s="14" customFormat="1">
      <c r="A222" s="14"/>
      <c r="B222" s="245"/>
      <c r="C222" s="246"/>
      <c r="D222" s="235" t="s">
        <v>238</v>
      </c>
      <c r="E222" s="247" t="s">
        <v>19</v>
      </c>
      <c r="F222" s="248" t="s">
        <v>240</v>
      </c>
      <c r="G222" s="246"/>
      <c r="H222" s="249">
        <v>1</v>
      </c>
      <c r="I222" s="250"/>
      <c r="J222" s="246"/>
      <c r="K222" s="246"/>
      <c r="L222" s="251"/>
      <c r="M222" s="252"/>
      <c r="N222" s="253"/>
      <c r="O222" s="253"/>
      <c r="P222" s="253"/>
      <c r="Q222" s="253"/>
      <c r="R222" s="253"/>
      <c r="S222" s="253"/>
      <c r="T222" s="253"/>
      <c r="U222" s="254"/>
      <c r="V222" s="14"/>
      <c r="W222" s="14"/>
      <c r="X222" s="14"/>
      <c r="Y222" s="14"/>
      <c r="Z222" s="14"/>
      <c r="AA222" s="14"/>
      <c r="AB222" s="14"/>
      <c r="AC222" s="14"/>
      <c r="AD222" s="14"/>
      <c r="AE222" s="14"/>
      <c r="AT222" s="255" t="s">
        <v>238</v>
      </c>
      <c r="AU222" s="255" t="s">
        <v>84</v>
      </c>
      <c r="AV222" s="14" t="s">
        <v>234</v>
      </c>
      <c r="AW222" s="14" t="s">
        <v>37</v>
      </c>
      <c r="AX222" s="14" t="s">
        <v>82</v>
      </c>
      <c r="AY222" s="255" t="s">
        <v>227</v>
      </c>
    </row>
    <row r="223" s="2" customFormat="1" ht="16.5" customHeight="1">
      <c r="A223" s="40"/>
      <c r="B223" s="41"/>
      <c r="C223" s="215" t="s">
        <v>571</v>
      </c>
      <c r="D223" s="215" t="s">
        <v>229</v>
      </c>
      <c r="E223" s="216" t="s">
        <v>5180</v>
      </c>
      <c r="F223" s="217" t="s">
        <v>5181</v>
      </c>
      <c r="G223" s="218" t="s">
        <v>2051</v>
      </c>
      <c r="H223" s="219">
        <v>1</v>
      </c>
      <c r="I223" s="220"/>
      <c r="J223" s="221">
        <f>ROUND(I223*H223,2)</f>
        <v>0</v>
      </c>
      <c r="K223" s="217" t="s">
        <v>19</v>
      </c>
      <c r="L223" s="46"/>
      <c r="M223" s="222" t="s">
        <v>19</v>
      </c>
      <c r="N223" s="223" t="s">
        <v>46</v>
      </c>
      <c r="O223" s="86"/>
      <c r="P223" s="224">
        <f>O223*H223</f>
        <v>0</v>
      </c>
      <c r="Q223" s="224">
        <v>0</v>
      </c>
      <c r="R223" s="224">
        <f>Q223*H223</f>
        <v>0</v>
      </c>
      <c r="S223" s="224">
        <v>0</v>
      </c>
      <c r="T223" s="224">
        <f>S223*H223</f>
        <v>0</v>
      </c>
      <c r="U223" s="225" t="s">
        <v>19</v>
      </c>
      <c r="V223" s="40"/>
      <c r="W223" s="40"/>
      <c r="X223" s="40"/>
      <c r="Y223" s="40"/>
      <c r="Z223" s="40"/>
      <c r="AA223" s="40"/>
      <c r="AB223" s="40"/>
      <c r="AC223" s="40"/>
      <c r="AD223" s="40"/>
      <c r="AE223" s="40"/>
      <c r="AR223" s="226" t="s">
        <v>336</v>
      </c>
      <c r="AT223" s="226" t="s">
        <v>229</v>
      </c>
      <c r="AU223" s="226" t="s">
        <v>84</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336</v>
      </c>
      <c r="BM223" s="226" t="s">
        <v>5182</v>
      </c>
    </row>
    <row r="224" s="13" customFormat="1">
      <c r="A224" s="13"/>
      <c r="B224" s="233"/>
      <c r="C224" s="234"/>
      <c r="D224" s="235" t="s">
        <v>238</v>
      </c>
      <c r="E224" s="236" t="s">
        <v>19</v>
      </c>
      <c r="F224" s="237" t="s">
        <v>82</v>
      </c>
      <c r="G224" s="234"/>
      <c r="H224" s="238">
        <v>1</v>
      </c>
      <c r="I224" s="239"/>
      <c r="J224" s="234"/>
      <c r="K224" s="234"/>
      <c r="L224" s="240"/>
      <c r="M224" s="241"/>
      <c r="N224" s="242"/>
      <c r="O224" s="242"/>
      <c r="P224" s="242"/>
      <c r="Q224" s="242"/>
      <c r="R224" s="242"/>
      <c r="S224" s="242"/>
      <c r="T224" s="242"/>
      <c r="U224" s="243"/>
      <c r="V224" s="13"/>
      <c r="W224" s="13"/>
      <c r="X224" s="13"/>
      <c r="Y224" s="13"/>
      <c r="Z224" s="13"/>
      <c r="AA224" s="13"/>
      <c r="AB224" s="13"/>
      <c r="AC224" s="13"/>
      <c r="AD224" s="13"/>
      <c r="AE224" s="13"/>
      <c r="AT224" s="244" t="s">
        <v>238</v>
      </c>
      <c r="AU224" s="244" t="s">
        <v>84</v>
      </c>
      <c r="AV224" s="13" t="s">
        <v>84</v>
      </c>
      <c r="AW224" s="13" t="s">
        <v>37</v>
      </c>
      <c r="AX224" s="13" t="s">
        <v>75</v>
      </c>
      <c r="AY224" s="244" t="s">
        <v>227</v>
      </c>
    </row>
    <row r="225" s="14" customFormat="1">
      <c r="A225" s="14"/>
      <c r="B225" s="245"/>
      <c r="C225" s="246"/>
      <c r="D225" s="235" t="s">
        <v>238</v>
      </c>
      <c r="E225" s="247" t="s">
        <v>19</v>
      </c>
      <c r="F225" s="248" t="s">
        <v>240</v>
      </c>
      <c r="G225" s="246"/>
      <c r="H225" s="249">
        <v>1</v>
      </c>
      <c r="I225" s="250"/>
      <c r="J225" s="246"/>
      <c r="K225" s="246"/>
      <c r="L225" s="251"/>
      <c r="M225" s="252"/>
      <c r="N225" s="253"/>
      <c r="O225" s="253"/>
      <c r="P225" s="253"/>
      <c r="Q225" s="253"/>
      <c r="R225" s="253"/>
      <c r="S225" s="253"/>
      <c r="T225" s="253"/>
      <c r="U225" s="254"/>
      <c r="V225" s="14"/>
      <c r="W225" s="14"/>
      <c r="X225" s="14"/>
      <c r="Y225" s="14"/>
      <c r="Z225" s="14"/>
      <c r="AA225" s="14"/>
      <c r="AB225" s="14"/>
      <c r="AC225" s="14"/>
      <c r="AD225" s="14"/>
      <c r="AE225" s="14"/>
      <c r="AT225" s="255" t="s">
        <v>238</v>
      </c>
      <c r="AU225" s="255" t="s">
        <v>84</v>
      </c>
      <c r="AV225" s="14" t="s">
        <v>234</v>
      </c>
      <c r="AW225" s="14" t="s">
        <v>37</v>
      </c>
      <c r="AX225" s="14" t="s">
        <v>82</v>
      </c>
      <c r="AY225" s="255" t="s">
        <v>227</v>
      </c>
    </row>
    <row r="226" s="2" customFormat="1" ht="24.15" customHeight="1">
      <c r="A226" s="40"/>
      <c r="B226" s="41"/>
      <c r="C226" s="215" t="s">
        <v>576</v>
      </c>
      <c r="D226" s="215" t="s">
        <v>229</v>
      </c>
      <c r="E226" s="216" t="s">
        <v>5183</v>
      </c>
      <c r="F226" s="217" t="s">
        <v>2304</v>
      </c>
      <c r="G226" s="218" t="s">
        <v>2051</v>
      </c>
      <c r="H226" s="219">
        <v>1</v>
      </c>
      <c r="I226" s="220"/>
      <c r="J226" s="221">
        <f>ROUND(I226*H226,2)</f>
        <v>0</v>
      </c>
      <c r="K226" s="217" t="s">
        <v>19</v>
      </c>
      <c r="L226" s="46"/>
      <c r="M226" s="222" t="s">
        <v>19</v>
      </c>
      <c r="N226" s="223" t="s">
        <v>46</v>
      </c>
      <c r="O226" s="86"/>
      <c r="P226" s="224">
        <f>O226*H226</f>
        <v>0</v>
      </c>
      <c r="Q226" s="224">
        <v>0</v>
      </c>
      <c r="R226" s="224">
        <f>Q226*H226</f>
        <v>0</v>
      </c>
      <c r="S226" s="224">
        <v>0</v>
      </c>
      <c r="T226" s="224">
        <f>S226*H226</f>
        <v>0</v>
      </c>
      <c r="U226" s="225" t="s">
        <v>19</v>
      </c>
      <c r="V226" s="40"/>
      <c r="W226" s="40"/>
      <c r="X226" s="40"/>
      <c r="Y226" s="40"/>
      <c r="Z226" s="40"/>
      <c r="AA226" s="40"/>
      <c r="AB226" s="40"/>
      <c r="AC226" s="40"/>
      <c r="AD226" s="40"/>
      <c r="AE226" s="40"/>
      <c r="AR226" s="226" t="s">
        <v>336</v>
      </c>
      <c r="AT226" s="226" t="s">
        <v>229</v>
      </c>
      <c r="AU226" s="226" t="s">
        <v>84</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336</v>
      </c>
      <c r="BM226" s="226" t="s">
        <v>5184</v>
      </c>
    </row>
    <row r="227" s="13" customFormat="1">
      <c r="A227" s="13"/>
      <c r="B227" s="233"/>
      <c r="C227" s="234"/>
      <c r="D227" s="235" t="s">
        <v>238</v>
      </c>
      <c r="E227" s="236" t="s">
        <v>19</v>
      </c>
      <c r="F227" s="237" t="s">
        <v>82</v>
      </c>
      <c r="G227" s="234"/>
      <c r="H227" s="238">
        <v>1</v>
      </c>
      <c r="I227" s="239"/>
      <c r="J227" s="234"/>
      <c r="K227" s="234"/>
      <c r="L227" s="240"/>
      <c r="M227" s="241"/>
      <c r="N227" s="242"/>
      <c r="O227" s="242"/>
      <c r="P227" s="242"/>
      <c r="Q227" s="242"/>
      <c r="R227" s="242"/>
      <c r="S227" s="242"/>
      <c r="T227" s="242"/>
      <c r="U227" s="243"/>
      <c r="V227" s="13"/>
      <c r="W227" s="13"/>
      <c r="X227" s="13"/>
      <c r="Y227" s="13"/>
      <c r="Z227" s="13"/>
      <c r="AA227" s="13"/>
      <c r="AB227" s="13"/>
      <c r="AC227" s="13"/>
      <c r="AD227" s="13"/>
      <c r="AE227" s="13"/>
      <c r="AT227" s="244" t="s">
        <v>238</v>
      </c>
      <c r="AU227" s="244" t="s">
        <v>84</v>
      </c>
      <c r="AV227" s="13" t="s">
        <v>84</v>
      </c>
      <c r="AW227" s="13" t="s">
        <v>37</v>
      </c>
      <c r="AX227" s="13" t="s">
        <v>75</v>
      </c>
      <c r="AY227" s="244" t="s">
        <v>227</v>
      </c>
    </row>
    <row r="228" s="14" customFormat="1">
      <c r="A228" s="14"/>
      <c r="B228" s="245"/>
      <c r="C228" s="246"/>
      <c r="D228" s="235" t="s">
        <v>238</v>
      </c>
      <c r="E228" s="247" t="s">
        <v>19</v>
      </c>
      <c r="F228" s="248" t="s">
        <v>240</v>
      </c>
      <c r="G228" s="246"/>
      <c r="H228" s="249">
        <v>1</v>
      </c>
      <c r="I228" s="250"/>
      <c r="J228" s="246"/>
      <c r="K228" s="246"/>
      <c r="L228" s="251"/>
      <c r="M228" s="252"/>
      <c r="N228" s="253"/>
      <c r="O228" s="253"/>
      <c r="P228" s="253"/>
      <c r="Q228" s="253"/>
      <c r="R228" s="253"/>
      <c r="S228" s="253"/>
      <c r="T228" s="253"/>
      <c r="U228" s="254"/>
      <c r="V228" s="14"/>
      <c r="W228" s="14"/>
      <c r="X228" s="14"/>
      <c r="Y228" s="14"/>
      <c r="Z228" s="14"/>
      <c r="AA228" s="14"/>
      <c r="AB228" s="14"/>
      <c r="AC228" s="14"/>
      <c r="AD228" s="14"/>
      <c r="AE228" s="14"/>
      <c r="AT228" s="255" t="s">
        <v>238</v>
      </c>
      <c r="AU228" s="255" t="s">
        <v>84</v>
      </c>
      <c r="AV228" s="14" t="s">
        <v>234</v>
      </c>
      <c r="AW228" s="14" t="s">
        <v>37</v>
      </c>
      <c r="AX228" s="14" t="s">
        <v>82</v>
      </c>
      <c r="AY228" s="255" t="s">
        <v>227</v>
      </c>
    </row>
    <row r="229" s="12" customFormat="1" ht="25.92" customHeight="1">
      <c r="A229" s="12"/>
      <c r="B229" s="199"/>
      <c r="C229" s="200"/>
      <c r="D229" s="201" t="s">
        <v>74</v>
      </c>
      <c r="E229" s="202" t="s">
        <v>365</v>
      </c>
      <c r="F229" s="202" t="s">
        <v>366</v>
      </c>
      <c r="G229" s="200"/>
      <c r="H229" s="200"/>
      <c r="I229" s="203"/>
      <c r="J229" s="204">
        <f>BK229</f>
        <v>0</v>
      </c>
      <c r="K229" s="200"/>
      <c r="L229" s="205"/>
      <c r="M229" s="206"/>
      <c r="N229" s="207"/>
      <c r="O229" s="207"/>
      <c r="P229" s="208">
        <f>SUM(P230:P236)</f>
        <v>0</v>
      </c>
      <c r="Q229" s="207"/>
      <c r="R229" s="208">
        <f>SUM(R230:R236)</f>
        <v>0</v>
      </c>
      <c r="S229" s="207"/>
      <c r="T229" s="208">
        <f>SUM(T230:T236)</f>
        <v>0</v>
      </c>
      <c r="U229" s="209"/>
      <c r="V229" s="12"/>
      <c r="W229" s="12"/>
      <c r="X229" s="12"/>
      <c r="Y229" s="12"/>
      <c r="Z229" s="12"/>
      <c r="AA229" s="12"/>
      <c r="AB229" s="12"/>
      <c r="AC229" s="12"/>
      <c r="AD229" s="12"/>
      <c r="AE229" s="12"/>
      <c r="AR229" s="210" t="s">
        <v>234</v>
      </c>
      <c r="AT229" s="211" t="s">
        <v>74</v>
      </c>
      <c r="AU229" s="211" t="s">
        <v>75</v>
      </c>
      <c r="AY229" s="210" t="s">
        <v>227</v>
      </c>
      <c r="BK229" s="212">
        <f>SUM(BK230:BK236)</f>
        <v>0</v>
      </c>
    </row>
    <row r="230" s="2" customFormat="1" ht="16.5" customHeight="1">
      <c r="A230" s="40"/>
      <c r="B230" s="41"/>
      <c r="C230" s="215" t="s">
        <v>581</v>
      </c>
      <c r="D230" s="215" t="s">
        <v>229</v>
      </c>
      <c r="E230" s="216" t="s">
        <v>2631</v>
      </c>
      <c r="F230" s="217" t="s">
        <v>2632</v>
      </c>
      <c r="G230" s="218" t="s">
        <v>370</v>
      </c>
      <c r="H230" s="219">
        <v>110</v>
      </c>
      <c r="I230" s="220"/>
      <c r="J230" s="221">
        <f>ROUND(I230*H230,2)</f>
        <v>0</v>
      </c>
      <c r="K230" s="217" t="s">
        <v>4381</v>
      </c>
      <c r="L230" s="46"/>
      <c r="M230" s="222" t="s">
        <v>19</v>
      </c>
      <c r="N230" s="223" t="s">
        <v>46</v>
      </c>
      <c r="O230" s="86"/>
      <c r="P230" s="224">
        <f>O230*H230</f>
        <v>0</v>
      </c>
      <c r="Q230" s="224">
        <v>0</v>
      </c>
      <c r="R230" s="224">
        <f>Q230*H230</f>
        <v>0</v>
      </c>
      <c r="S230" s="224">
        <v>0</v>
      </c>
      <c r="T230" s="224">
        <f>S230*H230</f>
        <v>0</v>
      </c>
      <c r="U230" s="225" t="s">
        <v>19</v>
      </c>
      <c r="V230" s="40"/>
      <c r="W230" s="40"/>
      <c r="X230" s="40"/>
      <c r="Y230" s="40"/>
      <c r="Z230" s="40"/>
      <c r="AA230" s="40"/>
      <c r="AB230" s="40"/>
      <c r="AC230" s="40"/>
      <c r="AD230" s="40"/>
      <c r="AE230" s="40"/>
      <c r="AR230" s="226" t="s">
        <v>371</v>
      </c>
      <c r="AT230" s="226" t="s">
        <v>229</v>
      </c>
      <c r="AU230" s="226" t="s">
        <v>82</v>
      </c>
      <c r="AY230" s="19" t="s">
        <v>227</v>
      </c>
      <c r="BE230" s="227">
        <f>IF(N230="základní",J230,0)</f>
        <v>0</v>
      </c>
      <c r="BF230" s="227">
        <f>IF(N230="snížená",J230,0)</f>
        <v>0</v>
      </c>
      <c r="BG230" s="227">
        <f>IF(N230="zákl. přenesená",J230,0)</f>
        <v>0</v>
      </c>
      <c r="BH230" s="227">
        <f>IF(N230="sníž. přenesená",J230,0)</f>
        <v>0</v>
      </c>
      <c r="BI230" s="227">
        <f>IF(N230="nulová",J230,0)</f>
        <v>0</v>
      </c>
      <c r="BJ230" s="19" t="s">
        <v>82</v>
      </c>
      <c r="BK230" s="227">
        <f>ROUND(I230*H230,2)</f>
        <v>0</v>
      </c>
      <c r="BL230" s="19" t="s">
        <v>371</v>
      </c>
      <c r="BM230" s="226" t="s">
        <v>5185</v>
      </c>
    </row>
    <row r="231" s="2" customFormat="1">
      <c r="A231" s="40"/>
      <c r="B231" s="41"/>
      <c r="C231" s="42"/>
      <c r="D231" s="228" t="s">
        <v>236</v>
      </c>
      <c r="E231" s="42"/>
      <c r="F231" s="229" t="s">
        <v>5186</v>
      </c>
      <c r="G231" s="42"/>
      <c r="H231" s="42"/>
      <c r="I231" s="230"/>
      <c r="J231" s="42"/>
      <c r="K231" s="42"/>
      <c r="L231" s="46"/>
      <c r="M231" s="231"/>
      <c r="N231" s="232"/>
      <c r="O231" s="86"/>
      <c r="P231" s="86"/>
      <c r="Q231" s="86"/>
      <c r="R231" s="86"/>
      <c r="S231" s="86"/>
      <c r="T231" s="86"/>
      <c r="U231" s="87"/>
      <c r="V231" s="40"/>
      <c r="W231" s="40"/>
      <c r="X231" s="40"/>
      <c r="Y231" s="40"/>
      <c r="Z231" s="40"/>
      <c r="AA231" s="40"/>
      <c r="AB231" s="40"/>
      <c r="AC231" s="40"/>
      <c r="AD231" s="40"/>
      <c r="AE231" s="40"/>
      <c r="AT231" s="19" t="s">
        <v>236</v>
      </c>
      <c r="AU231" s="19" t="s">
        <v>82</v>
      </c>
    </row>
    <row r="232" s="13" customFormat="1">
      <c r="A232" s="13"/>
      <c r="B232" s="233"/>
      <c r="C232" s="234"/>
      <c r="D232" s="235" t="s">
        <v>238</v>
      </c>
      <c r="E232" s="236" t="s">
        <v>19</v>
      </c>
      <c r="F232" s="237" t="s">
        <v>5187</v>
      </c>
      <c r="G232" s="234"/>
      <c r="H232" s="238">
        <v>72</v>
      </c>
      <c r="I232" s="239"/>
      <c r="J232" s="234"/>
      <c r="K232" s="234"/>
      <c r="L232" s="240"/>
      <c r="M232" s="241"/>
      <c r="N232" s="242"/>
      <c r="O232" s="242"/>
      <c r="P232" s="242"/>
      <c r="Q232" s="242"/>
      <c r="R232" s="242"/>
      <c r="S232" s="242"/>
      <c r="T232" s="242"/>
      <c r="U232" s="243"/>
      <c r="V232" s="13"/>
      <c r="W232" s="13"/>
      <c r="X232" s="13"/>
      <c r="Y232" s="13"/>
      <c r="Z232" s="13"/>
      <c r="AA232" s="13"/>
      <c r="AB232" s="13"/>
      <c r="AC232" s="13"/>
      <c r="AD232" s="13"/>
      <c r="AE232" s="13"/>
      <c r="AT232" s="244" t="s">
        <v>238</v>
      </c>
      <c r="AU232" s="244" t="s">
        <v>82</v>
      </c>
      <c r="AV232" s="13" t="s">
        <v>84</v>
      </c>
      <c r="AW232" s="13" t="s">
        <v>37</v>
      </c>
      <c r="AX232" s="13" t="s">
        <v>75</v>
      </c>
      <c r="AY232" s="244" t="s">
        <v>227</v>
      </c>
    </row>
    <row r="233" s="13" customFormat="1">
      <c r="A233" s="13"/>
      <c r="B233" s="233"/>
      <c r="C233" s="234"/>
      <c r="D233" s="235" t="s">
        <v>238</v>
      </c>
      <c r="E233" s="236" t="s">
        <v>19</v>
      </c>
      <c r="F233" s="237" t="s">
        <v>5188</v>
      </c>
      <c r="G233" s="234"/>
      <c r="H233" s="238">
        <v>16</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82</v>
      </c>
      <c r="AV233" s="13" t="s">
        <v>84</v>
      </c>
      <c r="AW233" s="13" t="s">
        <v>37</v>
      </c>
      <c r="AX233" s="13" t="s">
        <v>75</v>
      </c>
      <c r="AY233" s="244" t="s">
        <v>227</v>
      </c>
    </row>
    <row r="234" s="13" customFormat="1">
      <c r="A234" s="13"/>
      <c r="B234" s="233"/>
      <c r="C234" s="234"/>
      <c r="D234" s="235" t="s">
        <v>238</v>
      </c>
      <c r="E234" s="236" t="s">
        <v>19</v>
      </c>
      <c r="F234" s="237" t="s">
        <v>5189</v>
      </c>
      <c r="G234" s="234"/>
      <c r="H234" s="238">
        <v>18</v>
      </c>
      <c r="I234" s="239"/>
      <c r="J234" s="234"/>
      <c r="K234" s="234"/>
      <c r="L234" s="240"/>
      <c r="M234" s="241"/>
      <c r="N234" s="242"/>
      <c r="O234" s="242"/>
      <c r="P234" s="242"/>
      <c r="Q234" s="242"/>
      <c r="R234" s="242"/>
      <c r="S234" s="242"/>
      <c r="T234" s="242"/>
      <c r="U234" s="243"/>
      <c r="V234" s="13"/>
      <c r="W234" s="13"/>
      <c r="X234" s="13"/>
      <c r="Y234" s="13"/>
      <c r="Z234" s="13"/>
      <c r="AA234" s="13"/>
      <c r="AB234" s="13"/>
      <c r="AC234" s="13"/>
      <c r="AD234" s="13"/>
      <c r="AE234" s="13"/>
      <c r="AT234" s="244" t="s">
        <v>238</v>
      </c>
      <c r="AU234" s="244" t="s">
        <v>82</v>
      </c>
      <c r="AV234" s="13" t="s">
        <v>84</v>
      </c>
      <c r="AW234" s="13" t="s">
        <v>37</v>
      </c>
      <c r="AX234" s="13" t="s">
        <v>75</v>
      </c>
      <c r="AY234" s="244" t="s">
        <v>227</v>
      </c>
    </row>
    <row r="235" s="13" customFormat="1">
      <c r="A235" s="13"/>
      <c r="B235" s="233"/>
      <c r="C235" s="234"/>
      <c r="D235" s="235" t="s">
        <v>238</v>
      </c>
      <c r="E235" s="236" t="s">
        <v>19</v>
      </c>
      <c r="F235" s="237" t="s">
        <v>5068</v>
      </c>
      <c r="G235" s="234"/>
      <c r="H235" s="238">
        <v>4</v>
      </c>
      <c r="I235" s="239"/>
      <c r="J235" s="234"/>
      <c r="K235" s="234"/>
      <c r="L235" s="240"/>
      <c r="M235" s="241"/>
      <c r="N235" s="242"/>
      <c r="O235" s="242"/>
      <c r="P235" s="242"/>
      <c r="Q235" s="242"/>
      <c r="R235" s="242"/>
      <c r="S235" s="242"/>
      <c r="T235" s="242"/>
      <c r="U235" s="243"/>
      <c r="V235" s="13"/>
      <c r="W235" s="13"/>
      <c r="X235" s="13"/>
      <c r="Y235" s="13"/>
      <c r="Z235" s="13"/>
      <c r="AA235" s="13"/>
      <c r="AB235" s="13"/>
      <c r="AC235" s="13"/>
      <c r="AD235" s="13"/>
      <c r="AE235" s="13"/>
      <c r="AT235" s="244" t="s">
        <v>238</v>
      </c>
      <c r="AU235" s="244" t="s">
        <v>82</v>
      </c>
      <c r="AV235" s="13" t="s">
        <v>84</v>
      </c>
      <c r="AW235" s="13" t="s">
        <v>37</v>
      </c>
      <c r="AX235" s="13" t="s">
        <v>75</v>
      </c>
      <c r="AY235" s="244" t="s">
        <v>227</v>
      </c>
    </row>
    <row r="236" s="14" customFormat="1">
      <c r="A236" s="14"/>
      <c r="B236" s="245"/>
      <c r="C236" s="246"/>
      <c r="D236" s="235" t="s">
        <v>238</v>
      </c>
      <c r="E236" s="247" t="s">
        <v>19</v>
      </c>
      <c r="F236" s="248" t="s">
        <v>240</v>
      </c>
      <c r="G236" s="246"/>
      <c r="H236" s="249">
        <v>110</v>
      </c>
      <c r="I236" s="250"/>
      <c r="J236" s="246"/>
      <c r="K236" s="246"/>
      <c r="L236" s="251"/>
      <c r="M236" s="276"/>
      <c r="N236" s="277"/>
      <c r="O236" s="277"/>
      <c r="P236" s="277"/>
      <c r="Q236" s="277"/>
      <c r="R236" s="277"/>
      <c r="S236" s="277"/>
      <c r="T236" s="277"/>
      <c r="U236" s="278"/>
      <c r="V236" s="14"/>
      <c r="W236" s="14"/>
      <c r="X236" s="14"/>
      <c r="Y236" s="14"/>
      <c r="Z236" s="14"/>
      <c r="AA236" s="14"/>
      <c r="AB236" s="14"/>
      <c r="AC236" s="14"/>
      <c r="AD236" s="14"/>
      <c r="AE236" s="14"/>
      <c r="AT236" s="255" t="s">
        <v>238</v>
      </c>
      <c r="AU236" s="255" t="s">
        <v>82</v>
      </c>
      <c r="AV236" s="14" t="s">
        <v>234</v>
      </c>
      <c r="AW236" s="14" t="s">
        <v>37</v>
      </c>
      <c r="AX236" s="14" t="s">
        <v>82</v>
      </c>
      <c r="AY236" s="255" t="s">
        <v>227</v>
      </c>
    </row>
    <row r="237" s="2" customFormat="1" ht="6.96" customHeight="1">
      <c r="A237" s="40"/>
      <c r="B237" s="61"/>
      <c r="C237" s="62"/>
      <c r="D237" s="62"/>
      <c r="E237" s="62"/>
      <c r="F237" s="62"/>
      <c r="G237" s="62"/>
      <c r="H237" s="62"/>
      <c r="I237" s="62"/>
      <c r="J237" s="62"/>
      <c r="K237" s="62"/>
      <c r="L237" s="46"/>
      <c r="M237" s="40"/>
      <c r="O237" s="40"/>
      <c r="P237" s="40"/>
      <c r="Q237" s="40"/>
      <c r="R237" s="40"/>
      <c r="S237" s="40"/>
      <c r="T237" s="40"/>
      <c r="U237" s="40"/>
      <c r="V237" s="40"/>
      <c r="W237" s="40"/>
      <c r="X237" s="40"/>
      <c r="Y237" s="40"/>
      <c r="Z237" s="40"/>
      <c r="AA237" s="40"/>
      <c r="AB237" s="40"/>
      <c r="AC237" s="40"/>
      <c r="AD237" s="40"/>
      <c r="AE237" s="40"/>
    </row>
  </sheetData>
  <sheetProtection sheet="1" autoFilter="0" formatColumns="0" formatRows="0" objects="1" scenarios="1" spinCount="100000" saltValue="ozsF0rUanTlTiMTOCrRR68+oWXfXkwrjqf+Ui75qg6Kcm6VgljWedb4jiw2CtmQs1o2MKRIekGgIBAYSD/IBXg==" hashValue="OFLHiT1clFOdu5LxjwiH5JVzSR1WkKmd/qN1AUUAZwbq1gGqZGGp2OoO2LXwnWLcW0ndidP76+aBMycW7gZvmQ==" algorithmName="SHA-512" password="CC35"/>
  <autoFilter ref="C93:K236"/>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5_01/946111111"/>
    <hyperlink ref="F102" r:id="rId2" display="https://podminky.urs.cz/item/CS_URS_2025_01/946111211"/>
    <hyperlink ref="F105" r:id="rId3" display="https://podminky.urs.cz/item/CS_URS_2025_01/946111811"/>
    <hyperlink ref="F108" r:id="rId4" display="https://podminky.urs.cz/item/CS_URS_2025_01/997013213"/>
    <hyperlink ref="F110" r:id="rId5" display="https://podminky.urs.cz/item/CS_URS_2025_01/997013501"/>
    <hyperlink ref="F112" r:id="rId6" display="https://podminky.urs.cz/item/CS_URS_2025_01/997013509"/>
    <hyperlink ref="F116" r:id="rId7" display="https://podminky.urs.cz/item/CS_URS_2025_01/997013631"/>
    <hyperlink ref="F120" r:id="rId8" display="https://podminky.urs.cz/item/CS_URS_2025_01/733111503"/>
    <hyperlink ref="F124" r:id="rId9" display="https://podminky.urs.cz/item/CS_URS_2025_01/733111505"/>
    <hyperlink ref="F128" r:id="rId10" display="https://podminky.urs.cz/item/CS_URS_2025_01/733120815"/>
    <hyperlink ref="F132" r:id="rId11" display="https://podminky.urs.cz/item/CS_URS_2025_01/733190107"/>
    <hyperlink ref="F136" r:id="rId12" display="https://podminky.urs.cz/item/CS_URS_2025_01/733811241"/>
    <hyperlink ref="F140" r:id="rId13" display="https://podminky.urs.cz/item/CS_URS_2025_01/733811242"/>
    <hyperlink ref="F148" r:id="rId14" display="https://podminky.urs.cz/item/CS_URS_2025_01/734211127"/>
    <hyperlink ref="F152" r:id="rId15" display="https://podminky.urs.cz/item/CS_URS_2025_01/734221532"/>
    <hyperlink ref="F156" r:id="rId16" display="https://podminky.urs.cz/item/CS_URS_2025_01/734221684"/>
    <hyperlink ref="F164" r:id="rId17" display="https://podminky.urs.cz/item/CS_URS_2025_01/734292723"/>
    <hyperlink ref="F175" r:id="rId18" display="https://podminky.urs.cz/item/CS_URS_2025_01/735152212"/>
    <hyperlink ref="F180" r:id="rId19" display="https://podminky.urs.cz/item/CS_URS_2025_01/735152217"/>
    <hyperlink ref="F188" r:id="rId20" display="https://podminky.urs.cz/item/CS_URS_2025_01/735152455"/>
    <hyperlink ref="F231" r:id="rId21" display="https://podminky.urs.cz/item/CS_URS_2025_01/HZS2221"/>
  </hyperlinks>
  <pageMargins left="0.39375" right="0.39375" top="0.39375" bottom="0.39375" header="0" footer="0"/>
  <pageSetup paperSize="9" orientation="landscape" blackAndWhite="1" fitToHeight="100"/>
  <headerFooter>
    <oddFooter>&amp;CStrana &amp;P z &amp;N</oddFooter>
  </headerFooter>
  <drawing r:id="rId22"/>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186</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1" customFormat="1" ht="12" customHeight="1">
      <c r="B8" s="22"/>
      <c r="D8" s="145" t="s">
        <v>191</v>
      </c>
      <c r="L8" s="22"/>
    </row>
    <row r="9" s="2" customFormat="1" ht="16.5" customHeight="1">
      <c r="A9" s="40"/>
      <c r="B9" s="46"/>
      <c r="C9" s="40"/>
      <c r="D9" s="40"/>
      <c r="E9" s="146" t="s">
        <v>4373</v>
      </c>
      <c r="F9" s="40"/>
      <c r="G9" s="40"/>
      <c r="H9" s="40"/>
      <c r="I9" s="40"/>
      <c r="J9" s="40"/>
      <c r="K9" s="40"/>
      <c r="L9" s="148"/>
      <c r="S9" s="40"/>
      <c r="T9" s="40"/>
      <c r="U9" s="40"/>
      <c r="V9" s="40"/>
      <c r="W9" s="40"/>
      <c r="X9" s="40"/>
      <c r="Y9" s="40"/>
      <c r="Z9" s="40"/>
      <c r="AA9" s="40"/>
      <c r="AB9" s="40"/>
      <c r="AC9" s="40"/>
      <c r="AD9" s="40"/>
      <c r="AE9" s="40"/>
    </row>
    <row r="10" s="2" customFormat="1" ht="12" customHeight="1">
      <c r="A10" s="40"/>
      <c r="B10" s="46"/>
      <c r="C10" s="40"/>
      <c r="D10" s="145" t="s">
        <v>193</v>
      </c>
      <c r="E10" s="40"/>
      <c r="F10" s="40"/>
      <c r="G10" s="40"/>
      <c r="H10" s="40"/>
      <c r="I10" s="40"/>
      <c r="J10" s="40"/>
      <c r="K10" s="40"/>
      <c r="L10" s="148"/>
      <c r="S10" s="40"/>
      <c r="T10" s="40"/>
      <c r="U10" s="40"/>
      <c r="V10" s="40"/>
      <c r="W10" s="40"/>
      <c r="X10" s="40"/>
      <c r="Y10" s="40"/>
      <c r="Z10" s="40"/>
      <c r="AA10" s="40"/>
      <c r="AB10" s="40"/>
      <c r="AC10" s="40"/>
      <c r="AD10" s="40"/>
      <c r="AE10" s="40"/>
    </row>
    <row r="11" s="2" customFormat="1" ht="16.5" customHeight="1">
      <c r="A11" s="40"/>
      <c r="B11" s="46"/>
      <c r="C11" s="40"/>
      <c r="D11" s="40"/>
      <c r="E11" s="149" t="s">
        <v>5190</v>
      </c>
      <c r="F11" s="40"/>
      <c r="G11" s="40"/>
      <c r="H11" s="40"/>
      <c r="I11" s="40"/>
      <c r="J11" s="40"/>
      <c r="K11" s="40"/>
      <c r="L11" s="148"/>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8"/>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8"/>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50" t="str">
        <f>'Rekapitulace stavby'!AN8</f>
        <v>3. 4. 2025</v>
      </c>
      <c r="K14" s="40"/>
      <c r="L14" s="148"/>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8"/>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8"/>
      <c r="S16" s="40"/>
      <c r="T16" s="40"/>
      <c r="U16" s="40"/>
      <c r="V16" s="40"/>
      <c r="W16" s="40"/>
      <c r="X16" s="40"/>
      <c r="Y16" s="40"/>
      <c r="Z16" s="40"/>
      <c r="AA16" s="40"/>
      <c r="AB16" s="40"/>
      <c r="AC16" s="40"/>
      <c r="AD16" s="40"/>
      <c r="AE16" s="40"/>
    </row>
    <row r="17" s="2" customFormat="1" ht="18" customHeight="1">
      <c r="A17" s="40"/>
      <c r="B17" s="46"/>
      <c r="C17" s="40"/>
      <c r="D17" s="40"/>
      <c r="E17" s="135" t="s">
        <v>4375</v>
      </c>
      <c r="F17" s="40"/>
      <c r="G17" s="40"/>
      <c r="H17" s="40"/>
      <c r="I17" s="145" t="s">
        <v>29</v>
      </c>
      <c r="J17" s="135" t="s">
        <v>19</v>
      </c>
      <c r="K17" s="40"/>
      <c r="L17" s="148"/>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8"/>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8"/>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8"/>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8"/>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
        <v>19</v>
      </c>
      <c r="K22" s="40"/>
      <c r="L22" s="148"/>
      <c r="S22" s="40"/>
      <c r="T22" s="40"/>
      <c r="U22" s="40"/>
      <c r="V22" s="40"/>
      <c r="W22" s="40"/>
      <c r="X22" s="40"/>
      <c r="Y22" s="40"/>
      <c r="Z22" s="40"/>
      <c r="AA22" s="40"/>
      <c r="AB22" s="40"/>
      <c r="AC22" s="40"/>
      <c r="AD22" s="40"/>
      <c r="AE22" s="40"/>
    </row>
    <row r="23" s="2" customFormat="1" ht="18" customHeight="1">
      <c r="A23" s="40"/>
      <c r="B23" s="46"/>
      <c r="C23" s="40"/>
      <c r="D23" s="40"/>
      <c r="E23" s="135" t="s">
        <v>4376</v>
      </c>
      <c r="F23" s="40"/>
      <c r="G23" s="40"/>
      <c r="H23" s="40"/>
      <c r="I23" s="145" t="s">
        <v>29</v>
      </c>
      <c r="J23" s="135" t="s">
        <v>19</v>
      </c>
      <c r="K23" s="40"/>
      <c r="L23" s="148"/>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8"/>
      <c r="S24" s="40"/>
      <c r="T24" s="40"/>
      <c r="U24" s="40"/>
      <c r="V24" s="40"/>
      <c r="W24" s="40"/>
      <c r="X24" s="40"/>
      <c r="Y24" s="40"/>
      <c r="Z24" s="40"/>
      <c r="AA24" s="40"/>
      <c r="AB24" s="40"/>
      <c r="AC24" s="40"/>
      <c r="AD24" s="40"/>
      <c r="AE24" s="40"/>
    </row>
    <row r="25" s="2" customFormat="1" ht="12" customHeight="1">
      <c r="A25" s="40"/>
      <c r="B25" s="46"/>
      <c r="C25" s="40"/>
      <c r="D25" s="145" t="s">
        <v>38</v>
      </c>
      <c r="E25" s="40"/>
      <c r="F25" s="40"/>
      <c r="G25" s="40"/>
      <c r="H25" s="40"/>
      <c r="I25" s="145" t="s">
        <v>26</v>
      </c>
      <c r="J25" s="135" t="s">
        <v>4377</v>
      </c>
      <c r="K25" s="40"/>
      <c r="L25" s="148"/>
      <c r="S25" s="40"/>
      <c r="T25" s="40"/>
      <c r="U25" s="40"/>
      <c r="V25" s="40"/>
      <c r="W25" s="40"/>
      <c r="X25" s="40"/>
      <c r="Y25" s="40"/>
      <c r="Z25" s="40"/>
      <c r="AA25" s="40"/>
      <c r="AB25" s="40"/>
      <c r="AC25" s="40"/>
      <c r="AD25" s="40"/>
      <c r="AE25" s="40"/>
    </row>
    <row r="26" s="2" customFormat="1" ht="18" customHeight="1">
      <c r="A26" s="40"/>
      <c r="B26" s="46"/>
      <c r="C26" s="40"/>
      <c r="D26" s="40"/>
      <c r="E26" s="135" t="s">
        <v>4376</v>
      </c>
      <c r="F26" s="40"/>
      <c r="G26" s="40"/>
      <c r="H26" s="40"/>
      <c r="I26" s="145" t="s">
        <v>29</v>
      </c>
      <c r="J26" s="135" t="s">
        <v>19</v>
      </c>
      <c r="K26" s="40"/>
      <c r="L26" s="148"/>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8"/>
      <c r="S27" s="40"/>
      <c r="T27" s="40"/>
      <c r="U27" s="40"/>
      <c r="V27" s="40"/>
      <c r="W27" s="40"/>
      <c r="X27" s="40"/>
      <c r="Y27" s="40"/>
      <c r="Z27" s="40"/>
      <c r="AA27" s="40"/>
      <c r="AB27" s="40"/>
      <c r="AC27" s="40"/>
      <c r="AD27" s="40"/>
      <c r="AE27" s="40"/>
    </row>
    <row r="28" s="2" customFormat="1" ht="12" customHeight="1">
      <c r="A28" s="40"/>
      <c r="B28" s="46"/>
      <c r="C28" s="40"/>
      <c r="D28" s="145" t="s">
        <v>39</v>
      </c>
      <c r="E28" s="40"/>
      <c r="F28" s="40"/>
      <c r="G28" s="40"/>
      <c r="H28" s="40"/>
      <c r="I28" s="40"/>
      <c r="J28" s="40"/>
      <c r="K28" s="40"/>
      <c r="L28" s="148"/>
      <c r="S28" s="40"/>
      <c r="T28" s="40"/>
      <c r="U28" s="40"/>
      <c r="V28" s="40"/>
      <c r="W28" s="40"/>
      <c r="X28" s="40"/>
      <c r="Y28" s="40"/>
      <c r="Z28" s="40"/>
      <c r="AA28" s="40"/>
      <c r="AB28" s="40"/>
      <c r="AC28" s="40"/>
      <c r="AD28" s="40"/>
      <c r="AE28" s="40"/>
    </row>
    <row r="29" s="8" customFormat="1" ht="16.5" customHeight="1">
      <c r="A29" s="151"/>
      <c r="B29" s="152"/>
      <c r="C29" s="151"/>
      <c r="D29" s="151"/>
      <c r="E29" s="153" t="s">
        <v>19</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0"/>
      <c r="B30" s="46"/>
      <c r="C30" s="40"/>
      <c r="D30" s="40"/>
      <c r="E30" s="40"/>
      <c r="F30" s="40"/>
      <c r="G30" s="40"/>
      <c r="H30" s="40"/>
      <c r="I30" s="40"/>
      <c r="J30" s="40"/>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25.44" customHeight="1">
      <c r="A32" s="40"/>
      <c r="B32" s="46"/>
      <c r="C32" s="40"/>
      <c r="D32" s="156" t="s">
        <v>41</v>
      </c>
      <c r="E32" s="40"/>
      <c r="F32" s="40"/>
      <c r="G32" s="40"/>
      <c r="H32" s="40"/>
      <c r="I32" s="40"/>
      <c r="J32" s="157">
        <f>ROUND(J92, 2)</f>
        <v>0</v>
      </c>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14.4" customHeight="1">
      <c r="A34" s="40"/>
      <c r="B34" s="46"/>
      <c r="C34" s="40"/>
      <c r="D34" s="40"/>
      <c r="E34" s="40"/>
      <c r="F34" s="158" t="s">
        <v>43</v>
      </c>
      <c r="G34" s="40"/>
      <c r="H34" s="40"/>
      <c r="I34" s="158" t="s">
        <v>42</v>
      </c>
      <c r="J34" s="158" t="s">
        <v>44</v>
      </c>
      <c r="K34" s="40"/>
      <c r="L34" s="148"/>
      <c r="S34" s="40"/>
      <c r="T34" s="40"/>
      <c r="U34" s="40"/>
      <c r="V34" s="40"/>
      <c r="W34" s="40"/>
      <c r="X34" s="40"/>
      <c r="Y34" s="40"/>
      <c r="Z34" s="40"/>
      <c r="AA34" s="40"/>
      <c r="AB34" s="40"/>
      <c r="AC34" s="40"/>
      <c r="AD34" s="40"/>
      <c r="AE34" s="40"/>
    </row>
    <row r="35" s="2" customFormat="1" ht="14.4" customHeight="1">
      <c r="A35" s="40"/>
      <c r="B35" s="46"/>
      <c r="C35" s="40"/>
      <c r="D35" s="147" t="s">
        <v>45</v>
      </c>
      <c r="E35" s="145" t="s">
        <v>46</v>
      </c>
      <c r="F35" s="159">
        <f>ROUND((SUM(BE92:BE260)),  2)</f>
        <v>0</v>
      </c>
      <c r="G35" s="40"/>
      <c r="H35" s="40"/>
      <c r="I35" s="160">
        <v>0.20999999999999999</v>
      </c>
      <c r="J35" s="159">
        <f>ROUND(((SUM(BE92:BE260))*I35),  2)</f>
        <v>0</v>
      </c>
      <c r="K35" s="40"/>
      <c r="L35" s="148"/>
      <c r="S35" s="40"/>
      <c r="T35" s="40"/>
      <c r="U35" s="40"/>
      <c r="V35" s="40"/>
      <c r="W35" s="40"/>
      <c r="X35" s="40"/>
      <c r="Y35" s="40"/>
      <c r="Z35" s="40"/>
      <c r="AA35" s="40"/>
      <c r="AB35" s="40"/>
      <c r="AC35" s="40"/>
      <c r="AD35" s="40"/>
      <c r="AE35" s="40"/>
    </row>
    <row r="36" s="2" customFormat="1" ht="14.4" customHeight="1">
      <c r="A36" s="40"/>
      <c r="B36" s="46"/>
      <c r="C36" s="40"/>
      <c r="D36" s="40"/>
      <c r="E36" s="145" t="s">
        <v>47</v>
      </c>
      <c r="F36" s="159">
        <f>ROUND((SUM(BF92:BF260)),  2)</f>
        <v>0</v>
      </c>
      <c r="G36" s="40"/>
      <c r="H36" s="40"/>
      <c r="I36" s="160">
        <v>0.12</v>
      </c>
      <c r="J36" s="159">
        <f>ROUND(((SUM(BF92:BF260))*I36),  2)</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48</v>
      </c>
      <c r="F37" s="159">
        <f>ROUND((SUM(BG92:BG260)),  2)</f>
        <v>0</v>
      </c>
      <c r="G37" s="40"/>
      <c r="H37" s="40"/>
      <c r="I37" s="160">
        <v>0.20999999999999999</v>
      </c>
      <c r="J37" s="159">
        <f>0</f>
        <v>0</v>
      </c>
      <c r="K37" s="40"/>
      <c r="L37" s="148"/>
      <c r="S37" s="40"/>
      <c r="T37" s="40"/>
      <c r="U37" s="40"/>
      <c r="V37" s="40"/>
      <c r="W37" s="40"/>
      <c r="X37" s="40"/>
      <c r="Y37" s="40"/>
      <c r="Z37" s="40"/>
      <c r="AA37" s="40"/>
      <c r="AB37" s="40"/>
      <c r="AC37" s="40"/>
      <c r="AD37" s="40"/>
      <c r="AE37" s="40"/>
    </row>
    <row r="38" hidden="1" s="2" customFormat="1" ht="14.4" customHeight="1">
      <c r="A38" s="40"/>
      <c r="B38" s="46"/>
      <c r="C38" s="40"/>
      <c r="D38" s="40"/>
      <c r="E38" s="145" t="s">
        <v>49</v>
      </c>
      <c r="F38" s="159">
        <f>ROUND((SUM(BH92:BH260)),  2)</f>
        <v>0</v>
      </c>
      <c r="G38" s="40"/>
      <c r="H38" s="40"/>
      <c r="I38" s="160">
        <v>0.12</v>
      </c>
      <c r="J38" s="159">
        <f>0</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50</v>
      </c>
      <c r="F39" s="159">
        <f>ROUND((SUM(BI92:BI260)),  2)</f>
        <v>0</v>
      </c>
      <c r="G39" s="40"/>
      <c r="H39" s="40"/>
      <c r="I39" s="160">
        <v>0</v>
      </c>
      <c r="J39" s="159">
        <f>0</f>
        <v>0</v>
      </c>
      <c r="K39" s="40"/>
      <c r="L39" s="148"/>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8"/>
      <c r="S40" s="40"/>
      <c r="T40" s="40"/>
      <c r="U40" s="40"/>
      <c r="V40" s="40"/>
      <c r="W40" s="40"/>
      <c r="X40" s="40"/>
      <c r="Y40" s="40"/>
      <c r="Z40" s="40"/>
      <c r="AA40" s="40"/>
      <c r="AB40" s="40"/>
      <c r="AC40" s="40"/>
      <c r="AD40" s="40"/>
      <c r="AE40" s="40"/>
    </row>
    <row r="41" s="2" customFormat="1" ht="25.44" customHeight="1">
      <c r="A41" s="40"/>
      <c r="B41" s="46"/>
      <c r="C41" s="161"/>
      <c r="D41" s="162" t="s">
        <v>51</v>
      </c>
      <c r="E41" s="163"/>
      <c r="F41" s="163"/>
      <c r="G41" s="164" t="s">
        <v>52</v>
      </c>
      <c r="H41" s="165" t="s">
        <v>53</v>
      </c>
      <c r="I41" s="163"/>
      <c r="J41" s="166">
        <f>SUM(J32:J39)</f>
        <v>0</v>
      </c>
      <c r="K41" s="167"/>
      <c r="L41" s="148"/>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8"/>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8"/>
      <c r="S46" s="40"/>
      <c r="T46" s="40"/>
      <c r="U46" s="40"/>
      <c r="V46" s="40"/>
      <c r="W46" s="40"/>
      <c r="X46" s="40"/>
      <c r="Y46" s="40"/>
      <c r="Z46" s="40"/>
      <c r="AA46" s="40"/>
      <c r="AB46" s="40"/>
      <c r="AC46" s="40"/>
      <c r="AD46" s="40"/>
      <c r="AE46" s="40"/>
    </row>
    <row r="47" s="2" customFormat="1" ht="24.96" customHeight="1">
      <c r="A47" s="40"/>
      <c r="B47" s="41"/>
      <c r="C47" s="25" t="s">
        <v>197</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172" t="str">
        <f>E7</f>
        <v>PF UPOL, Změna užívání vnitřních prostor budovy B</v>
      </c>
      <c r="F50" s="34"/>
      <c r="G50" s="34"/>
      <c r="H50" s="34"/>
      <c r="I50" s="42"/>
      <c r="J50" s="42"/>
      <c r="K50" s="42"/>
      <c r="L50" s="148"/>
      <c r="S50" s="40"/>
      <c r="T50" s="40"/>
      <c r="U50" s="40"/>
      <c r="V50" s="40"/>
      <c r="W50" s="40"/>
      <c r="X50" s="40"/>
      <c r="Y50" s="40"/>
      <c r="Z50" s="40"/>
      <c r="AA50" s="40"/>
      <c r="AB50" s="40"/>
      <c r="AC50" s="40"/>
      <c r="AD50" s="40"/>
      <c r="AE50" s="40"/>
    </row>
    <row r="51" s="1" customFormat="1" ht="12" customHeight="1">
      <c r="B51" s="23"/>
      <c r="C51" s="34" t="s">
        <v>191</v>
      </c>
      <c r="D51" s="24"/>
      <c r="E51" s="24"/>
      <c r="F51" s="24"/>
      <c r="G51" s="24"/>
      <c r="H51" s="24"/>
      <c r="I51" s="24"/>
      <c r="J51" s="24"/>
      <c r="K51" s="24"/>
      <c r="L51" s="22"/>
    </row>
    <row r="52" s="2" customFormat="1" ht="16.5" customHeight="1">
      <c r="A52" s="40"/>
      <c r="B52" s="41"/>
      <c r="C52" s="42"/>
      <c r="D52" s="42"/>
      <c r="E52" s="172" t="s">
        <v>4373</v>
      </c>
      <c r="F52" s="42"/>
      <c r="G52" s="42"/>
      <c r="H52" s="42"/>
      <c r="I52" s="42"/>
      <c r="J52" s="42"/>
      <c r="K52" s="42"/>
      <c r="L52" s="148"/>
      <c r="S52" s="40"/>
      <c r="T52" s="40"/>
      <c r="U52" s="40"/>
      <c r="V52" s="40"/>
      <c r="W52" s="40"/>
      <c r="X52" s="40"/>
      <c r="Y52" s="40"/>
      <c r="Z52" s="40"/>
      <c r="AA52" s="40"/>
      <c r="AB52" s="40"/>
      <c r="AC52" s="40"/>
      <c r="AD52" s="40"/>
      <c r="AE52" s="40"/>
    </row>
    <row r="53" s="2" customFormat="1" ht="12" customHeight="1">
      <c r="A53" s="40"/>
      <c r="B53" s="41"/>
      <c r="C53" s="34" t="s">
        <v>193</v>
      </c>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16.5" customHeight="1">
      <c r="A54" s="40"/>
      <c r="B54" s="41"/>
      <c r="C54" s="42"/>
      <c r="D54" s="42"/>
      <c r="E54" s="71" t="str">
        <f>E11</f>
        <v>D.2.4.4 - Silnoproudá elektrotechnika</v>
      </c>
      <c r="F54" s="42"/>
      <c r="G54" s="42"/>
      <c r="H54" s="42"/>
      <c r="I54" s="42"/>
      <c r="J54" s="42"/>
      <c r="K54" s="42"/>
      <c r="L54" s="148"/>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8"/>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3. 4. 2025</v>
      </c>
      <c r="K56" s="42"/>
      <c r="L56" s="148"/>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40.05" customHeight="1">
      <c r="A58" s="40"/>
      <c r="B58" s="41"/>
      <c r="C58" s="34" t="s">
        <v>25</v>
      </c>
      <c r="D58" s="42"/>
      <c r="E58" s="42"/>
      <c r="F58" s="29" t="str">
        <f>E17</f>
        <v>UP v Olomouci, Křižkovského 511/8, Olomouc</v>
      </c>
      <c r="G58" s="42"/>
      <c r="H58" s="42"/>
      <c r="I58" s="34" t="s">
        <v>33</v>
      </c>
      <c r="J58" s="38" t="str">
        <f>E23</f>
        <v>RV projekt s.r.o., Poláškova 1535, Valašské Meziří</v>
      </c>
      <c r="K58" s="42"/>
      <c r="L58" s="148"/>
      <c r="S58" s="40"/>
      <c r="T58" s="40"/>
      <c r="U58" s="40"/>
      <c r="V58" s="40"/>
      <c r="W58" s="40"/>
      <c r="X58" s="40"/>
      <c r="Y58" s="40"/>
      <c r="Z58" s="40"/>
      <c r="AA58" s="40"/>
      <c r="AB58" s="40"/>
      <c r="AC58" s="40"/>
      <c r="AD58" s="40"/>
      <c r="AE58" s="40"/>
    </row>
    <row r="59" s="2" customFormat="1" ht="40.05" customHeight="1">
      <c r="A59" s="40"/>
      <c r="B59" s="41"/>
      <c r="C59" s="34" t="s">
        <v>31</v>
      </c>
      <c r="D59" s="42"/>
      <c r="E59" s="42"/>
      <c r="F59" s="29" t="str">
        <f>IF(E20="","",E20)</f>
        <v>Vyplň údaj</v>
      </c>
      <c r="G59" s="42"/>
      <c r="H59" s="42"/>
      <c r="I59" s="34" t="s">
        <v>38</v>
      </c>
      <c r="J59" s="38" t="str">
        <f>E26</f>
        <v>RV projekt s.r.o., Poláškova 1535, Valašské Meziří</v>
      </c>
      <c r="K59" s="42"/>
      <c r="L59" s="148"/>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8"/>
      <c r="S60" s="40"/>
      <c r="T60" s="40"/>
      <c r="U60" s="40"/>
      <c r="V60" s="40"/>
      <c r="W60" s="40"/>
      <c r="X60" s="40"/>
      <c r="Y60" s="40"/>
      <c r="Z60" s="40"/>
      <c r="AA60" s="40"/>
      <c r="AB60" s="40"/>
      <c r="AC60" s="40"/>
      <c r="AD60" s="40"/>
      <c r="AE60" s="40"/>
    </row>
    <row r="61" s="2" customFormat="1" ht="29.28" customHeight="1">
      <c r="A61" s="40"/>
      <c r="B61" s="41"/>
      <c r="C61" s="174" t="s">
        <v>198</v>
      </c>
      <c r="D61" s="175"/>
      <c r="E61" s="175"/>
      <c r="F61" s="175"/>
      <c r="G61" s="175"/>
      <c r="H61" s="175"/>
      <c r="I61" s="175"/>
      <c r="J61" s="176" t="s">
        <v>199</v>
      </c>
      <c r="K61" s="175"/>
      <c r="L61" s="148"/>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8"/>
      <c r="S62" s="40"/>
      <c r="T62" s="40"/>
      <c r="U62" s="40"/>
      <c r="V62" s="40"/>
      <c r="W62" s="40"/>
      <c r="X62" s="40"/>
      <c r="Y62" s="40"/>
      <c r="Z62" s="40"/>
      <c r="AA62" s="40"/>
      <c r="AB62" s="40"/>
      <c r="AC62" s="40"/>
      <c r="AD62" s="40"/>
      <c r="AE62" s="40"/>
    </row>
    <row r="63" s="2" customFormat="1" ht="22.8" customHeight="1">
      <c r="A63" s="40"/>
      <c r="B63" s="41"/>
      <c r="C63" s="177" t="s">
        <v>73</v>
      </c>
      <c r="D63" s="42"/>
      <c r="E63" s="42"/>
      <c r="F63" s="42"/>
      <c r="G63" s="42"/>
      <c r="H63" s="42"/>
      <c r="I63" s="42"/>
      <c r="J63" s="104">
        <f>J92</f>
        <v>0</v>
      </c>
      <c r="K63" s="42"/>
      <c r="L63" s="148"/>
      <c r="S63" s="40"/>
      <c r="T63" s="40"/>
      <c r="U63" s="40"/>
      <c r="V63" s="40"/>
      <c r="W63" s="40"/>
      <c r="X63" s="40"/>
      <c r="Y63" s="40"/>
      <c r="Z63" s="40"/>
      <c r="AA63" s="40"/>
      <c r="AB63" s="40"/>
      <c r="AC63" s="40"/>
      <c r="AD63" s="40"/>
      <c r="AE63" s="40"/>
      <c r="AU63" s="19" t="s">
        <v>200</v>
      </c>
    </row>
    <row r="64" s="9" customFormat="1" ht="24.96" customHeight="1">
      <c r="A64" s="9"/>
      <c r="B64" s="178"/>
      <c r="C64" s="179"/>
      <c r="D64" s="180" t="s">
        <v>207</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6"/>
      <c r="D65" s="185" t="s">
        <v>3820</v>
      </c>
      <c r="E65" s="186"/>
      <c r="F65" s="186"/>
      <c r="G65" s="186"/>
      <c r="H65" s="186"/>
      <c r="I65" s="186"/>
      <c r="J65" s="187">
        <f>J94</f>
        <v>0</v>
      </c>
      <c r="K65" s="126"/>
      <c r="L65" s="188"/>
      <c r="S65" s="10"/>
      <c r="T65" s="10"/>
      <c r="U65" s="10"/>
      <c r="V65" s="10"/>
      <c r="W65" s="10"/>
      <c r="X65" s="10"/>
      <c r="Y65" s="10"/>
      <c r="Z65" s="10"/>
      <c r="AA65" s="10"/>
      <c r="AB65" s="10"/>
      <c r="AC65" s="10"/>
      <c r="AD65" s="10"/>
      <c r="AE65" s="10"/>
    </row>
    <row r="66" s="10" customFormat="1" ht="19.92" customHeight="1">
      <c r="A66" s="10"/>
      <c r="B66" s="184"/>
      <c r="C66" s="126"/>
      <c r="D66" s="185" t="s">
        <v>5191</v>
      </c>
      <c r="E66" s="186"/>
      <c r="F66" s="186"/>
      <c r="G66" s="186"/>
      <c r="H66" s="186"/>
      <c r="I66" s="186"/>
      <c r="J66" s="187">
        <f>J184</f>
        <v>0</v>
      </c>
      <c r="K66" s="126"/>
      <c r="L66" s="188"/>
      <c r="S66" s="10"/>
      <c r="T66" s="10"/>
      <c r="U66" s="10"/>
      <c r="V66" s="10"/>
      <c r="W66" s="10"/>
      <c r="X66" s="10"/>
      <c r="Y66" s="10"/>
      <c r="Z66" s="10"/>
      <c r="AA66" s="10"/>
      <c r="AB66" s="10"/>
      <c r="AC66" s="10"/>
      <c r="AD66" s="10"/>
      <c r="AE66" s="10"/>
    </row>
    <row r="67" s="9" customFormat="1" ht="24.96" customHeight="1">
      <c r="A67" s="9"/>
      <c r="B67" s="178"/>
      <c r="C67" s="179"/>
      <c r="D67" s="180" t="s">
        <v>1964</v>
      </c>
      <c r="E67" s="181"/>
      <c r="F67" s="181"/>
      <c r="G67" s="181"/>
      <c r="H67" s="181"/>
      <c r="I67" s="181"/>
      <c r="J67" s="182">
        <f>J217</f>
        <v>0</v>
      </c>
      <c r="K67" s="179"/>
      <c r="L67" s="183"/>
      <c r="S67" s="9"/>
      <c r="T67" s="9"/>
      <c r="U67" s="9"/>
      <c r="V67" s="9"/>
      <c r="W67" s="9"/>
      <c r="X67" s="9"/>
      <c r="Y67" s="9"/>
      <c r="Z67" s="9"/>
      <c r="AA67" s="9"/>
      <c r="AB67" s="9"/>
      <c r="AC67" s="9"/>
      <c r="AD67" s="9"/>
      <c r="AE67" s="9"/>
    </row>
    <row r="68" s="10" customFormat="1" ht="19.92" customHeight="1">
      <c r="A68" s="10"/>
      <c r="B68" s="184"/>
      <c r="C68" s="126"/>
      <c r="D68" s="185" t="s">
        <v>1965</v>
      </c>
      <c r="E68" s="186"/>
      <c r="F68" s="186"/>
      <c r="G68" s="186"/>
      <c r="H68" s="186"/>
      <c r="I68" s="186"/>
      <c r="J68" s="187">
        <f>J218</f>
        <v>0</v>
      </c>
      <c r="K68" s="126"/>
      <c r="L68" s="188"/>
      <c r="S68" s="10"/>
      <c r="T68" s="10"/>
      <c r="U68" s="10"/>
      <c r="V68" s="10"/>
      <c r="W68" s="10"/>
      <c r="X68" s="10"/>
      <c r="Y68" s="10"/>
      <c r="Z68" s="10"/>
      <c r="AA68" s="10"/>
      <c r="AB68" s="10"/>
      <c r="AC68" s="10"/>
      <c r="AD68" s="10"/>
      <c r="AE68" s="10"/>
    </row>
    <row r="69" s="10" customFormat="1" ht="19.92" customHeight="1">
      <c r="A69" s="10"/>
      <c r="B69" s="184"/>
      <c r="C69" s="126"/>
      <c r="D69" s="185" t="s">
        <v>5192</v>
      </c>
      <c r="E69" s="186"/>
      <c r="F69" s="186"/>
      <c r="G69" s="186"/>
      <c r="H69" s="186"/>
      <c r="I69" s="186"/>
      <c r="J69" s="187">
        <f>J243</f>
        <v>0</v>
      </c>
      <c r="K69" s="126"/>
      <c r="L69" s="188"/>
      <c r="S69" s="10"/>
      <c r="T69" s="10"/>
      <c r="U69" s="10"/>
      <c r="V69" s="10"/>
      <c r="W69" s="10"/>
      <c r="X69" s="10"/>
      <c r="Y69" s="10"/>
      <c r="Z69" s="10"/>
      <c r="AA69" s="10"/>
      <c r="AB69" s="10"/>
      <c r="AC69" s="10"/>
      <c r="AD69" s="10"/>
      <c r="AE69" s="10"/>
    </row>
    <row r="70" s="9" customFormat="1" ht="24.96" customHeight="1">
      <c r="A70" s="9"/>
      <c r="B70" s="178"/>
      <c r="C70" s="179"/>
      <c r="D70" s="180" t="s">
        <v>210</v>
      </c>
      <c r="E70" s="181"/>
      <c r="F70" s="181"/>
      <c r="G70" s="181"/>
      <c r="H70" s="181"/>
      <c r="I70" s="181"/>
      <c r="J70" s="182">
        <f>J252</f>
        <v>0</v>
      </c>
      <c r="K70" s="179"/>
      <c r="L70" s="183"/>
      <c r="S70" s="9"/>
      <c r="T70" s="9"/>
      <c r="U70" s="9"/>
      <c r="V70" s="9"/>
      <c r="W70" s="9"/>
      <c r="X70" s="9"/>
      <c r="Y70" s="9"/>
      <c r="Z70" s="9"/>
      <c r="AA70" s="9"/>
      <c r="AB70" s="9"/>
      <c r="AC70" s="9"/>
      <c r="AD70" s="9"/>
      <c r="AE70" s="9"/>
    </row>
    <row r="71" s="2" customFormat="1" ht="21.84" customHeight="1">
      <c r="A71" s="40"/>
      <c r="B71" s="41"/>
      <c r="C71" s="42"/>
      <c r="D71" s="42"/>
      <c r="E71" s="42"/>
      <c r="F71" s="42"/>
      <c r="G71" s="42"/>
      <c r="H71" s="42"/>
      <c r="I71" s="42"/>
      <c r="J71" s="42"/>
      <c r="K71" s="42"/>
      <c r="L71" s="148"/>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8"/>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8"/>
      <c r="S76" s="40"/>
      <c r="T76" s="40"/>
      <c r="U76" s="40"/>
      <c r="V76" s="40"/>
      <c r="W76" s="40"/>
      <c r="X76" s="40"/>
      <c r="Y76" s="40"/>
      <c r="Z76" s="40"/>
      <c r="AA76" s="40"/>
      <c r="AB76" s="40"/>
      <c r="AC76" s="40"/>
      <c r="AD76" s="40"/>
      <c r="AE76" s="40"/>
    </row>
    <row r="77" s="2" customFormat="1" ht="24.96" customHeight="1">
      <c r="A77" s="40"/>
      <c r="B77" s="41"/>
      <c r="C77" s="25" t="s">
        <v>211</v>
      </c>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8"/>
      <c r="S79" s="40"/>
      <c r="T79" s="40"/>
      <c r="U79" s="40"/>
      <c r="V79" s="40"/>
      <c r="W79" s="40"/>
      <c r="X79" s="40"/>
      <c r="Y79" s="40"/>
      <c r="Z79" s="40"/>
      <c r="AA79" s="40"/>
      <c r="AB79" s="40"/>
      <c r="AC79" s="40"/>
      <c r="AD79" s="40"/>
      <c r="AE79" s="40"/>
    </row>
    <row r="80" s="2" customFormat="1" ht="16.5" customHeight="1">
      <c r="A80" s="40"/>
      <c r="B80" s="41"/>
      <c r="C80" s="42"/>
      <c r="D80" s="42"/>
      <c r="E80" s="172" t="str">
        <f>E7</f>
        <v>PF UPOL, Změna užívání vnitřních prostor budovy B</v>
      </c>
      <c r="F80" s="34"/>
      <c r="G80" s="34"/>
      <c r="H80" s="34"/>
      <c r="I80" s="42"/>
      <c r="J80" s="42"/>
      <c r="K80" s="42"/>
      <c r="L80" s="148"/>
      <c r="S80" s="40"/>
      <c r="T80" s="40"/>
      <c r="U80" s="40"/>
      <c r="V80" s="40"/>
      <c r="W80" s="40"/>
      <c r="X80" s="40"/>
      <c r="Y80" s="40"/>
      <c r="Z80" s="40"/>
      <c r="AA80" s="40"/>
      <c r="AB80" s="40"/>
      <c r="AC80" s="40"/>
      <c r="AD80" s="40"/>
      <c r="AE80" s="40"/>
    </row>
    <row r="81" s="1" customFormat="1" ht="12" customHeight="1">
      <c r="B81" s="23"/>
      <c r="C81" s="34" t="s">
        <v>191</v>
      </c>
      <c r="D81" s="24"/>
      <c r="E81" s="24"/>
      <c r="F81" s="24"/>
      <c r="G81" s="24"/>
      <c r="H81" s="24"/>
      <c r="I81" s="24"/>
      <c r="J81" s="24"/>
      <c r="K81" s="24"/>
      <c r="L81" s="22"/>
    </row>
    <row r="82" s="2" customFormat="1" ht="16.5" customHeight="1">
      <c r="A82" s="40"/>
      <c r="B82" s="41"/>
      <c r="C82" s="42"/>
      <c r="D82" s="42"/>
      <c r="E82" s="172" t="s">
        <v>4373</v>
      </c>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193</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71" t="str">
        <f>E11</f>
        <v>D.2.4.4 - Silnoproudá elektrotechnika</v>
      </c>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3. 4. 2025</v>
      </c>
      <c r="K86" s="42"/>
      <c r="L86" s="148"/>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8"/>
      <c r="S87" s="40"/>
      <c r="T87" s="40"/>
      <c r="U87" s="40"/>
      <c r="V87" s="40"/>
      <c r="W87" s="40"/>
      <c r="X87" s="40"/>
      <c r="Y87" s="40"/>
      <c r="Z87" s="40"/>
      <c r="AA87" s="40"/>
      <c r="AB87" s="40"/>
      <c r="AC87" s="40"/>
      <c r="AD87" s="40"/>
      <c r="AE87" s="40"/>
    </row>
    <row r="88" s="2" customFormat="1" ht="40.05" customHeight="1">
      <c r="A88" s="40"/>
      <c r="B88" s="41"/>
      <c r="C88" s="34" t="s">
        <v>25</v>
      </c>
      <c r="D88" s="42"/>
      <c r="E88" s="42"/>
      <c r="F88" s="29" t="str">
        <f>E17</f>
        <v>UP v Olomouci, Křižkovského 511/8, Olomouc</v>
      </c>
      <c r="G88" s="42"/>
      <c r="H88" s="42"/>
      <c r="I88" s="34" t="s">
        <v>33</v>
      </c>
      <c r="J88" s="38" t="str">
        <f>E23</f>
        <v>RV projekt s.r.o., Poláškova 1535, Valašské Meziří</v>
      </c>
      <c r="K88" s="42"/>
      <c r="L88" s="148"/>
      <c r="S88" s="40"/>
      <c r="T88" s="40"/>
      <c r="U88" s="40"/>
      <c r="V88" s="40"/>
      <c r="W88" s="40"/>
      <c r="X88" s="40"/>
      <c r="Y88" s="40"/>
      <c r="Z88" s="40"/>
      <c r="AA88" s="40"/>
      <c r="AB88" s="40"/>
      <c r="AC88" s="40"/>
      <c r="AD88" s="40"/>
      <c r="AE88" s="40"/>
    </row>
    <row r="89" s="2" customFormat="1" ht="40.05" customHeight="1">
      <c r="A89" s="40"/>
      <c r="B89" s="41"/>
      <c r="C89" s="34" t="s">
        <v>31</v>
      </c>
      <c r="D89" s="42"/>
      <c r="E89" s="42"/>
      <c r="F89" s="29" t="str">
        <f>IF(E20="","",E20)</f>
        <v>Vyplň údaj</v>
      </c>
      <c r="G89" s="42"/>
      <c r="H89" s="42"/>
      <c r="I89" s="34" t="s">
        <v>38</v>
      </c>
      <c r="J89" s="38" t="str">
        <f>E26</f>
        <v>RV projekt s.r.o., Poláškova 1535, Valašské Meziří</v>
      </c>
      <c r="K89" s="42"/>
      <c r="L89" s="148"/>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11" customFormat="1" ht="29.28" customHeight="1">
      <c r="A91" s="189"/>
      <c r="B91" s="190"/>
      <c r="C91" s="191" t="s">
        <v>212</v>
      </c>
      <c r="D91" s="192" t="s">
        <v>60</v>
      </c>
      <c r="E91" s="192" t="s">
        <v>56</v>
      </c>
      <c r="F91" s="192" t="s">
        <v>57</v>
      </c>
      <c r="G91" s="192" t="s">
        <v>213</v>
      </c>
      <c r="H91" s="192" t="s">
        <v>214</v>
      </c>
      <c r="I91" s="192" t="s">
        <v>215</v>
      </c>
      <c r="J91" s="192" t="s">
        <v>199</v>
      </c>
      <c r="K91" s="193" t="s">
        <v>216</v>
      </c>
      <c r="L91" s="194"/>
      <c r="M91" s="94" t="s">
        <v>19</v>
      </c>
      <c r="N91" s="95" t="s">
        <v>45</v>
      </c>
      <c r="O91" s="95" t="s">
        <v>217</v>
      </c>
      <c r="P91" s="95" t="s">
        <v>218</v>
      </c>
      <c r="Q91" s="95" t="s">
        <v>219</v>
      </c>
      <c r="R91" s="95" t="s">
        <v>220</v>
      </c>
      <c r="S91" s="95" t="s">
        <v>221</v>
      </c>
      <c r="T91" s="95" t="s">
        <v>222</v>
      </c>
      <c r="U91" s="96" t="s">
        <v>223</v>
      </c>
      <c r="V91" s="189"/>
      <c r="W91" s="189"/>
      <c r="X91" s="189"/>
      <c r="Y91" s="189"/>
      <c r="Z91" s="189"/>
      <c r="AA91" s="189"/>
      <c r="AB91" s="189"/>
      <c r="AC91" s="189"/>
      <c r="AD91" s="189"/>
      <c r="AE91" s="189"/>
    </row>
    <row r="92" s="2" customFormat="1" ht="22.8" customHeight="1">
      <c r="A92" s="40"/>
      <c r="B92" s="41"/>
      <c r="C92" s="101" t="s">
        <v>224</v>
      </c>
      <c r="D92" s="42"/>
      <c r="E92" s="42"/>
      <c r="F92" s="42"/>
      <c r="G92" s="42"/>
      <c r="H92" s="42"/>
      <c r="I92" s="42"/>
      <c r="J92" s="195">
        <f>BK92</f>
        <v>0</v>
      </c>
      <c r="K92" s="42"/>
      <c r="L92" s="46"/>
      <c r="M92" s="97"/>
      <c r="N92" s="196"/>
      <c r="O92" s="98"/>
      <c r="P92" s="197">
        <f>P93+P217+P252</f>
        <v>0</v>
      </c>
      <c r="Q92" s="98"/>
      <c r="R92" s="197">
        <f>R93+R217+R252</f>
        <v>0.40774899999999997</v>
      </c>
      <c r="S92" s="98"/>
      <c r="T92" s="197">
        <f>T93+T217+T252</f>
        <v>2.8886400000000001</v>
      </c>
      <c r="U92" s="99"/>
      <c r="V92" s="40"/>
      <c r="W92" s="40"/>
      <c r="X92" s="40"/>
      <c r="Y92" s="40"/>
      <c r="Z92" s="40"/>
      <c r="AA92" s="40"/>
      <c r="AB92" s="40"/>
      <c r="AC92" s="40"/>
      <c r="AD92" s="40"/>
      <c r="AE92" s="40"/>
      <c r="AT92" s="19" t="s">
        <v>74</v>
      </c>
      <c r="AU92" s="19" t="s">
        <v>200</v>
      </c>
      <c r="BK92" s="198">
        <f>BK93+BK217+BK252</f>
        <v>0</v>
      </c>
    </row>
    <row r="93" s="12" customFormat="1" ht="25.92" customHeight="1">
      <c r="A93" s="12"/>
      <c r="B93" s="199"/>
      <c r="C93" s="200"/>
      <c r="D93" s="201" t="s">
        <v>74</v>
      </c>
      <c r="E93" s="202" t="s">
        <v>341</v>
      </c>
      <c r="F93" s="202" t="s">
        <v>342</v>
      </c>
      <c r="G93" s="200"/>
      <c r="H93" s="200"/>
      <c r="I93" s="203"/>
      <c r="J93" s="204">
        <f>BK93</f>
        <v>0</v>
      </c>
      <c r="K93" s="200"/>
      <c r="L93" s="205"/>
      <c r="M93" s="206"/>
      <c r="N93" s="207"/>
      <c r="O93" s="207"/>
      <c r="P93" s="208">
        <f>P94+P184</f>
        <v>0</v>
      </c>
      <c r="Q93" s="207"/>
      <c r="R93" s="208">
        <f>R94+R184</f>
        <v>0.353989</v>
      </c>
      <c r="S93" s="207"/>
      <c r="T93" s="208">
        <f>T94+T184</f>
        <v>0</v>
      </c>
      <c r="U93" s="209"/>
      <c r="V93" s="12"/>
      <c r="W93" s="12"/>
      <c r="X93" s="12"/>
      <c r="Y93" s="12"/>
      <c r="Z93" s="12"/>
      <c r="AA93" s="12"/>
      <c r="AB93" s="12"/>
      <c r="AC93" s="12"/>
      <c r="AD93" s="12"/>
      <c r="AE93" s="12"/>
      <c r="AR93" s="210" t="s">
        <v>84</v>
      </c>
      <c r="AT93" s="211" t="s">
        <v>74</v>
      </c>
      <c r="AU93" s="211" t="s">
        <v>75</v>
      </c>
      <c r="AY93" s="210" t="s">
        <v>227</v>
      </c>
      <c r="BK93" s="212">
        <f>BK94+BK184</f>
        <v>0</v>
      </c>
    </row>
    <row r="94" s="12" customFormat="1" ht="22.8" customHeight="1">
      <c r="A94" s="12"/>
      <c r="B94" s="199"/>
      <c r="C94" s="200"/>
      <c r="D94" s="201" t="s">
        <v>74</v>
      </c>
      <c r="E94" s="213" t="s">
        <v>3821</v>
      </c>
      <c r="F94" s="213" t="s">
        <v>3822</v>
      </c>
      <c r="G94" s="200"/>
      <c r="H94" s="200"/>
      <c r="I94" s="203"/>
      <c r="J94" s="214">
        <f>BK94</f>
        <v>0</v>
      </c>
      <c r="K94" s="200"/>
      <c r="L94" s="205"/>
      <c r="M94" s="206"/>
      <c r="N94" s="207"/>
      <c r="O94" s="207"/>
      <c r="P94" s="208">
        <f>SUM(P95:P183)</f>
        <v>0</v>
      </c>
      <c r="Q94" s="207"/>
      <c r="R94" s="208">
        <f>SUM(R95:R183)</f>
        <v>0.34512900000000002</v>
      </c>
      <c r="S94" s="207"/>
      <c r="T94" s="208">
        <f>SUM(T95:T183)</f>
        <v>0</v>
      </c>
      <c r="U94" s="209"/>
      <c r="V94" s="12"/>
      <c r="W94" s="12"/>
      <c r="X94" s="12"/>
      <c r="Y94" s="12"/>
      <c r="Z94" s="12"/>
      <c r="AA94" s="12"/>
      <c r="AB94" s="12"/>
      <c r="AC94" s="12"/>
      <c r="AD94" s="12"/>
      <c r="AE94" s="12"/>
      <c r="AR94" s="210" t="s">
        <v>84</v>
      </c>
      <c r="AT94" s="211" t="s">
        <v>74</v>
      </c>
      <c r="AU94" s="211" t="s">
        <v>82</v>
      </c>
      <c r="AY94" s="210" t="s">
        <v>227</v>
      </c>
      <c r="BK94" s="212">
        <f>SUM(BK95:BK183)</f>
        <v>0</v>
      </c>
    </row>
    <row r="95" s="2" customFormat="1" ht="24.15" customHeight="1">
      <c r="A95" s="40"/>
      <c r="B95" s="41"/>
      <c r="C95" s="215" t="s">
        <v>82</v>
      </c>
      <c r="D95" s="215" t="s">
        <v>229</v>
      </c>
      <c r="E95" s="216" t="s">
        <v>5193</v>
      </c>
      <c r="F95" s="217" t="s">
        <v>5194</v>
      </c>
      <c r="G95" s="218" t="s">
        <v>309</v>
      </c>
      <c r="H95" s="219">
        <v>70</v>
      </c>
      <c r="I95" s="220"/>
      <c r="J95" s="221">
        <f>ROUND(I95*H95,2)</f>
        <v>0</v>
      </c>
      <c r="K95" s="217" t="s">
        <v>4381</v>
      </c>
      <c r="L95" s="46"/>
      <c r="M95" s="222" t="s">
        <v>19</v>
      </c>
      <c r="N95" s="223" t="s">
        <v>46</v>
      </c>
      <c r="O95" s="86"/>
      <c r="P95" s="224">
        <f>O95*H95</f>
        <v>0</v>
      </c>
      <c r="Q95" s="224">
        <v>0</v>
      </c>
      <c r="R95" s="224">
        <f>Q95*H95</f>
        <v>0</v>
      </c>
      <c r="S95" s="224">
        <v>0</v>
      </c>
      <c r="T95" s="224">
        <f>S95*H95</f>
        <v>0</v>
      </c>
      <c r="U95" s="225" t="s">
        <v>19</v>
      </c>
      <c r="V95" s="40"/>
      <c r="W95" s="40"/>
      <c r="X95" s="40"/>
      <c r="Y95" s="40"/>
      <c r="Z95" s="40"/>
      <c r="AA95" s="40"/>
      <c r="AB95" s="40"/>
      <c r="AC95" s="40"/>
      <c r="AD95" s="40"/>
      <c r="AE95" s="40"/>
      <c r="AR95" s="226" t="s">
        <v>336</v>
      </c>
      <c r="AT95" s="226" t="s">
        <v>229</v>
      </c>
      <c r="AU95" s="226" t="s">
        <v>84</v>
      </c>
      <c r="AY95" s="19" t="s">
        <v>227</v>
      </c>
      <c r="BE95" s="227">
        <f>IF(N95="základní",J95,0)</f>
        <v>0</v>
      </c>
      <c r="BF95" s="227">
        <f>IF(N95="snížená",J95,0)</f>
        <v>0</v>
      </c>
      <c r="BG95" s="227">
        <f>IF(N95="zákl. přenesená",J95,0)</f>
        <v>0</v>
      </c>
      <c r="BH95" s="227">
        <f>IF(N95="sníž. přenesená",J95,0)</f>
        <v>0</v>
      </c>
      <c r="BI95" s="227">
        <f>IF(N95="nulová",J95,0)</f>
        <v>0</v>
      </c>
      <c r="BJ95" s="19" t="s">
        <v>82</v>
      </c>
      <c r="BK95" s="227">
        <f>ROUND(I95*H95,2)</f>
        <v>0</v>
      </c>
      <c r="BL95" s="19" t="s">
        <v>336</v>
      </c>
      <c r="BM95" s="226" t="s">
        <v>5195</v>
      </c>
    </row>
    <row r="96" s="2" customFormat="1">
      <c r="A96" s="40"/>
      <c r="B96" s="41"/>
      <c r="C96" s="42"/>
      <c r="D96" s="228" t="s">
        <v>236</v>
      </c>
      <c r="E96" s="42"/>
      <c r="F96" s="229" t="s">
        <v>5196</v>
      </c>
      <c r="G96" s="42"/>
      <c r="H96" s="42"/>
      <c r="I96" s="230"/>
      <c r="J96" s="42"/>
      <c r="K96" s="42"/>
      <c r="L96" s="46"/>
      <c r="M96" s="231"/>
      <c r="N96" s="232"/>
      <c r="O96" s="86"/>
      <c r="P96" s="86"/>
      <c r="Q96" s="86"/>
      <c r="R96" s="86"/>
      <c r="S96" s="86"/>
      <c r="T96" s="86"/>
      <c r="U96" s="87"/>
      <c r="V96" s="40"/>
      <c r="W96" s="40"/>
      <c r="X96" s="40"/>
      <c r="Y96" s="40"/>
      <c r="Z96" s="40"/>
      <c r="AA96" s="40"/>
      <c r="AB96" s="40"/>
      <c r="AC96" s="40"/>
      <c r="AD96" s="40"/>
      <c r="AE96" s="40"/>
      <c r="AT96" s="19" t="s">
        <v>236</v>
      </c>
      <c r="AU96" s="19" t="s">
        <v>84</v>
      </c>
    </row>
    <row r="97" s="2" customFormat="1" ht="16.5" customHeight="1">
      <c r="A97" s="40"/>
      <c r="B97" s="41"/>
      <c r="C97" s="256" t="s">
        <v>84</v>
      </c>
      <c r="D97" s="256" t="s">
        <v>241</v>
      </c>
      <c r="E97" s="257" t="s">
        <v>5197</v>
      </c>
      <c r="F97" s="258" t="s">
        <v>5198</v>
      </c>
      <c r="G97" s="259" t="s">
        <v>309</v>
      </c>
      <c r="H97" s="260">
        <v>73.5</v>
      </c>
      <c r="I97" s="261"/>
      <c r="J97" s="262">
        <f>ROUND(I97*H97,2)</f>
        <v>0</v>
      </c>
      <c r="K97" s="258" t="s">
        <v>4381</v>
      </c>
      <c r="L97" s="263"/>
      <c r="M97" s="264" t="s">
        <v>19</v>
      </c>
      <c r="N97" s="265" t="s">
        <v>46</v>
      </c>
      <c r="O97" s="86"/>
      <c r="P97" s="224">
        <f>O97*H97</f>
        <v>0</v>
      </c>
      <c r="Q97" s="224">
        <v>0.00018000000000000001</v>
      </c>
      <c r="R97" s="224">
        <f>Q97*H97</f>
        <v>0.01323</v>
      </c>
      <c r="S97" s="224">
        <v>0</v>
      </c>
      <c r="T97" s="224">
        <f>S97*H97</f>
        <v>0</v>
      </c>
      <c r="U97" s="225" t="s">
        <v>19</v>
      </c>
      <c r="V97" s="40"/>
      <c r="W97" s="40"/>
      <c r="X97" s="40"/>
      <c r="Y97" s="40"/>
      <c r="Z97" s="40"/>
      <c r="AA97" s="40"/>
      <c r="AB97" s="40"/>
      <c r="AC97" s="40"/>
      <c r="AD97" s="40"/>
      <c r="AE97" s="40"/>
      <c r="AR97" s="226" t="s">
        <v>491</v>
      </c>
      <c r="AT97" s="226" t="s">
        <v>241</v>
      </c>
      <c r="AU97" s="226" t="s">
        <v>84</v>
      </c>
      <c r="AY97" s="19" t="s">
        <v>227</v>
      </c>
      <c r="BE97" s="227">
        <f>IF(N97="základní",J97,0)</f>
        <v>0</v>
      </c>
      <c r="BF97" s="227">
        <f>IF(N97="snížená",J97,0)</f>
        <v>0</v>
      </c>
      <c r="BG97" s="227">
        <f>IF(N97="zákl. přenesená",J97,0)</f>
        <v>0</v>
      </c>
      <c r="BH97" s="227">
        <f>IF(N97="sníž. přenesená",J97,0)</f>
        <v>0</v>
      </c>
      <c r="BI97" s="227">
        <f>IF(N97="nulová",J97,0)</f>
        <v>0</v>
      </c>
      <c r="BJ97" s="19" t="s">
        <v>82</v>
      </c>
      <c r="BK97" s="227">
        <f>ROUND(I97*H97,2)</f>
        <v>0</v>
      </c>
      <c r="BL97" s="19" t="s">
        <v>336</v>
      </c>
      <c r="BM97" s="226" t="s">
        <v>5199</v>
      </c>
    </row>
    <row r="98" s="13" customFormat="1">
      <c r="A98" s="13"/>
      <c r="B98" s="233"/>
      <c r="C98" s="234"/>
      <c r="D98" s="235" t="s">
        <v>238</v>
      </c>
      <c r="E98" s="234"/>
      <c r="F98" s="237" t="s">
        <v>5200</v>
      </c>
      <c r="G98" s="234"/>
      <c r="H98" s="238">
        <v>73.5</v>
      </c>
      <c r="I98" s="239"/>
      <c r="J98" s="234"/>
      <c r="K98" s="234"/>
      <c r="L98" s="240"/>
      <c r="M98" s="241"/>
      <c r="N98" s="242"/>
      <c r="O98" s="242"/>
      <c r="P98" s="242"/>
      <c r="Q98" s="242"/>
      <c r="R98" s="242"/>
      <c r="S98" s="242"/>
      <c r="T98" s="242"/>
      <c r="U98" s="243"/>
      <c r="V98" s="13"/>
      <c r="W98" s="13"/>
      <c r="X98" s="13"/>
      <c r="Y98" s="13"/>
      <c r="Z98" s="13"/>
      <c r="AA98" s="13"/>
      <c r="AB98" s="13"/>
      <c r="AC98" s="13"/>
      <c r="AD98" s="13"/>
      <c r="AE98" s="13"/>
      <c r="AT98" s="244" t="s">
        <v>238</v>
      </c>
      <c r="AU98" s="244" t="s">
        <v>84</v>
      </c>
      <c r="AV98" s="13" t="s">
        <v>84</v>
      </c>
      <c r="AW98" s="13" t="s">
        <v>4</v>
      </c>
      <c r="AX98" s="13" t="s">
        <v>82</v>
      </c>
      <c r="AY98" s="244" t="s">
        <v>227</v>
      </c>
    </row>
    <row r="99" s="2" customFormat="1" ht="24.15" customHeight="1">
      <c r="A99" s="40"/>
      <c r="B99" s="41"/>
      <c r="C99" s="215" t="s">
        <v>91</v>
      </c>
      <c r="D99" s="215" t="s">
        <v>229</v>
      </c>
      <c r="E99" s="216" t="s">
        <v>5201</v>
      </c>
      <c r="F99" s="217" t="s">
        <v>5202</v>
      </c>
      <c r="G99" s="218" t="s">
        <v>348</v>
      </c>
      <c r="H99" s="219">
        <v>40</v>
      </c>
      <c r="I99" s="220"/>
      <c r="J99" s="221">
        <f>ROUND(I99*H99,2)</f>
        <v>0</v>
      </c>
      <c r="K99" s="217" t="s">
        <v>4381</v>
      </c>
      <c r="L99" s="46"/>
      <c r="M99" s="222" t="s">
        <v>19</v>
      </c>
      <c r="N99" s="223" t="s">
        <v>46</v>
      </c>
      <c r="O99" s="86"/>
      <c r="P99" s="224">
        <f>O99*H99</f>
        <v>0</v>
      </c>
      <c r="Q99" s="224">
        <v>0</v>
      </c>
      <c r="R99" s="224">
        <f>Q99*H99</f>
        <v>0</v>
      </c>
      <c r="S99" s="224">
        <v>0</v>
      </c>
      <c r="T99" s="224">
        <f>S99*H99</f>
        <v>0</v>
      </c>
      <c r="U99" s="225" t="s">
        <v>19</v>
      </c>
      <c r="V99" s="40"/>
      <c r="W99" s="40"/>
      <c r="X99" s="40"/>
      <c r="Y99" s="40"/>
      <c r="Z99" s="40"/>
      <c r="AA99" s="40"/>
      <c r="AB99" s="40"/>
      <c r="AC99" s="40"/>
      <c r="AD99" s="40"/>
      <c r="AE99" s="40"/>
      <c r="AR99" s="226" t="s">
        <v>336</v>
      </c>
      <c r="AT99" s="226" t="s">
        <v>229</v>
      </c>
      <c r="AU99" s="226" t="s">
        <v>84</v>
      </c>
      <c r="AY99" s="19" t="s">
        <v>227</v>
      </c>
      <c r="BE99" s="227">
        <f>IF(N99="základní",J99,0)</f>
        <v>0</v>
      </c>
      <c r="BF99" s="227">
        <f>IF(N99="snížená",J99,0)</f>
        <v>0</v>
      </c>
      <c r="BG99" s="227">
        <f>IF(N99="zákl. přenesená",J99,0)</f>
        <v>0</v>
      </c>
      <c r="BH99" s="227">
        <f>IF(N99="sníž. přenesená",J99,0)</f>
        <v>0</v>
      </c>
      <c r="BI99" s="227">
        <f>IF(N99="nulová",J99,0)</f>
        <v>0</v>
      </c>
      <c r="BJ99" s="19" t="s">
        <v>82</v>
      </c>
      <c r="BK99" s="227">
        <f>ROUND(I99*H99,2)</f>
        <v>0</v>
      </c>
      <c r="BL99" s="19" t="s">
        <v>336</v>
      </c>
      <c r="BM99" s="226" t="s">
        <v>5203</v>
      </c>
    </row>
    <row r="100" s="2" customFormat="1">
      <c r="A100" s="40"/>
      <c r="B100" s="41"/>
      <c r="C100" s="42"/>
      <c r="D100" s="228" t="s">
        <v>236</v>
      </c>
      <c r="E100" s="42"/>
      <c r="F100" s="229" t="s">
        <v>5204</v>
      </c>
      <c r="G100" s="42"/>
      <c r="H100" s="42"/>
      <c r="I100" s="230"/>
      <c r="J100" s="42"/>
      <c r="K100" s="42"/>
      <c r="L100" s="46"/>
      <c r="M100" s="231"/>
      <c r="N100" s="232"/>
      <c r="O100" s="86"/>
      <c r="P100" s="86"/>
      <c r="Q100" s="86"/>
      <c r="R100" s="86"/>
      <c r="S100" s="86"/>
      <c r="T100" s="86"/>
      <c r="U100" s="87"/>
      <c r="V100" s="40"/>
      <c r="W100" s="40"/>
      <c r="X100" s="40"/>
      <c r="Y100" s="40"/>
      <c r="Z100" s="40"/>
      <c r="AA100" s="40"/>
      <c r="AB100" s="40"/>
      <c r="AC100" s="40"/>
      <c r="AD100" s="40"/>
      <c r="AE100" s="40"/>
      <c r="AT100" s="19" t="s">
        <v>236</v>
      </c>
      <c r="AU100" s="19" t="s">
        <v>84</v>
      </c>
    </row>
    <row r="101" s="13" customFormat="1">
      <c r="A101" s="13"/>
      <c r="B101" s="233"/>
      <c r="C101" s="234"/>
      <c r="D101" s="235" t="s">
        <v>238</v>
      </c>
      <c r="E101" s="236" t="s">
        <v>19</v>
      </c>
      <c r="F101" s="237" t="s">
        <v>592</v>
      </c>
      <c r="G101" s="234"/>
      <c r="H101" s="238">
        <v>40</v>
      </c>
      <c r="I101" s="239"/>
      <c r="J101" s="234"/>
      <c r="K101" s="234"/>
      <c r="L101" s="240"/>
      <c r="M101" s="241"/>
      <c r="N101" s="242"/>
      <c r="O101" s="242"/>
      <c r="P101" s="242"/>
      <c r="Q101" s="242"/>
      <c r="R101" s="242"/>
      <c r="S101" s="242"/>
      <c r="T101" s="242"/>
      <c r="U101" s="243"/>
      <c r="V101" s="13"/>
      <c r="W101" s="13"/>
      <c r="X101" s="13"/>
      <c r="Y101" s="13"/>
      <c r="Z101" s="13"/>
      <c r="AA101" s="13"/>
      <c r="AB101" s="13"/>
      <c r="AC101" s="13"/>
      <c r="AD101" s="13"/>
      <c r="AE101" s="13"/>
      <c r="AT101" s="244" t="s">
        <v>238</v>
      </c>
      <c r="AU101" s="244" t="s">
        <v>84</v>
      </c>
      <c r="AV101" s="13" t="s">
        <v>84</v>
      </c>
      <c r="AW101" s="13" t="s">
        <v>37</v>
      </c>
      <c r="AX101" s="13" t="s">
        <v>75</v>
      </c>
      <c r="AY101" s="244" t="s">
        <v>227</v>
      </c>
    </row>
    <row r="102" s="14" customFormat="1">
      <c r="A102" s="14"/>
      <c r="B102" s="245"/>
      <c r="C102" s="246"/>
      <c r="D102" s="235" t="s">
        <v>238</v>
      </c>
      <c r="E102" s="247" t="s">
        <v>19</v>
      </c>
      <c r="F102" s="248" t="s">
        <v>240</v>
      </c>
      <c r="G102" s="246"/>
      <c r="H102" s="249">
        <v>40</v>
      </c>
      <c r="I102" s="250"/>
      <c r="J102" s="246"/>
      <c r="K102" s="246"/>
      <c r="L102" s="251"/>
      <c r="M102" s="252"/>
      <c r="N102" s="253"/>
      <c r="O102" s="253"/>
      <c r="P102" s="253"/>
      <c r="Q102" s="253"/>
      <c r="R102" s="253"/>
      <c r="S102" s="253"/>
      <c r="T102" s="253"/>
      <c r="U102" s="254"/>
      <c r="V102" s="14"/>
      <c r="W102" s="14"/>
      <c r="X102" s="14"/>
      <c r="Y102" s="14"/>
      <c r="Z102" s="14"/>
      <c r="AA102" s="14"/>
      <c r="AB102" s="14"/>
      <c r="AC102" s="14"/>
      <c r="AD102" s="14"/>
      <c r="AE102" s="14"/>
      <c r="AT102" s="255" t="s">
        <v>238</v>
      </c>
      <c r="AU102" s="255" t="s">
        <v>84</v>
      </c>
      <c r="AV102" s="14" t="s">
        <v>234</v>
      </c>
      <c r="AW102" s="14" t="s">
        <v>37</v>
      </c>
      <c r="AX102" s="14" t="s">
        <v>82</v>
      </c>
      <c r="AY102" s="255" t="s">
        <v>227</v>
      </c>
    </row>
    <row r="103" s="2" customFormat="1" ht="16.5" customHeight="1">
      <c r="A103" s="40"/>
      <c r="B103" s="41"/>
      <c r="C103" s="256" t="s">
        <v>234</v>
      </c>
      <c r="D103" s="256" t="s">
        <v>241</v>
      </c>
      <c r="E103" s="257" t="s">
        <v>5205</v>
      </c>
      <c r="F103" s="258" t="s">
        <v>5206</v>
      </c>
      <c r="G103" s="259" t="s">
        <v>348</v>
      </c>
      <c r="H103" s="260">
        <v>40</v>
      </c>
      <c r="I103" s="261"/>
      <c r="J103" s="262">
        <f>ROUND(I103*H103,2)</f>
        <v>0</v>
      </c>
      <c r="K103" s="258" t="s">
        <v>4381</v>
      </c>
      <c r="L103" s="263"/>
      <c r="M103" s="264" t="s">
        <v>19</v>
      </c>
      <c r="N103" s="265" t="s">
        <v>46</v>
      </c>
      <c r="O103" s="86"/>
      <c r="P103" s="224">
        <f>O103*H103</f>
        <v>0</v>
      </c>
      <c r="Q103" s="224">
        <v>5.0000000000000002E-05</v>
      </c>
      <c r="R103" s="224">
        <f>Q103*H103</f>
        <v>0.002</v>
      </c>
      <c r="S103" s="224">
        <v>0</v>
      </c>
      <c r="T103" s="224">
        <f>S103*H103</f>
        <v>0</v>
      </c>
      <c r="U103" s="225" t="s">
        <v>19</v>
      </c>
      <c r="V103" s="40"/>
      <c r="W103" s="40"/>
      <c r="X103" s="40"/>
      <c r="Y103" s="40"/>
      <c r="Z103" s="40"/>
      <c r="AA103" s="40"/>
      <c r="AB103" s="40"/>
      <c r="AC103" s="40"/>
      <c r="AD103" s="40"/>
      <c r="AE103" s="40"/>
      <c r="AR103" s="226" t="s">
        <v>491</v>
      </c>
      <c r="AT103" s="226" t="s">
        <v>241</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336</v>
      </c>
      <c r="BM103" s="226" t="s">
        <v>5207</v>
      </c>
    </row>
    <row r="104" s="2" customFormat="1" ht="24.15" customHeight="1">
      <c r="A104" s="40"/>
      <c r="B104" s="41"/>
      <c r="C104" s="215" t="s">
        <v>267</v>
      </c>
      <c r="D104" s="215" t="s">
        <v>229</v>
      </c>
      <c r="E104" s="216" t="s">
        <v>5208</v>
      </c>
      <c r="F104" s="217" t="s">
        <v>5209</v>
      </c>
      <c r="G104" s="218" t="s">
        <v>309</v>
      </c>
      <c r="H104" s="219">
        <v>460</v>
      </c>
      <c r="I104" s="220"/>
      <c r="J104" s="221">
        <f>ROUND(I104*H104,2)</f>
        <v>0</v>
      </c>
      <c r="K104" s="217" t="s">
        <v>4381</v>
      </c>
      <c r="L104" s="46"/>
      <c r="M104" s="222" t="s">
        <v>19</v>
      </c>
      <c r="N104" s="223" t="s">
        <v>46</v>
      </c>
      <c r="O104" s="86"/>
      <c r="P104" s="224">
        <f>O104*H104</f>
        <v>0</v>
      </c>
      <c r="Q104" s="224">
        <v>0</v>
      </c>
      <c r="R104" s="224">
        <f>Q104*H104</f>
        <v>0</v>
      </c>
      <c r="S104" s="224">
        <v>0</v>
      </c>
      <c r="T104" s="224">
        <f>S104*H104</f>
        <v>0</v>
      </c>
      <c r="U104" s="225" t="s">
        <v>19</v>
      </c>
      <c r="V104" s="40"/>
      <c r="W104" s="40"/>
      <c r="X104" s="40"/>
      <c r="Y104" s="40"/>
      <c r="Z104" s="40"/>
      <c r="AA104" s="40"/>
      <c r="AB104" s="40"/>
      <c r="AC104" s="40"/>
      <c r="AD104" s="40"/>
      <c r="AE104" s="40"/>
      <c r="AR104" s="226" t="s">
        <v>336</v>
      </c>
      <c r="AT104" s="226" t="s">
        <v>229</v>
      </c>
      <c r="AU104" s="226" t="s">
        <v>84</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336</v>
      </c>
      <c r="BM104" s="226" t="s">
        <v>5210</v>
      </c>
    </row>
    <row r="105" s="2" customFormat="1">
      <c r="A105" s="40"/>
      <c r="B105" s="41"/>
      <c r="C105" s="42"/>
      <c r="D105" s="228" t="s">
        <v>236</v>
      </c>
      <c r="E105" s="42"/>
      <c r="F105" s="229" t="s">
        <v>5211</v>
      </c>
      <c r="G105" s="42"/>
      <c r="H105" s="42"/>
      <c r="I105" s="230"/>
      <c r="J105" s="42"/>
      <c r="K105" s="42"/>
      <c r="L105" s="46"/>
      <c r="M105" s="231"/>
      <c r="N105" s="232"/>
      <c r="O105" s="86"/>
      <c r="P105" s="86"/>
      <c r="Q105" s="86"/>
      <c r="R105" s="86"/>
      <c r="S105" s="86"/>
      <c r="T105" s="86"/>
      <c r="U105" s="87"/>
      <c r="V105" s="40"/>
      <c r="W105" s="40"/>
      <c r="X105" s="40"/>
      <c r="Y105" s="40"/>
      <c r="Z105" s="40"/>
      <c r="AA105" s="40"/>
      <c r="AB105" s="40"/>
      <c r="AC105" s="40"/>
      <c r="AD105" s="40"/>
      <c r="AE105" s="40"/>
      <c r="AT105" s="19" t="s">
        <v>236</v>
      </c>
      <c r="AU105" s="19" t="s">
        <v>84</v>
      </c>
    </row>
    <row r="106" s="13" customFormat="1">
      <c r="A106" s="13"/>
      <c r="B106" s="233"/>
      <c r="C106" s="234"/>
      <c r="D106" s="235" t="s">
        <v>238</v>
      </c>
      <c r="E106" s="236" t="s">
        <v>19</v>
      </c>
      <c r="F106" s="237" t="s">
        <v>5212</v>
      </c>
      <c r="G106" s="234"/>
      <c r="H106" s="238">
        <v>460</v>
      </c>
      <c r="I106" s="239"/>
      <c r="J106" s="234"/>
      <c r="K106" s="234"/>
      <c r="L106" s="240"/>
      <c r="M106" s="241"/>
      <c r="N106" s="242"/>
      <c r="O106" s="242"/>
      <c r="P106" s="242"/>
      <c r="Q106" s="242"/>
      <c r="R106" s="242"/>
      <c r="S106" s="242"/>
      <c r="T106" s="242"/>
      <c r="U106" s="243"/>
      <c r="V106" s="13"/>
      <c r="W106" s="13"/>
      <c r="X106" s="13"/>
      <c r="Y106" s="13"/>
      <c r="Z106" s="13"/>
      <c r="AA106" s="13"/>
      <c r="AB106" s="13"/>
      <c r="AC106" s="13"/>
      <c r="AD106" s="13"/>
      <c r="AE106" s="13"/>
      <c r="AT106" s="244" t="s">
        <v>238</v>
      </c>
      <c r="AU106" s="244" t="s">
        <v>84</v>
      </c>
      <c r="AV106" s="13" t="s">
        <v>84</v>
      </c>
      <c r="AW106" s="13" t="s">
        <v>37</v>
      </c>
      <c r="AX106" s="13" t="s">
        <v>75</v>
      </c>
      <c r="AY106" s="244" t="s">
        <v>227</v>
      </c>
    </row>
    <row r="107" s="14" customFormat="1">
      <c r="A107" s="14"/>
      <c r="B107" s="245"/>
      <c r="C107" s="246"/>
      <c r="D107" s="235" t="s">
        <v>238</v>
      </c>
      <c r="E107" s="247" t="s">
        <v>19</v>
      </c>
      <c r="F107" s="248" t="s">
        <v>240</v>
      </c>
      <c r="G107" s="246"/>
      <c r="H107" s="249">
        <v>460</v>
      </c>
      <c r="I107" s="250"/>
      <c r="J107" s="246"/>
      <c r="K107" s="246"/>
      <c r="L107" s="251"/>
      <c r="M107" s="252"/>
      <c r="N107" s="253"/>
      <c r="O107" s="253"/>
      <c r="P107" s="253"/>
      <c r="Q107" s="253"/>
      <c r="R107" s="253"/>
      <c r="S107" s="253"/>
      <c r="T107" s="253"/>
      <c r="U107" s="254"/>
      <c r="V107" s="14"/>
      <c r="W107" s="14"/>
      <c r="X107" s="14"/>
      <c r="Y107" s="14"/>
      <c r="Z107" s="14"/>
      <c r="AA107" s="14"/>
      <c r="AB107" s="14"/>
      <c r="AC107" s="14"/>
      <c r="AD107" s="14"/>
      <c r="AE107" s="14"/>
      <c r="AT107" s="255" t="s">
        <v>238</v>
      </c>
      <c r="AU107" s="255" t="s">
        <v>84</v>
      </c>
      <c r="AV107" s="14" t="s">
        <v>234</v>
      </c>
      <c r="AW107" s="14" t="s">
        <v>37</v>
      </c>
      <c r="AX107" s="14" t="s">
        <v>82</v>
      </c>
      <c r="AY107" s="255" t="s">
        <v>227</v>
      </c>
    </row>
    <row r="108" s="2" customFormat="1" ht="16.5" customHeight="1">
      <c r="A108" s="40"/>
      <c r="B108" s="41"/>
      <c r="C108" s="256" t="s">
        <v>248</v>
      </c>
      <c r="D108" s="256" t="s">
        <v>241</v>
      </c>
      <c r="E108" s="257" t="s">
        <v>5213</v>
      </c>
      <c r="F108" s="258" t="s">
        <v>5214</v>
      </c>
      <c r="G108" s="259" t="s">
        <v>309</v>
      </c>
      <c r="H108" s="260">
        <v>483</v>
      </c>
      <c r="I108" s="261"/>
      <c r="J108" s="262">
        <f>ROUND(I108*H108,2)</f>
        <v>0</v>
      </c>
      <c r="K108" s="258" t="s">
        <v>4381</v>
      </c>
      <c r="L108" s="263"/>
      <c r="M108" s="264" t="s">
        <v>19</v>
      </c>
      <c r="N108" s="265" t="s">
        <v>46</v>
      </c>
      <c r="O108" s="86"/>
      <c r="P108" s="224">
        <f>O108*H108</f>
        <v>0</v>
      </c>
      <c r="Q108" s="224">
        <v>6.9999999999999994E-05</v>
      </c>
      <c r="R108" s="224">
        <f>Q108*H108</f>
        <v>0.03381</v>
      </c>
      <c r="S108" s="224">
        <v>0</v>
      </c>
      <c r="T108" s="224">
        <f>S108*H108</f>
        <v>0</v>
      </c>
      <c r="U108" s="225" t="s">
        <v>19</v>
      </c>
      <c r="V108" s="40"/>
      <c r="W108" s="40"/>
      <c r="X108" s="40"/>
      <c r="Y108" s="40"/>
      <c r="Z108" s="40"/>
      <c r="AA108" s="40"/>
      <c r="AB108" s="40"/>
      <c r="AC108" s="40"/>
      <c r="AD108" s="40"/>
      <c r="AE108" s="40"/>
      <c r="AR108" s="226" t="s">
        <v>491</v>
      </c>
      <c r="AT108" s="226" t="s">
        <v>241</v>
      </c>
      <c r="AU108" s="226" t="s">
        <v>84</v>
      </c>
      <c r="AY108" s="19" t="s">
        <v>227</v>
      </c>
      <c r="BE108" s="227">
        <f>IF(N108="základní",J108,0)</f>
        <v>0</v>
      </c>
      <c r="BF108" s="227">
        <f>IF(N108="snížená",J108,0)</f>
        <v>0</v>
      </c>
      <c r="BG108" s="227">
        <f>IF(N108="zákl. přenesená",J108,0)</f>
        <v>0</v>
      </c>
      <c r="BH108" s="227">
        <f>IF(N108="sníž. přenesená",J108,0)</f>
        <v>0</v>
      </c>
      <c r="BI108" s="227">
        <f>IF(N108="nulová",J108,0)</f>
        <v>0</v>
      </c>
      <c r="BJ108" s="19" t="s">
        <v>82</v>
      </c>
      <c r="BK108" s="227">
        <f>ROUND(I108*H108,2)</f>
        <v>0</v>
      </c>
      <c r="BL108" s="19" t="s">
        <v>336</v>
      </c>
      <c r="BM108" s="226" t="s">
        <v>5215</v>
      </c>
    </row>
    <row r="109" s="13" customFormat="1">
      <c r="A109" s="13"/>
      <c r="B109" s="233"/>
      <c r="C109" s="234"/>
      <c r="D109" s="235" t="s">
        <v>238</v>
      </c>
      <c r="E109" s="234"/>
      <c r="F109" s="237" t="s">
        <v>5216</v>
      </c>
      <c r="G109" s="234"/>
      <c r="H109" s="238">
        <v>483</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4</v>
      </c>
      <c r="AX109" s="13" t="s">
        <v>82</v>
      </c>
      <c r="AY109" s="244" t="s">
        <v>227</v>
      </c>
    </row>
    <row r="110" s="2" customFormat="1" ht="24.15" customHeight="1">
      <c r="A110" s="40"/>
      <c r="B110" s="41"/>
      <c r="C110" s="215" t="s">
        <v>285</v>
      </c>
      <c r="D110" s="215" t="s">
        <v>229</v>
      </c>
      <c r="E110" s="216" t="s">
        <v>5217</v>
      </c>
      <c r="F110" s="217" t="s">
        <v>5218</v>
      </c>
      <c r="G110" s="218" t="s">
        <v>309</v>
      </c>
      <c r="H110" s="219">
        <v>406</v>
      </c>
      <c r="I110" s="220"/>
      <c r="J110" s="221">
        <f>ROUND(I110*H110,2)</f>
        <v>0</v>
      </c>
      <c r="K110" s="217" t="s">
        <v>4381</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336</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336</v>
      </c>
      <c r="BM110" s="226" t="s">
        <v>5219</v>
      </c>
    </row>
    <row r="111" s="2" customFormat="1">
      <c r="A111" s="40"/>
      <c r="B111" s="41"/>
      <c r="C111" s="42"/>
      <c r="D111" s="228" t="s">
        <v>236</v>
      </c>
      <c r="E111" s="42"/>
      <c r="F111" s="229" t="s">
        <v>5220</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5221</v>
      </c>
      <c r="G112" s="234"/>
      <c r="H112" s="238">
        <v>406</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406</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24.15" customHeight="1">
      <c r="A114" s="40"/>
      <c r="B114" s="41"/>
      <c r="C114" s="256" t="s">
        <v>245</v>
      </c>
      <c r="D114" s="256" t="s">
        <v>241</v>
      </c>
      <c r="E114" s="257" t="s">
        <v>5222</v>
      </c>
      <c r="F114" s="258" t="s">
        <v>5223</v>
      </c>
      <c r="G114" s="259" t="s">
        <v>309</v>
      </c>
      <c r="H114" s="260">
        <v>466.89999999999998</v>
      </c>
      <c r="I114" s="261"/>
      <c r="J114" s="262">
        <f>ROUND(I114*H114,2)</f>
        <v>0</v>
      </c>
      <c r="K114" s="258" t="s">
        <v>4381</v>
      </c>
      <c r="L114" s="263"/>
      <c r="M114" s="264" t="s">
        <v>19</v>
      </c>
      <c r="N114" s="265" t="s">
        <v>46</v>
      </c>
      <c r="O114" s="86"/>
      <c r="P114" s="224">
        <f>O114*H114</f>
        <v>0</v>
      </c>
      <c r="Q114" s="224">
        <v>0.00012999999999999999</v>
      </c>
      <c r="R114" s="224">
        <f>Q114*H114</f>
        <v>0.060696999999999994</v>
      </c>
      <c r="S114" s="224">
        <v>0</v>
      </c>
      <c r="T114" s="224">
        <f>S114*H114</f>
        <v>0</v>
      </c>
      <c r="U114" s="225" t="s">
        <v>19</v>
      </c>
      <c r="V114" s="40"/>
      <c r="W114" s="40"/>
      <c r="X114" s="40"/>
      <c r="Y114" s="40"/>
      <c r="Z114" s="40"/>
      <c r="AA114" s="40"/>
      <c r="AB114" s="40"/>
      <c r="AC114" s="40"/>
      <c r="AD114" s="40"/>
      <c r="AE114" s="40"/>
      <c r="AR114" s="226" t="s">
        <v>491</v>
      </c>
      <c r="AT114" s="226" t="s">
        <v>241</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336</v>
      </c>
      <c r="BM114" s="226" t="s">
        <v>5224</v>
      </c>
    </row>
    <row r="115" s="13" customFormat="1">
      <c r="A115" s="13"/>
      <c r="B115" s="233"/>
      <c r="C115" s="234"/>
      <c r="D115" s="235" t="s">
        <v>238</v>
      </c>
      <c r="E115" s="234"/>
      <c r="F115" s="237" t="s">
        <v>5225</v>
      </c>
      <c r="G115" s="234"/>
      <c r="H115" s="238">
        <v>466.89999999999998</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4</v>
      </c>
      <c r="AX115" s="13" t="s">
        <v>82</v>
      </c>
      <c r="AY115" s="244" t="s">
        <v>227</v>
      </c>
    </row>
    <row r="116" s="2" customFormat="1" ht="24.15" customHeight="1">
      <c r="A116" s="40"/>
      <c r="B116" s="41"/>
      <c r="C116" s="215" t="s">
        <v>255</v>
      </c>
      <c r="D116" s="215" t="s">
        <v>229</v>
      </c>
      <c r="E116" s="216" t="s">
        <v>5226</v>
      </c>
      <c r="F116" s="217" t="s">
        <v>5227</v>
      </c>
      <c r="G116" s="218" t="s">
        <v>309</v>
      </c>
      <c r="H116" s="219">
        <v>328</v>
      </c>
      <c r="I116" s="220"/>
      <c r="J116" s="221">
        <f>ROUND(I116*H116,2)</f>
        <v>0</v>
      </c>
      <c r="K116" s="217" t="s">
        <v>4381</v>
      </c>
      <c r="L116" s="46"/>
      <c r="M116" s="222" t="s">
        <v>19</v>
      </c>
      <c r="N116" s="223" t="s">
        <v>46</v>
      </c>
      <c r="O116" s="86"/>
      <c r="P116" s="224">
        <f>O116*H116</f>
        <v>0</v>
      </c>
      <c r="Q116" s="224">
        <v>0</v>
      </c>
      <c r="R116" s="224">
        <f>Q116*H116</f>
        <v>0</v>
      </c>
      <c r="S116" s="224">
        <v>0</v>
      </c>
      <c r="T116" s="224">
        <f>S116*H116</f>
        <v>0</v>
      </c>
      <c r="U116" s="225" t="s">
        <v>19</v>
      </c>
      <c r="V116" s="40"/>
      <c r="W116" s="40"/>
      <c r="X116" s="40"/>
      <c r="Y116" s="40"/>
      <c r="Z116" s="40"/>
      <c r="AA116" s="40"/>
      <c r="AB116" s="40"/>
      <c r="AC116" s="40"/>
      <c r="AD116" s="40"/>
      <c r="AE116" s="40"/>
      <c r="AR116" s="226" t="s">
        <v>336</v>
      </c>
      <c r="AT116" s="226" t="s">
        <v>229</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336</v>
      </c>
      <c r="BM116" s="226" t="s">
        <v>5228</v>
      </c>
    </row>
    <row r="117" s="2" customFormat="1">
      <c r="A117" s="40"/>
      <c r="B117" s="41"/>
      <c r="C117" s="42"/>
      <c r="D117" s="228" t="s">
        <v>236</v>
      </c>
      <c r="E117" s="42"/>
      <c r="F117" s="229" t="s">
        <v>5229</v>
      </c>
      <c r="G117" s="42"/>
      <c r="H117" s="42"/>
      <c r="I117" s="230"/>
      <c r="J117" s="42"/>
      <c r="K117" s="42"/>
      <c r="L117" s="46"/>
      <c r="M117" s="231"/>
      <c r="N117" s="232"/>
      <c r="O117" s="86"/>
      <c r="P117" s="86"/>
      <c r="Q117" s="86"/>
      <c r="R117" s="86"/>
      <c r="S117" s="86"/>
      <c r="T117" s="86"/>
      <c r="U117" s="87"/>
      <c r="V117" s="40"/>
      <c r="W117" s="40"/>
      <c r="X117" s="40"/>
      <c r="Y117" s="40"/>
      <c r="Z117" s="40"/>
      <c r="AA117" s="40"/>
      <c r="AB117" s="40"/>
      <c r="AC117" s="40"/>
      <c r="AD117" s="40"/>
      <c r="AE117" s="40"/>
      <c r="AT117" s="19" t="s">
        <v>236</v>
      </c>
      <c r="AU117" s="19" t="s">
        <v>84</v>
      </c>
    </row>
    <row r="118" s="13" customFormat="1">
      <c r="A118" s="13"/>
      <c r="B118" s="233"/>
      <c r="C118" s="234"/>
      <c r="D118" s="235" t="s">
        <v>238</v>
      </c>
      <c r="E118" s="236" t="s">
        <v>19</v>
      </c>
      <c r="F118" s="237" t="s">
        <v>5230</v>
      </c>
      <c r="G118" s="234"/>
      <c r="H118" s="238">
        <v>328</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328</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24.15" customHeight="1">
      <c r="A120" s="40"/>
      <c r="B120" s="41"/>
      <c r="C120" s="256" t="s">
        <v>117</v>
      </c>
      <c r="D120" s="256" t="s">
        <v>241</v>
      </c>
      <c r="E120" s="257" t="s">
        <v>5231</v>
      </c>
      <c r="F120" s="258" t="s">
        <v>5232</v>
      </c>
      <c r="G120" s="259" t="s">
        <v>309</v>
      </c>
      <c r="H120" s="260">
        <v>377.19999999999999</v>
      </c>
      <c r="I120" s="261"/>
      <c r="J120" s="262">
        <f>ROUND(I120*H120,2)</f>
        <v>0</v>
      </c>
      <c r="K120" s="258" t="s">
        <v>4381</v>
      </c>
      <c r="L120" s="263"/>
      <c r="M120" s="264" t="s">
        <v>19</v>
      </c>
      <c r="N120" s="265" t="s">
        <v>46</v>
      </c>
      <c r="O120" s="86"/>
      <c r="P120" s="224">
        <f>O120*H120</f>
        <v>0</v>
      </c>
      <c r="Q120" s="224">
        <v>0.00016000000000000001</v>
      </c>
      <c r="R120" s="224">
        <f>Q120*H120</f>
        <v>0.060352000000000003</v>
      </c>
      <c r="S120" s="224">
        <v>0</v>
      </c>
      <c r="T120" s="224">
        <f>S120*H120</f>
        <v>0</v>
      </c>
      <c r="U120" s="225" t="s">
        <v>19</v>
      </c>
      <c r="V120" s="40"/>
      <c r="W120" s="40"/>
      <c r="X120" s="40"/>
      <c r="Y120" s="40"/>
      <c r="Z120" s="40"/>
      <c r="AA120" s="40"/>
      <c r="AB120" s="40"/>
      <c r="AC120" s="40"/>
      <c r="AD120" s="40"/>
      <c r="AE120" s="40"/>
      <c r="AR120" s="226" t="s">
        <v>491</v>
      </c>
      <c r="AT120" s="226" t="s">
        <v>241</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336</v>
      </c>
      <c r="BM120" s="226" t="s">
        <v>5233</v>
      </c>
    </row>
    <row r="121" s="13" customFormat="1">
      <c r="A121" s="13"/>
      <c r="B121" s="233"/>
      <c r="C121" s="234"/>
      <c r="D121" s="235" t="s">
        <v>238</v>
      </c>
      <c r="E121" s="234"/>
      <c r="F121" s="237" t="s">
        <v>5234</v>
      </c>
      <c r="G121" s="234"/>
      <c r="H121" s="238">
        <v>377.19999999999999</v>
      </c>
      <c r="I121" s="239"/>
      <c r="J121" s="234"/>
      <c r="K121" s="234"/>
      <c r="L121" s="240"/>
      <c r="M121" s="241"/>
      <c r="N121" s="242"/>
      <c r="O121" s="242"/>
      <c r="P121" s="242"/>
      <c r="Q121" s="242"/>
      <c r="R121" s="242"/>
      <c r="S121" s="242"/>
      <c r="T121" s="242"/>
      <c r="U121" s="243"/>
      <c r="V121" s="13"/>
      <c r="W121" s="13"/>
      <c r="X121" s="13"/>
      <c r="Y121" s="13"/>
      <c r="Z121" s="13"/>
      <c r="AA121" s="13"/>
      <c r="AB121" s="13"/>
      <c r="AC121" s="13"/>
      <c r="AD121" s="13"/>
      <c r="AE121" s="13"/>
      <c r="AT121" s="244" t="s">
        <v>238</v>
      </c>
      <c r="AU121" s="244" t="s">
        <v>84</v>
      </c>
      <c r="AV121" s="13" t="s">
        <v>84</v>
      </c>
      <c r="AW121" s="13" t="s">
        <v>4</v>
      </c>
      <c r="AX121" s="13" t="s">
        <v>82</v>
      </c>
      <c r="AY121" s="244" t="s">
        <v>227</v>
      </c>
    </row>
    <row r="122" s="2" customFormat="1" ht="24.15" customHeight="1">
      <c r="A122" s="40"/>
      <c r="B122" s="41"/>
      <c r="C122" s="215" t="s">
        <v>120</v>
      </c>
      <c r="D122" s="215" t="s">
        <v>229</v>
      </c>
      <c r="E122" s="216" t="s">
        <v>5235</v>
      </c>
      <c r="F122" s="217" t="s">
        <v>5236</v>
      </c>
      <c r="G122" s="218" t="s">
        <v>309</v>
      </c>
      <c r="H122" s="219">
        <v>80</v>
      </c>
      <c r="I122" s="220"/>
      <c r="J122" s="221">
        <f>ROUND(I122*H122,2)</f>
        <v>0</v>
      </c>
      <c r="K122" s="217" t="s">
        <v>4381</v>
      </c>
      <c r="L122" s="46"/>
      <c r="M122" s="222" t="s">
        <v>19</v>
      </c>
      <c r="N122" s="223" t="s">
        <v>46</v>
      </c>
      <c r="O122" s="86"/>
      <c r="P122" s="224">
        <f>O122*H122</f>
        <v>0</v>
      </c>
      <c r="Q122" s="224">
        <v>0</v>
      </c>
      <c r="R122" s="224">
        <f>Q122*H122</f>
        <v>0</v>
      </c>
      <c r="S122" s="224">
        <v>0</v>
      </c>
      <c r="T122" s="224">
        <f>S122*H122</f>
        <v>0</v>
      </c>
      <c r="U122" s="225" t="s">
        <v>19</v>
      </c>
      <c r="V122" s="40"/>
      <c r="W122" s="40"/>
      <c r="X122" s="40"/>
      <c r="Y122" s="40"/>
      <c r="Z122" s="40"/>
      <c r="AA122" s="40"/>
      <c r="AB122" s="40"/>
      <c r="AC122" s="40"/>
      <c r="AD122" s="40"/>
      <c r="AE122" s="40"/>
      <c r="AR122" s="226" t="s">
        <v>336</v>
      </c>
      <c r="AT122" s="226" t="s">
        <v>229</v>
      </c>
      <c r="AU122" s="226" t="s">
        <v>84</v>
      </c>
      <c r="AY122" s="19" t="s">
        <v>227</v>
      </c>
      <c r="BE122" s="227">
        <f>IF(N122="základní",J122,0)</f>
        <v>0</v>
      </c>
      <c r="BF122" s="227">
        <f>IF(N122="snížená",J122,0)</f>
        <v>0</v>
      </c>
      <c r="BG122" s="227">
        <f>IF(N122="zákl. přenesená",J122,0)</f>
        <v>0</v>
      </c>
      <c r="BH122" s="227">
        <f>IF(N122="sníž. přenesená",J122,0)</f>
        <v>0</v>
      </c>
      <c r="BI122" s="227">
        <f>IF(N122="nulová",J122,0)</f>
        <v>0</v>
      </c>
      <c r="BJ122" s="19" t="s">
        <v>82</v>
      </c>
      <c r="BK122" s="227">
        <f>ROUND(I122*H122,2)</f>
        <v>0</v>
      </c>
      <c r="BL122" s="19" t="s">
        <v>336</v>
      </c>
      <c r="BM122" s="226" t="s">
        <v>5237</v>
      </c>
    </row>
    <row r="123" s="2" customFormat="1">
      <c r="A123" s="40"/>
      <c r="B123" s="41"/>
      <c r="C123" s="42"/>
      <c r="D123" s="228" t="s">
        <v>236</v>
      </c>
      <c r="E123" s="42"/>
      <c r="F123" s="229" t="s">
        <v>5238</v>
      </c>
      <c r="G123" s="42"/>
      <c r="H123" s="42"/>
      <c r="I123" s="230"/>
      <c r="J123" s="42"/>
      <c r="K123" s="42"/>
      <c r="L123" s="46"/>
      <c r="M123" s="231"/>
      <c r="N123" s="232"/>
      <c r="O123" s="86"/>
      <c r="P123" s="86"/>
      <c r="Q123" s="86"/>
      <c r="R123" s="86"/>
      <c r="S123" s="86"/>
      <c r="T123" s="86"/>
      <c r="U123" s="87"/>
      <c r="V123" s="40"/>
      <c r="W123" s="40"/>
      <c r="X123" s="40"/>
      <c r="Y123" s="40"/>
      <c r="Z123" s="40"/>
      <c r="AA123" s="40"/>
      <c r="AB123" s="40"/>
      <c r="AC123" s="40"/>
      <c r="AD123" s="40"/>
      <c r="AE123" s="40"/>
      <c r="AT123" s="19" t="s">
        <v>236</v>
      </c>
      <c r="AU123" s="19" t="s">
        <v>84</v>
      </c>
    </row>
    <row r="124" s="13" customFormat="1">
      <c r="A124" s="13"/>
      <c r="B124" s="233"/>
      <c r="C124" s="234"/>
      <c r="D124" s="235" t="s">
        <v>238</v>
      </c>
      <c r="E124" s="236" t="s">
        <v>19</v>
      </c>
      <c r="F124" s="237" t="s">
        <v>986</v>
      </c>
      <c r="G124" s="234"/>
      <c r="H124" s="238">
        <v>80</v>
      </c>
      <c r="I124" s="239"/>
      <c r="J124" s="234"/>
      <c r="K124" s="234"/>
      <c r="L124" s="240"/>
      <c r="M124" s="241"/>
      <c r="N124" s="242"/>
      <c r="O124" s="242"/>
      <c r="P124" s="242"/>
      <c r="Q124" s="242"/>
      <c r="R124" s="242"/>
      <c r="S124" s="242"/>
      <c r="T124" s="242"/>
      <c r="U124" s="243"/>
      <c r="V124" s="13"/>
      <c r="W124" s="13"/>
      <c r="X124" s="13"/>
      <c r="Y124" s="13"/>
      <c r="Z124" s="13"/>
      <c r="AA124" s="13"/>
      <c r="AB124" s="13"/>
      <c r="AC124" s="13"/>
      <c r="AD124" s="13"/>
      <c r="AE124" s="13"/>
      <c r="AT124" s="244" t="s">
        <v>238</v>
      </c>
      <c r="AU124" s="244" t="s">
        <v>84</v>
      </c>
      <c r="AV124" s="13" t="s">
        <v>84</v>
      </c>
      <c r="AW124" s="13" t="s">
        <v>37</v>
      </c>
      <c r="AX124" s="13" t="s">
        <v>75</v>
      </c>
      <c r="AY124" s="244" t="s">
        <v>227</v>
      </c>
    </row>
    <row r="125" s="14" customFormat="1">
      <c r="A125" s="14"/>
      <c r="B125" s="245"/>
      <c r="C125" s="246"/>
      <c r="D125" s="235" t="s">
        <v>238</v>
      </c>
      <c r="E125" s="247" t="s">
        <v>19</v>
      </c>
      <c r="F125" s="248" t="s">
        <v>240</v>
      </c>
      <c r="G125" s="246"/>
      <c r="H125" s="249">
        <v>80</v>
      </c>
      <c r="I125" s="250"/>
      <c r="J125" s="246"/>
      <c r="K125" s="246"/>
      <c r="L125" s="251"/>
      <c r="M125" s="252"/>
      <c r="N125" s="253"/>
      <c r="O125" s="253"/>
      <c r="P125" s="253"/>
      <c r="Q125" s="253"/>
      <c r="R125" s="253"/>
      <c r="S125" s="253"/>
      <c r="T125" s="253"/>
      <c r="U125" s="254"/>
      <c r="V125" s="14"/>
      <c r="W125" s="14"/>
      <c r="X125" s="14"/>
      <c r="Y125" s="14"/>
      <c r="Z125" s="14"/>
      <c r="AA125" s="14"/>
      <c r="AB125" s="14"/>
      <c r="AC125" s="14"/>
      <c r="AD125" s="14"/>
      <c r="AE125" s="14"/>
      <c r="AT125" s="255" t="s">
        <v>238</v>
      </c>
      <c r="AU125" s="255" t="s">
        <v>84</v>
      </c>
      <c r="AV125" s="14" t="s">
        <v>234</v>
      </c>
      <c r="AW125" s="14" t="s">
        <v>37</v>
      </c>
      <c r="AX125" s="14" t="s">
        <v>82</v>
      </c>
      <c r="AY125" s="255" t="s">
        <v>227</v>
      </c>
    </row>
    <row r="126" s="2" customFormat="1" ht="24.15" customHeight="1">
      <c r="A126" s="40"/>
      <c r="B126" s="41"/>
      <c r="C126" s="256" t="s">
        <v>8</v>
      </c>
      <c r="D126" s="256" t="s">
        <v>241</v>
      </c>
      <c r="E126" s="257" t="s">
        <v>5239</v>
      </c>
      <c r="F126" s="258" t="s">
        <v>5240</v>
      </c>
      <c r="G126" s="259" t="s">
        <v>309</v>
      </c>
      <c r="H126" s="260">
        <v>92</v>
      </c>
      <c r="I126" s="261"/>
      <c r="J126" s="262">
        <f>ROUND(I126*H126,2)</f>
        <v>0</v>
      </c>
      <c r="K126" s="258" t="s">
        <v>4381</v>
      </c>
      <c r="L126" s="263"/>
      <c r="M126" s="264" t="s">
        <v>19</v>
      </c>
      <c r="N126" s="265" t="s">
        <v>46</v>
      </c>
      <c r="O126" s="86"/>
      <c r="P126" s="224">
        <f>O126*H126</f>
        <v>0</v>
      </c>
      <c r="Q126" s="224">
        <v>0.00022000000000000001</v>
      </c>
      <c r="R126" s="224">
        <f>Q126*H126</f>
        <v>0.020240000000000001</v>
      </c>
      <c r="S126" s="224">
        <v>0</v>
      </c>
      <c r="T126" s="224">
        <f>S126*H126</f>
        <v>0</v>
      </c>
      <c r="U126" s="225" t="s">
        <v>19</v>
      </c>
      <c r="V126" s="40"/>
      <c r="W126" s="40"/>
      <c r="X126" s="40"/>
      <c r="Y126" s="40"/>
      <c r="Z126" s="40"/>
      <c r="AA126" s="40"/>
      <c r="AB126" s="40"/>
      <c r="AC126" s="40"/>
      <c r="AD126" s="40"/>
      <c r="AE126" s="40"/>
      <c r="AR126" s="226" t="s">
        <v>491</v>
      </c>
      <c r="AT126" s="226" t="s">
        <v>241</v>
      </c>
      <c r="AU126" s="226" t="s">
        <v>84</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336</v>
      </c>
      <c r="BM126" s="226" t="s">
        <v>5241</v>
      </c>
    </row>
    <row r="127" s="13" customFormat="1">
      <c r="A127" s="13"/>
      <c r="B127" s="233"/>
      <c r="C127" s="234"/>
      <c r="D127" s="235" t="s">
        <v>238</v>
      </c>
      <c r="E127" s="234"/>
      <c r="F127" s="237" t="s">
        <v>5242</v>
      </c>
      <c r="G127" s="234"/>
      <c r="H127" s="238">
        <v>92</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4</v>
      </c>
      <c r="AX127" s="13" t="s">
        <v>82</v>
      </c>
      <c r="AY127" s="244" t="s">
        <v>227</v>
      </c>
    </row>
    <row r="128" s="2" customFormat="1" ht="21.75" customHeight="1">
      <c r="A128" s="40"/>
      <c r="B128" s="41"/>
      <c r="C128" s="215" t="s">
        <v>125</v>
      </c>
      <c r="D128" s="215" t="s">
        <v>229</v>
      </c>
      <c r="E128" s="216" t="s">
        <v>5243</v>
      </c>
      <c r="F128" s="217" t="s">
        <v>5244</v>
      </c>
      <c r="G128" s="218" t="s">
        <v>348</v>
      </c>
      <c r="H128" s="219">
        <v>3</v>
      </c>
      <c r="I128" s="220"/>
      <c r="J128" s="221">
        <f>ROUND(I128*H128,2)</f>
        <v>0</v>
      </c>
      <c r="K128" s="217" t="s">
        <v>4381</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336</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336</v>
      </c>
      <c r="BM128" s="226" t="s">
        <v>5245</v>
      </c>
    </row>
    <row r="129" s="2" customFormat="1">
      <c r="A129" s="40"/>
      <c r="B129" s="41"/>
      <c r="C129" s="42"/>
      <c r="D129" s="228" t="s">
        <v>236</v>
      </c>
      <c r="E129" s="42"/>
      <c r="F129" s="229" t="s">
        <v>5246</v>
      </c>
      <c r="G129" s="42"/>
      <c r="H129" s="42"/>
      <c r="I129" s="230"/>
      <c r="J129" s="42"/>
      <c r="K129" s="42"/>
      <c r="L129" s="46"/>
      <c r="M129" s="231"/>
      <c r="N129" s="232"/>
      <c r="O129" s="86"/>
      <c r="P129" s="86"/>
      <c r="Q129" s="86"/>
      <c r="R129" s="86"/>
      <c r="S129" s="86"/>
      <c r="T129" s="86"/>
      <c r="U129" s="87"/>
      <c r="V129" s="40"/>
      <c r="W129" s="40"/>
      <c r="X129" s="40"/>
      <c r="Y129" s="40"/>
      <c r="Z129" s="40"/>
      <c r="AA129" s="40"/>
      <c r="AB129" s="40"/>
      <c r="AC129" s="40"/>
      <c r="AD129" s="40"/>
      <c r="AE129" s="40"/>
      <c r="AT129" s="19" t="s">
        <v>236</v>
      </c>
      <c r="AU129" s="19" t="s">
        <v>84</v>
      </c>
    </row>
    <row r="130" s="13" customFormat="1">
      <c r="A130" s="13"/>
      <c r="B130" s="233"/>
      <c r="C130" s="234"/>
      <c r="D130" s="235" t="s">
        <v>238</v>
      </c>
      <c r="E130" s="236" t="s">
        <v>19</v>
      </c>
      <c r="F130" s="237" t="s">
        <v>91</v>
      </c>
      <c r="G130" s="234"/>
      <c r="H130" s="238">
        <v>3</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4" customFormat="1">
      <c r="A131" s="14"/>
      <c r="B131" s="245"/>
      <c r="C131" s="246"/>
      <c r="D131" s="235" t="s">
        <v>238</v>
      </c>
      <c r="E131" s="247" t="s">
        <v>19</v>
      </c>
      <c r="F131" s="248" t="s">
        <v>240</v>
      </c>
      <c r="G131" s="246"/>
      <c r="H131" s="249">
        <v>3</v>
      </c>
      <c r="I131" s="250"/>
      <c r="J131" s="246"/>
      <c r="K131" s="246"/>
      <c r="L131" s="251"/>
      <c r="M131" s="252"/>
      <c r="N131" s="253"/>
      <c r="O131" s="253"/>
      <c r="P131" s="253"/>
      <c r="Q131" s="253"/>
      <c r="R131" s="253"/>
      <c r="S131" s="253"/>
      <c r="T131" s="253"/>
      <c r="U131" s="254"/>
      <c r="V131" s="14"/>
      <c r="W131" s="14"/>
      <c r="X131" s="14"/>
      <c r="Y131" s="14"/>
      <c r="Z131" s="14"/>
      <c r="AA131" s="14"/>
      <c r="AB131" s="14"/>
      <c r="AC131" s="14"/>
      <c r="AD131" s="14"/>
      <c r="AE131" s="14"/>
      <c r="AT131" s="255" t="s">
        <v>238</v>
      </c>
      <c r="AU131" s="255" t="s">
        <v>84</v>
      </c>
      <c r="AV131" s="14" t="s">
        <v>234</v>
      </c>
      <c r="AW131" s="14" t="s">
        <v>37</v>
      </c>
      <c r="AX131" s="14" t="s">
        <v>82</v>
      </c>
      <c r="AY131" s="255" t="s">
        <v>227</v>
      </c>
    </row>
    <row r="132" s="2" customFormat="1" ht="16.5" customHeight="1">
      <c r="A132" s="40"/>
      <c r="B132" s="41"/>
      <c r="C132" s="256" t="s">
        <v>323</v>
      </c>
      <c r="D132" s="256" t="s">
        <v>241</v>
      </c>
      <c r="E132" s="257" t="s">
        <v>5247</v>
      </c>
      <c r="F132" s="258" t="s">
        <v>5248</v>
      </c>
      <c r="G132" s="259" t="s">
        <v>348</v>
      </c>
      <c r="H132" s="260">
        <v>3</v>
      </c>
      <c r="I132" s="261"/>
      <c r="J132" s="262">
        <f>ROUND(I132*H132,2)</f>
        <v>0</v>
      </c>
      <c r="K132" s="258" t="s">
        <v>4381</v>
      </c>
      <c r="L132" s="263"/>
      <c r="M132" s="264" t="s">
        <v>19</v>
      </c>
      <c r="N132" s="265" t="s">
        <v>46</v>
      </c>
      <c r="O132" s="86"/>
      <c r="P132" s="224">
        <f>O132*H132</f>
        <v>0</v>
      </c>
      <c r="Q132" s="224">
        <v>0.0015200000000000001</v>
      </c>
      <c r="R132" s="224">
        <f>Q132*H132</f>
        <v>0.0045599999999999998</v>
      </c>
      <c r="S132" s="224">
        <v>0</v>
      </c>
      <c r="T132" s="224">
        <f>S132*H132</f>
        <v>0</v>
      </c>
      <c r="U132" s="225" t="s">
        <v>19</v>
      </c>
      <c r="V132" s="40"/>
      <c r="W132" s="40"/>
      <c r="X132" s="40"/>
      <c r="Y132" s="40"/>
      <c r="Z132" s="40"/>
      <c r="AA132" s="40"/>
      <c r="AB132" s="40"/>
      <c r="AC132" s="40"/>
      <c r="AD132" s="40"/>
      <c r="AE132" s="40"/>
      <c r="AR132" s="226" t="s">
        <v>491</v>
      </c>
      <c r="AT132" s="226" t="s">
        <v>241</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336</v>
      </c>
      <c r="BM132" s="226" t="s">
        <v>5249</v>
      </c>
    </row>
    <row r="133" s="2" customFormat="1" ht="16.5" customHeight="1">
      <c r="A133" s="40"/>
      <c r="B133" s="41"/>
      <c r="C133" s="215" t="s">
        <v>329</v>
      </c>
      <c r="D133" s="215" t="s">
        <v>229</v>
      </c>
      <c r="E133" s="216" t="s">
        <v>5250</v>
      </c>
      <c r="F133" s="217" t="s">
        <v>5251</v>
      </c>
      <c r="G133" s="218" t="s">
        <v>348</v>
      </c>
      <c r="H133" s="219">
        <v>29</v>
      </c>
      <c r="I133" s="220"/>
      <c r="J133" s="221">
        <f>ROUND(I133*H133,2)</f>
        <v>0</v>
      </c>
      <c r="K133" s="217" t="s">
        <v>4381</v>
      </c>
      <c r="L133" s="46"/>
      <c r="M133" s="222" t="s">
        <v>19</v>
      </c>
      <c r="N133" s="223" t="s">
        <v>46</v>
      </c>
      <c r="O133" s="86"/>
      <c r="P133" s="224">
        <f>O133*H133</f>
        <v>0</v>
      </c>
      <c r="Q133" s="224">
        <v>0</v>
      </c>
      <c r="R133" s="224">
        <f>Q133*H133</f>
        <v>0</v>
      </c>
      <c r="S133" s="224">
        <v>0</v>
      </c>
      <c r="T133" s="224">
        <f>S133*H133</f>
        <v>0</v>
      </c>
      <c r="U133" s="225" t="s">
        <v>19</v>
      </c>
      <c r="V133" s="40"/>
      <c r="W133" s="40"/>
      <c r="X133" s="40"/>
      <c r="Y133" s="40"/>
      <c r="Z133" s="40"/>
      <c r="AA133" s="40"/>
      <c r="AB133" s="40"/>
      <c r="AC133" s="40"/>
      <c r="AD133" s="40"/>
      <c r="AE133" s="40"/>
      <c r="AR133" s="226" t="s">
        <v>336</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336</v>
      </c>
      <c r="BM133" s="226" t="s">
        <v>5252</v>
      </c>
    </row>
    <row r="134" s="2" customFormat="1">
      <c r="A134" s="40"/>
      <c r="B134" s="41"/>
      <c r="C134" s="42"/>
      <c r="D134" s="228" t="s">
        <v>236</v>
      </c>
      <c r="E134" s="42"/>
      <c r="F134" s="229" t="s">
        <v>5253</v>
      </c>
      <c r="G134" s="42"/>
      <c r="H134" s="42"/>
      <c r="I134" s="230"/>
      <c r="J134" s="42"/>
      <c r="K134" s="42"/>
      <c r="L134" s="46"/>
      <c r="M134" s="231"/>
      <c r="N134" s="232"/>
      <c r="O134" s="86"/>
      <c r="P134" s="86"/>
      <c r="Q134" s="86"/>
      <c r="R134" s="86"/>
      <c r="S134" s="86"/>
      <c r="T134" s="86"/>
      <c r="U134" s="87"/>
      <c r="V134" s="40"/>
      <c r="W134" s="40"/>
      <c r="X134" s="40"/>
      <c r="Y134" s="40"/>
      <c r="Z134" s="40"/>
      <c r="AA134" s="40"/>
      <c r="AB134" s="40"/>
      <c r="AC134" s="40"/>
      <c r="AD134" s="40"/>
      <c r="AE134" s="40"/>
      <c r="AT134" s="19" t="s">
        <v>236</v>
      </c>
      <c r="AU134" s="19" t="s">
        <v>84</v>
      </c>
    </row>
    <row r="135" s="13" customFormat="1">
      <c r="A135" s="13"/>
      <c r="B135" s="233"/>
      <c r="C135" s="234"/>
      <c r="D135" s="235" t="s">
        <v>238</v>
      </c>
      <c r="E135" s="236" t="s">
        <v>19</v>
      </c>
      <c r="F135" s="237" t="s">
        <v>531</v>
      </c>
      <c r="G135" s="234"/>
      <c r="H135" s="238">
        <v>29</v>
      </c>
      <c r="I135" s="239"/>
      <c r="J135" s="234"/>
      <c r="K135" s="234"/>
      <c r="L135" s="240"/>
      <c r="M135" s="241"/>
      <c r="N135" s="242"/>
      <c r="O135" s="242"/>
      <c r="P135" s="242"/>
      <c r="Q135" s="242"/>
      <c r="R135" s="242"/>
      <c r="S135" s="242"/>
      <c r="T135" s="242"/>
      <c r="U135" s="243"/>
      <c r="V135" s="13"/>
      <c r="W135" s="13"/>
      <c r="X135" s="13"/>
      <c r="Y135" s="13"/>
      <c r="Z135" s="13"/>
      <c r="AA135" s="13"/>
      <c r="AB135" s="13"/>
      <c r="AC135" s="13"/>
      <c r="AD135" s="13"/>
      <c r="AE135" s="13"/>
      <c r="AT135" s="244" t="s">
        <v>238</v>
      </c>
      <c r="AU135" s="244" t="s">
        <v>84</v>
      </c>
      <c r="AV135" s="13" t="s">
        <v>84</v>
      </c>
      <c r="AW135" s="13" t="s">
        <v>37</v>
      </c>
      <c r="AX135" s="13" t="s">
        <v>75</v>
      </c>
      <c r="AY135" s="244" t="s">
        <v>227</v>
      </c>
    </row>
    <row r="136" s="14" customFormat="1">
      <c r="A136" s="14"/>
      <c r="B136" s="245"/>
      <c r="C136" s="246"/>
      <c r="D136" s="235" t="s">
        <v>238</v>
      </c>
      <c r="E136" s="247" t="s">
        <v>19</v>
      </c>
      <c r="F136" s="248" t="s">
        <v>240</v>
      </c>
      <c r="G136" s="246"/>
      <c r="H136" s="249">
        <v>29</v>
      </c>
      <c r="I136" s="250"/>
      <c r="J136" s="246"/>
      <c r="K136" s="246"/>
      <c r="L136" s="251"/>
      <c r="M136" s="252"/>
      <c r="N136" s="253"/>
      <c r="O136" s="253"/>
      <c r="P136" s="253"/>
      <c r="Q136" s="253"/>
      <c r="R136" s="253"/>
      <c r="S136" s="253"/>
      <c r="T136" s="253"/>
      <c r="U136" s="254"/>
      <c r="V136" s="14"/>
      <c r="W136" s="14"/>
      <c r="X136" s="14"/>
      <c r="Y136" s="14"/>
      <c r="Z136" s="14"/>
      <c r="AA136" s="14"/>
      <c r="AB136" s="14"/>
      <c r="AC136" s="14"/>
      <c r="AD136" s="14"/>
      <c r="AE136" s="14"/>
      <c r="AT136" s="255" t="s">
        <v>238</v>
      </c>
      <c r="AU136" s="255" t="s">
        <v>84</v>
      </c>
      <c r="AV136" s="14" t="s">
        <v>234</v>
      </c>
      <c r="AW136" s="14" t="s">
        <v>37</v>
      </c>
      <c r="AX136" s="14" t="s">
        <v>82</v>
      </c>
      <c r="AY136" s="255" t="s">
        <v>227</v>
      </c>
    </row>
    <row r="137" s="2" customFormat="1" ht="16.5" customHeight="1">
      <c r="A137" s="40"/>
      <c r="B137" s="41"/>
      <c r="C137" s="256" t="s">
        <v>336</v>
      </c>
      <c r="D137" s="256" t="s">
        <v>241</v>
      </c>
      <c r="E137" s="257" t="s">
        <v>5254</v>
      </c>
      <c r="F137" s="258" t="s">
        <v>5255</v>
      </c>
      <c r="G137" s="259" t="s">
        <v>348</v>
      </c>
      <c r="H137" s="260">
        <v>29</v>
      </c>
      <c r="I137" s="261"/>
      <c r="J137" s="262">
        <f>ROUND(I137*H137,2)</f>
        <v>0</v>
      </c>
      <c r="K137" s="258" t="s">
        <v>4381</v>
      </c>
      <c r="L137" s="263"/>
      <c r="M137" s="264" t="s">
        <v>19</v>
      </c>
      <c r="N137" s="265" t="s">
        <v>46</v>
      </c>
      <c r="O137" s="86"/>
      <c r="P137" s="224">
        <f>O137*H137</f>
        <v>0</v>
      </c>
      <c r="Q137" s="224">
        <v>0.00011</v>
      </c>
      <c r="R137" s="224">
        <f>Q137*H137</f>
        <v>0.0031900000000000001</v>
      </c>
      <c r="S137" s="224">
        <v>0</v>
      </c>
      <c r="T137" s="224">
        <f>S137*H137</f>
        <v>0</v>
      </c>
      <c r="U137" s="225" t="s">
        <v>19</v>
      </c>
      <c r="V137" s="40"/>
      <c r="W137" s="40"/>
      <c r="X137" s="40"/>
      <c r="Y137" s="40"/>
      <c r="Z137" s="40"/>
      <c r="AA137" s="40"/>
      <c r="AB137" s="40"/>
      <c r="AC137" s="40"/>
      <c r="AD137" s="40"/>
      <c r="AE137" s="40"/>
      <c r="AR137" s="226" t="s">
        <v>491</v>
      </c>
      <c r="AT137" s="226" t="s">
        <v>241</v>
      </c>
      <c r="AU137" s="226" t="s">
        <v>84</v>
      </c>
      <c r="AY137" s="19" t="s">
        <v>227</v>
      </c>
      <c r="BE137" s="227">
        <f>IF(N137="základní",J137,0)</f>
        <v>0</v>
      </c>
      <c r="BF137" s="227">
        <f>IF(N137="snížená",J137,0)</f>
        <v>0</v>
      </c>
      <c r="BG137" s="227">
        <f>IF(N137="zákl. přenesená",J137,0)</f>
        <v>0</v>
      </c>
      <c r="BH137" s="227">
        <f>IF(N137="sníž. přenesená",J137,0)</f>
        <v>0</v>
      </c>
      <c r="BI137" s="227">
        <f>IF(N137="nulová",J137,0)</f>
        <v>0</v>
      </c>
      <c r="BJ137" s="19" t="s">
        <v>82</v>
      </c>
      <c r="BK137" s="227">
        <f>ROUND(I137*H137,2)</f>
        <v>0</v>
      </c>
      <c r="BL137" s="19" t="s">
        <v>336</v>
      </c>
      <c r="BM137" s="226" t="s">
        <v>5256</v>
      </c>
    </row>
    <row r="138" s="2" customFormat="1" ht="24.15" customHeight="1">
      <c r="A138" s="40"/>
      <c r="B138" s="41"/>
      <c r="C138" s="215" t="s">
        <v>345</v>
      </c>
      <c r="D138" s="215" t="s">
        <v>229</v>
      </c>
      <c r="E138" s="216" t="s">
        <v>5257</v>
      </c>
      <c r="F138" s="217" t="s">
        <v>5258</v>
      </c>
      <c r="G138" s="218" t="s">
        <v>348</v>
      </c>
      <c r="H138" s="219">
        <v>9</v>
      </c>
      <c r="I138" s="220"/>
      <c r="J138" s="221">
        <f>ROUND(I138*H138,2)</f>
        <v>0</v>
      </c>
      <c r="K138" s="217" t="s">
        <v>4381</v>
      </c>
      <c r="L138" s="46"/>
      <c r="M138" s="222" t="s">
        <v>19</v>
      </c>
      <c r="N138" s="223"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336</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336</v>
      </c>
      <c r="BM138" s="226" t="s">
        <v>5259</v>
      </c>
    </row>
    <row r="139" s="2" customFormat="1">
      <c r="A139" s="40"/>
      <c r="B139" s="41"/>
      <c r="C139" s="42"/>
      <c r="D139" s="228" t="s">
        <v>236</v>
      </c>
      <c r="E139" s="42"/>
      <c r="F139" s="229" t="s">
        <v>5260</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255</v>
      </c>
      <c r="G140" s="234"/>
      <c r="H140" s="238">
        <v>9</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9</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2" customFormat="1" ht="16.5" customHeight="1">
      <c r="A142" s="40"/>
      <c r="B142" s="41"/>
      <c r="C142" s="256" t="s">
        <v>352</v>
      </c>
      <c r="D142" s="256" t="s">
        <v>241</v>
      </c>
      <c r="E142" s="257" t="s">
        <v>5261</v>
      </c>
      <c r="F142" s="258" t="s">
        <v>5262</v>
      </c>
      <c r="G142" s="259" t="s">
        <v>348</v>
      </c>
      <c r="H142" s="260">
        <v>9</v>
      </c>
      <c r="I142" s="261"/>
      <c r="J142" s="262">
        <f>ROUND(I142*H142,2)</f>
        <v>0</v>
      </c>
      <c r="K142" s="258" t="s">
        <v>4381</v>
      </c>
      <c r="L142" s="263"/>
      <c r="M142" s="264" t="s">
        <v>19</v>
      </c>
      <c r="N142" s="265" t="s">
        <v>46</v>
      </c>
      <c r="O142" s="86"/>
      <c r="P142" s="224">
        <f>O142*H142</f>
        <v>0</v>
      </c>
      <c r="Q142" s="224">
        <v>0.00010000000000000001</v>
      </c>
      <c r="R142" s="224">
        <f>Q142*H142</f>
        <v>0.00090000000000000008</v>
      </c>
      <c r="S142" s="224">
        <v>0</v>
      </c>
      <c r="T142" s="224">
        <f>S142*H142</f>
        <v>0</v>
      </c>
      <c r="U142" s="225" t="s">
        <v>19</v>
      </c>
      <c r="V142" s="40"/>
      <c r="W142" s="40"/>
      <c r="X142" s="40"/>
      <c r="Y142" s="40"/>
      <c r="Z142" s="40"/>
      <c r="AA142" s="40"/>
      <c r="AB142" s="40"/>
      <c r="AC142" s="40"/>
      <c r="AD142" s="40"/>
      <c r="AE142" s="40"/>
      <c r="AR142" s="226" t="s">
        <v>491</v>
      </c>
      <c r="AT142" s="226" t="s">
        <v>241</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336</v>
      </c>
      <c r="BM142" s="226" t="s">
        <v>5263</v>
      </c>
    </row>
    <row r="143" s="2" customFormat="1" ht="16.5" customHeight="1">
      <c r="A143" s="40"/>
      <c r="B143" s="41"/>
      <c r="C143" s="215" t="s">
        <v>359</v>
      </c>
      <c r="D143" s="215" t="s">
        <v>229</v>
      </c>
      <c r="E143" s="216" t="s">
        <v>5264</v>
      </c>
      <c r="F143" s="217" t="s">
        <v>5265</v>
      </c>
      <c r="G143" s="218" t="s">
        <v>348</v>
      </c>
      <c r="H143" s="219">
        <v>3</v>
      </c>
      <c r="I143" s="220"/>
      <c r="J143" s="221">
        <f>ROUND(I143*H143,2)</f>
        <v>0</v>
      </c>
      <c r="K143" s="217" t="s">
        <v>4381</v>
      </c>
      <c r="L143" s="46"/>
      <c r="M143" s="222" t="s">
        <v>19</v>
      </c>
      <c r="N143" s="223" t="s">
        <v>46</v>
      </c>
      <c r="O143" s="86"/>
      <c r="P143" s="224">
        <f>O143*H143</f>
        <v>0</v>
      </c>
      <c r="Q143" s="224">
        <v>0</v>
      </c>
      <c r="R143" s="224">
        <f>Q143*H143</f>
        <v>0</v>
      </c>
      <c r="S143" s="224">
        <v>0</v>
      </c>
      <c r="T143" s="224">
        <f>S143*H143</f>
        <v>0</v>
      </c>
      <c r="U143" s="225" t="s">
        <v>19</v>
      </c>
      <c r="V143" s="40"/>
      <c r="W143" s="40"/>
      <c r="X143" s="40"/>
      <c r="Y143" s="40"/>
      <c r="Z143" s="40"/>
      <c r="AA143" s="40"/>
      <c r="AB143" s="40"/>
      <c r="AC143" s="40"/>
      <c r="AD143" s="40"/>
      <c r="AE143" s="40"/>
      <c r="AR143" s="226" t="s">
        <v>336</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336</v>
      </c>
      <c r="BM143" s="226" t="s">
        <v>5266</v>
      </c>
    </row>
    <row r="144" s="2" customFormat="1">
      <c r="A144" s="40"/>
      <c r="B144" s="41"/>
      <c r="C144" s="42"/>
      <c r="D144" s="228" t="s">
        <v>236</v>
      </c>
      <c r="E144" s="42"/>
      <c r="F144" s="229" t="s">
        <v>5267</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3" customFormat="1">
      <c r="A145" s="13"/>
      <c r="B145" s="233"/>
      <c r="C145" s="234"/>
      <c r="D145" s="235" t="s">
        <v>238</v>
      </c>
      <c r="E145" s="236" t="s">
        <v>19</v>
      </c>
      <c r="F145" s="237" t="s">
        <v>91</v>
      </c>
      <c r="G145" s="234"/>
      <c r="H145" s="238">
        <v>3</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3</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16.5" customHeight="1">
      <c r="A147" s="40"/>
      <c r="B147" s="41"/>
      <c r="C147" s="256" t="s">
        <v>367</v>
      </c>
      <c r="D147" s="256" t="s">
        <v>241</v>
      </c>
      <c r="E147" s="257" t="s">
        <v>5268</v>
      </c>
      <c r="F147" s="258" t="s">
        <v>5269</v>
      </c>
      <c r="G147" s="259" t="s">
        <v>348</v>
      </c>
      <c r="H147" s="260">
        <v>3</v>
      </c>
      <c r="I147" s="261"/>
      <c r="J147" s="262">
        <f>ROUND(I147*H147,2)</f>
        <v>0</v>
      </c>
      <c r="K147" s="258" t="s">
        <v>4381</v>
      </c>
      <c r="L147" s="263"/>
      <c r="M147" s="264" t="s">
        <v>19</v>
      </c>
      <c r="N147" s="265" t="s">
        <v>46</v>
      </c>
      <c r="O147" s="86"/>
      <c r="P147" s="224">
        <f>O147*H147</f>
        <v>0</v>
      </c>
      <c r="Q147" s="224">
        <v>0.0010499999999999999</v>
      </c>
      <c r="R147" s="224">
        <f>Q147*H147</f>
        <v>0.00315</v>
      </c>
      <c r="S147" s="224">
        <v>0</v>
      </c>
      <c r="T147" s="224">
        <f>S147*H147</f>
        <v>0</v>
      </c>
      <c r="U147" s="225" t="s">
        <v>19</v>
      </c>
      <c r="V147" s="40"/>
      <c r="W147" s="40"/>
      <c r="X147" s="40"/>
      <c r="Y147" s="40"/>
      <c r="Z147" s="40"/>
      <c r="AA147" s="40"/>
      <c r="AB147" s="40"/>
      <c r="AC147" s="40"/>
      <c r="AD147" s="40"/>
      <c r="AE147" s="40"/>
      <c r="AR147" s="226" t="s">
        <v>491</v>
      </c>
      <c r="AT147" s="226" t="s">
        <v>241</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336</v>
      </c>
      <c r="BM147" s="226" t="s">
        <v>5270</v>
      </c>
    </row>
    <row r="148" s="2" customFormat="1" ht="16.5" customHeight="1">
      <c r="A148" s="40"/>
      <c r="B148" s="41"/>
      <c r="C148" s="215" t="s">
        <v>7</v>
      </c>
      <c r="D148" s="215" t="s">
        <v>229</v>
      </c>
      <c r="E148" s="216" t="s">
        <v>5271</v>
      </c>
      <c r="F148" s="217" t="s">
        <v>5272</v>
      </c>
      <c r="G148" s="218" t="s">
        <v>348</v>
      </c>
      <c r="H148" s="219">
        <v>16</v>
      </c>
      <c r="I148" s="220"/>
      <c r="J148" s="221">
        <f>ROUND(I148*H148,2)</f>
        <v>0</v>
      </c>
      <c r="K148" s="217" t="s">
        <v>4381</v>
      </c>
      <c r="L148" s="46"/>
      <c r="M148" s="222" t="s">
        <v>19</v>
      </c>
      <c r="N148" s="223" t="s">
        <v>46</v>
      </c>
      <c r="O148" s="86"/>
      <c r="P148" s="224">
        <f>O148*H148</f>
        <v>0</v>
      </c>
      <c r="Q148" s="224">
        <v>0</v>
      </c>
      <c r="R148" s="224">
        <f>Q148*H148</f>
        <v>0</v>
      </c>
      <c r="S148" s="224">
        <v>0</v>
      </c>
      <c r="T148" s="224">
        <f>S148*H148</f>
        <v>0</v>
      </c>
      <c r="U148" s="225" t="s">
        <v>19</v>
      </c>
      <c r="V148" s="40"/>
      <c r="W148" s="40"/>
      <c r="X148" s="40"/>
      <c r="Y148" s="40"/>
      <c r="Z148" s="40"/>
      <c r="AA148" s="40"/>
      <c r="AB148" s="40"/>
      <c r="AC148" s="40"/>
      <c r="AD148" s="40"/>
      <c r="AE148" s="40"/>
      <c r="AR148" s="226" t="s">
        <v>336</v>
      </c>
      <c r="AT148" s="226" t="s">
        <v>229</v>
      </c>
      <c r="AU148" s="226" t="s">
        <v>84</v>
      </c>
      <c r="AY148" s="19" t="s">
        <v>227</v>
      </c>
      <c r="BE148" s="227">
        <f>IF(N148="základní",J148,0)</f>
        <v>0</v>
      </c>
      <c r="BF148" s="227">
        <f>IF(N148="snížená",J148,0)</f>
        <v>0</v>
      </c>
      <c r="BG148" s="227">
        <f>IF(N148="zákl. přenesená",J148,0)</f>
        <v>0</v>
      </c>
      <c r="BH148" s="227">
        <f>IF(N148="sníž. přenesená",J148,0)</f>
        <v>0</v>
      </c>
      <c r="BI148" s="227">
        <f>IF(N148="nulová",J148,0)</f>
        <v>0</v>
      </c>
      <c r="BJ148" s="19" t="s">
        <v>82</v>
      </c>
      <c r="BK148" s="227">
        <f>ROUND(I148*H148,2)</f>
        <v>0</v>
      </c>
      <c r="BL148" s="19" t="s">
        <v>336</v>
      </c>
      <c r="BM148" s="226" t="s">
        <v>5273</v>
      </c>
    </row>
    <row r="149" s="2" customFormat="1">
      <c r="A149" s="40"/>
      <c r="B149" s="41"/>
      <c r="C149" s="42"/>
      <c r="D149" s="228" t="s">
        <v>236</v>
      </c>
      <c r="E149" s="42"/>
      <c r="F149" s="229" t="s">
        <v>5274</v>
      </c>
      <c r="G149" s="42"/>
      <c r="H149" s="42"/>
      <c r="I149" s="230"/>
      <c r="J149" s="42"/>
      <c r="K149" s="42"/>
      <c r="L149" s="46"/>
      <c r="M149" s="231"/>
      <c r="N149" s="232"/>
      <c r="O149" s="86"/>
      <c r="P149" s="86"/>
      <c r="Q149" s="86"/>
      <c r="R149" s="86"/>
      <c r="S149" s="86"/>
      <c r="T149" s="86"/>
      <c r="U149" s="87"/>
      <c r="V149" s="40"/>
      <c r="W149" s="40"/>
      <c r="X149" s="40"/>
      <c r="Y149" s="40"/>
      <c r="Z149" s="40"/>
      <c r="AA149" s="40"/>
      <c r="AB149" s="40"/>
      <c r="AC149" s="40"/>
      <c r="AD149" s="40"/>
      <c r="AE149" s="40"/>
      <c r="AT149" s="19" t="s">
        <v>236</v>
      </c>
      <c r="AU149" s="19" t="s">
        <v>84</v>
      </c>
    </row>
    <row r="150" s="13" customFormat="1">
      <c r="A150" s="13"/>
      <c r="B150" s="233"/>
      <c r="C150" s="234"/>
      <c r="D150" s="235" t="s">
        <v>238</v>
      </c>
      <c r="E150" s="236" t="s">
        <v>19</v>
      </c>
      <c r="F150" s="237" t="s">
        <v>336</v>
      </c>
      <c r="G150" s="234"/>
      <c r="H150" s="238">
        <v>16</v>
      </c>
      <c r="I150" s="239"/>
      <c r="J150" s="234"/>
      <c r="K150" s="234"/>
      <c r="L150" s="240"/>
      <c r="M150" s="241"/>
      <c r="N150" s="242"/>
      <c r="O150" s="242"/>
      <c r="P150" s="242"/>
      <c r="Q150" s="242"/>
      <c r="R150" s="242"/>
      <c r="S150" s="242"/>
      <c r="T150" s="242"/>
      <c r="U150" s="243"/>
      <c r="V150" s="13"/>
      <c r="W150" s="13"/>
      <c r="X150" s="13"/>
      <c r="Y150" s="13"/>
      <c r="Z150" s="13"/>
      <c r="AA150" s="13"/>
      <c r="AB150" s="13"/>
      <c r="AC150" s="13"/>
      <c r="AD150" s="13"/>
      <c r="AE150" s="13"/>
      <c r="AT150" s="244" t="s">
        <v>238</v>
      </c>
      <c r="AU150" s="244" t="s">
        <v>84</v>
      </c>
      <c r="AV150" s="13" t="s">
        <v>84</v>
      </c>
      <c r="AW150" s="13" t="s">
        <v>37</v>
      </c>
      <c r="AX150" s="13" t="s">
        <v>75</v>
      </c>
      <c r="AY150" s="244" t="s">
        <v>227</v>
      </c>
    </row>
    <row r="151" s="14" customFormat="1">
      <c r="A151" s="14"/>
      <c r="B151" s="245"/>
      <c r="C151" s="246"/>
      <c r="D151" s="235" t="s">
        <v>238</v>
      </c>
      <c r="E151" s="247" t="s">
        <v>19</v>
      </c>
      <c r="F151" s="248" t="s">
        <v>240</v>
      </c>
      <c r="G151" s="246"/>
      <c r="H151" s="249">
        <v>16</v>
      </c>
      <c r="I151" s="250"/>
      <c r="J151" s="246"/>
      <c r="K151" s="246"/>
      <c r="L151" s="251"/>
      <c r="M151" s="252"/>
      <c r="N151" s="253"/>
      <c r="O151" s="253"/>
      <c r="P151" s="253"/>
      <c r="Q151" s="253"/>
      <c r="R151" s="253"/>
      <c r="S151" s="253"/>
      <c r="T151" s="253"/>
      <c r="U151" s="254"/>
      <c r="V151" s="14"/>
      <c r="W151" s="14"/>
      <c r="X151" s="14"/>
      <c r="Y151" s="14"/>
      <c r="Z151" s="14"/>
      <c r="AA151" s="14"/>
      <c r="AB151" s="14"/>
      <c r="AC151" s="14"/>
      <c r="AD151" s="14"/>
      <c r="AE151" s="14"/>
      <c r="AT151" s="255" t="s">
        <v>238</v>
      </c>
      <c r="AU151" s="255" t="s">
        <v>84</v>
      </c>
      <c r="AV151" s="14" t="s">
        <v>234</v>
      </c>
      <c r="AW151" s="14" t="s">
        <v>37</v>
      </c>
      <c r="AX151" s="14" t="s">
        <v>82</v>
      </c>
      <c r="AY151" s="255" t="s">
        <v>227</v>
      </c>
    </row>
    <row r="152" s="2" customFormat="1" ht="16.5" customHeight="1">
      <c r="A152" s="40"/>
      <c r="B152" s="41"/>
      <c r="C152" s="256" t="s">
        <v>494</v>
      </c>
      <c r="D152" s="256" t="s">
        <v>241</v>
      </c>
      <c r="E152" s="257" t="s">
        <v>5275</v>
      </c>
      <c r="F152" s="258" t="s">
        <v>5276</v>
      </c>
      <c r="G152" s="259" t="s">
        <v>348</v>
      </c>
      <c r="H152" s="260">
        <v>6</v>
      </c>
      <c r="I152" s="261"/>
      <c r="J152" s="262">
        <f>ROUND(I152*H152,2)</f>
        <v>0</v>
      </c>
      <c r="K152" s="258" t="s">
        <v>19</v>
      </c>
      <c r="L152" s="263"/>
      <c r="M152" s="264" t="s">
        <v>19</v>
      </c>
      <c r="N152" s="265" t="s">
        <v>46</v>
      </c>
      <c r="O152" s="86"/>
      <c r="P152" s="224">
        <f>O152*H152</f>
        <v>0</v>
      </c>
      <c r="Q152" s="224">
        <v>0</v>
      </c>
      <c r="R152" s="224">
        <f>Q152*H152</f>
        <v>0</v>
      </c>
      <c r="S152" s="224">
        <v>0</v>
      </c>
      <c r="T152" s="224">
        <f>S152*H152</f>
        <v>0</v>
      </c>
      <c r="U152" s="225" t="s">
        <v>19</v>
      </c>
      <c r="V152" s="40"/>
      <c r="W152" s="40"/>
      <c r="X152" s="40"/>
      <c r="Y152" s="40"/>
      <c r="Z152" s="40"/>
      <c r="AA152" s="40"/>
      <c r="AB152" s="40"/>
      <c r="AC152" s="40"/>
      <c r="AD152" s="40"/>
      <c r="AE152" s="40"/>
      <c r="AR152" s="226" t="s">
        <v>491</v>
      </c>
      <c r="AT152" s="226" t="s">
        <v>241</v>
      </c>
      <c r="AU152" s="226" t="s">
        <v>84</v>
      </c>
      <c r="AY152" s="19" t="s">
        <v>227</v>
      </c>
      <c r="BE152" s="227">
        <f>IF(N152="základní",J152,0)</f>
        <v>0</v>
      </c>
      <c r="BF152" s="227">
        <f>IF(N152="snížená",J152,0)</f>
        <v>0</v>
      </c>
      <c r="BG152" s="227">
        <f>IF(N152="zákl. přenesená",J152,0)</f>
        <v>0</v>
      </c>
      <c r="BH152" s="227">
        <f>IF(N152="sníž. přenesená",J152,0)</f>
        <v>0</v>
      </c>
      <c r="BI152" s="227">
        <f>IF(N152="nulová",J152,0)</f>
        <v>0</v>
      </c>
      <c r="BJ152" s="19" t="s">
        <v>82</v>
      </c>
      <c r="BK152" s="227">
        <f>ROUND(I152*H152,2)</f>
        <v>0</v>
      </c>
      <c r="BL152" s="19" t="s">
        <v>336</v>
      </c>
      <c r="BM152" s="226" t="s">
        <v>5277</v>
      </c>
    </row>
    <row r="153" s="2" customFormat="1" ht="16.5" customHeight="1">
      <c r="A153" s="40"/>
      <c r="B153" s="41"/>
      <c r="C153" s="256" t="s">
        <v>499</v>
      </c>
      <c r="D153" s="256" t="s">
        <v>241</v>
      </c>
      <c r="E153" s="257" t="s">
        <v>5278</v>
      </c>
      <c r="F153" s="258" t="s">
        <v>5279</v>
      </c>
      <c r="G153" s="259" t="s">
        <v>348</v>
      </c>
      <c r="H153" s="260">
        <v>10</v>
      </c>
      <c r="I153" s="261"/>
      <c r="J153" s="262">
        <f>ROUND(I153*H153,2)</f>
        <v>0</v>
      </c>
      <c r="K153" s="258" t="s">
        <v>19</v>
      </c>
      <c r="L153" s="263"/>
      <c r="M153" s="264" t="s">
        <v>19</v>
      </c>
      <c r="N153" s="265" t="s">
        <v>46</v>
      </c>
      <c r="O153" s="86"/>
      <c r="P153" s="224">
        <f>O153*H153</f>
        <v>0</v>
      </c>
      <c r="Q153" s="224">
        <v>0</v>
      </c>
      <c r="R153" s="224">
        <f>Q153*H153</f>
        <v>0</v>
      </c>
      <c r="S153" s="224">
        <v>0</v>
      </c>
      <c r="T153" s="224">
        <f>S153*H153</f>
        <v>0</v>
      </c>
      <c r="U153" s="225" t="s">
        <v>19</v>
      </c>
      <c r="V153" s="40"/>
      <c r="W153" s="40"/>
      <c r="X153" s="40"/>
      <c r="Y153" s="40"/>
      <c r="Z153" s="40"/>
      <c r="AA153" s="40"/>
      <c r="AB153" s="40"/>
      <c r="AC153" s="40"/>
      <c r="AD153" s="40"/>
      <c r="AE153" s="40"/>
      <c r="AR153" s="226" t="s">
        <v>491</v>
      </c>
      <c r="AT153" s="226" t="s">
        <v>241</v>
      </c>
      <c r="AU153" s="226" t="s">
        <v>84</v>
      </c>
      <c r="AY153" s="19" t="s">
        <v>227</v>
      </c>
      <c r="BE153" s="227">
        <f>IF(N153="základní",J153,0)</f>
        <v>0</v>
      </c>
      <c r="BF153" s="227">
        <f>IF(N153="snížená",J153,0)</f>
        <v>0</v>
      </c>
      <c r="BG153" s="227">
        <f>IF(N153="zákl. přenesená",J153,0)</f>
        <v>0</v>
      </c>
      <c r="BH153" s="227">
        <f>IF(N153="sníž. přenesená",J153,0)</f>
        <v>0</v>
      </c>
      <c r="BI153" s="227">
        <f>IF(N153="nulová",J153,0)</f>
        <v>0</v>
      </c>
      <c r="BJ153" s="19" t="s">
        <v>82</v>
      </c>
      <c r="BK153" s="227">
        <f>ROUND(I153*H153,2)</f>
        <v>0</v>
      </c>
      <c r="BL153" s="19" t="s">
        <v>336</v>
      </c>
      <c r="BM153" s="226" t="s">
        <v>5280</v>
      </c>
    </row>
    <row r="154" s="2" customFormat="1" ht="24.15" customHeight="1">
      <c r="A154" s="40"/>
      <c r="B154" s="41"/>
      <c r="C154" s="215" t="s">
        <v>312</v>
      </c>
      <c r="D154" s="215" t="s">
        <v>229</v>
      </c>
      <c r="E154" s="216" t="s">
        <v>5281</v>
      </c>
      <c r="F154" s="217" t="s">
        <v>5282</v>
      </c>
      <c r="G154" s="218" t="s">
        <v>348</v>
      </c>
      <c r="H154" s="219">
        <v>55</v>
      </c>
      <c r="I154" s="220"/>
      <c r="J154" s="221">
        <f>ROUND(I154*H154,2)</f>
        <v>0</v>
      </c>
      <c r="K154" s="217" t="s">
        <v>4381</v>
      </c>
      <c r="L154" s="46"/>
      <c r="M154" s="222" t="s">
        <v>19</v>
      </c>
      <c r="N154" s="223" t="s">
        <v>46</v>
      </c>
      <c r="O154" s="86"/>
      <c r="P154" s="224">
        <f>O154*H154</f>
        <v>0</v>
      </c>
      <c r="Q154" s="224">
        <v>0</v>
      </c>
      <c r="R154" s="224">
        <f>Q154*H154</f>
        <v>0</v>
      </c>
      <c r="S154" s="224">
        <v>0</v>
      </c>
      <c r="T154" s="224">
        <f>S154*H154</f>
        <v>0</v>
      </c>
      <c r="U154" s="225" t="s">
        <v>19</v>
      </c>
      <c r="V154" s="40"/>
      <c r="W154" s="40"/>
      <c r="X154" s="40"/>
      <c r="Y154" s="40"/>
      <c r="Z154" s="40"/>
      <c r="AA154" s="40"/>
      <c r="AB154" s="40"/>
      <c r="AC154" s="40"/>
      <c r="AD154" s="40"/>
      <c r="AE154" s="40"/>
      <c r="AR154" s="226" t="s">
        <v>336</v>
      </c>
      <c r="AT154" s="226" t="s">
        <v>229</v>
      </c>
      <c r="AU154" s="226" t="s">
        <v>84</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336</v>
      </c>
      <c r="BM154" s="226" t="s">
        <v>5283</v>
      </c>
    </row>
    <row r="155" s="2" customFormat="1">
      <c r="A155" s="40"/>
      <c r="B155" s="41"/>
      <c r="C155" s="42"/>
      <c r="D155" s="228" t="s">
        <v>236</v>
      </c>
      <c r="E155" s="42"/>
      <c r="F155" s="229" t="s">
        <v>5284</v>
      </c>
      <c r="G155" s="42"/>
      <c r="H155" s="42"/>
      <c r="I155" s="230"/>
      <c r="J155" s="42"/>
      <c r="K155" s="42"/>
      <c r="L155" s="46"/>
      <c r="M155" s="231"/>
      <c r="N155" s="232"/>
      <c r="O155" s="86"/>
      <c r="P155" s="86"/>
      <c r="Q155" s="86"/>
      <c r="R155" s="86"/>
      <c r="S155" s="86"/>
      <c r="T155" s="86"/>
      <c r="U155" s="87"/>
      <c r="V155" s="40"/>
      <c r="W155" s="40"/>
      <c r="X155" s="40"/>
      <c r="Y155" s="40"/>
      <c r="Z155" s="40"/>
      <c r="AA155" s="40"/>
      <c r="AB155" s="40"/>
      <c r="AC155" s="40"/>
      <c r="AD155" s="40"/>
      <c r="AE155" s="40"/>
      <c r="AT155" s="19" t="s">
        <v>236</v>
      </c>
      <c r="AU155" s="19" t="s">
        <v>84</v>
      </c>
    </row>
    <row r="156" s="13" customFormat="1">
      <c r="A156" s="13"/>
      <c r="B156" s="233"/>
      <c r="C156" s="234"/>
      <c r="D156" s="235" t="s">
        <v>238</v>
      </c>
      <c r="E156" s="236" t="s">
        <v>19</v>
      </c>
      <c r="F156" s="237" t="s">
        <v>682</v>
      </c>
      <c r="G156" s="234"/>
      <c r="H156" s="238">
        <v>55</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4" customFormat="1">
      <c r="A157" s="14"/>
      <c r="B157" s="245"/>
      <c r="C157" s="246"/>
      <c r="D157" s="235" t="s">
        <v>238</v>
      </c>
      <c r="E157" s="247" t="s">
        <v>19</v>
      </c>
      <c r="F157" s="248" t="s">
        <v>240</v>
      </c>
      <c r="G157" s="246"/>
      <c r="H157" s="249">
        <v>55</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84</v>
      </c>
      <c r="AV157" s="14" t="s">
        <v>234</v>
      </c>
      <c r="AW157" s="14" t="s">
        <v>37</v>
      </c>
      <c r="AX157" s="14" t="s">
        <v>82</v>
      </c>
      <c r="AY157" s="255" t="s">
        <v>227</v>
      </c>
    </row>
    <row r="158" s="2" customFormat="1" ht="16.5" customHeight="1">
      <c r="A158" s="40"/>
      <c r="B158" s="41"/>
      <c r="C158" s="256" t="s">
        <v>508</v>
      </c>
      <c r="D158" s="256" t="s">
        <v>241</v>
      </c>
      <c r="E158" s="257" t="s">
        <v>5285</v>
      </c>
      <c r="F158" s="258" t="s">
        <v>5286</v>
      </c>
      <c r="G158" s="259" t="s">
        <v>348</v>
      </c>
      <c r="H158" s="260">
        <v>13</v>
      </c>
      <c r="I158" s="261"/>
      <c r="J158" s="262">
        <f>ROUND(I158*H158,2)</f>
        <v>0</v>
      </c>
      <c r="K158" s="258" t="s">
        <v>19</v>
      </c>
      <c r="L158" s="263"/>
      <c r="M158" s="264" t="s">
        <v>19</v>
      </c>
      <c r="N158" s="265" t="s">
        <v>46</v>
      </c>
      <c r="O158" s="86"/>
      <c r="P158" s="224">
        <f>O158*H158</f>
        <v>0</v>
      </c>
      <c r="Q158" s="224">
        <v>0</v>
      </c>
      <c r="R158" s="224">
        <f>Q158*H158</f>
        <v>0</v>
      </c>
      <c r="S158" s="224">
        <v>0</v>
      </c>
      <c r="T158" s="224">
        <f>S158*H158</f>
        <v>0</v>
      </c>
      <c r="U158" s="225" t="s">
        <v>19</v>
      </c>
      <c r="V158" s="40"/>
      <c r="W158" s="40"/>
      <c r="X158" s="40"/>
      <c r="Y158" s="40"/>
      <c r="Z158" s="40"/>
      <c r="AA158" s="40"/>
      <c r="AB158" s="40"/>
      <c r="AC158" s="40"/>
      <c r="AD158" s="40"/>
      <c r="AE158" s="40"/>
      <c r="AR158" s="226" t="s">
        <v>491</v>
      </c>
      <c r="AT158" s="226" t="s">
        <v>241</v>
      </c>
      <c r="AU158" s="226" t="s">
        <v>84</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336</v>
      </c>
      <c r="BM158" s="226" t="s">
        <v>5287</v>
      </c>
    </row>
    <row r="159" s="2" customFormat="1" ht="24.15" customHeight="1">
      <c r="A159" s="40"/>
      <c r="B159" s="41"/>
      <c r="C159" s="256" t="s">
        <v>514</v>
      </c>
      <c r="D159" s="256" t="s">
        <v>241</v>
      </c>
      <c r="E159" s="257" t="s">
        <v>5288</v>
      </c>
      <c r="F159" s="258" t="s">
        <v>5289</v>
      </c>
      <c r="G159" s="259" t="s">
        <v>348</v>
      </c>
      <c r="H159" s="260">
        <v>42</v>
      </c>
      <c r="I159" s="261"/>
      <c r="J159" s="262">
        <f>ROUND(I159*H159,2)</f>
        <v>0</v>
      </c>
      <c r="K159" s="258" t="s">
        <v>19</v>
      </c>
      <c r="L159" s="263"/>
      <c r="M159" s="264" t="s">
        <v>19</v>
      </c>
      <c r="N159" s="265" t="s">
        <v>46</v>
      </c>
      <c r="O159" s="86"/>
      <c r="P159" s="224">
        <f>O159*H159</f>
        <v>0</v>
      </c>
      <c r="Q159" s="224">
        <v>0</v>
      </c>
      <c r="R159" s="224">
        <f>Q159*H159</f>
        <v>0</v>
      </c>
      <c r="S159" s="224">
        <v>0</v>
      </c>
      <c r="T159" s="224">
        <f>S159*H159</f>
        <v>0</v>
      </c>
      <c r="U159" s="225" t="s">
        <v>19</v>
      </c>
      <c r="V159" s="40"/>
      <c r="W159" s="40"/>
      <c r="X159" s="40"/>
      <c r="Y159" s="40"/>
      <c r="Z159" s="40"/>
      <c r="AA159" s="40"/>
      <c r="AB159" s="40"/>
      <c r="AC159" s="40"/>
      <c r="AD159" s="40"/>
      <c r="AE159" s="40"/>
      <c r="AR159" s="226" t="s">
        <v>491</v>
      </c>
      <c r="AT159" s="226" t="s">
        <v>241</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336</v>
      </c>
      <c r="BM159" s="226" t="s">
        <v>5290</v>
      </c>
    </row>
    <row r="160" s="2" customFormat="1" ht="24.15" customHeight="1">
      <c r="A160" s="40"/>
      <c r="B160" s="41"/>
      <c r="C160" s="215" t="s">
        <v>521</v>
      </c>
      <c r="D160" s="215" t="s">
        <v>229</v>
      </c>
      <c r="E160" s="216" t="s">
        <v>5291</v>
      </c>
      <c r="F160" s="217" t="s">
        <v>5292</v>
      </c>
      <c r="G160" s="218" t="s">
        <v>348</v>
      </c>
      <c r="H160" s="219">
        <v>1</v>
      </c>
      <c r="I160" s="220"/>
      <c r="J160" s="221">
        <f>ROUND(I160*H160,2)</f>
        <v>0</v>
      </c>
      <c r="K160" s="217" t="s">
        <v>4381</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336</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336</v>
      </c>
      <c r="BM160" s="226" t="s">
        <v>5293</v>
      </c>
    </row>
    <row r="161" s="2" customFormat="1">
      <c r="A161" s="40"/>
      <c r="B161" s="41"/>
      <c r="C161" s="42"/>
      <c r="D161" s="228" t="s">
        <v>236</v>
      </c>
      <c r="E161" s="42"/>
      <c r="F161" s="229" t="s">
        <v>5294</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236</v>
      </c>
      <c r="AU161" s="19" t="s">
        <v>84</v>
      </c>
    </row>
    <row r="162" s="2" customFormat="1" ht="16.5" customHeight="1">
      <c r="A162" s="40"/>
      <c r="B162" s="41"/>
      <c r="C162" s="215" t="s">
        <v>526</v>
      </c>
      <c r="D162" s="215" t="s">
        <v>229</v>
      </c>
      <c r="E162" s="216" t="s">
        <v>5295</v>
      </c>
      <c r="F162" s="217" t="s">
        <v>5296</v>
      </c>
      <c r="G162" s="218" t="s">
        <v>309</v>
      </c>
      <c r="H162" s="219">
        <v>110</v>
      </c>
      <c r="I162" s="220"/>
      <c r="J162" s="221">
        <f>ROUND(I162*H162,2)</f>
        <v>0</v>
      </c>
      <c r="K162" s="217" t="s">
        <v>4381</v>
      </c>
      <c r="L162" s="46"/>
      <c r="M162" s="222" t="s">
        <v>19</v>
      </c>
      <c r="N162" s="223" t="s">
        <v>46</v>
      </c>
      <c r="O162" s="86"/>
      <c r="P162" s="224">
        <f>O162*H162</f>
        <v>0</v>
      </c>
      <c r="Q162" s="224">
        <v>0</v>
      </c>
      <c r="R162" s="224">
        <f>Q162*H162</f>
        <v>0</v>
      </c>
      <c r="S162" s="224">
        <v>0</v>
      </c>
      <c r="T162" s="224">
        <f>S162*H162</f>
        <v>0</v>
      </c>
      <c r="U162" s="225" t="s">
        <v>19</v>
      </c>
      <c r="V162" s="40"/>
      <c r="W162" s="40"/>
      <c r="X162" s="40"/>
      <c r="Y162" s="40"/>
      <c r="Z162" s="40"/>
      <c r="AA162" s="40"/>
      <c r="AB162" s="40"/>
      <c r="AC162" s="40"/>
      <c r="AD162" s="40"/>
      <c r="AE162" s="40"/>
      <c r="AR162" s="226" t="s">
        <v>336</v>
      </c>
      <c r="AT162" s="226" t="s">
        <v>229</v>
      </c>
      <c r="AU162" s="226" t="s">
        <v>84</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336</v>
      </c>
      <c r="BM162" s="226" t="s">
        <v>5297</v>
      </c>
    </row>
    <row r="163" s="2" customFormat="1">
      <c r="A163" s="40"/>
      <c r="B163" s="41"/>
      <c r="C163" s="42"/>
      <c r="D163" s="228" t="s">
        <v>236</v>
      </c>
      <c r="E163" s="42"/>
      <c r="F163" s="229" t="s">
        <v>5298</v>
      </c>
      <c r="G163" s="42"/>
      <c r="H163" s="42"/>
      <c r="I163" s="230"/>
      <c r="J163" s="42"/>
      <c r="K163" s="42"/>
      <c r="L163" s="46"/>
      <c r="M163" s="231"/>
      <c r="N163" s="232"/>
      <c r="O163" s="86"/>
      <c r="P163" s="86"/>
      <c r="Q163" s="86"/>
      <c r="R163" s="86"/>
      <c r="S163" s="86"/>
      <c r="T163" s="86"/>
      <c r="U163" s="87"/>
      <c r="V163" s="40"/>
      <c r="W163" s="40"/>
      <c r="X163" s="40"/>
      <c r="Y163" s="40"/>
      <c r="Z163" s="40"/>
      <c r="AA163" s="40"/>
      <c r="AB163" s="40"/>
      <c r="AC163" s="40"/>
      <c r="AD163" s="40"/>
      <c r="AE163" s="40"/>
      <c r="AT163" s="19" t="s">
        <v>236</v>
      </c>
      <c r="AU163" s="19" t="s">
        <v>84</v>
      </c>
    </row>
    <row r="164" s="13" customFormat="1">
      <c r="A164" s="13"/>
      <c r="B164" s="233"/>
      <c r="C164" s="234"/>
      <c r="D164" s="235" t="s">
        <v>238</v>
      </c>
      <c r="E164" s="236" t="s">
        <v>19</v>
      </c>
      <c r="F164" s="237" t="s">
        <v>5299</v>
      </c>
      <c r="G164" s="234"/>
      <c r="H164" s="238">
        <v>110</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84</v>
      </c>
      <c r="AV164" s="13" t="s">
        <v>84</v>
      </c>
      <c r="AW164" s="13" t="s">
        <v>37</v>
      </c>
      <c r="AX164" s="13" t="s">
        <v>75</v>
      </c>
      <c r="AY164" s="244" t="s">
        <v>227</v>
      </c>
    </row>
    <row r="165" s="14" customFormat="1">
      <c r="A165" s="14"/>
      <c r="B165" s="245"/>
      <c r="C165" s="246"/>
      <c r="D165" s="235" t="s">
        <v>238</v>
      </c>
      <c r="E165" s="247" t="s">
        <v>19</v>
      </c>
      <c r="F165" s="248" t="s">
        <v>240</v>
      </c>
      <c r="G165" s="246"/>
      <c r="H165" s="249">
        <v>110</v>
      </c>
      <c r="I165" s="250"/>
      <c r="J165" s="246"/>
      <c r="K165" s="246"/>
      <c r="L165" s="251"/>
      <c r="M165" s="252"/>
      <c r="N165" s="253"/>
      <c r="O165" s="253"/>
      <c r="P165" s="253"/>
      <c r="Q165" s="253"/>
      <c r="R165" s="253"/>
      <c r="S165" s="253"/>
      <c r="T165" s="253"/>
      <c r="U165" s="254"/>
      <c r="V165" s="14"/>
      <c r="W165" s="14"/>
      <c r="X165" s="14"/>
      <c r="Y165" s="14"/>
      <c r="Z165" s="14"/>
      <c r="AA165" s="14"/>
      <c r="AB165" s="14"/>
      <c r="AC165" s="14"/>
      <c r="AD165" s="14"/>
      <c r="AE165" s="14"/>
      <c r="AT165" s="255" t="s">
        <v>238</v>
      </c>
      <c r="AU165" s="255" t="s">
        <v>84</v>
      </c>
      <c r="AV165" s="14" t="s">
        <v>234</v>
      </c>
      <c r="AW165" s="14" t="s">
        <v>37</v>
      </c>
      <c r="AX165" s="14" t="s">
        <v>82</v>
      </c>
      <c r="AY165" s="255" t="s">
        <v>227</v>
      </c>
    </row>
    <row r="166" s="2" customFormat="1" ht="16.5" customHeight="1">
      <c r="A166" s="40"/>
      <c r="B166" s="41"/>
      <c r="C166" s="256" t="s">
        <v>531</v>
      </c>
      <c r="D166" s="256" t="s">
        <v>241</v>
      </c>
      <c r="E166" s="257" t="s">
        <v>5300</v>
      </c>
      <c r="F166" s="258" t="s">
        <v>5301</v>
      </c>
      <c r="G166" s="259" t="s">
        <v>309</v>
      </c>
      <c r="H166" s="260">
        <v>110</v>
      </c>
      <c r="I166" s="261"/>
      <c r="J166" s="262">
        <f>ROUND(I166*H166,2)</f>
        <v>0</v>
      </c>
      <c r="K166" s="258" t="s">
        <v>4381</v>
      </c>
      <c r="L166" s="263"/>
      <c r="M166" s="264" t="s">
        <v>19</v>
      </c>
      <c r="N166" s="265" t="s">
        <v>46</v>
      </c>
      <c r="O166" s="86"/>
      <c r="P166" s="224">
        <f>O166*H166</f>
        <v>0</v>
      </c>
      <c r="Q166" s="224">
        <v>0.0012999999999999999</v>
      </c>
      <c r="R166" s="224">
        <f>Q166*H166</f>
        <v>0.14299999999999999</v>
      </c>
      <c r="S166" s="224">
        <v>0</v>
      </c>
      <c r="T166" s="224">
        <f>S166*H166</f>
        <v>0</v>
      </c>
      <c r="U166" s="225" t="s">
        <v>19</v>
      </c>
      <c r="V166" s="40"/>
      <c r="W166" s="40"/>
      <c r="X166" s="40"/>
      <c r="Y166" s="40"/>
      <c r="Z166" s="40"/>
      <c r="AA166" s="40"/>
      <c r="AB166" s="40"/>
      <c r="AC166" s="40"/>
      <c r="AD166" s="40"/>
      <c r="AE166" s="40"/>
      <c r="AR166" s="226" t="s">
        <v>491</v>
      </c>
      <c r="AT166" s="226" t="s">
        <v>241</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336</v>
      </c>
      <c r="BM166" s="226" t="s">
        <v>5302</v>
      </c>
    </row>
    <row r="167" s="2" customFormat="1" ht="16.5" customHeight="1">
      <c r="A167" s="40"/>
      <c r="B167" s="41"/>
      <c r="C167" s="215" t="s">
        <v>538</v>
      </c>
      <c r="D167" s="215" t="s">
        <v>229</v>
      </c>
      <c r="E167" s="216" t="s">
        <v>5303</v>
      </c>
      <c r="F167" s="217" t="s">
        <v>5304</v>
      </c>
      <c r="G167" s="218" t="s">
        <v>348</v>
      </c>
      <c r="H167" s="219">
        <v>3</v>
      </c>
      <c r="I167" s="220"/>
      <c r="J167" s="221">
        <f>ROUND(I167*H167,2)</f>
        <v>0</v>
      </c>
      <c r="K167" s="217" t="s">
        <v>19</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336</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336</v>
      </c>
      <c r="BM167" s="226" t="s">
        <v>5305</v>
      </c>
    </row>
    <row r="168" s="13" customFormat="1">
      <c r="A168" s="13"/>
      <c r="B168" s="233"/>
      <c r="C168" s="234"/>
      <c r="D168" s="235" t="s">
        <v>238</v>
      </c>
      <c r="E168" s="236" t="s">
        <v>19</v>
      </c>
      <c r="F168" s="237" t="s">
        <v>91</v>
      </c>
      <c r="G168" s="234"/>
      <c r="H168" s="238">
        <v>3</v>
      </c>
      <c r="I168" s="239"/>
      <c r="J168" s="234"/>
      <c r="K168" s="234"/>
      <c r="L168" s="240"/>
      <c r="M168" s="241"/>
      <c r="N168" s="242"/>
      <c r="O168" s="242"/>
      <c r="P168" s="242"/>
      <c r="Q168" s="242"/>
      <c r="R168" s="242"/>
      <c r="S168" s="242"/>
      <c r="T168" s="242"/>
      <c r="U168" s="243"/>
      <c r="V168" s="13"/>
      <c r="W168" s="13"/>
      <c r="X168" s="13"/>
      <c r="Y168" s="13"/>
      <c r="Z168" s="13"/>
      <c r="AA168" s="13"/>
      <c r="AB168" s="13"/>
      <c r="AC168" s="13"/>
      <c r="AD168" s="13"/>
      <c r="AE168" s="13"/>
      <c r="AT168" s="244" t="s">
        <v>238</v>
      </c>
      <c r="AU168" s="244" t="s">
        <v>84</v>
      </c>
      <c r="AV168" s="13" t="s">
        <v>84</v>
      </c>
      <c r="AW168" s="13" t="s">
        <v>37</v>
      </c>
      <c r="AX168" s="13" t="s">
        <v>75</v>
      </c>
      <c r="AY168" s="244" t="s">
        <v>227</v>
      </c>
    </row>
    <row r="169" s="14" customFormat="1">
      <c r="A169" s="14"/>
      <c r="B169" s="245"/>
      <c r="C169" s="246"/>
      <c r="D169" s="235" t="s">
        <v>238</v>
      </c>
      <c r="E169" s="247" t="s">
        <v>19</v>
      </c>
      <c r="F169" s="248" t="s">
        <v>240</v>
      </c>
      <c r="G169" s="246"/>
      <c r="H169" s="249">
        <v>3</v>
      </c>
      <c r="I169" s="250"/>
      <c r="J169" s="246"/>
      <c r="K169" s="246"/>
      <c r="L169" s="251"/>
      <c r="M169" s="252"/>
      <c r="N169" s="253"/>
      <c r="O169" s="253"/>
      <c r="P169" s="253"/>
      <c r="Q169" s="253"/>
      <c r="R169" s="253"/>
      <c r="S169" s="253"/>
      <c r="T169" s="253"/>
      <c r="U169" s="254"/>
      <c r="V169" s="14"/>
      <c r="W169" s="14"/>
      <c r="X169" s="14"/>
      <c r="Y169" s="14"/>
      <c r="Z169" s="14"/>
      <c r="AA169" s="14"/>
      <c r="AB169" s="14"/>
      <c r="AC169" s="14"/>
      <c r="AD169" s="14"/>
      <c r="AE169" s="14"/>
      <c r="AT169" s="255" t="s">
        <v>238</v>
      </c>
      <c r="AU169" s="255" t="s">
        <v>84</v>
      </c>
      <c r="AV169" s="14" t="s">
        <v>234</v>
      </c>
      <c r="AW169" s="14" t="s">
        <v>37</v>
      </c>
      <c r="AX169" s="14" t="s">
        <v>82</v>
      </c>
      <c r="AY169" s="255" t="s">
        <v>227</v>
      </c>
    </row>
    <row r="170" s="2" customFormat="1" ht="16.5" customHeight="1">
      <c r="A170" s="40"/>
      <c r="B170" s="41"/>
      <c r="C170" s="215" t="s">
        <v>545</v>
      </c>
      <c r="D170" s="215" t="s">
        <v>229</v>
      </c>
      <c r="E170" s="216" t="s">
        <v>5306</v>
      </c>
      <c r="F170" s="217" t="s">
        <v>5307</v>
      </c>
      <c r="G170" s="218" t="s">
        <v>348</v>
      </c>
      <c r="H170" s="219">
        <v>1</v>
      </c>
      <c r="I170" s="220"/>
      <c r="J170" s="221">
        <f>ROUND(I170*H170,2)</f>
        <v>0</v>
      </c>
      <c r="K170" s="217" t="s">
        <v>19</v>
      </c>
      <c r="L170" s="46"/>
      <c r="M170" s="222" t="s">
        <v>19</v>
      </c>
      <c r="N170" s="223" t="s">
        <v>46</v>
      </c>
      <c r="O170" s="86"/>
      <c r="P170" s="224">
        <f>O170*H170</f>
        <v>0</v>
      </c>
      <c r="Q170" s="224">
        <v>0</v>
      </c>
      <c r="R170" s="224">
        <f>Q170*H170</f>
        <v>0</v>
      </c>
      <c r="S170" s="224">
        <v>0</v>
      </c>
      <c r="T170" s="224">
        <f>S170*H170</f>
        <v>0</v>
      </c>
      <c r="U170" s="225" t="s">
        <v>19</v>
      </c>
      <c r="V170" s="40"/>
      <c r="W170" s="40"/>
      <c r="X170" s="40"/>
      <c r="Y170" s="40"/>
      <c r="Z170" s="40"/>
      <c r="AA170" s="40"/>
      <c r="AB170" s="40"/>
      <c r="AC170" s="40"/>
      <c r="AD170" s="40"/>
      <c r="AE170" s="40"/>
      <c r="AR170" s="226" t="s">
        <v>336</v>
      </c>
      <c r="AT170" s="226" t="s">
        <v>229</v>
      </c>
      <c r="AU170" s="226" t="s">
        <v>84</v>
      </c>
      <c r="AY170" s="19" t="s">
        <v>227</v>
      </c>
      <c r="BE170" s="227">
        <f>IF(N170="základní",J170,0)</f>
        <v>0</v>
      </c>
      <c r="BF170" s="227">
        <f>IF(N170="snížená",J170,0)</f>
        <v>0</v>
      </c>
      <c r="BG170" s="227">
        <f>IF(N170="zákl. přenesená",J170,0)</f>
        <v>0</v>
      </c>
      <c r="BH170" s="227">
        <f>IF(N170="sníž. přenesená",J170,0)</f>
        <v>0</v>
      </c>
      <c r="BI170" s="227">
        <f>IF(N170="nulová",J170,0)</f>
        <v>0</v>
      </c>
      <c r="BJ170" s="19" t="s">
        <v>82</v>
      </c>
      <c r="BK170" s="227">
        <f>ROUND(I170*H170,2)</f>
        <v>0</v>
      </c>
      <c r="BL170" s="19" t="s">
        <v>336</v>
      </c>
      <c r="BM170" s="226" t="s">
        <v>5308</v>
      </c>
    </row>
    <row r="171" s="13" customFormat="1">
      <c r="A171" s="13"/>
      <c r="B171" s="233"/>
      <c r="C171" s="234"/>
      <c r="D171" s="235" t="s">
        <v>238</v>
      </c>
      <c r="E171" s="236" t="s">
        <v>19</v>
      </c>
      <c r="F171" s="237" t="s">
        <v>82</v>
      </c>
      <c r="G171" s="234"/>
      <c r="H171" s="238">
        <v>1</v>
      </c>
      <c r="I171" s="239"/>
      <c r="J171" s="234"/>
      <c r="K171" s="234"/>
      <c r="L171" s="240"/>
      <c r="M171" s="241"/>
      <c r="N171" s="242"/>
      <c r="O171" s="242"/>
      <c r="P171" s="242"/>
      <c r="Q171" s="242"/>
      <c r="R171" s="242"/>
      <c r="S171" s="242"/>
      <c r="T171" s="242"/>
      <c r="U171" s="243"/>
      <c r="V171" s="13"/>
      <c r="W171" s="13"/>
      <c r="X171" s="13"/>
      <c r="Y171" s="13"/>
      <c r="Z171" s="13"/>
      <c r="AA171" s="13"/>
      <c r="AB171" s="13"/>
      <c r="AC171" s="13"/>
      <c r="AD171" s="13"/>
      <c r="AE171" s="13"/>
      <c r="AT171" s="244" t="s">
        <v>238</v>
      </c>
      <c r="AU171" s="244" t="s">
        <v>84</v>
      </c>
      <c r="AV171" s="13" t="s">
        <v>84</v>
      </c>
      <c r="AW171" s="13" t="s">
        <v>37</v>
      </c>
      <c r="AX171" s="13" t="s">
        <v>75</v>
      </c>
      <c r="AY171" s="244" t="s">
        <v>227</v>
      </c>
    </row>
    <row r="172" s="14" customFormat="1">
      <c r="A172" s="14"/>
      <c r="B172" s="245"/>
      <c r="C172" s="246"/>
      <c r="D172" s="235" t="s">
        <v>238</v>
      </c>
      <c r="E172" s="247" t="s">
        <v>19</v>
      </c>
      <c r="F172" s="248" t="s">
        <v>240</v>
      </c>
      <c r="G172" s="246"/>
      <c r="H172" s="249">
        <v>1</v>
      </c>
      <c r="I172" s="250"/>
      <c r="J172" s="246"/>
      <c r="K172" s="246"/>
      <c r="L172" s="251"/>
      <c r="M172" s="252"/>
      <c r="N172" s="253"/>
      <c r="O172" s="253"/>
      <c r="P172" s="253"/>
      <c r="Q172" s="253"/>
      <c r="R172" s="253"/>
      <c r="S172" s="253"/>
      <c r="T172" s="253"/>
      <c r="U172" s="254"/>
      <c r="V172" s="14"/>
      <c r="W172" s="14"/>
      <c r="X172" s="14"/>
      <c r="Y172" s="14"/>
      <c r="Z172" s="14"/>
      <c r="AA172" s="14"/>
      <c r="AB172" s="14"/>
      <c r="AC172" s="14"/>
      <c r="AD172" s="14"/>
      <c r="AE172" s="14"/>
      <c r="AT172" s="255" t="s">
        <v>238</v>
      </c>
      <c r="AU172" s="255" t="s">
        <v>84</v>
      </c>
      <c r="AV172" s="14" t="s">
        <v>234</v>
      </c>
      <c r="AW172" s="14" t="s">
        <v>37</v>
      </c>
      <c r="AX172" s="14" t="s">
        <v>82</v>
      </c>
      <c r="AY172" s="255" t="s">
        <v>227</v>
      </c>
    </row>
    <row r="173" s="2" customFormat="1" ht="16.5" customHeight="1">
      <c r="A173" s="40"/>
      <c r="B173" s="41"/>
      <c r="C173" s="215" t="s">
        <v>491</v>
      </c>
      <c r="D173" s="215" t="s">
        <v>229</v>
      </c>
      <c r="E173" s="216" t="s">
        <v>5309</v>
      </c>
      <c r="F173" s="217" t="s">
        <v>5310</v>
      </c>
      <c r="G173" s="218" t="s">
        <v>348</v>
      </c>
      <c r="H173" s="219">
        <v>1</v>
      </c>
      <c r="I173" s="220"/>
      <c r="J173" s="221">
        <f>ROUND(I173*H173,2)</f>
        <v>0</v>
      </c>
      <c r="K173" s="217" t="s">
        <v>19</v>
      </c>
      <c r="L173" s="46"/>
      <c r="M173" s="222" t="s">
        <v>19</v>
      </c>
      <c r="N173" s="223" t="s">
        <v>46</v>
      </c>
      <c r="O173" s="86"/>
      <c r="P173" s="224">
        <f>O173*H173</f>
        <v>0</v>
      </c>
      <c r="Q173" s="224">
        <v>0</v>
      </c>
      <c r="R173" s="224">
        <f>Q173*H173</f>
        <v>0</v>
      </c>
      <c r="S173" s="224">
        <v>0</v>
      </c>
      <c r="T173" s="224">
        <f>S173*H173</f>
        <v>0</v>
      </c>
      <c r="U173" s="225" t="s">
        <v>19</v>
      </c>
      <c r="V173" s="40"/>
      <c r="W173" s="40"/>
      <c r="X173" s="40"/>
      <c r="Y173" s="40"/>
      <c r="Z173" s="40"/>
      <c r="AA173" s="40"/>
      <c r="AB173" s="40"/>
      <c r="AC173" s="40"/>
      <c r="AD173" s="40"/>
      <c r="AE173" s="40"/>
      <c r="AR173" s="226" t="s">
        <v>336</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336</v>
      </c>
      <c r="BM173" s="226" t="s">
        <v>5311</v>
      </c>
    </row>
    <row r="174" s="13" customFormat="1">
      <c r="A174" s="13"/>
      <c r="B174" s="233"/>
      <c r="C174" s="234"/>
      <c r="D174" s="235" t="s">
        <v>238</v>
      </c>
      <c r="E174" s="236" t="s">
        <v>19</v>
      </c>
      <c r="F174" s="237" t="s">
        <v>82</v>
      </c>
      <c r="G174" s="234"/>
      <c r="H174" s="238">
        <v>1</v>
      </c>
      <c r="I174" s="239"/>
      <c r="J174" s="234"/>
      <c r="K174" s="234"/>
      <c r="L174" s="240"/>
      <c r="M174" s="241"/>
      <c r="N174" s="242"/>
      <c r="O174" s="242"/>
      <c r="P174" s="242"/>
      <c r="Q174" s="242"/>
      <c r="R174" s="242"/>
      <c r="S174" s="242"/>
      <c r="T174" s="242"/>
      <c r="U174" s="243"/>
      <c r="V174" s="13"/>
      <c r="W174" s="13"/>
      <c r="X174" s="13"/>
      <c r="Y174" s="13"/>
      <c r="Z174" s="13"/>
      <c r="AA174" s="13"/>
      <c r="AB174" s="13"/>
      <c r="AC174" s="13"/>
      <c r="AD174" s="13"/>
      <c r="AE174" s="13"/>
      <c r="AT174" s="244" t="s">
        <v>238</v>
      </c>
      <c r="AU174" s="244" t="s">
        <v>84</v>
      </c>
      <c r="AV174" s="13" t="s">
        <v>84</v>
      </c>
      <c r="AW174" s="13" t="s">
        <v>37</v>
      </c>
      <c r="AX174" s="13" t="s">
        <v>75</v>
      </c>
      <c r="AY174" s="244" t="s">
        <v>227</v>
      </c>
    </row>
    <row r="175" s="14" customFormat="1">
      <c r="A175" s="14"/>
      <c r="B175" s="245"/>
      <c r="C175" s="246"/>
      <c r="D175" s="235" t="s">
        <v>238</v>
      </c>
      <c r="E175" s="247" t="s">
        <v>19</v>
      </c>
      <c r="F175" s="248" t="s">
        <v>240</v>
      </c>
      <c r="G175" s="246"/>
      <c r="H175" s="249">
        <v>1</v>
      </c>
      <c r="I175" s="250"/>
      <c r="J175" s="246"/>
      <c r="K175" s="246"/>
      <c r="L175" s="251"/>
      <c r="M175" s="252"/>
      <c r="N175" s="253"/>
      <c r="O175" s="253"/>
      <c r="P175" s="253"/>
      <c r="Q175" s="253"/>
      <c r="R175" s="253"/>
      <c r="S175" s="253"/>
      <c r="T175" s="253"/>
      <c r="U175" s="254"/>
      <c r="V175" s="14"/>
      <c r="W175" s="14"/>
      <c r="X175" s="14"/>
      <c r="Y175" s="14"/>
      <c r="Z175" s="14"/>
      <c r="AA175" s="14"/>
      <c r="AB175" s="14"/>
      <c r="AC175" s="14"/>
      <c r="AD175" s="14"/>
      <c r="AE175" s="14"/>
      <c r="AT175" s="255" t="s">
        <v>238</v>
      </c>
      <c r="AU175" s="255" t="s">
        <v>84</v>
      </c>
      <c r="AV175" s="14" t="s">
        <v>234</v>
      </c>
      <c r="AW175" s="14" t="s">
        <v>37</v>
      </c>
      <c r="AX175" s="14" t="s">
        <v>82</v>
      </c>
      <c r="AY175" s="255" t="s">
        <v>227</v>
      </c>
    </row>
    <row r="176" s="2" customFormat="1" ht="16.5" customHeight="1">
      <c r="A176" s="40"/>
      <c r="B176" s="41"/>
      <c r="C176" s="215" t="s">
        <v>556</v>
      </c>
      <c r="D176" s="215" t="s">
        <v>229</v>
      </c>
      <c r="E176" s="216" t="s">
        <v>5312</v>
      </c>
      <c r="F176" s="217" t="s">
        <v>5313</v>
      </c>
      <c r="G176" s="218" t="s">
        <v>348</v>
      </c>
      <c r="H176" s="219">
        <v>1</v>
      </c>
      <c r="I176" s="220"/>
      <c r="J176" s="221">
        <f>ROUND(I176*H176,2)</f>
        <v>0</v>
      </c>
      <c r="K176" s="217" t="s">
        <v>19</v>
      </c>
      <c r="L176" s="46"/>
      <c r="M176" s="222" t="s">
        <v>19</v>
      </c>
      <c r="N176" s="223" t="s">
        <v>46</v>
      </c>
      <c r="O176" s="86"/>
      <c r="P176" s="224">
        <f>O176*H176</f>
        <v>0</v>
      </c>
      <c r="Q176" s="224">
        <v>0</v>
      </c>
      <c r="R176" s="224">
        <f>Q176*H176</f>
        <v>0</v>
      </c>
      <c r="S176" s="224">
        <v>0</v>
      </c>
      <c r="T176" s="224">
        <f>S176*H176</f>
        <v>0</v>
      </c>
      <c r="U176" s="225" t="s">
        <v>19</v>
      </c>
      <c r="V176" s="40"/>
      <c r="W176" s="40"/>
      <c r="X176" s="40"/>
      <c r="Y176" s="40"/>
      <c r="Z176" s="40"/>
      <c r="AA176" s="40"/>
      <c r="AB176" s="40"/>
      <c r="AC176" s="40"/>
      <c r="AD176" s="40"/>
      <c r="AE176" s="40"/>
      <c r="AR176" s="226" t="s">
        <v>336</v>
      </c>
      <c r="AT176" s="226" t="s">
        <v>229</v>
      </c>
      <c r="AU176" s="226" t="s">
        <v>84</v>
      </c>
      <c r="AY176" s="19" t="s">
        <v>227</v>
      </c>
      <c r="BE176" s="227">
        <f>IF(N176="základní",J176,0)</f>
        <v>0</v>
      </c>
      <c r="BF176" s="227">
        <f>IF(N176="snížená",J176,0)</f>
        <v>0</v>
      </c>
      <c r="BG176" s="227">
        <f>IF(N176="zákl. přenesená",J176,0)</f>
        <v>0</v>
      </c>
      <c r="BH176" s="227">
        <f>IF(N176="sníž. přenesená",J176,0)</f>
        <v>0</v>
      </c>
      <c r="BI176" s="227">
        <f>IF(N176="nulová",J176,0)</f>
        <v>0</v>
      </c>
      <c r="BJ176" s="19" t="s">
        <v>82</v>
      </c>
      <c r="BK176" s="227">
        <f>ROUND(I176*H176,2)</f>
        <v>0</v>
      </c>
      <c r="BL176" s="19" t="s">
        <v>336</v>
      </c>
      <c r="BM176" s="226" t="s">
        <v>5314</v>
      </c>
    </row>
    <row r="177" s="13" customFormat="1">
      <c r="A177" s="13"/>
      <c r="B177" s="233"/>
      <c r="C177" s="234"/>
      <c r="D177" s="235" t="s">
        <v>238</v>
      </c>
      <c r="E177" s="236" t="s">
        <v>19</v>
      </c>
      <c r="F177" s="237" t="s">
        <v>82</v>
      </c>
      <c r="G177" s="234"/>
      <c r="H177" s="238">
        <v>1</v>
      </c>
      <c r="I177" s="239"/>
      <c r="J177" s="234"/>
      <c r="K177" s="234"/>
      <c r="L177" s="240"/>
      <c r="M177" s="241"/>
      <c r="N177" s="242"/>
      <c r="O177" s="242"/>
      <c r="P177" s="242"/>
      <c r="Q177" s="242"/>
      <c r="R177" s="242"/>
      <c r="S177" s="242"/>
      <c r="T177" s="242"/>
      <c r="U177" s="243"/>
      <c r="V177" s="13"/>
      <c r="W177" s="13"/>
      <c r="X177" s="13"/>
      <c r="Y177" s="13"/>
      <c r="Z177" s="13"/>
      <c r="AA177" s="13"/>
      <c r="AB177" s="13"/>
      <c r="AC177" s="13"/>
      <c r="AD177" s="13"/>
      <c r="AE177" s="13"/>
      <c r="AT177" s="244" t="s">
        <v>238</v>
      </c>
      <c r="AU177" s="244" t="s">
        <v>84</v>
      </c>
      <c r="AV177" s="13" t="s">
        <v>84</v>
      </c>
      <c r="AW177" s="13" t="s">
        <v>37</v>
      </c>
      <c r="AX177" s="13" t="s">
        <v>75</v>
      </c>
      <c r="AY177" s="244" t="s">
        <v>227</v>
      </c>
    </row>
    <row r="178" s="14" customFormat="1">
      <c r="A178" s="14"/>
      <c r="B178" s="245"/>
      <c r="C178" s="246"/>
      <c r="D178" s="235" t="s">
        <v>238</v>
      </c>
      <c r="E178" s="247" t="s">
        <v>19</v>
      </c>
      <c r="F178" s="248" t="s">
        <v>240</v>
      </c>
      <c r="G178" s="246"/>
      <c r="H178" s="249">
        <v>1</v>
      </c>
      <c r="I178" s="250"/>
      <c r="J178" s="246"/>
      <c r="K178" s="246"/>
      <c r="L178" s="251"/>
      <c r="M178" s="252"/>
      <c r="N178" s="253"/>
      <c r="O178" s="253"/>
      <c r="P178" s="253"/>
      <c r="Q178" s="253"/>
      <c r="R178" s="253"/>
      <c r="S178" s="253"/>
      <c r="T178" s="253"/>
      <c r="U178" s="254"/>
      <c r="V178" s="14"/>
      <c r="W178" s="14"/>
      <c r="X178" s="14"/>
      <c r="Y178" s="14"/>
      <c r="Z178" s="14"/>
      <c r="AA178" s="14"/>
      <c r="AB178" s="14"/>
      <c r="AC178" s="14"/>
      <c r="AD178" s="14"/>
      <c r="AE178" s="14"/>
      <c r="AT178" s="255" t="s">
        <v>238</v>
      </c>
      <c r="AU178" s="255" t="s">
        <v>84</v>
      </c>
      <c r="AV178" s="14" t="s">
        <v>234</v>
      </c>
      <c r="AW178" s="14" t="s">
        <v>37</v>
      </c>
      <c r="AX178" s="14" t="s">
        <v>82</v>
      </c>
      <c r="AY178" s="255" t="s">
        <v>227</v>
      </c>
    </row>
    <row r="179" s="2" customFormat="1" ht="16.5" customHeight="1">
      <c r="A179" s="40"/>
      <c r="B179" s="41"/>
      <c r="C179" s="215" t="s">
        <v>561</v>
      </c>
      <c r="D179" s="215" t="s">
        <v>229</v>
      </c>
      <c r="E179" s="216" t="s">
        <v>5315</v>
      </c>
      <c r="F179" s="217" t="s">
        <v>5316</v>
      </c>
      <c r="G179" s="218" t="s">
        <v>348</v>
      </c>
      <c r="H179" s="219">
        <v>1</v>
      </c>
      <c r="I179" s="220"/>
      <c r="J179" s="221">
        <f>ROUND(I179*H179,2)</f>
        <v>0</v>
      </c>
      <c r="K179" s="217" t="s">
        <v>19</v>
      </c>
      <c r="L179" s="46"/>
      <c r="M179" s="222" t="s">
        <v>19</v>
      </c>
      <c r="N179" s="223" t="s">
        <v>46</v>
      </c>
      <c r="O179" s="86"/>
      <c r="P179" s="224">
        <f>O179*H179</f>
        <v>0</v>
      </c>
      <c r="Q179" s="224">
        <v>0</v>
      </c>
      <c r="R179" s="224">
        <f>Q179*H179</f>
        <v>0</v>
      </c>
      <c r="S179" s="224">
        <v>0</v>
      </c>
      <c r="T179" s="224">
        <f>S179*H179</f>
        <v>0</v>
      </c>
      <c r="U179" s="225" t="s">
        <v>19</v>
      </c>
      <c r="V179" s="40"/>
      <c r="W179" s="40"/>
      <c r="X179" s="40"/>
      <c r="Y179" s="40"/>
      <c r="Z179" s="40"/>
      <c r="AA179" s="40"/>
      <c r="AB179" s="40"/>
      <c r="AC179" s="40"/>
      <c r="AD179" s="40"/>
      <c r="AE179" s="40"/>
      <c r="AR179" s="226" t="s">
        <v>336</v>
      </c>
      <c r="AT179" s="226" t="s">
        <v>229</v>
      </c>
      <c r="AU179" s="226" t="s">
        <v>84</v>
      </c>
      <c r="AY179" s="19" t="s">
        <v>227</v>
      </c>
      <c r="BE179" s="227">
        <f>IF(N179="základní",J179,0)</f>
        <v>0</v>
      </c>
      <c r="BF179" s="227">
        <f>IF(N179="snížená",J179,0)</f>
        <v>0</v>
      </c>
      <c r="BG179" s="227">
        <f>IF(N179="zákl. přenesená",J179,0)</f>
        <v>0</v>
      </c>
      <c r="BH179" s="227">
        <f>IF(N179="sníž. přenesená",J179,0)</f>
        <v>0</v>
      </c>
      <c r="BI179" s="227">
        <f>IF(N179="nulová",J179,0)</f>
        <v>0</v>
      </c>
      <c r="BJ179" s="19" t="s">
        <v>82</v>
      </c>
      <c r="BK179" s="227">
        <f>ROUND(I179*H179,2)</f>
        <v>0</v>
      </c>
      <c r="BL179" s="19" t="s">
        <v>336</v>
      </c>
      <c r="BM179" s="226" t="s">
        <v>5317</v>
      </c>
    </row>
    <row r="180" s="13" customFormat="1">
      <c r="A180" s="13"/>
      <c r="B180" s="233"/>
      <c r="C180" s="234"/>
      <c r="D180" s="235" t="s">
        <v>238</v>
      </c>
      <c r="E180" s="236" t="s">
        <v>19</v>
      </c>
      <c r="F180" s="237" t="s">
        <v>82</v>
      </c>
      <c r="G180" s="234"/>
      <c r="H180" s="238">
        <v>1</v>
      </c>
      <c r="I180" s="239"/>
      <c r="J180" s="234"/>
      <c r="K180" s="234"/>
      <c r="L180" s="240"/>
      <c r="M180" s="241"/>
      <c r="N180" s="242"/>
      <c r="O180" s="242"/>
      <c r="P180" s="242"/>
      <c r="Q180" s="242"/>
      <c r="R180" s="242"/>
      <c r="S180" s="242"/>
      <c r="T180" s="242"/>
      <c r="U180" s="243"/>
      <c r="V180" s="13"/>
      <c r="W180" s="13"/>
      <c r="X180" s="13"/>
      <c r="Y180" s="13"/>
      <c r="Z180" s="13"/>
      <c r="AA180" s="13"/>
      <c r="AB180" s="13"/>
      <c r="AC180" s="13"/>
      <c r="AD180" s="13"/>
      <c r="AE180" s="13"/>
      <c r="AT180" s="244" t="s">
        <v>238</v>
      </c>
      <c r="AU180" s="244" t="s">
        <v>84</v>
      </c>
      <c r="AV180" s="13" t="s">
        <v>84</v>
      </c>
      <c r="AW180" s="13" t="s">
        <v>37</v>
      </c>
      <c r="AX180" s="13" t="s">
        <v>75</v>
      </c>
      <c r="AY180" s="244" t="s">
        <v>227</v>
      </c>
    </row>
    <row r="181" s="14" customFormat="1">
      <c r="A181" s="14"/>
      <c r="B181" s="245"/>
      <c r="C181" s="246"/>
      <c r="D181" s="235" t="s">
        <v>238</v>
      </c>
      <c r="E181" s="247" t="s">
        <v>19</v>
      </c>
      <c r="F181" s="248" t="s">
        <v>240</v>
      </c>
      <c r="G181" s="246"/>
      <c r="H181" s="249">
        <v>1</v>
      </c>
      <c r="I181" s="250"/>
      <c r="J181" s="246"/>
      <c r="K181" s="246"/>
      <c r="L181" s="251"/>
      <c r="M181" s="252"/>
      <c r="N181" s="253"/>
      <c r="O181" s="253"/>
      <c r="P181" s="253"/>
      <c r="Q181" s="253"/>
      <c r="R181" s="253"/>
      <c r="S181" s="253"/>
      <c r="T181" s="253"/>
      <c r="U181" s="254"/>
      <c r="V181" s="14"/>
      <c r="W181" s="14"/>
      <c r="X181" s="14"/>
      <c r="Y181" s="14"/>
      <c r="Z181" s="14"/>
      <c r="AA181" s="14"/>
      <c r="AB181" s="14"/>
      <c r="AC181" s="14"/>
      <c r="AD181" s="14"/>
      <c r="AE181" s="14"/>
      <c r="AT181" s="255" t="s">
        <v>238</v>
      </c>
      <c r="AU181" s="255" t="s">
        <v>84</v>
      </c>
      <c r="AV181" s="14" t="s">
        <v>234</v>
      </c>
      <c r="AW181" s="14" t="s">
        <v>37</v>
      </c>
      <c r="AX181" s="14" t="s">
        <v>82</v>
      </c>
      <c r="AY181" s="255" t="s">
        <v>227</v>
      </c>
    </row>
    <row r="182" s="2" customFormat="1" ht="24.15" customHeight="1">
      <c r="A182" s="40"/>
      <c r="B182" s="41"/>
      <c r="C182" s="215" t="s">
        <v>566</v>
      </c>
      <c r="D182" s="215" t="s">
        <v>229</v>
      </c>
      <c r="E182" s="216" t="s">
        <v>5318</v>
      </c>
      <c r="F182" s="217" t="s">
        <v>5319</v>
      </c>
      <c r="G182" s="218" t="s">
        <v>244</v>
      </c>
      <c r="H182" s="219">
        <v>0.34499999999999997</v>
      </c>
      <c r="I182" s="220"/>
      <c r="J182" s="221">
        <f>ROUND(I182*H182,2)</f>
        <v>0</v>
      </c>
      <c r="K182" s="217" t="s">
        <v>4381</v>
      </c>
      <c r="L182" s="46"/>
      <c r="M182" s="222" t="s">
        <v>19</v>
      </c>
      <c r="N182" s="223" t="s">
        <v>46</v>
      </c>
      <c r="O182" s="86"/>
      <c r="P182" s="224">
        <f>O182*H182</f>
        <v>0</v>
      </c>
      <c r="Q182" s="224">
        <v>0</v>
      </c>
      <c r="R182" s="224">
        <f>Q182*H182</f>
        <v>0</v>
      </c>
      <c r="S182" s="224">
        <v>0</v>
      </c>
      <c r="T182" s="224">
        <f>S182*H182</f>
        <v>0</v>
      </c>
      <c r="U182" s="225" t="s">
        <v>19</v>
      </c>
      <c r="V182" s="40"/>
      <c r="W182" s="40"/>
      <c r="X182" s="40"/>
      <c r="Y182" s="40"/>
      <c r="Z182" s="40"/>
      <c r="AA182" s="40"/>
      <c r="AB182" s="40"/>
      <c r="AC182" s="40"/>
      <c r="AD182" s="40"/>
      <c r="AE182" s="40"/>
      <c r="AR182" s="226" t="s">
        <v>336</v>
      </c>
      <c r="AT182" s="226" t="s">
        <v>229</v>
      </c>
      <c r="AU182" s="226" t="s">
        <v>84</v>
      </c>
      <c r="AY182" s="19" t="s">
        <v>227</v>
      </c>
      <c r="BE182" s="227">
        <f>IF(N182="základní",J182,0)</f>
        <v>0</v>
      </c>
      <c r="BF182" s="227">
        <f>IF(N182="snížená",J182,0)</f>
        <v>0</v>
      </c>
      <c r="BG182" s="227">
        <f>IF(N182="zákl. přenesená",J182,0)</f>
        <v>0</v>
      </c>
      <c r="BH182" s="227">
        <f>IF(N182="sníž. přenesená",J182,0)</f>
        <v>0</v>
      </c>
      <c r="BI182" s="227">
        <f>IF(N182="nulová",J182,0)</f>
        <v>0</v>
      </c>
      <c r="BJ182" s="19" t="s">
        <v>82</v>
      </c>
      <c r="BK182" s="227">
        <f>ROUND(I182*H182,2)</f>
        <v>0</v>
      </c>
      <c r="BL182" s="19" t="s">
        <v>336</v>
      </c>
      <c r="BM182" s="226" t="s">
        <v>5320</v>
      </c>
    </row>
    <row r="183" s="2" customFormat="1">
      <c r="A183" s="40"/>
      <c r="B183" s="41"/>
      <c r="C183" s="42"/>
      <c r="D183" s="228" t="s">
        <v>236</v>
      </c>
      <c r="E183" s="42"/>
      <c r="F183" s="229" t="s">
        <v>5321</v>
      </c>
      <c r="G183" s="42"/>
      <c r="H183" s="42"/>
      <c r="I183" s="230"/>
      <c r="J183" s="42"/>
      <c r="K183" s="42"/>
      <c r="L183" s="46"/>
      <c r="M183" s="231"/>
      <c r="N183" s="232"/>
      <c r="O183" s="86"/>
      <c r="P183" s="86"/>
      <c r="Q183" s="86"/>
      <c r="R183" s="86"/>
      <c r="S183" s="86"/>
      <c r="T183" s="86"/>
      <c r="U183" s="87"/>
      <c r="V183" s="40"/>
      <c r="W183" s="40"/>
      <c r="X183" s="40"/>
      <c r="Y183" s="40"/>
      <c r="Z183" s="40"/>
      <c r="AA183" s="40"/>
      <c r="AB183" s="40"/>
      <c r="AC183" s="40"/>
      <c r="AD183" s="40"/>
      <c r="AE183" s="40"/>
      <c r="AT183" s="19" t="s">
        <v>236</v>
      </c>
      <c r="AU183" s="19" t="s">
        <v>84</v>
      </c>
    </row>
    <row r="184" s="12" customFormat="1" ht="22.8" customHeight="1">
      <c r="A184" s="12"/>
      <c r="B184" s="199"/>
      <c r="C184" s="200"/>
      <c r="D184" s="201" t="s">
        <v>74</v>
      </c>
      <c r="E184" s="213" t="s">
        <v>5322</v>
      </c>
      <c r="F184" s="213" t="s">
        <v>5323</v>
      </c>
      <c r="G184" s="200"/>
      <c r="H184" s="200"/>
      <c r="I184" s="203"/>
      <c r="J184" s="214">
        <f>BK184</f>
        <v>0</v>
      </c>
      <c r="K184" s="200"/>
      <c r="L184" s="205"/>
      <c r="M184" s="206"/>
      <c r="N184" s="207"/>
      <c r="O184" s="207"/>
      <c r="P184" s="208">
        <f>SUM(P185:P216)</f>
        <v>0</v>
      </c>
      <c r="Q184" s="207"/>
      <c r="R184" s="208">
        <f>SUM(R185:R216)</f>
        <v>0.0088600000000000016</v>
      </c>
      <c r="S184" s="207"/>
      <c r="T184" s="208">
        <f>SUM(T185:T216)</f>
        <v>0</v>
      </c>
      <c r="U184" s="209"/>
      <c r="V184" s="12"/>
      <c r="W184" s="12"/>
      <c r="X184" s="12"/>
      <c r="Y184" s="12"/>
      <c r="Z184" s="12"/>
      <c r="AA184" s="12"/>
      <c r="AB184" s="12"/>
      <c r="AC184" s="12"/>
      <c r="AD184" s="12"/>
      <c r="AE184" s="12"/>
      <c r="AR184" s="210" t="s">
        <v>84</v>
      </c>
      <c r="AT184" s="211" t="s">
        <v>74</v>
      </c>
      <c r="AU184" s="211" t="s">
        <v>82</v>
      </c>
      <c r="AY184" s="210" t="s">
        <v>227</v>
      </c>
      <c r="BK184" s="212">
        <f>SUM(BK185:BK216)</f>
        <v>0</v>
      </c>
    </row>
    <row r="185" s="2" customFormat="1" ht="16.5" customHeight="1">
      <c r="A185" s="40"/>
      <c r="B185" s="41"/>
      <c r="C185" s="215" t="s">
        <v>571</v>
      </c>
      <c r="D185" s="215" t="s">
        <v>229</v>
      </c>
      <c r="E185" s="216" t="s">
        <v>5324</v>
      </c>
      <c r="F185" s="217" t="s">
        <v>5325</v>
      </c>
      <c r="G185" s="218" t="s">
        <v>348</v>
      </c>
      <c r="H185" s="219">
        <v>230</v>
      </c>
      <c r="I185" s="220"/>
      <c r="J185" s="221">
        <f>ROUND(I185*H185,2)</f>
        <v>0</v>
      </c>
      <c r="K185" s="217" t="s">
        <v>4381</v>
      </c>
      <c r="L185" s="46"/>
      <c r="M185" s="222" t="s">
        <v>19</v>
      </c>
      <c r="N185" s="223" t="s">
        <v>46</v>
      </c>
      <c r="O185" s="86"/>
      <c r="P185" s="224">
        <f>O185*H185</f>
        <v>0</v>
      </c>
      <c r="Q185" s="224">
        <v>0</v>
      </c>
      <c r="R185" s="224">
        <f>Q185*H185</f>
        <v>0</v>
      </c>
      <c r="S185" s="224">
        <v>0</v>
      </c>
      <c r="T185" s="224">
        <f>S185*H185</f>
        <v>0</v>
      </c>
      <c r="U185" s="225" t="s">
        <v>19</v>
      </c>
      <c r="V185" s="40"/>
      <c r="W185" s="40"/>
      <c r="X185" s="40"/>
      <c r="Y185" s="40"/>
      <c r="Z185" s="40"/>
      <c r="AA185" s="40"/>
      <c r="AB185" s="40"/>
      <c r="AC185" s="40"/>
      <c r="AD185" s="40"/>
      <c r="AE185" s="40"/>
      <c r="AR185" s="226" t="s">
        <v>336</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336</v>
      </c>
      <c r="BM185" s="226" t="s">
        <v>5326</v>
      </c>
    </row>
    <row r="186" s="2" customFormat="1">
      <c r="A186" s="40"/>
      <c r="B186" s="41"/>
      <c r="C186" s="42"/>
      <c r="D186" s="228" t="s">
        <v>236</v>
      </c>
      <c r="E186" s="42"/>
      <c r="F186" s="229" t="s">
        <v>5327</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3" customFormat="1">
      <c r="A187" s="13"/>
      <c r="B187" s="233"/>
      <c r="C187" s="234"/>
      <c r="D187" s="235" t="s">
        <v>238</v>
      </c>
      <c r="E187" s="236" t="s">
        <v>19</v>
      </c>
      <c r="F187" s="237" t="s">
        <v>5328</v>
      </c>
      <c r="G187" s="234"/>
      <c r="H187" s="238">
        <v>230</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230</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2" customFormat="1" ht="16.5" customHeight="1">
      <c r="A189" s="40"/>
      <c r="B189" s="41"/>
      <c r="C189" s="256" t="s">
        <v>576</v>
      </c>
      <c r="D189" s="256" t="s">
        <v>241</v>
      </c>
      <c r="E189" s="257" t="s">
        <v>5329</v>
      </c>
      <c r="F189" s="258" t="s">
        <v>5330</v>
      </c>
      <c r="G189" s="259" t="s">
        <v>348</v>
      </c>
      <c r="H189" s="260">
        <v>230</v>
      </c>
      <c r="I189" s="261"/>
      <c r="J189" s="262">
        <f>ROUND(I189*H189,2)</f>
        <v>0</v>
      </c>
      <c r="K189" s="258" t="s">
        <v>4381</v>
      </c>
      <c r="L189" s="263"/>
      <c r="M189" s="264" t="s">
        <v>19</v>
      </c>
      <c r="N189" s="265" t="s">
        <v>46</v>
      </c>
      <c r="O189" s="86"/>
      <c r="P189" s="224">
        <f>O189*H189</f>
        <v>0</v>
      </c>
      <c r="Q189" s="224">
        <v>1.0000000000000001E-05</v>
      </c>
      <c r="R189" s="224">
        <f>Q189*H189</f>
        <v>0.0023000000000000004</v>
      </c>
      <c r="S189" s="224">
        <v>0</v>
      </c>
      <c r="T189" s="224">
        <f>S189*H189</f>
        <v>0</v>
      </c>
      <c r="U189" s="225" t="s">
        <v>19</v>
      </c>
      <c r="V189" s="40"/>
      <c r="W189" s="40"/>
      <c r="X189" s="40"/>
      <c r="Y189" s="40"/>
      <c r="Z189" s="40"/>
      <c r="AA189" s="40"/>
      <c r="AB189" s="40"/>
      <c r="AC189" s="40"/>
      <c r="AD189" s="40"/>
      <c r="AE189" s="40"/>
      <c r="AR189" s="226" t="s">
        <v>491</v>
      </c>
      <c r="AT189" s="226" t="s">
        <v>241</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336</v>
      </c>
      <c r="BM189" s="226" t="s">
        <v>5331</v>
      </c>
    </row>
    <row r="190" s="2" customFormat="1" ht="16.5" customHeight="1">
      <c r="A190" s="40"/>
      <c r="B190" s="41"/>
      <c r="C190" s="215" t="s">
        <v>581</v>
      </c>
      <c r="D190" s="215" t="s">
        <v>229</v>
      </c>
      <c r="E190" s="216" t="s">
        <v>5332</v>
      </c>
      <c r="F190" s="217" t="s">
        <v>5333</v>
      </c>
      <c r="G190" s="218" t="s">
        <v>309</v>
      </c>
      <c r="H190" s="219">
        <v>120</v>
      </c>
      <c r="I190" s="220"/>
      <c r="J190" s="221">
        <f>ROUND(I190*H190,2)</f>
        <v>0</v>
      </c>
      <c r="K190" s="217" t="s">
        <v>4381</v>
      </c>
      <c r="L190" s="46"/>
      <c r="M190" s="222" t="s">
        <v>19</v>
      </c>
      <c r="N190" s="223" t="s">
        <v>46</v>
      </c>
      <c r="O190" s="86"/>
      <c r="P190" s="224">
        <f>O190*H190</f>
        <v>0</v>
      </c>
      <c r="Q190" s="224">
        <v>0</v>
      </c>
      <c r="R190" s="224">
        <f>Q190*H190</f>
        <v>0</v>
      </c>
      <c r="S190" s="224">
        <v>0</v>
      </c>
      <c r="T190" s="224">
        <f>S190*H190</f>
        <v>0</v>
      </c>
      <c r="U190" s="225" t="s">
        <v>19</v>
      </c>
      <c r="V190" s="40"/>
      <c r="W190" s="40"/>
      <c r="X190" s="40"/>
      <c r="Y190" s="40"/>
      <c r="Z190" s="40"/>
      <c r="AA190" s="40"/>
      <c r="AB190" s="40"/>
      <c r="AC190" s="40"/>
      <c r="AD190" s="40"/>
      <c r="AE190" s="40"/>
      <c r="AR190" s="226" t="s">
        <v>336</v>
      </c>
      <c r="AT190" s="226" t="s">
        <v>229</v>
      </c>
      <c r="AU190" s="226" t="s">
        <v>84</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336</v>
      </c>
      <c r="BM190" s="226" t="s">
        <v>5334</v>
      </c>
    </row>
    <row r="191" s="2" customFormat="1">
      <c r="A191" s="40"/>
      <c r="B191" s="41"/>
      <c r="C191" s="42"/>
      <c r="D191" s="228" t="s">
        <v>236</v>
      </c>
      <c r="E191" s="42"/>
      <c r="F191" s="229" t="s">
        <v>5335</v>
      </c>
      <c r="G191" s="42"/>
      <c r="H191" s="42"/>
      <c r="I191" s="230"/>
      <c r="J191" s="42"/>
      <c r="K191" s="42"/>
      <c r="L191" s="46"/>
      <c r="M191" s="231"/>
      <c r="N191" s="232"/>
      <c r="O191" s="86"/>
      <c r="P191" s="86"/>
      <c r="Q191" s="86"/>
      <c r="R191" s="86"/>
      <c r="S191" s="86"/>
      <c r="T191" s="86"/>
      <c r="U191" s="87"/>
      <c r="V191" s="40"/>
      <c r="W191" s="40"/>
      <c r="X191" s="40"/>
      <c r="Y191" s="40"/>
      <c r="Z191" s="40"/>
      <c r="AA191" s="40"/>
      <c r="AB191" s="40"/>
      <c r="AC191" s="40"/>
      <c r="AD191" s="40"/>
      <c r="AE191" s="40"/>
      <c r="AT191" s="19" t="s">
        <v>236</v>
      </c>
      <c r="AU191" s="19" t="s">
        <v>84</v>
      </c>
    </row>
    <row r="192" s="13" customFormat="1">
      <c r="A192" s="13"/>
      <c r="B192" s="233"/>
      <c r="C192" s="234"/>
      <c r="D192" s="235" t="s">
        <v>238</v>
      </c>
      <c r="E192" s="236" t="s">
        <v>19</v>
      </c>
      <c r="F192" s="237" t="s">
        <v>5336</v>
      </c>
      <c r="G192" s="234"/>
      <c r="H192" s="238">
        <v>120</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84</v>
      </c>
      <c r="AV192" s="13" t="s">
        <v>84</v>
      </c>
      <c r="AW192" s="13" t="s">
        <v>37</v>
      </c>
      <c r="AX192" s="13" t="s">
        <v>75</v>
      </c>
      <c r="AY192" s="244" t="s">
        <v>227</v>
      </c>
    </row>
    <row r="193" s="14" customFormat="1">
      <c r="A193" s="14"/>
      <c r="B193" s="245"/>
      <c r="C193" s="246"/>
      <c r="D193" s="235" t="s">
        <v>238</v>
      </c>
      <c r="E193" s="247" t="s">
        <v>19</v>
      </c>
      <c r="F193" s="248" t="s">
        <v>240</v>
      </c>
      <c r="G193" s="246"/>
      <c r="H193" s="249">
        <v>120</v>
      </c>
      <c r="I193" s="250"/>
      <c r="J193" s="246"/>
      <c r="K193" s="246"/>
      <c r="L193" s="251"/>
      <c r="M193" s="252"/>
      <c r="N193" s="253"/>
      <c r="O193" s="253"/>
      <c r="P193" s="253"/>
      <c r="Q193" s="253"/>
      <c r="R193" s="253"/>
      <c r="S193" s="253"/>
      <c r="T193" s="253"/>
      <c r="U193" s="254"/>
      <c r="V193" s="14"/>
      <c r="W193" s="14"/>
      <c r="X193" s="14"/>
      <c r="Y193" s="14"/>
      <c r="Z193" s="14"/>
      <c r="AA193" s="14"/>
      <c r="AB193" s="14"/>
      <c r="AC193" s="14"/>
      <c r="AD193" s="14"/>
      <c r="AE193" s="14"/>
      <c r="AT193" s="255" t="s">
        <v>238</v>
      </c>
      <c r="AU193" s="255" t="s">
        <v>84</v>
      </c>
      <c r="AV193" s="14" t="s">
        <v>234</v>
      </c>
      <c r="AW193" s="14" t="s">
        <v>37</v>
      </c>
      <c r="AX193" s="14" t="s">
        <v>82</v>
      </c>
      <c r="AY193" s="255" t="s">
        <v>227</v>
      </c>
    </row>
    <row r="194" s="2" customFormat="1" ht="16.5" customHeight="1">
      <c r="A194" s="40"/>
      <c r="B194" s="41"/>
      <c r="C194" s="256" t="s">
        <v>587</v>
      </c>
      <c r="D194" s="256" t="s">
        <v>241</v>
      </c>
      <c r="E194" s="257" t="s">
        <v>5337</v>
      </c>
      <c r="F194" s="258" t="s">
        <v>5338</v>
      </c>
      <c r="G194" s="259" t="s">
        <v>309</v>
      </c>
      <c r="H194" s="260">
        <v>144</v>
      </c>
      <c r="I194" s="261"/>
      <c r="J194" s="262">
        <f>ROUND(I194*H194,2)</f>
        <v>0</v>
      </c>
      <c r="K194" s="258" t="s">
        <v>4381</v>
      </c>
      <c r="L194" s="263"/>
      <c r="M194" s="264" t="s">
        <v>19</v>
      </c>
      <c r="N194" s="265" t="s">
        <v>46</v>
      </c>
      <c r="O194" s="86"/>
      <c r="P194" s="224">
        <f>O194*H194</f>
        <v>0</v>
      </c>
      <c r="Q194" s="224">
        <v>4.0000000000000003E-05</v>
      </c>
      <c r="R194" s="224">
        <f>Q194*H194</f>
        <v>0.0057600000000000004</v>
      </c>
      <c r="S194" s="224">
        <v>0</v>
      </c>
      <c r="T194" s="224">
        <f>S194*H194</f>
        <v>0</v>
      </c>
      <c r="U194" s="225" t="s">
        <v>19</v>
      </c>
      <c r="V194" s="40"/>
      <c r="W194" s="40"/>
      <c r="X194" s="40"/>
      <c r="Y194" s="40"/>
      <c r="Z194" s="40"/>
      <c r="AA194" s="40"/>
      <c r="AB194" s="40"/>
      <c r="AC194" s="40"/>
      <c r="AD194" s="40"/>
      <c r="AE194" s="40"/>
      <c r="AR194" s="226" t="s">
        <v>491</v>
      </c>
      <c r="AT194" s="226" t="s">
        <v>241</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336</v>
      </c>
      <c r="BM194" s="226" t="s">
        <v>5339</v>
      </c>
    </row>
    <row r="195" s="13" customFormat="1">
      <c r="A195" s="13"/>
      <c r="B195" s="233"/>
      <c r="C195" s="234"/>
      <c r="D195" s="235" t="s">
        <v>238</v>
      </c>
      <c r="E195" s="234"/>
      <c r="F195" s="237" t="s">
        <v>5340</v>
      </c>
      <c r="G195" s="234"/>
      <c r="H195" s="238">
        <v>144</v>
      </c>
      <c r="I195" s="239"/>
      <c r="J195" s="234"/>
      <c r="K195" s="234"/>
      <c r="L195" s="240"/>
      <c r="M195" s="241"/>
      <c r="N195" s="242"/>
      <c r="O195" s="242"/>
      <c r="P195" s="242"/>
      <c r="Q195" s="242"/>
      <c r="R195" s="242"/>
      <c r="S195" s="242"/>
      <c r="T195" s="242"/>
      <c r="U195" s="243"/>
      <c r="V195" s="13"/>
      <c r="W195" s="13"/>
      <c r="X195" s="13"/>
      <c r="Y195" s="13"/>
      <c r="Z195" s="13"/>
      <c r="AA195" s="13"/>
      <c r="AB195" s="13"/>
      <c r="AC195" s="13"/>
      <c r="AD195" s="13"/>
      <c r="AE195" s="13"/>
      <c r="AT195" s="244" t="s">
        <v>238</v>
      </c>
      <c r="AU195" s="244" t="s">
        <v>84</v>
      </c>
      <c r="AV195" s="13" t="s">
        <v>84</v>
      </c>
      <c r="AW195" s="13" t="s">
        <v>4</v>
      </c>
      <c r="AX195" s="13" t="s">
        <v>82</v>
      </c>
      <c r="AY195" s="244" t="s">
        <v>227</v>
      </c>
    </row>
    <row r="196" s="2" customFormat="1" ht="16.5" customHeight="1">
      <c r="A196" s="40"/>
      <c r="B196" s="41"/>
      <c r="C196" s="215" t="s">
        <v>592</v>
      </c>
      <c r="D196" s="215" t="s">
        <v>229</v>
      </c>
      <c r="E196" s="216" t="s">
        <v>5341</v>
      </c>
      <c r="F196" s="217" t="s">
        <v>5342</v>
      </c>
      <c r="G196" s="218" t="s">
        <v>348</v>
      </c>
      <c r="H196" s="219">
        <v>4</v>
      </c>
      <c r="I196" s="220"/>
      <c r="J196" s="221">
        <f>ROUND(I196*H196,2)</f>
        <v>0</v>
      </c>
      <c r="K196" s="217" t="s">
        <v>4381</v>
      </c>
      <c r="L196" s="46"/>
      <c r="M196" s="222" t="s">
        <v>19</v>
      </c>
      <c r="N196" s="223" t="s">
        <v>46</v>
      </c>
      <c r="O196" s="86"/>
      <c r="P196" s="224">
        <f>O196*H196</f>
        <v>0</v>
      </c>
      <c r="Q196" s="224">
        <v>0</v>
      </c>
      <c r="R196" s="224">
        <f>Q196*H196</f>
        <v>0</v>
      </c>
      <c r="S196" s="224">
        <v>0</v>
      </c>
      <c r="T196" s="224">
        <f>S196*H196</f>
        <v>0</v>
      </c>
      <c r="U196" s="225" t="s">
        <v>19</v>
      </c>
      <c r="V196" s="40"/>
      <c r="W196" s="40"/>
      <c r="X196" s="40"/>
      <c r="Y196" s="40"/>
      <c r="Z196" s="40"/>
      <c r="AA196" s="40"/>
      <c r="AB196" s="40"/>
      <c r="AC196" s="40"/>
      <c r="AD196" s="40"/>
      <c r="AE196" s="40"/>
      <c r="AR196" s="226" t="s">
        <v>336</v>
      </c>
      <c r="AT196" s="226" t="s">
        <v>229</v>
      </c>
      <c r="AU196" s="226" t="s">
        <v>84</v>
      </c>
      <c r="AY196" s="19" t="s">
        <v>227</v>
      </c>
      <c r="BE196" s="227">
        <f>IF(N196="základní",J196,0)</f>
        <v>0</v>
      </c>
      <c r="BF196" s="227">
        <f>IF(N196="snížená",J196,0)</f>
        <v>0</v>
      </c>
      <c r="BG196" s="227">
        <f>IF(N196="zákl. přenesená",J196,0)</f>
        <v>0</v>
      </c>
      <c r="BH196" s="227">
        <f>IF(N196="sníž. přenesená",J196,0)</f>
        <v>0</v>
      </c>
      <c r="BI196" s="227">
        <f>IF(N196="nulová",J196,0)</f>
        <v>0</v>
      </c>
      <c r="BJ196" s="19" t="s">
        <v>82</v>
      </c>
      <c r="BK196" s="227">
        <f>ROUND(I196*H196,2)</f>
        <v>0</v>
      </c>
      <c r="BL196" s="19" t="s">
        <v>336</v>
      </c>
      <c r="BM196" s="226" t="s">
        <v>5343</v>
      </c>
    </row>
    <row r="197" s="2" customFormat="1">
      <c r="A197" s="40"/>
      <c r="B197" s="41"/>
      <c r="C197" s="42"/>
      <c r="D197" s="228" t="s">
        <v>236</v>
      </c>
      <c r="E197" s="42"/>
      <c r="F197" s="229" t="s">
        <v>5344</v>
      </c>
      <c r="G197" s="42"/>
      <c r="H197" s="42"/>
      <c r="I197" s="230"/>
      <c r="J197" s="42"/>
      <c r="K197" s="42"/>
      <c r="L197" s="46"/>
      <c r="M197" s="231"/>
      <c r="N197" s="232"/>
      <c r="O197" s="86"/>
      <c r="P197" s="86"/>
      <c r="Q197" s="86"/>
      <c r="R197" s="86"/>
      <c r="S197" s="86"/>
      <c r="T197" s="86"/>
      <c r="U197" s="87"/>
      <c r="V197" s="40"/>
      <c r="W197" s="40"/>
      <c r="X197" s="40"/>
      <c r="Y197" s="40"/>
      <c r="Z197" s="40"/>
      <c r="AA197" s="40"/>
      <c r="AB197" s="40"/>
      <c r="AC197" s="40"/>
      <c r="AD197" s="40"/>
      <c r="AE197" s="40"/>
      <c r="AT197" s="19" t="s">
        <v>236</v>
      </c>
      <c r="AU197" s="19" t="s">
        <v>84</v>
      </c>
    </row>
    <row r="198" s="13" customFormat="1">
      <c r="A198" s="13"/>
      <c r="B198" s="233"/>
      <c r="C198" s="234"/>
      <c r="D198" s="235" t="s">
        <v>238</v>
      </c>
      <c r="E198" s="236" t="s">
        <v>19</v>
      </c>
      <c r="F198" s="237" t="s">
        <v>234</v>
      </c>
      <c r="G198" s="234"/>
      <c r="H198" s="238">
        <v>4</v>
      </c>
      <c r="I198" s="239"/>
      <c r="J198" s="234"/>
      <c r="K198" s="234"/>
      <c r="L198" s="240"/>
      <c r="M198" s="241"/>
      <c r="N198" s="242"/>
      <c r="O198" s="242"/>
      <c r="P198" s="242"/>
      <c r="Q198" s="242"/>
      <c r="R198" s="242"/>
      <c r="S198" s="242"/>
      <c r="T198" s="242"/>
      <c r="U198" s="243"/>
      <c r="V198" s="13"/>
      <c r="W198" s="13"/>
      <c r="X198" s="13"/>
      <c r="Y198" s="13"/>
      <c r="Z198" s="13"/>
      <c r="AA198" s="13"/>
      <c r="AB198" s="13"/>
      <c r="AC198" s="13"/>
      <c r="AD198" s="13"/>
      <c r="AE198" s="13"/>
      <c r="AT198" s="244" t="s">
        <v>238</v>
      </c>
      <c r="AU198" s="244" t="s">
        <v>84</v>
      </c>
      <c r="AV198" s="13" t="s">
        <v>84</v>
      </c>
      <c r="AW198" s="13" t="s">
        <v>37</v>
      </c>
      <c r="AX198" s="13" t="s">
        <v>75</v>
      </c>
      <c r="AY198" s="244" t="s">
        <v>227</v>
      </c>
    </row>
    <row r="199" s="14" customFormat="1">
      <c r="A199" s="14"/>
      <c r="B199" s="245"/>
      <c r="C199" s="246"/>
      <c r="D199" s="235" t="s">
        <v>238</v>
      </c>
      <c r="E199" s="247" t="s">
        <v>19</v>
      </c>
      <c r="F199" s="248" t="s">
        <v>240</v>
      </c>
      <c r="G199" s="246"/>
      <c r="H199" s="249">
        <v>4</v>
      </c>
      <c r="I199" s="250"/>
      <c r="J199" s="246"/>
      <c r="K199" s="246"/>
      <c r="L199" s="251"/>
      <c r="M199" s="252"/>
      <c r="N199" s="253"/>
      <c r="O199" s="253"/>
      <c r="P199" s="253"/>
      <c r="Q199" s="253"/>
      <c r="R199" s="253"/>
      <c r="S199" s="253"/>
      <c r="T199" s="253"/>
      <c r="U199" s="254"/>
      <c r="V199" s="14"/>
      <c r="W199" s="14"/>
      <c r="X199" s="14"/>
      <c r="Y199" s="14"/>
      <c r="Z199" s="14"/>
      <c r="AA199" s="14"/>
      <c r="AB199" s="14"/>
      <c r="AC199" s="14"/>
      <c r="AD199" s="14"/>
      <c r="AE199" s="14"/>
      <c r="AT199" s="255" t="s">
        <v>238</v>
      </c>
      <c r="AU199" s="255" t="s">
        <v>84</v>
      </c>
      <c r="AV199" s="14" t="s">
        <v>234</v>
      </c>
      <c r="AW199" s="14" t="s">
        <v>37</v>
      </c>
      <c r="AX199" s="14" t="s">
        <v>82</v>
      </c>
      <c r="AY199" s="255" t="s">
        <v>227</v>
      </c>
    </row>
    <row r="200" s="2" customFormat="1" ht="24.15" customHeight="1">
      <c r="A200" s="40"/>
      <c r="B200" s="41"/>
      <c r="C200" s="256" t="s">
        <v>597</v>
      </c>
      <c r="D200" s="256" t="s">
        <v>241</v>
      </c>
      <c r="E200" s="257" t="s">
        <v>5345</v>
      </c>
      <c r="F200" s="258" t="s">
        <v>5346</v>
      </c>
      <c r="G200" s="259" t="s">
        <v>348</v>
      </c>
      <c r="H200" s="260">
        <v>4</v>
      </c>
      <c r="I200" s="261"/>
      <c r="J200" s="262">
        <f>ROUND(I200*H200,2)</f>
        <v>0</v>
      </c>
      <c r="K200" s="258" t="s">
        <v>4381</v>
      </c>
      <c r="L200" s="263"/>
      <c r="M200" s="264" t="s">
        <v>19</v>
      </c>
      <c r="N200" s="265" t="s">
        <v>46</v>
      </c>
      <c r="O200" s="86"/>
      <c r="P200" s="224">
        <f>O200*H200</f>
        <v>0</v>
      </c>
      <c r="Q200" s="224">
        <v>0.00020000000000000001</v>
      </c>
      <c r="R200" s="224">
        <f>Q200*H200</f>
        <v>0.00080000000000000004</v>
      </c>
      <c r="S200" s="224">
        <v>0</v>
      </c>
      <c r="T200" s="224">
        <f>S200*H200</f>
        <v>0</v>
      </c>
      <c r="U200" s="225" t="s">
        <v>19</v>
      </c>
      <c r="V200" s="40"/>
      <c r="W200" s="40"/>
      <c r="X200" s="40"/>
      <c r="Y200" s="40"/>
      <c r="Z200" s="40"/>
      <c r="AA200" s="40"/>
      <c r="AB200" s="40"/>
      <c r="AC200" s="40"/>
      <c r="AD200" s="40"/>
      <c r="AE200" s="40"/>
      <c r="AR200" s="226" t="s">
        <v>491</v>
      </c>
      <c r="AT200" s="226" t="s">
        <v>241</v>
      </c>
      <c r="AU200" s="226" t="s">
        <v>84</v>
      </c>
      <c r="AY200" s="19" t="s">
        <v>227</v>
      </c>
      <c r="BE200" s="227">
        <f>IF(N200="základní",J200,0)</f>
        <v>0</v>
      </c>
      <c r="BF200" s="227">
        <f>IF(N200="snížená",J200,0)</f>
        <v>0</v>
      </c>
      <c r="BG200" s="227">
        <f>IF(N200="zákl. přenesená",J200,0)</f>
        <v>0</v>
      </c>
      <c r="BH200" s="227">
        <f>IF(N200="sníž. přenesená",J200,0)</f>
        <v>0</v>
      </c>
      <c r="BI200" s="227">
        <f>IF(N200="nulová",J200,0)</f>
        <v>0</v>
      </c>
      <c r="BJ200" s="19" t="s">
        <v>82</v>
      </c>
      <c r="BK200" s="227">
        <f>ROUND(I200*H200,2)</f>
        <v>0</v>
      </c>
      <c r="BL200" s="19" t="s">
        <v>336</v>
      </c>
      <c r="BM200" s="226" t="s">
        <v>5347</v>
      </c>
    </row>
    <row r="201" s="2" customFormat="1" ht="16.5" customHeight="1">
      <c r="A201" s="40"/>
      <c r="B201" s="41"/>
      <c r="C201" s="215" t="s">
        <v>603</v>
      </c>
      <c r="D201" s="215" t="s">
        <v>229</v>
      </c>
      <c r="E201" s="216" t="s">
        <v>5348</v>
      </c>
      <c r="F201" s="217" t="s">
        <v>5349</v>
      </c>
      <c r="G201" s="218" t="s">
        <v>348</v>
      </c>
      <c r="H201" s="219">
        <v>4</v>
      </c>
      <c r="I201" s="220"/>
      <c r="J201" s="221">
        <f>ROUND(I201*H201,2)</f>
        <v>0</v>
      </c>
      <c r="K201" s="217" t="s">
        <v>4381</v>
      </c>
      <c r="L201" s="46"/>
      <c r="M201" s="222" t="s">
        <v>19</v>
      </c>
      <c r="N201" s="223" t="s">
        <v>46</v>
      </c>
      <c r="O201" s="86"/>
      <c r="P201" s="224">
        <f>O201*H201</f>
        <v>0</v>
      </c>
      <c r="Q201" s="224">
        <v>0</v>
      </c>
      <c r="R201" s="224">
        <f>Q201*H201</f>
        <v>0</v>
      </c>
      <c r="S201" s="224">
        <v>0</v>
      </c>
      <c r="T201" s="224">
        <f>S201*H201</f>
        <v>0</v>
      </c>
      <c r="U201" s="225" t="s">
        <v>19</v>
      </c>
      <c r="V201" s="40"/>
      <c r="W201" s="40"/>
      <c r="X201" s="40"/>
      <c r="Y201" s="40"/>
      <c r="Z201" s="40"/>
      <c r="AA201" s="40"/>
      <c r="AB201" s="40"/>
      <c r="AC201" s="40"/>
      <c r="AD201" s="40"/>
      <c r="AE201" s="40"/>
      <c r="AR201" s="226" t="s">
        <v>336</v>
      </c>
      <c r="AT201" s="226" t="s">
        <v>229</v>
      </c>
      <c r="AU201" s="226" t="s">
        <v>84</v>
      </c>
      <c r="AY201" s="19" t="s">
        <v>227</v>
      </c>
      <c r="BE201" s="227">
        <f>IF(N201="základní",J201,0)</f>
        <v>0</v>
      </c>
      <c r="BF201" s="227">
        <f>IF(N201="snížená",J201,0)</f>
        <v>0</v>
      </c>
      <c r="BG201" s="227">
        <f>IF(N201="zákl. přenesená",J201,0)</f>
        <v>0</v>
      </c>
      <c r="BH201" s="227">
        <f>IF(N201="sníž. přenesená",J201,0)</f>
        <v>0</v>
      </c>
      <c r="BI201" s="227">
        <f>IF(N201="nulová",J201,0)</f>
        <v>0</v>
      </c>
      <c r="BJ201" s="19" t="s">
        <v>82</v>
      </c>
      <c r="BK201" s="227">
        <f>ROUND(I201*H201,2)</f>
        <v>0</v>
      </c>
      <c r="BL201" s="19" t="s">
        <v>336</v>
      </c>
      <c r="BM201" s="226" t="s">
        <v>5350</v>
      </c>
    </row>
    <row r="202" s="2" customFormat="1">
      <c r="A202" s="40"/>
      <c r="B202" s="41"/>
      <c r="C202" s="42"/>
      <c r="D202" s="228" t="s">
        <v>236</v>
      </c>
      <c r="E202" s="42"/>
      <c r="F202" s="229" t="s">
        <v>5351</v>
      </c>
      <c r="G202" s="42"/>
      <c r="H202" s="42"/>
      <c r="I202" s="230"/>
      <c r="J202" s="42"/>
      <c r="K202" s="42"/>
      <c r="L202" s="46"/>
      <c r="M202" s="231"/>
      <c r="N202" s="232"/>
      <c r="O202" s="86"/>
      <c r="P202" s="86"/>
      <c r="Q202" s="86"/>
      <c r="R202" s="86"/>
      <c r="S202" s="86"/>
      <c r="T202" s="86"/>
      <c r="U202" s="87"/>
      <c r="V202" s="40"/>
      <c r="W202" s="40"/>
      <c r="X202" s="40"/>
      <c r="Y202" s="40"/>
      <c r="Z202" s="40"/>
      <c r="AA202" s="40"/>
      <c r="AB202" s="40"/>
      <c r="AC202" s="40"/>
      <c r="AD202" s="40"/>
      <c r="AE202" s="40"/>
      <c r="AT202" s="19" t="s">
        <v>236</v>
      </c>
      <c r="AU202" s="19" t="s">
        <v>84</v>
      </c>
    </row>
    <row r="203" s="13" customFormat="1">
      <c r="A203" s="13"/>
      <c r="B203" s="233"/>
      <c r="C203" s="234"/>
      <c r="D203" s="235" t="s">
        <v>238</v>
      </c>
      <c r="E203" s="236" t="s">
        <v>19</v>
      </c>
      <c r="F203" s="237" t="s">
        <v>234</v>
      </c>
      <c r="G203" s="234"/>
      <c r="H203" s="238">
        <v>4</v>
      </c>
      <c r="I203" s="239"/>
      <c r="J203" s="234"/>
      <c r="K203" s="234"/>
      <c r="L203" s="240"/>
      <c r="M203" s="241"/>
      <c r="N203" s="242"/>
      <c r="O203" s="242"/>
      <c r="P203" s="242"/>
      <c r="Q203" s="242"/>
      <c r="R203" s="242"/>
      <c r="S203" s="242"/>
      <c r="T203" s="242"/>
      <c r="U203" s="243"/>
      <c r="V203" s="13"/>
      <c r="W203" s="13"/>
      <c r="X203" s="13"/>
      <c r="Y203" s="13"/>
      <c r="Z203" s="13"/>
      <c r="AA203" s="13"/>
      <c r="AB203" s="13"/>
      <c r="AC203" s="13"/>
      <c r="AD203" s="13"/>
      <c r="AE203" s="13"/>
      <c r="AT203" s="244" t="s">
        <v>238</v>
      </c>
      <c r="AU203" s="244" t="s">
        <v>84</v>
      </c>
      <c r="AV203" s="13" t="s">
        <v>84</v>
      </c>
      <c r="AW203" s="13" t="s">
        <v>37</v>
      </c>
      <c r="AX203" s="13" t="s">
        <v>75</v>
      </c>
      <c r="AY203" s="244" t="s">
        <v>227</v>
      </c>
    </row>
    <row r="204" s="14" customFormat="1">
      <c r="A204" s="14"/>
      <c r="B204" s="245"/>
      <c r="C204" s="246"/>
      <c r="D204" s="235" t="s">
        <v>238</v>
      </c>
      <c r="E204" s="247" t="s">
        <v>19</v>
      </c>
      <c r="F204" s="248" t="s">
        <v>240</v>
      </c>
      <c r="G204" s="246"/>
      <c r="H204" s="249">
        <v>4</v>
      </c>
      <c r="I204" s="250"/>
      <c r="J204" s="246"/>
      <c r="K204" s="246"/>
      <c r="L204" s="251"/>
      <c r="M204" s="252"/>
      <c r="N204" s="253"/>
      <c r="O204" s="253"/>
      <c r="P204" s="253"/>
      <c r="Q204" s="253"/>
      <c r="R204" s="253"/>
      <c r="S204" s="253"/>
      <c r="T204" s="253"/>
      <c r="U204" s="254"/>
      <c r="V204" s="14"/>
      <c r="W204" s="14"/>
      <c r="X204" s="14"/>
      <c r="Y204" s="14"/>
      <c r="Z204" s="14"/>
      <c r="AA204" s="14"/>
      <c r="AB204" s="14"/>
      <c r="AC204" s="14"/>
      <c r="AD204" s="14"/>
      <c r="AE204" s="14"/>
      <c r="AT204" s="255" t="s">
        <v>238</v>
      </c>
      <c r="AU204" s="255" t="s">
        <v>84</v>
      </c>
      <c r="AV204" s="14" t="s">
        <v>234</v>
      </c>
      <c r="AW204" s="14" t="s">
        <v>37</v>
      </c>
      <c r="AX204" s="14" t="s">
        <v>82</v>
      </c>
      <c r="AY204" s="255" t="s">
        <v>227</v>
      </c>
    </row>
    <row r="205" s="2" customFormat="1" ht="21.75" customHeight="1">
      <c r="A205" s="40"/>
      <c r="B205" s="41"/>
      <c r="C205" s="215" t="s">
        <v>608</v>
      </c>
      <c r="D205" s="215" t="s">
        <v>229</v>
      </c>
      <c r="E205" s="216" t="s">
        <v>5352</v>
      </c>
      <c r="F205" s="217" t="s">
        <v>5353</v>
      </c>
      <c r="G205" s="218" t="s">
        <v>348</v>
      </c>
      <c r="H205" s="219">
        <v>4</v>
      </c>
      <c r="I205" s="220"/>
      <c r="J205" s="221">
        <f>ROUND(I205*H205,2)</f>
        <v>0</v>
      </c>
      <c r="K205" s="217" t="s">
        <v>4381</v>
      </c>
      <c r="L205" s="46"/>
      <c r="M205" s="222" t="s">
        <v>19</v>
      </c>
      <c r="N205" s="223" t="s">
        <v>46</v>
      </c>
      <c r="O205" s="86"/>
      <c r="P205" s="224">
        <f>O205*H205</f>
        <v>0</v>
      </c>
      <c r="Q205" s="224">
        <v>0</v>
      </c>
      <c r="R205" s="224">
        <f>Q205*H205</f>
        <v>0</v>
      </c>
      <c r="S205" s="224">
        <v>0</v>
      </c>
      <c r="T205" s="224">
        <f>S205*H205</f>
        <v>0</v>
      </c>
      <c r="U205" s="225" t="s">
        <v>19</v>
      </c>
      <c r="V205" s="40"/>
      <c r="W205" s="40"/>
      <c r="X205" s="40"/>
      <c r="Y205" s="40"/>
      <c r="Z205" s="40"/>
      <c r="AA205" s="40"/>
      <c r="AB205" s="40"/>
      <c r="AC205" s="40"/>
      <c r="AD205" s="40"/>
      <c r="AE205" s="40"/>
      <c r="AR205" s="226" t="s">
        <v>336</v>
      </c>
      <c r="AT205" s="226" t="s">
        <v>229</v>
      </c>
      <c r="AU205" s="226" t="s">
        <v>84</v>
      </c>
      <c r="AY205" s="19" t="s">
        <v>227</v>
      </c>
      <c r="BE205" s="227">
        <f>IF(N205="základní",J205,0)</f>
        <v>0</v>
      </c>
      <c r="BF205" s="227">
        <f>IF(N205="snížená",J205,0)</f>
        <v>0</v>
      </c>
      <c r="BG205" s="227">
        <f>IF(N205="zákl. přenesená",J205,0)</f>
        <v>0</v>
      </c>
      <c r="BH205" s="227">
        <f>IF(N205="sníž. přenesená",J205,0)</f>
        <v>0</v>
      </c>
      <c r="BI205" s="227">
        <f>IF(N205="nulová",J205,0)</f>
        <v>0</v>
      </c>
      <c r="BJ205" s="19" t="s">
        <v>82</v>
      </c>
      <c r="BK205" s="227">
        <f>ROUND(I205*H205,2)</f>
        <v>0</v>
      </c>
      <c r="BL205" s="19" t="s">
        <v>336</v>
      </c>
      <c r="BM205" s="226" t="s">
        <v>5354</v>
      </c>
    </row>
    <row r="206" s="2" customFormat="1">
      <c r="A206" s="40"/>
      <c r="B206" s="41"/>
      <c r="C206" s="42"/>
      <c r="D206" s="228" t="s">
        <v>236</v>
      </c>
      <c r="E206" s="42"/>
      <c r="F206" s="229" t="s">
        <v>5355</v>
      </c>
      <c r="G206" s="42"/>
      <c r="H206" s="42"/>
      <c r="I206" s="230"/>
      <c r="J206" s="42"/>
      <c r="K206" s="42"/>
      <c r="L206" s="46"/>
      <c r="M206" s="231"/>
      <c r="N206" s="232"/>
      <c r="O206" s="86"/>
      <c r="P206" s="86"/>
      <c r="Q206" s="86"/>
      <c r="R206" s="86"/>
      <c r="S206" s="86"/>
      <c r="T206" s="86"/>
      <c r="U206" s="87"/>
      <c r="V206" s="40"/>
      <c r="W206" s="40"/>
      <c r="X206" s="40"/>
      <c r="Y206" s="40"/>
      <c r="Z206" s="40"/>
      <c r="AA206" s="40"/>
      <c r="AB206" s="40"/>
      <c r="AC206" s="40"/>
      <c r="AD206" s="40"/>
      <c r="AE206" s="40"/>
      <c r="AT206" s="19" t="s">
        <v>236</v>
      </c>
      <c r="AU206" s="19" t="s">
        <v>84</v>
      </c>
    </row>
    <row r="207" s="2" customFormat="1" ht="16.5" customHeight="1">
      <c r="A207" s="40"/>
      <c r="B207" s="41"/>
      <c r="C207" s="215" t="s">
        <v>615</v>
      </c>
      <c r="D207" s="215" t="s">
        <v>229</v>
      </c>
      <c r="E207" s="216" t="s">
        <v>5356</v>
      </c>
      <c r="F207" s="217" t="s">
        <v>5357</v>
      </c>
      <c r="G207" s="218" t="s">
        <v>348</v>
      </c>
      <c r="H207" s="219">
        <v>4</v>
      </c>
      <c r="I207" s="220"/>
      <c r="J207" s="221">
        <f>ROUND(I207*H207,2)</f>
        <v>0</v>
      </c>
      <c r="K207" s="217" t="s">
        <v>4381</v>
      </c>
      <c r="L207" s="46"/>
      <c r="M207" s="222" t="s">
        <v>19</v>
      </c>
      <c r="N207" s="223" t="s">
        <v>46</v>
      </c>
      <c r="O207" s="86"/>
      <c r="P207" s="224">
        <f>O207*H207</f>
        <v>0</v>
      </c>
      <c r="Q207" s="224">
        <v>0</v>
      </c>
      <c r="R207" s="224">
        <f>Q207*H207</f>
        <v>0</v>
      </c>
      <c r="S207" s="224">
        <v>0</v>
      </c>
      <c r="T207" s="224">
        <f>S207*H207</f>
        <v>0</v>
      </c>
      <c r="U207" s="225" t="s">
        <v>19</v>
      </c>
      <c r="V207" s="40"/>
      <c r="W207" s="40"/>
      <c r="X207" s="40"/>
      <c r="Y207" s="40"/>
      <c r="Z207" s="40"/>
      <c r="AA207" s="40"/>
      <c r="AB207" s="40"/>
      <c r="AC207" s="40"/>
      <c r="AD207" s="40"/>
      <c r="AE207" s="40"/>
      <c r="AR207" s="226" t="s">
        <v>336</v>
      </c>
      <c r="AT207" s="226" t="s">
        <v>229</v>
      </c>
      <c r="AU207" s="226" t="s">
        <v>84</v>
      </c>
      <c r="AY207" s="19" t="s">
        <v>227</v>
      </c>
      <c r="BE207" s="227">
        <f>IF(N207="základní",J207,0)</f>
        <v>0</v>
      </c>
      <c r="BF207" s="227">
        <f>IF(N207="snížená",J207,0)</f>
        <v>0</v>
      </c>
      <c r="BG207" s="227">
        <f>IF(N207="zákl. přenesená",J207,0)</f>
        <v>0</v>
      </c>
      <c r="BH207" s="227">
        <f>IF(N207="sníž. přenesená",J207,0)</f>
        <v>0</v>
      </c>
      <c r="BI207" s="227">
        <f>IF(N207="nulová",J207,0)</f>
        <v>0</v>
      </c>
      <c r="BJ207" s="19" t="s">
        <v>82</v>
      </c>
      <c r="BK207" s="227">
        <f>ROUND(I207*H207,2)</f>
        <v>0</v>
      </c>
      <c r="BL207" s="19" t="s">
        <v>336</v>
      </c>
      <c r="BM207" s="226" t="s">
        <v>5358</v>
      </c>
    </row>
    <row r="208" s="2" customFormat="1">
      <c r="A208" s="40"/>
      <c r="B208" s="41"/>
      <c r="C208" s="42"/>
      <c r="D208" s="228" t="s">
        <v>236</v>
      </c>
      <c r="E208" s="42"/>
      <c r="F208" s="229" t="s">
        <v>5359</v>
      </c>
      <c r="G208" s="42"/>
      <c r="H208" s="42"/>
      <c r="I208" s="230"/>
      <c r="J208" s="42"/>
      <c r="K208" s="42"/>
      <c r="L208" s="46"/>
      <c r="M208" s="231"/>
      <c r="N208" s="232"/>
      <c r="O208" s="86"/>
      <c r="P208" s="86"/>
      <c r="Q208" s="86"/>
      <c r="R208" s="86"/>
      <c r="S208" s="86"/>
      <c r="T208" s="86"/>
      <c r="U208" s="87"/>
      <c r="V208" s="40"/>
      <c r="W208" s="40"/>
      <c r="X208" s="40"/>
      <c r="Y208" s="40"/>
      <c r="Z208" s="40"/>
      <c r="AA208" s="40"/>
      <c r="AB208" s="40"/>
      <c r="AC208" s="40"/>
      <c r="AD208" s="40"/>
      <c r="AE208" s="40"/>
      <c r="AT208" s="19" t="s">
        <v>236</v>
      </c>
      <c r="AU208" s="19" t="s">
        <v>84</v>
      </c>
    </row>
    <row r="209" s="2" customFormat="1" ht="16.5" customHeight="1">
      <c r="A209" s="40"/>
      <c r="B209" s="41"/>
      <c r="C209" s="215" t="s">
        <v>621</v>
      </c>
      <c r="D209" s="215" t="s">
        <v>229</v>
      </c>
      <c r="E209" s="216" t="s">
        <v>5360</v>
      </c>
      <c r="F209" s="217" t="s">
        <v>5361</v>
      </c>
      <c r="G209" s="218" t="s">
        <v>348</v>
      </c>
      <c r="H209" s="219">
        <v>4</v>
      </c>
      <c r="I209" s="220"/>
      <c r="J209" s="221">
        <f>ROUND(I209*H209,2)</f>
        <v>0</v>
      </c>
      <c r="K209" s="217" t="s">
        <v>4381</v>
      </c>
      <c r="L209" s="46"/>
      <c r="M209" s="222" t="s">
        <v>19</v>
      </c>
      <c r="N209" s="223" t="s">
        <v>46</v>
      </c>
      <c r="O209" s="86"/>
      <c r="P209" s="224">
        <f>O209*H209</f>
        <v>0</v>
      </c>
      <c r="Q209" s="224">
        <v>0</v>
      </c>
      <c r="R209" s="224">
        <f>Q209*H209</f>
        <v>0</v>
      </c>
      <c r="S209" s="224">
        <v>0</v>
      </c>
      <c r="T209" s="224">
        <f>S209*H209</f>
        <v>0</v>
      </c>
      <c r="U209" s="225" t="s">
        <v>19</v>
      </c>
      <c r="V209" s="40"/>
      <c r="W209" s="40"/>
      <c r="X209" s="40"/>
      <c r="Y209" s="40"/>
      <c r="Z209" s="40"/>
      <c r="AA209" s="40"/>
      <c r="AB209" s="40"/>
      <c r="AC209" s="40"/>
      <c r="AD209" s="40"/>
      <c r="AE209" s="40"/>
      <c r="AR209" s="226" t="s">
        <v>336</v>
      </c>
      <c r="AT209" s="226" t="s">
        <v>229</v>
      </c>
      <c r="AU209" s="226" t="s">
        <v>84</v>
      </c>
      <c r="AY209" s="19" t="s">
        <v>227</v>
      </c>
      <c r="BE209" s="227">
        <f>IF(N209="základní",J209,0)</f>
        <v>0</v>
      </c>
      <c r="BF209" s="227">
        <f>IF(N209="snížená",J209,0)</f>
        <v>0</v>
      </c>
      <c r="BG209" s="227">
        <f>IF(N209="zákl. přenesená",J209,0)</f>
        <v>0</v>
      </c>
      <c r="BH209" s="227">
        <f>IF(N209="sníž. přenesená",J209,0)</f>
        <v>0</v>
      </c>
      <c r="BI209" s="227">
        <f>IF(N209="nulová",J209,0)</f>
        <v>0</v>
      </c>
      <c r="BJ209" s="19" t="s">
        <v>82</v>
      </c>
      <c r="BK209" s="227">
        <f>ROUND(I209*H209,2)</f>
        <v>0</v>
      </c>
      <c r="BL209" s="19" t="s">
        <v>336</v>
      </c>
      <c r="BM209" s="226" t="s">
        <v>5362</v>
      </c>
    </row>
    <row r="210" s="2" customFormat="1">
      <c r="A210" s="40"/>
      <c r="B210" s="41"/>
      <c r="C210" s="42"/>
      <c r="D210" s="228" t="s">
        <v>236</v>
      </c>
      <c r="E210" s="42"/>
      <c r="F210" s="229" t="s">
        <v>5363</v>
      </c>
      <c r="G210" s="42"/>
      <c r="H210" s="42"/>
      <c r="I210" s="230"/>
      <c r="J210" s="42"/>
      <c r="K210" s="42"/>
      <c r="L210" s="46"/>
      <c r="M210" s="231"/>
      <c r="N210" s="232"/>
      <c r="O210" s="86"/>
      <c r="P210" s="86"/>
      <c r="Q210" s="86"/>
      <c r="R210" s="86"/>
      <c r="S210" s="86"/>
      <c r="T210" s="86"/>
      <c r="U210" s="87"/>
      <c r="V210" s="40"/>
      <c r="W210" s="40"/>
      <c r="X210" s="40"/>
      <c r="Y210" s="40"/>
      <c r="Z210" s="40"/>
      <c r="AA210" s="40"/>
      <c r="AB210" s="40"/>
      <c r="AC210" s="40"/>
      <c r="AD210" s="40"/>
      <c r="AE210" s="40"/>
      <c r="AT210" s="19" t="s">
        <v>236</v>
      </c>
      <c r="AU210" s="19" t="s">
        <v>84</v>
      </c>
    </row>
    <row r="211" s="2" customFormat="1" ht="16.5" customHeight="1">
      <c r="A211" s="40"/>
      <c r="B211" s="41"/>
      <c r="C211" s="215" t="s">
        <v>627</v>
      </c>
      <c r="D211" s="215" t="s">
        <v>229</v>
      </c>
      <c r="E211" s="216" t="s">
        <v>5364</v>
      </c>
      <c r="F211" s="217" t="s">
        <v>5365</v>
      </c>
      <c r="G211" s="218" t="s">
        <v>348</v>
      </c>
      <c r="H211" s="219">
        <v>17</v>
      </c>
      <c r="I211" s="220"/>
      <c r="J211" s="221">
        <f>ROUND(I211*H211,2)</f>
        <v>0</v>
      </c>
      <c r="K211" s="217" t="s">
        <v>19</v>
      </c>
      <c r="L211" s="46"/>
      <c r="M211" s="222" t="s">
        <v>19</v>
      </c>
      <c r="N211" s="223" t="s">
        <v>46</v>
      </c>
      <c r="O211" s="86"/>
      <c r="P211" s="224">
        <f>O211*H211</f>
        <v>0</v>
      </c>
      <c r="Q211" s="224">
        <v>0</v>
      </c>
      <c r="R211" s="224">
        <f>Q211*H211</f>
        <v>0</v>
      </c>
      <c r="S211" s="224">
        <v>0</v>
      </c>
      <c r="T211" s="224">
        <f>S211*H211</f>
        <v>0</v>
      </c>
      <c r="U211" s="225" t="s">
        <v>19</v>
      </c>
      <c r="V211" s="40"/>
      <c r="W211" s="40"/>
      <c r="X211" s="40"/>
      <c r="Y211" s="40"/>
      <c r="Z211" s="40"/>
      <c r="AA211" s="40"/>
      <c r="AB211" s="40"/>
      <c r="AC211" s="40"/>
      <c r="AD211" s="40"/>
      <c r="AE211" s="40"/>
      <c r="AR211" s="226" t="s">
        <v>336</v>
      </c>
      <c r="AT211" s="226" t="s">
        <v>229</v>
      </c>
      <c r="AU211" s="226" t="s">
        <v>84</v>
      </c>
      <c r="AY211" s="19" t="s">
        <v>227</v>
      </c>
      <c r="BE211" s="227">
        <f>IF(N211="základní",J211,0)</f>
        <v>0</v>
      </c>
      <c r="BF211" s="227">
        <f>IF(N211="snížená",J211,0)</f>
        <v>0</v>
      </c>
      <c r="BG211" s="227">
        <f>IF(N211="zákl. přenesená",J211,0)</f>
        <v>0</v>
      </c>
      <c r="BH211" s="227">
        <f>IF(N211="sníž. přenesená",J211,0)</f>
        <v>0</v>
      </c>
      <c r="BI211" s="227">
        <f>IF(N211="nulová",J211,0)</f>
        <v>0</v>
      </c>
      <c r="BJ211" s="19" t="s">
        <v>82</v>
      </c>
      <c r="BK211" s="227">
        <f>ROUND(I211*H211,2)</f>
        <v>0</v>
      </c>
      <c r="BL211" s="19" t="s">
        <v>336</v>
      </c>
      <c r="BM211" s="226" t="s">
        <v>5366</v>
      </c>
    </row>
    <row r="212" s="13" customFormat="1">
      <c r="A212" s="13"/>
      <c r="B212" s="233"/>
      <c r="C212" s="234"/>
      <c r="D212" s="235" t="s">
        <v>238</v>
      </c>
      <c r="E212" s="236" t="s">
        <v>19</v>
      </c>
      <c r="F212" s="237" t="s">
        <v>345</v>
      </c>
      <c r="G212" s="234"/>
      <c r="H212" s="238">
        <v>17</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84</v>
      </c>
      <c r="AV212" s="13" t="s">
        <v>84</v>
      </c>
      <c r="AW212" s="13" t="s">
        <v>37</v>
      </c>
      <c r="AX212" s="13" t="s">
        <v>75</v>
      </c>
      <c r="AY212" s="244" t="s">
        <v>227</v>
      </c>
    </row>
    <row r="213" s="14" customFormat="1">
      <c r="A213" s="14"/>
      <c r="B213" s="245"/>
      <c r="C213" s="246"/>
      <c r="D213" s="235" t="s">
        <v>238</v>
      </c>
      <c r="E213" s="247" t="s">
        <v>19</v>
      </c>
      <c r="F213" s="248" t="s">
        <v>240</v>
      </c>
      <c r="G213" s="246"/>
      <c r="H213" s="249">
        <v>17</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84</v>
      </c>
      <c r="AV213" s="14" t="s">
        <v>234</v>
      </c>
      <c r="AW213" s="14" t="s">
        <v>37</v>
      </c>
      <c r="AX213" s="14" t="s">
        <v>82</v>
      </c>
      <c r="AY213" s="255" t="s">
        <v>227</v>
      </c>
    </row>
    <row r="214" s="2" customFormat="1" ht="16.5" customHeight="1">
      <c r="A214" s="40"/>
      <c r="B214" s="41"/>
      <c r="C214" s="215" t="s">
        <v>633</v>
      </c>
      <c r="D214" s="215" t="s">
        <v>229</v>
      </c>
      <c r="E214" s="216" t="s">
        <v>5367</v>
      </c>
      <c r="F214" s="217" t="s">
        <v>5368</v>
      </c>
      <c r="G214" s="218" t="s">
        <v>348</v>
      </c>
      <c r="H214" s="219">
        <v>2</v>
      </c>
      <c r="I214" s="220"/>
      <c r="J214" s="221">
        <f>ROUND(I214*H214,2)</f>
        <v>0</v>
      </c>
      <c r="K214" s="217" t="s">
        <v>19</v>
      </c>
      <c r="L214" s="46"/>
      <c r="M214" s="222" t="s">
        <v>19</v>
      </c>
      <c r="N214" s="223" t="s">
        <v>46</v>
      </c>
      <c r="O214" s="86"/>
      <c r="P214" s="224">
        <f>O214*H214</f>
        <v>0</v>
      </c>
      <c r="Q214" s="224">
        <v>0</v>
      </c>
      <c r="R214" s="224">
        <f>Q214*H214</f>
        <v>0</v>
      </c>
      <c r="S214" s="224">
        <v>0</v>
      </c>
      <c r="T214" s="224">
        <f>S214*H214</f>
        <v>0</v>
      </c>
      <c r="U214" s="225" t="s">
        <v>19</v>
      </c>
      <c r="V214" s="40"/>
      <c r="W214" s="40"/>
      <c r="X214" s="40"/>
      <c r="Y214" s="40"/>
      <c r="Z214" s="40"/>
      <c r="AA214" s="40"/>
      <c r="AB214" s="40"/>
      <c r="AC214" s="40"/>
      <c r="AD214" s="40"/>
      <c r="AE214" s="40"/>
      <c r="AR214" s="226" t="s">
        <v>336</v>
      </c>
      <c r="AT214" s="226" t="s">
        <v>229</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336</v>
      </c>
      <c r="BM214" s="226" t="s">
        <v>5369</v>
      </c>
    </row>
    <row r="215" s="13" customFormat="1">
      <c r="A215" s="13"/>
      <c r="B215" s="233"/>
      <c r="C215" s="234"/>
      <c r="D215" s="235" t="s">
        <v>238</v>
      </c>
      <c r="E215" s="236" t="s">
        <v>19</v>
      </c>
      <c r="F215" s="237" t="s">
        <v>84</v>
      </c>
      <c r="G215" s="234"/>
      <c r="H215" s="238">
        <v>2</v>
      </c>
      <c r="I215" s="239"/>
      <c r="J215" s="234"/>
      <c r="K215" s="234"/>
      <c r="L215" s="240"/>
      <c r="M215" s="241"/>
      <c r="N215" s="242"/>
      <c r="O215" s="242"/>
      <c r="P215" s="242"/>
      <c r="Q215" s="242"/>
      <c r="R215" s="242"/>
      <c r="S215" s="242"/>
      <c r="T215" s="242"/>
      <c r="U215" s="243"/>
      <c r="V215" s="13"/>
      <c r="W215" s="13"/>
      <c r="X215" s="13"/>
      <c r="Y215" s="13"/>
      <c r="Z215" s="13"/>
      <c r="AA215" s="13"/>
      <c r="AB215" s="13"/>
      <c r="AC215" s="13"/>
      <c r="AD215" s="13"/>
      <c r="AE215" s="13"/>
      <c r="AT215" s="244" t="s">
        <v>238</v>
      </c>
      <c r="AU215" s="244" t="s">
        <v>84</v>
      </c>
      <c r="AV215" s="13" t="s">
        <v>84</v>
      </c>
      <c r="AW215" s="13" t="s">
        <v>37</v>
      </c>
      <c r="AX215" s="13" t="s">
        <v>75</v>
      </c>
      <c r="AY215" s="244" t="s">
        <v>227</v>
      </c>
    </row>
    <row r="216" s="14" customFormat="1">
      <c r="A216" s="14"/>
      <c r="B216" s="245"/>
      <c r="C216" s="246"/>
      <c r="D216" s="235" t="s">
        <v>238</v>
      </c>
      <c r="E216" s="247" t="s">
        <v>19</v>
      </c>
      <c r="F216" s="248" t="s">
        <v>240</v>
      </c>
      <c r="G216" s="246"/>
      <c r="H216" s="249">
        <v>2</v>
      </c>
      <c r="I216" s="250"/>
      <c r="J216" s="246"/>
      <c r="K216" s="246"/>
      <c r="L216" s="251"/>
      <c r="M216" s="252"/>
      <c r="N216" s="253"/>
      <c r="O216" s="253"/>
      <c r="P216" s="253"/>
      <c r="Q216" s="253"/>
      <c r="R216" s="253"/>
      <c r="S216" s="253"/>
      <c r="T216" s="253"/>
      <c r="U216" s="254"/>
      <c r="V216" s="14"/>
      <c r="W216" s="14"/>
      <c r="X216" s="14"/>
      <c r="Y216" s="14"/>
      <c r="Z216" s="14"/>
      <c r="AA216" s="14"/>
      <c r="AB216" s="14"/>
      <c r="AC216" s="14"/>
      <c r="AD216" s="14"/>
      <c r="AE216" s="14"/>
      <c r="AT216" s="255" t="s">
        <v>238</v>
      </c>
      <c r="AU216" s="255" t="s">
        <v>84</v>
      </c>
      <c r="AV216" s="14" t="s">
        <v>234</v>
      </c>
      <c r="AW216" s="14" t="s">
        <v>37</v>
      </c>
      <c r="AX216" s="14" t="s">
        <v>82</v>
      </c>
      <c r="AY216" s="255" t="s">
        <v>227</v>
      </c>
    </row>
    <row r="217" s="12" customFormat="1" ht="25.92" customHeight="1">
      <c r="A217" s="12"/>
      <c r="B217" s="199"/>
      <c r="C217" s="200"/>
      <c r="D217" s="201" t="s">
        <v>74</v>
      </c>
      <c r="E217" s="202" t="s">
        <v>241</v>
      </c>
      <c r="F217" s="202" t="s">
        <v>2053</v>
      </c>
      <c r="G217" s="200"/>
      <c r="H217" s="200"/>
      <c r="I217" s="203"/>
      <c r="J217" s="204">
        <f>BK217</f>
        <v>0</v>
      </c>
      <c r="K217" s="200"/>
      <c r="L217" s="205"/>
      <c r="M217" s="206"/>
      <c r="N217" s="207"/>
      <c r="O217" s="207"/>
      <c r="P217" s="208">
        <f>P218+P243</f>
        <v>0</v>
      </c>
      <c r="Q217" s="207"/>
      <c r="R217" s="208">
        <f>R218+R243</f>
        <v>0.053759999999999995</v>
      </c>
      <c r="S217" s="207"/>
      <c r="T217" s="208">
        <f>T218+T243</f>
        <v>2.8886400000000001</v>
      </c>
      <c r="U217" s="209"/>
      <c r="V217" s="12"/>
      <c r="W217" s="12"/>
      <c r="X217" s="12"/>
      <c r="Y217" s="12"/>
      <c r="Z217" s="12"/>
      <c r="AA217" s="12"/>
      <c r="AB217" s="12"/>
      <c r="AC217" s="12"/>
      <c r="AD217" s="12"/>
      <c r="AE217" s="12"/>
      <c r="AR217" s="210" t="s">
        <v>91</v>
      </c>
      <c r="AT217" s="211" t="s">
        <v>74</v>
      </c>
      <c r="AU217" s="211" t="s">
        <v>75</v>
      </c>
      <c r="AY217" s="210" t="s">
        <v>227</v>
      </c>
      <c r="BK217" s="212">
        <f>BK218+BK243</f>
        <v>0</v>
      </c>
    </row>
    <row r="218" s="12" customFormat="1" ht="22.8" customHeight="1">
      <c r="A218" s="12"/>
      <c r="B218" s="199"/>
      <c r="C218" s="200"/>
      <c r="D218" s="201" t="s">
        <v>74</v>
      </c>
      <c r="E218" s="213" t="s">
        <v>2054</v>
      </c>
      <c r="F218" s="213" t="s">
        <v>2055</v>
      </c>
      <c r="G218" s="200"/>
      <c r="H218" s="200"/>
      <c r="I218" s="203"/>
      <c r="J218" s="214">
        <f>BK218</f>
        <v>0</v>
      </c>
      <c r="K218" s="200"/>
      <c r="L218" s="205"/>
      <c r="M218" s="206"/>
      <c r="N218" s="207"/>
      <c r="O218" s="207"/>
      <c r="P218" s="208">
        <f>SUM(P219:P242)</f>
        <v>0</v>
      </c>
      <c r="Q218" s="207"/>
      <c r="R218" s="208">
        <f>SUM(R219:R242)</f>
        <v>0.053759999999999995</v>
      </c>
      <c r="S218" s="207"/>
      <c r="T218" s="208">
        <f>SUM(T219:T242)</f>
        <v>2.8886400000000001</v>
      </c>
      <c r="U218" s="209"/>
      <c r="V218" s="12"/>
      <c r="W218" s="12"/>
      <c r="X218" s="12"/>
      <c r="Y218" s="12"/>
      <c r="Z218" s="12"/>
      <c r="AA218" s="12"/>
      <c r="AB218" s="12"/>
      <c r="AC218" s="12"/>
      <c r="AD218" s="12"/>
      <c r="AE218" s="12"/>
      <c r="AR218" s="210" t="s">
        <v>91</v>
      </c>
      <c r="AT218" s="211" t="s">
        <v>74</v>
      </c>
      <c r="AU218" s="211" t="s">
        <v>82</v>
      </c>
      <c r="AY218" s="210" t="s">
        <v>227</v>
      </c>
      <c r="BK218" s="212">
        <f>SUM(BK219:BK242)</f>
        <v>0</v>
      </c>
    </row>
    <row r="219" s="2" customFormat="1" ht="16.5" customHeight="1">
      <c r="A219" s="40"/>
      <c r="B219" s="41"/>
      <c r="C219" s="215" t="s">
        <v>638</v>
      </c>
      <c r="D219" s="215" t="s">
        <v>229</v>
      </c>
      <c r="E219" s="216" t="s">
        <v>5370</v>
      </c>
      <c r="F219" s="217" t="s">
        <v>5371</v>
      </c>
      <c r="G219" s="218" t="s">
        <v>309</v>
      </c>
      <c r="H219" s="219">
        <v>192</v>
      </c>
      <c r="I219" s="220"/>
      <c r="J219" s="221">
        <f>ROUND(I219*H219,2)</f>
        <v>0</v>
      </c>
      <c r="K219" s="217" t="s">
        <v>4381</v>
      </c>
      <c r="L219" s="46"/>
      <c r="M219" s="222" t="s">
        <v>19</v>
      </c>
      <c r="N219" s="223" t="s">
        <v>46</v>
      </c>
      <c r="O219" s="86"/>
      <c r="P219" s="224">
        <f>O219*H219</f>
        <v>0</v>
      </c>
      <c r="Q219" s="224">
        <v>0.00025999999999999998</v>
      </c>
      <c r="R219" s="224">
        <f>Q219*H219</f>
        <v>0.049919999999999992</v>
      </c>
      <c r="S219" s="224">
        <v>0</v>
      </c>
      <c r="T219" s="224">
        <f>S219*H219</f>
        <v>0</v>
      </c>
      <c r="U219" s="225" t="s">
        <v>19</v>
      </c>
      <c r="V219" s="40"/>
      <c r="W219" s="40"/>
      <c r="X219" s="40"/>
      <c r="Y219" s="40"/>
      <c r="Z219" s="40"/>
      <c r="AA219" s="40"/>
      <c r="AB219" s="40"/>
      <c r="AC219" s="40"/>
      <c r="AD219" s="40"/>
      <c r="AE219" s="40"/>
      <c r="AR219" s="226" t="s">
        <v>734</v>
      </c>
      <c r="AT219" s="226" t="s">
        <v>229</v>
      </c>
      <c r="AU219" s="226" t="s">
        <v>84</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734</v>
      </c>
      <c r="BM219" s="226" t="s">
        <v>5372</v>
      </c>
    </row>
    <row r="220" s="2" customFormat="1">
      <c r="A220" s="40"/>
      <c r="B220" s="41"/>
      <c r="C220" s="42"/>
      <c r="D220" s="228" t="s">
        <v>236</v>
      </c>
      <c r="E220" s="42"/>
      <c r="F220" s="229" t="s">
        <v>5373</v>
      </c>
      <c r="G220" s="42"/>
      <c r="H220" s="42"/>
      <c r="I220" s="230"/>
      <c r="J220" s="42"/>
      <c r="K220" s="42"/>
      <c r="L220" s="46"/>
      <c r="M220" s="231"/>
      <c r="N220" s="232"/>
      <c r="O220" s="86"/>
      <c r="P220" s="86"/>
      <c r="Q220" s="86"/>
      <c r="R220" s="86"/>
      <c r="S220" s="86"/>
      <c r="T220" s="86"/>
      <c r="U220" s="87"/>
      <c r="V220" s="40"/>
      <c r="W220" s="40"/>
      <c r="X220" s="40"/>
      <c r="Y220" s="40"/>
      <c r="Z220" s="40"/>
      <c r="AA220" s="40"/>
      <c r="AB220" s="40"/>
      <c r="AC220" s="40"/>
      <c r="AD220" s="40"/>
      <c r="AE220" s="40"/>
      <c r="AT220" s="19" t="s">
        <v>236</v>
      </c>
      <c r="AU220" s="19" t="s">
        <v>84</v>
      </c>
    </row>
    <row r="221" s="13" customFormat="1">
      <c r="A221" s="13"/>
      <c r="B221" s="233"/>
      <c r="C221" s="234"/>
      <c r="D221" s="235" t="s">
        <v>238</v>
      </c>
      <c r="E221" s="236" t="s">
        <v>19</v>
      </c>
      <c r="F221" s="237" t="s">
        <v>4818</v>
      </c>
      <c r="G221" s="234"/>
      <c r="H221" s="238">
        <v>192</v>
      </c>
      <c r="I221" s="239"/>
      <c r="J221" s="234"/>
      <c r="K221" s="234"/>
      <c r="L221" s="240"/>
      <c r="M221" s="241"/>
      <c r="N221" s="242"/>
      <c r="O221" s="242"/>
      <c r="P221" s="242"/>
      <c r="Q221" s="242"/>
      <c r="R221" s="242"/>
      <c r="S221" s="242"/>
      <c r="T221" s="242"/>
      <c r="U221" s="243"/>
      <c r="V221" s="13"/>
      <c r="W221" s="13"/>
      <c r="X221" s="13"/>
      <c r="Y221" s="13"/>
      <c r="Z221" s="13"/>
      <c r="AA221" s="13"/>
      <c r="AB221" s="13"/>
      <c r="AC221" s="13"/>
      <c r="AD221" s="13"/>
      <c r="AE221" s="13"/>
      <c r="AT221" s="244" t="s">
        <v>238</v>
      </c>
      <c r="AU221" s="244" t="s">
        <v>84</v>
      </c>
      <c r="AV221" s="13" t="s">
        <v>84</v>
      </c>
      <c r="AW221" s="13" t="s">
        <v>37</v>
      </c>
      <c r="AX221" s="13" t="s">
        <v>75</v>
      </c>
      <c r="AY221" s="244" t="s">
        <v>227</v>
      </c>
    </row>
    <row r="222" s="14" customFormat="1">
      <c r="A222" s="14"/>
      <c r="B222" s="245"/>
      <c r="C222" s="246"/>
      <c r="D222" s="235" t="s">
        <v>238</v>
      </c>
      <c r="E222" s="247" t="s">
        <v>19</v>
      </c>
      <c r="F222" s="248" t="s">
        <v>240</v>
      </c>
      <c r="G222" s="246"/>
      <c r="H222" s="249">
        <v>192</v>
      </c>
      <c r="I222" s="250"/>
      <c r="J222" s="246"/>
      <c r="K222" s="246"/>
      <c r="L222" s="251"/>
      <c r="M222" s="252"/>
      <c r="N222" s="253"/>
      <c r="O222" s="253"/>
      <c r="P222" s="253"/>
      <c r="Q222" s="253"/>
      <c r="R222" s="253"/>
      <c r="S222" s="253"/>
      <c r="T222" s="253"/>
      <c r="U222" s="254"/>
      <c r="V222" s="14"/>
      <c r="W222" s="14"/>
      <c r="X222" s="14"/>
      <c r="Y222" s="14"/>
      <c r="Z222" s="14"/>
      <c r="AA222" s="14"/>
      <c r="AB222" s="14"/>
      <c r="AC222" s="14"/>
      <c r="AD222" s="14"/>
      <c r="AE222" s="14"/>
      <c r="AT222" s="255" t="s">
        <v>238</v>
      </c>
      <c r="AU222" s="255" t="s">
        <v>84</v>
      </c>
      <c r="AV222" s="14" t="s">
        <v>234</v>
      </c>
      <c r="AW222" s="14" t="s">
        <v>37</v>
      </c>
      <c r="AX222" s="14" t="s">
        <v>82</v>
      </c>
      <c r="AY222" s="255" t="s">
        <v>227</v>
      </c>
    </row>
    <row r="223" s="2" customFormat="1" ht="21.75" customHeight="1">
      <c r="A223" s="40"/>
      <c r="B223" s="41"/>
      <c r="C223" s="215" t="s">
        <v>643</v>
      </c>
      <c r="D223" s="215" t="s">
        <v>229</v>
      </c>
      <c r="E223" s="216" t="s">
        <v>5374</v>
      </c>
      <c r="F223" s="217" t="s">
        <v>5375</v>
      </c>
      <c r="G223" s="218" t="s">
        <v>348</v>
      </c>
      <c r="H223" s="219">
        <v>18</v>
      </c>
      <c r="I223" s="220"/>
      <c r="J223" s="221">
        <f>ROUND(I223*H223,2)</f>
        <v>0</v>
      </c>
      <c r="K223" s="217" t="s">
        <v>4381</v>
      </c>
      <c r="L223" s="46"/>
      <c r="M223" s="222" t="s">
        <v>19</v>
      </c>
      <c r="N223" s="223" t="s">
        <v>46</v>
      </c>
      <c r="O223" s="86"/>
      <c r="P223" s="224">
        <f>O223*H223</f>
        <v>0</v>
      </c>
      <c r="Q223" s="224">
        <v>0</v>
      </c>
      <c r="R223" s="224">
        <f>Q223*H223</f>
        <v>0</v>
      </c>
      <c r="S223" s="224">
        <v>0.13800000000000001</v>
      </c>
      <c r="T223" s="224">
        <f>S223*H223</f>
        <v>2.484</v>
      </c>
      <c r="U223" s="225" t="s">
        <v>19</v>
      </c>
      <c r="V223" s="40"/>
      <c r="W223" s="40"/>
      <c r="X223" s="40"/>
      <c r="Y223" s="40"/>
      <c r="Z223" s="40"/>
      <c r="AA223" s="40"/>
      <c r="AB223" s="40"/>
      <c r="AC223" s="40"/>
      <c r="AD223" s="40"/>
      <c r="AE223" s="40"/>
      <c r="AR223" s="226" t="s">
        <v>734</v>
      </c>
      <c r="AT223" s="226" t="s">
        <v>229</v>
      </c>
      <c r="AU223" s="226" t="s">
        <v>84</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734</v>
      </c>
      <c r="BM223" s="226" t="s">
        <v>5376</v>
      </c>
    </row>
    <row r="224" s="2" customFormat="1">
      <c r="A224" s="40"/>
      <c r="B224" s="41"/>
      <c r="C224" s="42"/>
      <c r="D224" s="228" t="s">
        <v>236</v>
      </c>
      <c r="E224" s="42"/>
      <c r="F224" s="229" t="s">
        <v>5377</v>
      </c>
      <c r="G224" s="42"/>
      <c r="H224" s="42"/>
      <c r="I224" s="230"/>
      <c r="J224" s="42"/>
      <c r="K224" s="42"/>
      <c r="L224" s="46"/>
      <c r="M224" s="231"/>
      <c r="N224" s="232"/>
      <c r="O224" s="86"/>
      <c r="P224" s="86"/>
      <c r="Q224" s="86"/>
      <c r="R224" s="86"/>
      <c r="S224" s="86"/>
      <c r="T224" s="86"/>
      <c r="U224" s="87"/>
      <c r="V224" s="40"/>
      <c r="W224" s="40"/>
      <c r="X224" s="40"/>
      <c r="Y224" s="40"/>
      <c r="Z224" s="40"/>
      <c r="AA224" s="40"/>
      <c r="AB224" s="40"/>
      <c r="AC224" s="40"/>
      <c r="AD224" s="40"/>
      <c r="AE224" s="40"/>
      <c r="AT224" s="19" t="s">
        <v>236</v>
      </c>
      <c r="AU224" s="19" t="s">
        <v>84</v>
      </c>
    </row>
    <row r="225" s="13" customFormat="1">
      <c r="A225" s="13"/>
      <c r="B225" s="233"/>
      <c r="C225" s="234"/>
      <c r="D225" s="235" t="s">
        <v>238</v>
      </c>
      <c r="E225" s="236" t="s">
        <v>19</v>
      </c>
      <c r="F225" s="237" t="s">
        <v>5378</v>
      </c>
      <c r="G225" s="234"/>
      <c r="H225" s="238">
        <v>18</v>
      </c>
      <c r="I225" s="239"/>
      <c r="J225" s="234"/>
      <c r="K225" s="234"/>
      <c r="L225" s="240"/>
      <c r="M225" s="241"/>
      <c r="N225" s="242"/>
      <c r="O225" s="242"/>
      <c r="P225" s="242"/>
      <c r="Q225" s="242"/>
      <c r="R225" s="242"/>
      <c r="S225" s="242"/>
      <c r="T225" s="242"/>
      <c r="U225" s="243"/>
      <c r="V225" s="13"/>
      <c r="W225" s="13"/>
      <c r="X225" s="13"/>
      <c r="Y225" s="13"/>
      <c r="Z225" s="13"/>
      <c r="AA225" s="13"/>
      <c r="AB225" s="13"/>
      <c r="AC225" s="13"/>
      <c r="AD225" s="13"/>
      <c r="AE225" s="13"/>
      <c r="AT225" s="244" t="s">
        <v>238</v>
      </c>
      <c r="AU225" s="244" t="s">
        <v>84</v>
      </c>
      <c r="AV225" s="13" t="s">
        <v>84</v>
      </c>
      <c r="AW225" s="13" t="s">
        <v>37</v>
      </c>
      <c r="AX225" s="13" t="s">
        <v>75</v>
      </c>
      <c r="AY225" s="244" t="s">
        <v>227</v>
      </c>
    </row>
    <row r="226" s="14" customFormat="1">
      <c r="A226" s="14"/>
      <c r="B226" s="245"/>
      <c r="C226" s="246"/>
      <c r="D226" s="235" t="s">
        <v>238</v>
      </c>
      <c r="E226" s="247" t="s">
        <v>19</v>
      </c>
      <c r="F226" s="248" t="s">
        <v>240</v>
      </c>
      <c r="G226" s="246"/>
      <c r="H226" s="249">
        <v>18</v>
      </c>
      <c r="I226" s="250"/>
      <c r="J226" s="246"/>
      <c r="K226" s="246"/>
      <c r="L226" s="251"/>
      <c r="M226" s="252"/>
      <c r="N226" s="253"/>
      <c r="O226" s="253"/>
      <c r="P226" s="253"/>
      <c r="Q226" s="253"/>
      <c r="R226" s="253"/>
      <c r="S226" s="253"/>
      <c r="T226" s="253"/>
      <c r="U226" s="254"/>
      <c r="V226" s="14"/>
      <c r="W226" s="14"/>
      <c r="X226" s="14"/>
      <c r="Y226" s="14"/>
      <c r="Z226" s="14"/>
      <c r="AA226" s="14"/>
      <c r="AB226" s="14"/>
      <c r="AC226" s="14"/>
      <c r="AD226" s="14"/>
      <c r="AE226" s="14"/>
      <c r="AT226" s="255" t="s">
        <v>238</v>
      </c>
      <c r="AU226" s="255" t="s">
        <v>84</v>
      </c>
      <c r="AV226" s="14" t="s">
        <v>234</v>
      </c>
      <c r="AW226" s="14" t="s">
        <v>37</v>
      </c>
      <c r="AX226" s="14" t="s">
        <v>82</v>
      </c>
      <c r="AY226" s="255" t="s">
        <v>227</v>
      </c>
    </row>
    <row r="227" s="2" customFormat="1" ht="16.5" customHeight="1">
      <c r="A227" s="40"/>
      <c r="B227" s="41"/>
      <c r="C227" s="215" t="s">
        <v>648</v>
      </c>
      <c r="D227" s="215" t="s">
        <v>229</v>
      </c>
      <c r="E227" s="216" t="s">
        <v>5379</v>
      </c>
      <c r="F227" s="217" t="s">
        <v>5380</v>
      </c>
      <c r="G227" s="218" t="s">
        <v>348</v>
      </c>
      <c r="H227" s="219">
        <v>24</v>
      </c>
      <c r="I227" s="220"/>
      <c r="J227" s="221">
        <f>ROUND(I227*H227,2)</f>
        <v>0</v>
      </c>
      <c r="K227" s="217" t="s">
        <v>4381</v>
      </c>
      <c r="L227" s="46"/>
      <c r="M227" s="222" t="s">
        <v>19</v>
      </c>
      <c r="N227" s="223" t="s">
        <v>46</v>
      </c>
      <c r="O227" s="86"/>
      <c r="P227" s="224">
        <f>O227*H227</f>
        <v>0</v>
      </c>
      <c r="Q227" s="224">
        <v>0</v>
      </c>
      <c r="R227" s="224">
        <f>Q227*H227</f>
        <v>0</v>
      </c>
      <c r="S227" s="224">
        <v>0.00085999999999999998</v>
      </c>
      <c r="T227" s="224">
        <f>S227*H227</f>
        <v>0.020639999999999999</v>
      </c>
      <c r="U227" s="225" t="s">
        <v>19</v>
      </c>
      <c r="V227" s="40"/>
      <c r="W227" s="40"/>
      <c r="X227" s="40"/>
      <c r="Y227" s="40"/>
      <c r="Z227" s="40"/>
      <c r="AA227" s="40"/>
      <c r="AB227" s="40"/>
      <c r="AC227" s="40"/>
      <c r="AD227" s="40"/>
      <c r="AE227" s="40"/>
      <c r="AR227" s="226" t="s">
        <v>734</v>
      </c>
      <c r="AT227" s="226" t="s">
        <v>229</v>
      </c>
      <c r="AU227" s="226" t="s">
        <v>84</v>
      </c>
      <c r="AY227" s="19" t="s">
        <v>227</v>
      </c>
      <c r="BE227" s="227">
        <f>IF(N227="základní",J227,0)</f>
        <v>0</v>
      </c>
      <c r="BF227" s="227">
        <f>IF(N227="snížená",J227,0)</f>
        <v>0</v>
      </c>
      <c r="BG227" s="227">
        <f>IF(N227="zákl. přenesená",J227,0)</f>
        <v>0</v>
      </c>
      <c r="BH227" s="227">
        <f>IF(N227="sníž. přenesená",J227,0)</f>
        <v>0</v>
      </c>
      <c r="BI227" s="227">
        <f>IF(N227="nulová",J227,0)</f>
        <v>0</v>
      </c>
      <c r="BJ227" s="19" t="s">
        <v>82</v>
      </c>
      <c r="BK227" s="227">
        <f>ROUND(I227*H227,2)</f>
        <v>0</v>
      </c>
      <c r="BL227" s="19" t="s">
        <v>734</v>
      </c>
      <c r="BM227" s="226" t="s">
        <v>5381</v>
      </c>
    </row>
    <row r="228" s="2" customFormat="1">
      <c r="A228" s="40"/>
      <c r="B228" s="41"/>
      <c r="C228" s="42"/>
      <c r="D228" s="228" t="s">
        <v>236</v>
      </c>
      <c r="E228" s="42"/>
      <c r="F228" s="229" t="s">
        <v>5382</v>
      </c>
      <c r="G228" s="42"/>
      <c r="H228" s="42"/>
      <c r="I228" s="230"/>
      <c r="J228" s="42"/>
      <c r="K228" s="42"/>
      <c r="L228" s="46"/>
      <c r="M228" s="231"/>
      <c r="N228" s="232"/>
      <c r="O228" s="86"/>
      <c r="P228" s="86"/>
      <c r="Q228" s="86"/>
      <c r="R228" s="86"/>
      <c r="S228" s="86"/>
      <c r="T228" s="86"/>
      <c r="U228" s="87"/>
      <c r="V228" s="40"/>
      <c r="W228" s="40"/>
      <c r="X228" s="40"/>
      <c r="Y228" s="40"/>
      <c r="Z228" s="40"/>
      <c r="AA228" s="40"/>
      <c r="AB228" s="40"/>
      <c r="AC228" s="40"/>
      <c r="AD228" s="40"/>
      <c r="AE228" s="40"/>
      <c r="AT228" s="19" t="s">
        <v>236</v>
      </c>
      <c r="AU228" s="19" t="s">
        <v>84</v>
      </c>
    </row>
    <row r="229" s="13" customFormat="1">
      <c r="A229" s="13"/>
      <c r="B229" s="233"/>
      <c r="C229" s="234"/>
      <c r="D229" s="235" t="s">
        <v>238</v>
      </c>
      <c r="E229" s="236" t="s">
        <v>19</v>
      </c>
      <c r="F229" s="237" t="s">
        <v>312</v>
      </c>
      <c r="G229" s="234"/>
      <c r="H229" s="238">
        <v>24</v>
      </c>
      <c r="I229" s="239"/>
      <c r="J229" s="234"/>
      <c r="K229" s="234"/>
      <c r="L229" s="240"/>
      <c r="M229" s="241"/>
      <c r="N229" s="242"/>
      <c r="O229" s="242"/>
      <c r="P229" s="242"/>
      <c r="Q229" s="242"/>
      <c r="R229" s="242"/>
      <c r="S229" s="242"/>
      <c r="T229" s="242"/>
      <c r="U229" s="243"/>
      <c r="V229" s="13"/>
      <c r="W229" s="13"/>
      <c r="X229" s="13"/>
      <c r="Y229" s="13"/>
      <c r="Z229" s="13"/>
      <c r="AA229" s="13"/>
      <c r="AB229" s="13"/>
      <c r="AC229" s="13"/>
      <c r="AD229" s="13"/>
      <c r="AE229" s="13"/>
      <c r="AT229" s="244" t="s">
        <v>238</v>
      </c>
      <c r="AU229" s="244" t="s">
        <v>84</v>
      </c>
      <c r="AV229" s="13" t="s">
        <v>84</v>
      </c>
      <c r="AW229" s="13" t="s">
        <v>37</v>
      </c>
      <c r="AX229" s="13" t="s">
        <v>75</v>
      </c>
      <c r="AY229" s="244" t="s">
        <v>227</v>
      </c>
    </row>
    <row r="230" s="14" customFormat="1">
      <c r="A230" s="14"/>
      <c r="B230" s="245"/>
      <c r="C230" s="246"/>
      <c r="D230" s="235" t="s">
        <v>238</v>
      </c>
      <c r="E230" s="247" t="s">
        <v>19</v>
      </c>
      <c r="F230" s="248" t="s">
        <v>240</v>
      </c>
      <c r="G230" s="246"/>
      <c r="H230" s="249">
        <v>24</v>
      </c>
      <c r="I230" s="250"/>
      <c r="J230" s="246"/>
      <c r="K230" s="246"/>
      <c r="L230" s="251"/>
      <c r="M230" s="252"/>
      <c r="N230" s="253"/>
      <c r="O230" s="253"/>
      <c r="P230" s="253"/>
      <c r="Q230" s="253"/>
      <c r="R230" s="253"/>
      <c r="S230" s="253"/>
      <c r="T230" s="253"/>
      <c r="U230" s="254"/>
      <c r="V230" s="14"/>
      <c r="W230" s="14"/>
      <c r="X230" s="14"/>
      <c r="Y230" s="14"/>
      <c r="Z230" s="14"/>
      <c r="AA230" s="14"/>
      <c r="AB230" s="14"/>
      <c r="AC230" s="14"/>
      <c r="AD230" s="14"/>
      <c r="AE230" s="14"/>
      <c r="AT230" s="255" t="s">
        <v>238</v>
      </c>
      <c r="AU230" s="255" t="s">
        <v>84</v>
      </c>
      <c r="AV230" s="14" t="s">
        <v>234</v>
      </c>
      <c r="AW230" s="14" t="s">
        <v>37</v>
      </c>
      <c r="AX230" s="14" t="s">
        <v>82</v>
      </c>
      <c r="AY230" s="255" t="s">
        <v>227</v>
      </c>
    </row>
    <row r="231" s="2" customFormat="1" ht="16.5" customHeight="1">
      <c r="A231" s="40"/>
      <c r="B231" s="41"/>
      <c r="C231" s="215" t="s">
        <v>654</v>
      </c>
      <c r="D231" s="215" t="s">
        <v>229</v>
      </c>
      <c r="E231" s="216" t="s">
        <v>5383</v>
      </c>
      <c r="F231" s="217" t="s">
        <v>5384</v>
      </c>
      <c r="G231" s="218" t="s">
        <v>309</v>
      </c>
      <c r="H231" s="219">
        <v>192</v>
      </c>
      <c r="I231" s="220"/>
      <c r="J231" s="221">
        <f>ROUND(I231*H231,2)</f>
        <v>0</v>
      </c>
      <c r="K231" s="217" t="s">
        <v>4381</v>
      </c>
      <c r="L231" s="46"/>
      <c r="M231" s="222" t="s">
        <v>19</v>
      </c>
      <c r="N231" s="223" t="s">
        <v>46</v>
      </c>
      <c r="O231" s="86"/>
      <c r="P231" s="224">
        <f>O231*H231</f>
        <v>0</v>
      </c>
      <c r="Q231" s="224">
        <v>2.0000000000000002E-05</v>
      </c>
      <c r="R231" s="224">
        <f>Q231*H231</f>
        <v>0.0038400000000000005</v>
      </c>
      <c r="S231" s="224">
        <v>0.002</v>
      </c>
      <c r="T231" s="224">
        <f>S231*H231</f>
        <v>0.38400000000000001</v>
      </c>
      <c r="U231" s="225" t="s">
        <v>19</v>
      </c>
      <c r="V231" s="40"/>
      <c r="W231" s="40"/>
      <c r="X231" s="40"/>
      <c r="Y231" s="40"/>
      <c r="Z231" s="40"/>
      <c r="AA231" s="40"/>
      <c r="AB231" s="40"/>
      <c r="AC231" s="40"/>
      <c r="AD231" s="40"/>
      <c r="AE231" s="40"/>
      <c r="AR231" s="226" t="s">
        <v>734</v>
      </c>
      <c r="AT231" s="226" t="s">
        <v>229</v>
      </c>
      <c r="AU231" s="226" t="s">
        <v>84</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734</v>
      </c>
      <c r="BM231" s="226" t="s">
        <v>5385</v>
      </c>
    </row>
    <row r="232" s="2" customFormat="1">
      <c r="A232" s="40"/>
      <c r="B232" s="41"/>
      <c r="C232" s="42"/>
      <c r="D232" s="228" t="s">
        <v>236</v>
      </c>
      <c r="E232" s="42"/>
      <c r="F232" s="229" t="s">
        <v>5386</v>
      </c>
      <c r="G232" s="42"/>
      <c r="H232" s="42"/>
      <c r="I232" s="230"/>
      <c r="J232" s="42"/>
      <c r="K232" s="42"/>
      <c r="L232" s="46"/>
      <c r="M232" s="231"/>
      <c r="N232" s="232"/>
      <c r="O232" s="86"/>
      <c r="P232" s="86"/>
      <c r="Q232" s="86"/>
      <c r="R232" s="86"/>
      <c r="S232" s="86"/>
      <c r="T232" s="86"/>
      <c r="U232" s="87"/>
      <c r="V232" s="40"/>
      <c r="W232" s="40"/>
      <c r="X232" s="40"/>
      <c r="Y232" s="40"/>
      <c r="Z232" s="40"/>
      <c r="AA232" s="40"/>
      <c r="AB232" s="40"/>
      <c r="AC232" s="40"/>
      <c r="AD232" s="40"/>
      <c r="AE232" s="40"/>
      <c r="AT232" s="19" t="s">
        <v>236</v>
      </c>
      <c r="AU232" s="19" t="s">
        <v>84</v>
      </c>
    </row>
    <row r="233" s="13" customFormat="1">
      <c r="A233" s="13"/>
      <c r="B233" s="233"/>
      <c r="C233" s="234"/>
      <c r="D233" s="235" t="s">
        <v>238</v>
      </c>
      <c r="E233" s="236" t="s">
        <v>19</v>
      </c>
      <c r="F233" s="237" t="s">
        <v>4818</v>
      </c>
      <c r="G233" s="234"/>
      <c r="H233" s="238">
        <v>192</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84</v>
      </c>
      <c r="AV233" s="13" t="s">
        <v>84</v>
      </c>
      <c r="AW233" s="13" t="s">
        <v>37</v>
      </c>
      <c r="AX233" s="13" t="s">
        <v>75</v>
      </c>
      <c r="AY233" s="244" t="s">
        <v>227</v>
      </c>
    </row>
    <row r="234" s="14" customFormat="1">
      <c r="A234" s="14"/>
      <c r="B234" s="245"/>
      <c r="C234" s="246"/>
      <c r="D234" s="235" t="s">
        <v>238</v>
      </c>
      <c r="E234" s="247" t="s">
        <v>19</v>
      </c>
      <c r="F234" s="248" t="s">
        <v>240</v>
      </c>
      <c r="G234" s="246"/>
      <c r="H234" s="249">
        <v>192</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84</v>
      </c>
      <c r="AV234" s="14" t="s">
        <v>234</v>
      </c>
      <c r="AW234" s="14" t="s">
        <v>37</v>
      </c>
      <c r="AX234" s="14" t="s">
        <v>82</v>
      </c>
      <c r="AY234" s="255" t="s">
        <v>227</v>
      </c>
    </row>
    <row r="235" s="2" customFormat="1" ht="16.5" customHeight="1">
      <c r="A235" s="40"/>
      <c r="B235" s="41"/>
      <c r="C235" s="215" t="s">
        <v>659</v>
      </c>
      <c r="D235" s="215" t="s">
        <v>229</v>
      </c>
      <c r="E235" s="216" t="s">
        <v>5387</v>
      </c>
      <c r="F235" s="217" t="s">
        <v>5388</v>
      </c>
      <c r="G235" s="218" t="s">
        <v>244</v>
      </c>
      <c r="H235" s="219">
        <v>2.8889999999999998</v>
      </c>
      <c r="I235" s="220"/>
      <c r="J235" s="221">
        <f>ROUND(I235*H235,2)</f>
        <v>0</v>
      </c>
      <c r="K235" s="217" t="s">
        <v>4381</v>
      </c>
      <c r="L235" s="46"/>
      <c r="M235" s="222" t="s">
        <v>19</v>
      </c>
      <c r="N235" s="223" t="s">
        <v>46</v>
      </c>
      <c r="O235" s="86"/>
      <c r="P235" s="224">
        <f>O235*H235</f>
        <v>0</v>
      </c>
      <c r="Q235" s="224">
        <v>0</v>
      </c>
      <c r="R235" s="224">
        <f>Q235*H235</f>
        <v>0</v>
      </c>
      <c r="S235" s="224">
        <v>0</v>
      </c>
      <c r="T235" s="224">
        <f>S235*H235</f>
        <v>0</v>
      </c>
      <c r="U235" s="225" t="s">
        <v>19</v>
      </c>
      <c r="V235" s="40"/>
      <c r="W235" s="40"/>
      <c r="X235" s="40"/>
      <c r="Y235" s="40"/>
      <c r="Z235" s="40"/>
      <c r="AA235" s="40"/>
      <c r="AB235" s="40"/>
      <c r="AC235" s="40"/>
      <c r="AD235" s="40"/>
      <c r="AE235" s="40"/>
      <c r="AR235" s="226" t="s">
        <v>734</v>
      </c>
      <c r="AT235" s="226" t="s">
        <v>229</v>
      </c>
      <c r="AU235" s="226" t="s">
        <v>84</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734</v>
      </c>
      <c r="BM235" s="226" t="s">
        <v>5389</v>
      </c>
    </row>
    <row r="236" s="2" customFormat="1">
      <c r="A236" s="40"/>
      <c r="B236" s="41"/>
      <c r="C236" s="42"/>
      <c r="D236" s="228" t="s">
        <v>236</v>
      </c>
      <c r="E236" s="42"/>
      <c r="F236" s="229" t="s">
        <v>5390</v>
      </c>
      <c r="G236" s="42"/>
      <c r="H236" s="42"/>
      <c r="I236" s="230"/>
      <c r="J236" s="42"/>
      <c r="K236" s="42"/>
      <c r="L236" s="46"/>
      <c r="M236" s="231"/>
      <c r="N236" s="232"/>
      <c r="O236" s="86"/>
      <c r="P236" s="86"/>
      <c r="Q236" s="86"/>
      <c r="R236" s="86"/>
      <c r="S236" s="86"/>
      <c r="T236" s="86"/>
      <c r="U236" s="87"/>
      <c r="V236" s="40"/>
      <c r="W236" s="40"/>
      <c r="X236" s="40"/>
      <c r="Y236" s="40"/>
      <c r="Z236" s="40"/>
      <c r="AA236" s="40"/>
      <c r="AB236" s="40"/>
      <c r="AC236" s="40"/>
      <c r="AD236" s="40"/>
      <c r="AE236" s="40"/>
      <c r="AT236" s="19" t="s">
        <v>236</v>
      </c>
      <c r="AU236" s="19" t="s">
        <v>84</v>
      </c>
    </row>
    <row r="237" s="2" customFormat="1" ht="21.75" customHeight="1">
      <c r="A237" s="40"/>
      <c r="B237" s="41"/>
      <c r="C237" s="215" t="s">
        <v>665</v>
      </c>
      <c r="D237" s="215" t="s">
        <v>229</v>
      </c>
      <c r="E237" s="216" t="s">
        <v>5391</v>
      </c>
      <c r="F237" s="217" t="s">
        <v>5392</v>
      </c>
      <c r="G237" s="218" t="s">
        <v>244</v>
      </c>
      <c r="H237" s="219">
        <v>2.8889999999999998</v>
      </c>
      <c r="I237" s="220"/>
      <c r="J237" s="221">
        <f>ROUND(I237*H237,2)</f>
        <v>0</v>
      </c>
      <c r="K237" s="217" t="s">
        <v>4381</v>
      </c>
      <c r="L237" s="46"/>
      <c r="M237" s="222" t="s">
        <v>19</v>
      </c>
      <c r="N237" s="223" t="s">
        <v>46</v>
      </c>
      <c r="O237" s="86"/>
      <c r="P237" s="224">
        <f>O237*H237</f>
        <v>0</v>
      </c>
      <c r="Q237" s="224">
        <v>0</v>
      </c>
      <c r="R237" s="224">
        <f>Q237*H237</f>
        <v>0</v>
      </c>
      <c r="S237" s="224">
        <v>0</v>
      </c>
      <c r="T237" s="224">
        <f>S237*H237</f>
        <v>0</v>
      </c>
      <c r="U237" s="225" t="s">
        <v>19</v>
      </c>
      <c r="V237" s="40"/>
      <c r="W237" s="40"/>
      <c r="X237" s="40"/>
      <c r="Y237" s="40"/>
      <c r="Z237" s="40"/>
      <c r="AA237" s="40"/>
      <c r="AB237" s="40"/>
      <c r="AC237" s="40"/>
      <c r="AD237" s="40"/>
      <c r="AE237" s="40"/>
      <c r="AR237" s="226" t="s">
        <v>734</v>
      </c>
      <c r="AT237" s="226" t="s">
        <v>229</v>
      </c>
      <c r="AU237" s="226" t="s">
        <v>84</v>
      </c>
      <c r="AY237" s="19" t="s">
        <v>227</v>
      </c>
      <c r="BE237" s="227">
        <f>IF(N237="základní",J237,0)</f>
        <v>0</v>
      </c>
      <c r="BF237" s="227">
        <f>IF(N237="snížená",J237,0)</f>
        <v>0</v>
      </c>
      <c r="BG237" s="227">
        <f>IF(N237="zákl. přenesená",J237,0)</f>
        <v>0</v>
      </c>
      <c r="BH237" s="227">
        <f>IF(N237="sníž. přenesená",J237,0)</f>
        <v>0</v>
      </c>
      <c r="BI237" s="227">
        <f>IF(N237="nulová",J237,0)</f>
        <v>0</v>
      </c>
      <c r="BJ237" s="19" t="s">
        <v>82</v>
      </c>
      <c r="BK237" s="227">
        <f>ROUND(I237*H237,2)</f>
        <v>0</v>
      </c>
      <c r="BL237" s="19" t="s">
        <v>734</v>
      </c>
      <c r="BM237" s="226" t="s">
        <v>5393</v>
      </c>
    </row>
    <row r="238" s="2" customFormat="1">
      <c r="A238" s="40"/>
      <c r="B238" s="41"/>
      <c r="C238" s="42"/>
      <c r="D238" s="228" t="s">
        <v>236</v>
      </c>
      <c r="E238" s="42"/>
      <c r="F238" s="229" t="s">
        <v>5394</v>
      </c>
      <c r="G238" s="42"/>
      <c r="H238" s="42"/>
      <c r="I238" s="230"/>
      <c r="J238" s="42"/>
      <c r="K238" s="42"/>
      <c r="L238" s="46"/>
      <c r="M238" s="231"/>
      <c r="N238" s="232"/>
      <c r="O238" s="86"/>
      <c r="P238" s="86"/>
      <c r="Q238" s="86"/>
      <c r="R238" s="86"/>
      <c r="S238" s="86"/>
      <c r="T238" s="86"/>
      <c r="U238" s="87"/>
      <c r="V238" s="40"/>
      <c r="W238" s="40"/>
      <c r="X238" s="40"/>
      <c r="Y238" s="40"/>
      <c r="Z238" s="40"/>
      <c r="AA238" s="40"/>
      <c r="AB238" s="40"/>
      <c r="AC238" s="40"/>
      <c r="AD238" s="40"/>
      <c r="AE238" s="40"/>
      <c r="AT238" s="19" t="s">
        <v>236</v>
      </c>
      <c r="AU238" s="19" t="s">
        <v>84</v>
      </c>
    </row>
    <row r="239" s="2" customFormat="1" ht="24.15" customHeight="1">
      <c r="A239" s="40"/>
      <c r="B239" s="41"/>
      <c r="C239" s="215" t="s">
        <v>672</v>
      </c>
      <c r="D239" s="215" t="s">
        <v>229</v>
      </c>
      <c r="E239" s="216" t="s">
        <v>5395</v>
      </c>
      <c r="F239" s="217" t="s">
        <v>5396</v>
      </c>
      <c r="G239" s="218" t="s">
        <v>244</v>
      </c>
      <c r="H239" s="219">
        <v>1.5089999999999999</v>
      </c>
      <c r="I239" s="220"/>
      <c r="J239" s="221">
        <f>ROUND(I239*H239,2)</f>
        <v>0</v>
      </c>
      <c r="K239" s="217" t="s">
        <v>4381</v>
      </c>
      <c r="L239" s="46"/>
      <c r="M239" s="222" t="s">
        <v>19</v>
      </c>
      <c r="N239" s="223" t="s">
        <v>46</v>
      </c>
      <c r="O239" s="86"/>
      <c r="P239" s="224">
        <f>O239*H239</f>
        <v>0</v>
      </c>
      <c r="Q239" s="224">
        <v>0</v>
      </c>
      <c r="R239" s="224">
        <f>Q239*H239</f>
        <v>0</v>
      </c>
      <c r="S239" s="224">
        <v>0</v>
      </c>
      <c r="T239" s="224">
        <f>S239*H239</f>
        <v>0</v>
      </c>
      <c r="U239" s="225" t="s">
        <v>19</v>
      </c>
      <c r="V239" s="40"/>
      <c r="W239" s="40"/>
      <c r="X239" s="40"/>
      <c r="Y239" s="40"/>
      <c r="Z239" s="40"/>
      <c r="AA239" s="40"/>
      <c r="AB239" s="40"/>
      <c r="AC239" s="40"/>
      <c r="AD239" s="40"/>
      <c r="AE239" s="40"/>
      <c r="AR239" s="226" t="s">
        <v>734</v>
      </c>
      <c r="AT239" s="226" t="s">
        <v>229</v>
      </c>
      <c r="AU239" s="226" t="s">
        <v>84</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734</v>
      </c>
      <c r="BM239" s="226" t="s">
        <v>5397</v>
      </c>
    </row>
    <row r="240" s="2" customFormat="1">
      <c r="A240" s="40"/>
      <c r="B240" s="41"/>
      <c r="C240" s="42"/>
      <c r="D240" s="228" t="s">
        <v>236</v>
      </c>
      <c r="E240" s="42"/>
      <c r="F240" s="229" t="s">
        <v>5398</v>
      </c>
      <c r="G240" s="42"/>
      <c r="H240" s="42"/>
      <c r="I240" s="230"/>
      <c r="J240" s="42"/>
      <c r="K240" s="42"/>
      <c r="L240" s="46"/>
      <c r="M240" s="231"/>
      <c r="N240" s="232"/>
      <c r="O240" s="86"/>
      <c r="P240" s="86"/>
      <c r="Q240" s="86"/>
      <c r="R240" s="86"/>
      <c r="S240" s="86"/>
      <c r="T240" s="86"/>
      <c r="U240" s="87"/>
      <c r="V240" s="40"/>
      <c r="W240" s="40"/>
      <c r="X240" s="40"/>
      <c r="Y240" s="40"/>
      <c r="Z240" s="40"/>
      <c r="AA240" s="40"/>
      <c r="AB240" s="40"/>
      <c r="AC240" s="40"/>
      <c r="AD240" s="40"/>
      <c r="AE240" s="40"/>
      <c r="AT240" s="19" t="s">
        <v>236</v>
      </c>
      <c r="AU240" s="19" t="s">
        <v>84</v>
      </c>
    </row>
    <row r="241" s="2" customFormat="1" ht="16.5" customHeight="1">
      <c r="A241" s="40"/>
      <c r="B241" s="41"/>
      <c r="C241" s="215" t="s">
        <v>682</v>
      </c>
      <c r="D241" s="215" t="s">
        <v>229</v>
      </c>
      <c r="E241" s="216" t="s">
        <v>5399</v>
      </c>
      <c r="F241" s="217" t="s">
        <v>5400</v>
      </c>
      <c r="G241" s="218" t="s">
        <v>244</v>
      </c>
      <c r="H241" s="219">
        <v>0.053999999999999999</v>
      </c>
      <c r="I241" s="220"/>
      <c r="J241" s="221">
        <f>ROUND(I241*H241,2)</f>
        <v>0</v>
      </c>
      <c r="K241" s="217" t="s">
        <v>4381</v>
      </c>
      <c r="L241" s="46"/>
      <c r="M241" s="222" t="s">
        <v>19</v>
      </c>
      <c r="N241" s="223" t="s">
        <v>46</v>
      </c>
      <c r="O241" s="86"/>
      <c r="P241" s="224">
        <f>O241*H241</f>
        <v>0</v>
      </c>
      <c r="Q241" s="224">
        <v>0</v>
      </c>
      <c r="R241" s="224">
        <f>Q241*H241</f>
        <v>0</v>
      </c>
      <c r="S241" s="224">
        <v>0</v>
      </c>
      <c r="T241" s="224">
        <f>S241*H241</f>
        <v>0</v>
      </c>
      <c r="U241" s="225" t="s">
        <v>19</v>
      </c>
      <c r="V241" s="40"/>
      <c r="W241" s="40"/>
      <c r="X241" s="40"/>
      <c r="Y241" s="40"/>
      <c r="Z241" s="40"/>
      <c r="AA241" s="40"/>
      <c r="AB241" s="40"/>
      <c r="AC241" s="40"/>
      <c r="AD241" s="40"/>
      <c r="AE241" s="40"/>
      <c r="AR241" s="226" t="s">
        <v>734</v>
      </c>
      <c r="AT241" s="226" t="s">
        <v>229</v>
      </c>
      <c r="AU241" s="226" t="s">
        <v>84</v>
      </c>
      <c r="AY241" s="19" t="s">
        <v>227</v>
      </c>
      <c r="BE241" s="227">
        <f>IF(N241="základní",J241,0)</f>
        <v>0</v>
      </c>
      <c r="BF241" s="227">
        <f>IF(N241="snížená",J241,0)</f>
        <v>0</v>
      </c>
      <c r="BG241" s="227">
        <f>IF(N241="zákl. přenesená",J241,0)</f>
        <v>0</v>
      </c>
      <c r="BH241" s="227">
        <f>IF(N241="sníž. přenesená",J241,0)</f>
        <v>0</v>
      </c>
      <c r="BI241" s="227">
        <f>IF(N241="nulová",J241,0)</f>
        <v>0</v>
      </c>
      <c r="BJ241" s="19" t="s">
        <v>82</v>
      </c>
      <c r="BK241" s="227">
        <f>ROUND(I241*H241,2)</f>
        <v>0</v>
      </c>
      <c r="BL241" s="19" t="s">
        <v>734</v>
      </c>
      <c r="BM241" s="226" t="s">
        <v>5401</v>
      </c>
    </row>
    <row r="242" s="2" customFormat="1">
      <c r="A242" s="40"/>
      <c r="B242" s="41"/>
      <c r="C242" s="42"/>
      <c r="D242" s="228" t="s">
        <v>236</v>
      </c>
      <c r="E242" s="42"/>
      <c r="F242" s="229" t="s">
        <v>5402</v>
      </c>
      <c r="G242" s="42"/>
      <c r="H242" s="42"/>
      <c r="I242" s="230"/>
      <c r="J242" s="42"/>
      <c r="K242" s="42"/>
      <c r="L242" s="46"/>
      <c r="M242" s="231"/>
      <c r="N242" s="232"/>
      <c r="O242" s="86"/>
      <c r="P242" s="86"/>
      <c r="Q242" s="86"/>
      <c r="R242" s="86"/>
      <c r="S242" s="86"/>
      <c r="T242" s="86"/>
      <c r="U242" s="87"/>
      <c r="V242" s="40"/>
      <c r="W242" s="40"/>
      <c r="X242" s="40"/>
      <c r="Y242" s="40"/>
      <c r="Z242" s="40"/>
      <c r="AA242" s="40"/>
      <c r="AB242" s="40"/>
      <c r="AC242" s="40"/>
      <c r="AD242" s="40"/>
      <c r="AE242" s="40"/>
      <c r="AT242" s="19" t="s">
        <v>236</v>
      </c>
      <c r="AU242" s="19" t="s">
        <v>84</v>
      </c>
    </row>
    <row r="243" s="12" customFormat="1" ht="22.8" customHeight="1">
      <c r="A243" s="12"/>
      <c r="B243" s="199"/>
      <c r="C243" s="200"/>
      <c r="D243" s="201" t="s">
        <v>74</v>
      </c>
      <c r="E243" s="213" t="s">
        <v>5403</v>
      </c>
      <c r="F243" s="213" t="s">
        <v>5404</v>
      </c>
      <c r="G243" s="200"/>
      <c r="H243" s="200"/>
      <c r="I243" s="203"/>
      <c r="J243" s="214">
        <f>BK243</f>
        <v>0</v>
      </c>
      <c r="K243" s="200"/>
      <c r="L243" s="205"/>
      <c r="M243" s="206"/>
      <c r="N243" s="207"/>
      <c r="O243" s="207"/>
      <c r="P243" s="208">
        <f>SUM(P244:P251)</f>
        <v>0</v>
      </c>
      <c r="Q243" s="207"/>
      <c r="R243" s="208">
        <f>SUM(R244:R251)</f>
        <v>0</v>
      </c>
      <c r="S243" s="207"/>
      <c r="T243" s="208">
        <f>SUM(T244:T251)</f>
        <v>0</v>
      </c>
      <c r="U243" s="209"/>
      <c r="V243" s="12"/>
      <c r="W243" s="12"/>
      <c r="X243" s="12"/>
      <c r="Y243" s="12"/>
      <c r="Z243" s="12"/>
      <c r="AA243" s="12"/>
      <c r="AB243" s="12"/>
      <c r="AC243" s="12"/>
      <c r="AD243" s="12"/>
      <c r="AE243" s="12"/>
      <c r="AR243" s="210" t="s">
        <v>91</v>
      </c>
      <c r="AT243" s="211" t="s">
        <v>74</v>
      </c>
      <c r="AU243" s="211" t="s">
        <v>82</v>
      </c>
      <c r="AY243" s="210" t="s">
        <v>227</v>
      </c>
      <c r="BK243" s="212">
        <f>SUM(BK244:BK251)</f>
        <v>0</v>
      </c>
    </row>
    <row r="244" s="2" customFormat="1" ht="16.5" customHeight="1">
      <c r="A244" s="40"/>
      <c r="B244" s="41"/>
      <c r="C244" s="215" t="s">
        <v>688</v>
      </c>
      <c r="D244" s="215" t="s">
        <v>229</v>
      </c>
      <c r="E244" s="216" t="s">
        <v>5405</v>
      </c>
      <c r="F244" s="217" t="s">
        <v>5406</v>
      </c>
      <c r="G244" s="218" t="s">
        <v>348</v>
      </c>
      <c r="H244" s="219">
        <v>30</v>
      </c>
      <c r="I244" s="220"/>
      <c r="J244" s="221">
        <f>ROUND(I244*H244,2)</f>
        <v>0</v>
      </c>
      <c r="K244" s="217" t="s">
        <v>4381</v>
      </c>
      <c r="L244" s="46"/>
      <c r="M244" s="222" t="s">
        <v>19</v>
      </c>
      <c r="N244" s="223" t="s">
        <v>46</v>
      </c>
      <c r="O244" s="86"/>
      <c r="P244" s="224">
        <f>O244*H244</f>
        <v>0</v>
      </c>
      <c r="Q244" s="224">
        <v>0</v>
      </c>
      <c r="R244" s="224">
        <f>Q244*H244</f>
        <v>0</v>
      </c>
      <c r="S244" s="224">
        <v>0</v>
      </c>
      <c r="T244" s="224">
        <f>S244*H244</f>
        <v>0</v>
      </c>
      <c r="U244" s="225" t="s">
        <v>19</v>
      </c>
      <c r="V244" s="40"/>
      <c r="W244" s="40"/>
      <c r="X244" s="40"/>
      <c r="Y244" s="40"/>
      <c r="Z244" s="40"/>
      <c r="AA244" s="40"/>
      <c r="AB244" s="40"/>
      <c r="AC244" s="40"/>
      <c r="AD244" s="40"/>
      <c r="AE244" s="40"/>
      <c r="AR244" s="226" t="s">
        <v>734</v>
      </c>
      <c r="AT244" s="226" t="s">
        <v>229</v>
      </c>
      <c r="AU244" s="226" t="s">
        <v>84</v>
      </c>
      <c r="AY244" s="19" t="s">
        <v>227</v>
      </c>
      <c r="BE244" s="227">
        <f>IF(N244="základní",J244,0)</f>
        <v>0</v>
      </c>
      <c r="BF244" s="227">
        <f>IF(N244="snížená",J244,0)</f>
        <v>0</v>
      </c>
      <c r="BG244" s="227">
        <f>IF(N244="zákl. přenesená",J244,0)</f>
        <v>0</v>
      </c>
      <c r="BH244" s="227">
        <f>IF(N244="sníž. přenesená",J244,0)</f>
        <v>0</v>
      </c>
      <c r="BI244" s="227">
        <f>IF(N244="nulová",J244,0)</f>
        <v>0</v>
      </c>
      <c r="BJ244" s="19" t="s">
        <v>82</v>
      </c>
      <c r="BK244" s="227">
        <f>ROUND(I244*H244,2)</f>
        <v>0</v>
      </c>
      <c r="BL244" s="19" t="s">
        <v>734</v>
      </c>
      <c r="BM244" s="226" t="s">
        <v>5407</v>
      </c>
    </row>
    <row r="245" s="2" customFormat="1">
      <c r="A245" s="40"/>
      <c r="B245" s="41"/>
      <c r="C245" s="42"/>
      <c r="D245" s="228" t="s">
        <v>236</v>
      </c>
      <c r="E245" s="42"/>
      <c r="F245" s="229" t="s">
        <v>5408</v>
      </c>
      <c r="G245" s="42"/>
      <c r="H245" s="42"/>
      <c r="I245" s="230"/>
      <c r="J245" s="42"/>
      <c r="K245" s="42"/>
      <c r="L245" s="46"/>
      <c r="M245" s="231"/>
      <c r="N245" s="232"/>
      <c r="O245" s="86"/>
      <c r="P245" s="86"/>
      <c r="Q245" s="86"/>
      <c r="R245" s="86"/>
      <c r="S245" s="86"/>
      <c r="T245" s="86"/>
      <c r="U245" s="87"/>
      <c r="V245" s="40"/>
      <c r="W245" s="40"/>
      <c r="X245" s="40"/>
      <c r="Y245" s="40"/>
      <c r="Z245" s="40"/>
      <c r="AA245" s="40"/>
      <c r="AB245" s="40"/>
      <c r="AC245" s="40"/>
      <c r="AD245" s="40"/>
      <c r="AE245" s="40"/>
      <c r="AT245" s="19" t="s">
        <v>236</v>
      </c>
      <c r="AU245" s="19" t="s">
        <v>84</v>
      </c>
    </row>
    <row r="246" s="13" customFormat="1">
      <c r="A246" s="13"/>
      <c r="B246" s="233"/>
      <c r="C246" s="234"/>
      <c r="D246" s="235" t="s">
        <v>238</v>
      </c>
      <c r="E246" s="236" t="s">
        <v>19</v>
      </c>
      <c r="F246" s="237" t="s">
        <v>538</v>
      </c>
      <c r="G246" s="234"/>
      <c r="H246" s="238">
        <v>30</v>
      </c>
      <c r="I246" s="239"/>
      <c r="J246" s="234"/>
      <c r="K246" s="234"/>
      <c r="L246" s="240"/>
      <c r="M246" s="241"/>
      <c r="N246" s="242"/>
      <c r="O246" s="242"/>
      <c r="P246" s="242"/>
      <c r="Q246" s="242"/>
      <c r="R246" s="242"/>
      <c r="S246" s="242"/>
      <c r="T246" s="242"/>
      <c r="U246" s="243"/>
      <c r="V246" s="13"/>
      <c r="W246" s="13"/>
      <c r="X246" s="13"/>
      <c r="Y246" s="13"/>
      <c r="Z246" s="13"/>
      <c r="AA246" s="13"/>
      <c r="AB246" s="13"/>
      <c r="AC246" s="13"/>
      <c r="AD246" s="13"/>
      <c r="AE246" s="13"/>
      <c r="AT246" s="244" t="s">
        <v>238</v>
      </c>
      <c r="AU246" s="244" t="s">
        <v>84</v>
      </c>
      <c r="AV246" s="13" t="s">
        <v>84</v>
      </c>
      <c r="AW246" s="13" t="s">
        <v>37</v>
      </c>
      <c r="AX246" s="13" t="s">
        <v>75</v>
      </c>
      <c r="AY246" s="244" t="s">
        <v>227</v>
      </c>
    </row>
    <row r="247" s="14" customFormat="1">
      <c r="A247" s="14"/>
      <c r="B247" s="245"/>
      <c r="C247" s="246"/>
      <c r="D247" s="235" t="s">
        <v>238</v>
      </c>
      <c r="E247" s="247" t="s">
        <v>19</v>
      </c>
      <c r="F247" s="248" t="s">
        <v>240</v>
      </c>
      <c r="G247" s="246"/>
      <c r="H247" s="249">
        <v>30</v>
      </c>
      <c r="I247" s="250"/>
      <c r="J247" s="246"/>
      <c r="K247" s="246"/>
      <c r="L247" s="251"/>
      <c r="M247" s="252"/>
      <c r="N247" s="253"/>
      <c r="O247" s="253"/>
      <c r="P247" s="253"/>
      <c r="Q247" s="253"/>
      <c r="R247" s="253"/>
      <c r="S247" s="253"/>
      <c r="T247" s="253"/>
      <c r="U247" s="254"/>
      <c r="V247" s="14"/>
      <c r="W247" s="14"/>
      <c r="X247" s="14"/>
      <c r="Y247" s="14"/>
      <c r="Z247" s="14"/>
      <c r="AA247" s="14"/>
      <c r="AB247" s="14"/>
      <c r="AC247" s="14"/>
      <c r="AD247" s="14"/>
      <c r="AE247" s="14"/>
      <c r="AT247" s="255" t="s">
        <v>238</v>
      </c>
      <c r="AU247" s="255" t="s">
        <v>84</v>
      </c>
      <c r="AV247" s="14" t="s">
        <v>234</v>
      </c>
      <c r="AW247" s="14" t="s">
        <v>37</v>
      </c>
      <c r="AX247" s="14" t="s">
        <v>82</v>
      </c>
      <c r="AY247" s="255" t="s">
        <v>227</v>
      </c>
    </row>
    <row r="248" s="2" customFormat="1" ht="16.5" customHeight="1">
      <c r="A248" s="40"/>
      <c r="B248" s="41"/>
      <c r="C248" s="215" t="s">
        <v>693</v>
      </c>
      <c r="D248" s="215" t="s">
        <v>229</v>
      </c>
      <c r="E248" s="216" t="s">
        <v>5409</v>
      </c>
      <c r="F248" s="217" t="s">
        <v>5410</v>
      </c>
      <c r="G248" s="218" t="s">
        <v>348</v>
      </c>
      <c r="H248" s="219">
        <v>6</v>
      </c>
      <c r="I248" s="220"/>
      <c r="J248" s="221">
        <f>ROUND(I248*H248,2)</f>
        <v>0</v>
      </c>
      <c r="K248" s="217" t="s">
        <v>4381</v>
      </c>
      <c r="L248" s="46"/>
      <c r="M248" s="222" t="s">
        <v>19</v>
      </c>
      <c r="N248" s="223" t="s">
        <v>46</v>
      </c>
      <c r="O248" s="86"/>
      <c r="P248" s="224">
        <f>O248*H248</f>
        <v>0</v>
      </c>
      <c r="Q248" s="224">
        <v>0</v>
      </c>
      <c r="R248" s="224">
        <f>Q248*H248</f>
        <v>0</v>
      </c>
      <c r="S248" s="224">
        <v>0</v>
      </c>
      <c r="T248" s="224">
        <f>S248*H248</f>
        <v>0</v>
      </c>
      <c r="U248" s="225" t="s">
        <v>19</v>
      </c>
      <c r="V248" s="40"/>
      <c r="W248" s="40"/>
      <c r="X248" s="40"/>
      <c r="Y248" s="40"/>
      <c r="Z248" s="40"/>
      <c r="AA248" s="40"/>
      <c r="AB248" s="40"/>
      <c r="AC248" s="40"/>
      <c r="AD248" s="40"/>
      <c r="AE248" s="40"/>
      <c r="AR248" s="226" t="s">
        <v>734</v>
      </c>
      <c r="AT248" s="226" t="s">
        <v>229</v>
      </c>
      <c r="AU248" s="226" t="s">
        <v>84</v>
      </c>
      <c r="AY248" s="19" t="s">
        <v>227</v>
      </c>
      <c r="BE248" s="227">
        <f>IF(N248="základní",J248,0)</f>
        <v>0</v>
      </c>
      <c r="BF248" s="227">
        <f>IF(N248="snížená",J248,0)</f>
        <v>0</v>
      </c>
      <c r="BG248" s="227">
        <f>IF(N248="zákl. přenesená",J248,0)</f>
        <v>0</v>
      </c>
      <c r="BH248" s="227">
        <f>IF(N248="sníž. přenesená",J248,0)</f>
        <v>0</v>
      </c>
      <c r="BI248" s="227">
        <f>IF(N248="nulová",J248,0)</f>
        <v>0</v>
      </c>
      <c r="BJ248" s="19" t="s">
        <v>82</v>
      </c>
      <c r="BK248" s="227">
        <f>ROUND(I248*H248,2)</f>
        <v>0</v>
      </c>
      <c r="BL248" s="19" t="s">
        <v>734</v>
      </c>
      <c r="BM248" s="226" t="s">
        <v>5411</v>
      </c>
    </row>
    <row r="249" s="2" customFormat="1">
      <c r="A249" s="40"/>
      <c r="B249" s="41"/>
      <c r="C249" s="42"/>
      <c r="D249" s="228" t="s">
        <v>236</v>
      </c>
      <c r="E249" s="42"/>
      <c r="F249" s="229" t="s">
        <v>5412</v>
      </c>
      <c r="G249" s="42"/>
      <c r="H249" s="42"/>
      <c r="I249" s="230"/>
      <c r="J249" s="42"/>
      <c r="K249" s="42"/>
      <c r="L249" s="46"/>
      <c r="M249" s="231"/>
      <c r="N249" s="232"/>
      <c r="O249" s="86"/>
      <c r="P249" s="86"/>
      <c r="Q249" s="86"/>
      <c r="R249" s="86"/>
      <c r="S249" s="86"/>
      <c r="T249" s="86"/>
      <c r="U249" s="87"/>
      <c r="V249" s="40"/>
      <c r="W249" s="40"/>
      <c r="X249" s="40"/>
      <c r="Y249" s="40"/>
      <c r="Z249" s="40"/>
      <c r="AA249" s="40"/>
      <c r="AB249" s="40"/>
      <c r="AC249" s="40"/>
      <c r="AD249" s="40"/>
      <c r="AE249" s="40"/>
      <c r="AT249" s="19" t="s">
        <v>236</v>
      </c>
      <c r="AU249" s="19" t="s">
        <v>84</v>
      </c>
    </row>
    <row r="250" s="13" customFormat="1">
      <c r="A250" s="13"/>
      <c r="B250" s="233"/>
      <c r="C250" s="234"/>
      <c r="D250" s="235" t="s">
        <v>238</v>
      </c>
      <c r="E250" s="236" t="s">
        <v>19</v>
      </c>
      <c r="F250" s="237" t="s">
        <v>248</v>
      </c>
      <c r="G250" s="234"/>
      <c r="H250" s="238">
        <v>6</v>
      </c>
      <c r="I250" s="239"/>
      <c r="J250" s="234"/>
      <c r="K250" s="234"/>
      <c r="L250" s="240"/>
      <c r="M250" s="241"/>
      <c r="N250" s="242"/>
      <c r="O250" s="242"/>
      <c r="P250" s="242"/>
      <c r="Q250" s="242"/>
      <c r="R250" s="242"/>
      <c r="S250" s="242"/>
      <c r="T250" s="242"/>
      <c r="U250" s="243"/>
      <c r="V250" s="13"/>
      <c r="W250" s="13"/>
      <c r="X250" s="13"/>
      <c r="Y250" s="13"/>
      <c r="Z250" s="13"/>
      <c r="AA250" s="13"/>
      <c r="AB250" s="13"/>
      <c r="AC250" s="13"/>
      <c r="AD250" s="13"/>
      <c r="AE250" s="13"/>
      <c r="AT250" s="244" t="s">
        <v>238</v>
      </c>
      <c r="AU250" s="244" t="s">
        <v>84</v>
      </c>
      <c r="AV250" s="13" t="s">
        <v>84</v>
      </c>
      <c r="AW250" s="13" t="s">
        <v>37</v>
      </c>
      <c r="AX250" s="13" t="s">
        <v>75</v>
      </c>
      <c r="AY250" s="244" t="s">
        <v>227</v>
      </c>
    </row>
    <row r="251" s="14" customFormat="1">
      <c r="A251" s="14"/>
      <c r="B251" s="245"/>
      <c r="C251" s="246"/>
      <c r="D251" s="235" t="s">
        <v>238</v>
      </c>
      <c r="E251" s="247" t="s">
        <v>19</v>
      </c>
      <c r="F251" s="248" t="s">
        <v>240</v>
      </c>
      <c r="G251" s="246"/>
      <c r="H251" s="249">
        <v>6</v>
      </c>
      <c r="I251" s="250"/>
      <c r="J251" s="246"/>
      <c r="K251" s="246"/>
      <c r="L251" s="251"/>
      <c r="M251" s="252"/>
      <c r="N251" s="253"/>
      <c r="O251" s="253"/>
      <c r="P251" s="253"/>
      <c r="Q251" s="253"/>
      <c r="R251" s="253"/>
      <c r="S251" s="253"/>
      <c r="T251" s="253"/>
      <c r="U251" s="254"/>
      <c r="V251" s="14"/>
      <c r="W251" s="14"/>
      <c r="X251" s="14"/>
      <c r="Y251" s="14"/>
      <c r="Z251" s="14"/>
      <c r="AA251" s="14"/>
      <c r="AB251" s="14"/>
      <c r="AC251" s="14"/>
      <c r="AD251" s="14"/>
      <c r="AE251" s="14"/>
      <c r="AT251" s="255" t="s">
        <v>238</v>
      </c>
      <c r="AU251" s="255" t="s">
        <v>84</v>
      </c>
      <c r="AV251" s="14" t="s">
        <v>234</v>
      </c>
      <c r="AW251" s="14" t="s">
        <v>37</v>
      </c>
      <c r="AX251" s="14" t="s">
        <v>82</v>
      </c>
      <c r="AY251" s="255" t="s">
        <v>227</v>
      </c>
    </row>
    <row r="252" s="12" customFormat="1" ht="25.92" customHeight="1">
      <c r="A252" s="12"/>
      <c r="B252" s="199"/>
      <c r="C252" s="200"/>
      <c r="D252" s="201" t="s">
        <v>74</v>
      </c>
      <c r="E252" s="202" t="s">
        <v>365</v>
      </c>
      <c r="F252" s="202" t="s">
        <v>366</v>
      </c>
      <c r="G252" s="200"/>
      <c r="H252" s="200"/>
      <c r="I252" s="203"/>
      <c r="J252" s="204">
        <f>BK252</f>
        <v>0</v>
      </c>
      <c r="K252" s="200"/>
      <c r="L252" s="205"/>
      <c r="M252" s="206"/>
      <c r="N252" s="207"/>
      <c r="O252" s="207"/>
      <c r="P252" s="208">
        <f>SUM(P253:P260)</f>
        <v>0</v>
      </c>
      <c r="Q252" s="207"/>
      <c r="R252" s="208">
        <f>SUM(R253:R260)</f>
        <v>0</v>
      </c>
      <c r="S252" s="207"/>
      <c r="T252" s="208">
        <f>SUM(T253:T260)</f>
        <v>0</v>
      </c>
      <c r="U252" s="209"/>
      <c r="V252" s="12"/>
      <c r="W252" s="12"/>
      <c r="X252" s="12"/>
      <c r="Y252" s="12"/>
      <c r="Z252" s="12"/>
      <c r="AA252" s="12"/>
      <c r="AB252" s="12"/>
      <c r="AC252" s="12"/>
      <c r="AD252" s="12"/>
      <c r="AE252" s="12"/>
      <c r="AR252" s="210" t="s">
        <v>234</v>
      </c>
      <c r="AT252" s="211" t="s">
        <v>74</v>
      </c>
      <c r="AU252" s="211" t="s">
        <v>75</v>
      </c>
      <c r="AY252" s="210" t="s">
        <v>227</v>
      </c>
      <c r="BK252" s="212">
        <f>SUM(BK253:BK260)</f>
        <v>0</v>
      </c>
    </row>
    <row r="253" s="2" customFormat="1" ht="16.5" customHeight="1">
      <c r="A253" s="40"/>
      <c r="B253" s="41"/>
      <c r="C253" s="215" t="s">
        <v>699</v>
      </c>
      <c r="D253" s="215" t="s">
        <v>229</v>
      </c>
      <c r="E253" s="216" t="s">
        <v>5413</v>
      </c>
      <c r="F253" s="217" t="s">
        <v>5414</v>
      </c>
      <c r="G253" s="218" t="s">
        <v>370</v>
      </c>
      <c r="H253" s="219">
        <v>160</v>
      </c>
      <c r="I253" s="220"/>
      <c r="J253" s="221">
        <f>ROUND(I253*H253,2)</f>
        <v>0</v>
      </c>
      <c r="K253" s="217" t="s">
        <v>4381</v>
      </c>
      <c r="L253" s="46"/>
      <c r="M253" s="222" t="s">
        <v>19</v>
      </c>
      <c r="N253" s="223" t="s">
        <v>46</v>
      </c>
      <c r="O253" s="86"/>
      <c r="P253" s="224">
        <f>O253*H253</f>
        <v>0</v>
      </c>
      <c r="Q253" s="224">
        <v>0</v>
      </c>
      <c r="R253" s="224">
        <f>Q253*H253</f>
        <v>0</v>
      </c>
      <c r="S253" s="224">
        <v>0</v>
      </c>
      <c r="T253" s="224">
        <f>S253*H253</f>
        <v>0</v>
      </c>
      <c r="U253" s="225" t="s">
        <v>19</v>
      </c>
      <c r="V253" s="40"/>
      <c r="W253" s="40"/>
      <c r="X253" s="40"/>
      <c r="Y253" s="40"/>
      <c r="Z253" s="40"/>
      <c r="AA253" s="40"/>
      <c r="AB253" s="40"/>
      <c r="AC253" s="40"/>
      <c r="AD253" s="40"/>
      <c r="AE253" s="40"/>
      <c r="AR253" s="226" t="s">
        <v>371</v>
      </c>
      <c r="AT253" s="226" t="s">
        <v>229</v>
      </c>
      <c r="AU253" s="226" t="s">
        <v>82</v>
      </c>
      <c r="AY253" s="19" t="s">
        <v>227</v>
      </c>
      <c r="BE253" s="227">
        <f>IF(N253="základní",J253,0)</f>
        <v>0</v>
      </c>
      <c r="BF253" s="227">
        <f>IF(N253="snížená",J253,0)</f>
        <v>0</v>
      </c>
      <c r="BG253" s="227">
        <f>IF(N253="zákl. přenesená",J253,0)</f>
        <v>0</v>
      </c>
      <c r="BH253" s="227">
        <f>IF(N253="sníž. přenesená",J253,0)</f>
        <v>0</v>
      </c>
      <c r="BI253" s="227">
        <f>IF(N253="nulová",J253,0)</f>
        <v>0</v>
      </c>
      <c r="BJ253" s="19" t="s">
        <v>82</v>
      </c>
      <c r="BK253" s="227">
        <f>ROUND(I253*H253,2)</f>
        <v>0</v>
      </c>
      <c r="BL253" s="19" t="s">
        <v>371</v>
      </c>
      <c r="BM253" s="226" t="s">
        <v>5415</v>
      </c>
    </row>
    <row r="254" s="2" customFormat="1">
      <c r="A254" s="40"/>
      <c r="B254" s="41"/>
      <c r="C254" s="42"/>
      <c r="D254" s="228" t="s">
        <v>236</v>
      </c>
      <c r="E254" s="42"/>
      <c r="F254" s="229" t="s">
        <v>5416</v>
      </c>
      <c r="G254" s="42"/>
      <c r="H254" s="42"/>
      <c r="I254" s="230"/>
      <c r="J254" s="42"/>
      <c r="K254" s="42"/>
      <c r="L254" s="46"/>
      <c r="M254" s="231"/>
      <c r="N254" s="232"/>
      <c r="O254" s="86"/>
      <c r="P254" s="86"/>
      <c r="Q254" s="86"/>
      <c r="R254" s="86"/>
      <c r="S254" s="86"/>
      <c r="T254" s="86"/>
      <c r="U254" s="87"/>
      <c r="V254" s="40"/>
      <c r="W254" s="40"/>
      <c r="X254" s="40"/>
      <c r="Y254" s="40"/>
      <c r="Z254" s="40"/>
      <c r="AA254" s="40"/>
      <c r="AB254" s="40"/>
      <c r="AC254" s="40"/>
      <c r="AD254" s="40"/>
      <c r="AE254" s="40"/>
      <c r="AT254" s="19" t="s">
        <v>236</v>
      </c>
      <c r="AU254" s="19" t="s">
        <v>82</v>
      </c>
    </row>
    <row r="255" s="13" customFormat="1">
      <c r="A255" s="13"/>
      <c r="B255" s="233"/>
      <c r="C255" s="234"/>
      <c r="D255" s="235" t="s">
        <v>238</v>
      </c>
      <c r="E255" s="236" t="s">
        <v>19</v>
      </c>
      <c r="F255" s="237" t="s">
        <v>5417</v>
      </c>
      <c r="G255" s="234"/>
      <c r="H255" s="238">
        <v>48</v>
      </c>
      <c r="I255" s="239"/>
      <c r="J255" s="234"/>
      <c r="K255" s="234"/>
      <c r="L255" s="240"/>
      <c r="M255" s="241"/>
      <c r="N255" s="242"/>
      <c r="O255" s="242"/>
      <c r="P255" s="242"/>
      <c r="Q255" s="242"/>
      <c r="R255" s="242"/>
      <c r="S255" s="242"/>
      <c r="T255" s="242"/>
      <c r="U255" s="243"/>
      <c r="V255" s="13"/>
      <c r="W255" s="13"/>
      <c r="X255" s="13"/>
      <c r="Y255" s="13"/>
      <c r="Z255" s="13"/>
      <c r="AA255" s="13"/>
      <c r="AB255" s="13"/>
      <c r="AC255" s="13"/>
      <c r="AD255" s="13"/>
      <c r="AE255" s="13"/>
      <c r="AT255" s="244" t="s">
        <v>238</v>
      </c>
      <c r="AU255" s="244" t="s">
        <v>82</v>
      </c>
      <c r="AV255" s="13" t="s">
        <v>84</v>
      </c>
      <c r="AW255" s="13" t="s">
        <v>37</v>
      </c>
      <c r="AX255" s="13" t="s">
        <v>75</v>
      </c>
      <c r="AY255" s="244" t="s">
        <v>227</v>
      </c>
    </row>
    <row r="256" s="13" customFormat="1">
      <c r="A256" s="13"/>
      <c r="B256" s="233"/>
      <c r="C256" s="234"/>
      <c r="D256" s="235" t="s">
        <v>238</v>
      </c>
      <c r="E256" s="236" t="s">
        <v>19</v>
      </c>
      <c r="F256" s="237" t="s">
        <v>5418</v>
      </c>
      <c r="G256" s="234"/>
      <c r="H256" s="238">
        <v>36</v>
      </c>
      <c r="I256" s="239"/>
      <c r="J256" s="234"/>
      <c r="K256" s="234"/>
      <c r="L256" s="240"/>
      <c r="M256" s="241"/>
      <c r="N256" s="242"/>
      <c r="O256" s="242"/>
      <c r="P256" s="242"/>
      <c r="Q256" s="242"/>
      <c r="R256" s="242"/>
      <c r="S256" s="242"/>
      <c r="T256" s="242"/>
      <c r="U256" s="243"/>
      <c r="V256" s="13"/>
      <c r="W256" s="13"/>
      <c r="X256" s="13"/>
      <c r="Y256" s="13"/>
      <c r="Z256" s="13"/>
      <c r="AA256" s="13"/>
      <c r="AB256" s="13"/>
      <c r="AC256" s="13"/>
      <c r="AD256" s="13"/>
      <c r="AE256" s="13"/>
      <c r="AT256" s="244" t="s">
        <v>238</v>
      </c>
      <c r="AU256" s="244" t="s">
        <v>82</v>
      </c>
      <c r="AV256" s="13" t="s">
        <v>84</v>
      </c>
      <c r="AW256" s="13" t="s">
        <v>37</v>
      </c>
      <c r="AX256" s="13" t="s">
        <v>75</v>
      </c>
      <c r="AY256" s="244" t="s">
        <v>227</v>
      </c>
    </row>
    <row r="257" s="13" customFormat="1">
      <c r="A257" s="13"/>
      <c r="B257" s="233"/>
      <c r="C257" s="234"/>
      <c r="D257" s="235" t="s">
        <v>238</v>
      </c>
      <c r="E257" s="236" t="s">
        <v>19</v>
      </c>
      <c r="F257" s="237" t="s">
        <v>5419</v>
      </c>
      <c r="G257" s="234"/>
      <c r="H257" s="238">
        <v>28</v>
      </c>
      <c r="I257" s="239"/>
      <c r="J257" s="234"/>
      <c r="K257" s="234"/>
      <c r="L257" s="240"/>
      <c r="M257" s="241"/>
      <c r="N257" s="242"/>
      <c r="O257" s="242"/>
      <c r="P257" s="242"/>
      <c r="Q257" s="242"/>
      <c r="R257" s="242"/>
      <c r="S257" s="242"/>
      <c r="T257" s="242"/>
      <c r="U257" s="243"/>
      <c r="V257" s="13"/>
      <c r="W257" s="13"/>
      <c r="X257" s="13"/>
      <c r="Y257" s="13"/>
      <c r="Z257" s="13"/>
      <c r="AA257" s="13"/>
      <c r="AB257" s="13"/>
      <c r="AC257" s="13"/>
      <c r="AD257" s="13"/>
      <c r="AE257" s="13"/>
      <c r="AT257" s="244" t="s">
        <v>238</v>
      </c>
      <c r="AU257" s="244" t="s">
        <v>82</v>
      </c>
      <c r="AV257" s="13" t="s">
        <v>84</v>
      </c>
      <c r="AW257" s="13" t="s">
        <v>37</v>
      </c>
      <c r="AX257" s="13" t="s">
        <v>75</v>
      </c>
      <c r="AY257" s="244" t="s">
        <v>227</v>
      </c>
    </row>
    <row r="258" s="13" customFormat="1">
      <c r="A258" s="13"/>
      <c r="B258" s="233"/>
      <c r="C258" s="234"/>
      <c r="D258" s="235" t="s">
        <v>238</v>
      </c>
      <c r="E258" s="236" t="s">
        <v>19</v>
      </c>
      <c r="F258" s="237" t="s">
        <v>5420</v>
      </c>
      <c r="G258" s="234"/>
      <c r="H258" s="238">
        <v>24</v>
      </c>
      <c r="I258" s="239"/>
      <c r="J258" s="234"/>
      <c r="K258" s="234"/>
      <c r="L258" s="240"/>
      <c r="M258" s="241"/>
      <c r="N258" s="242"/>
      <c r="O258" s="242"/>
      <c r="P258" s="242"/>
      <c r="Q258" s="242"/>
      <c r="R258" s="242"/>
      <c r="S258" s="242"/>
      <c r="T258" s="242"/>
      <c r="U258" s="243"/>
      <c r="V258" s="13"/>
      <c r="W258" s="13"/>
      <c r="X258" s="13"/>
      <c r="Y258" s="13"/>
      <c r="Z258" s="13"/>
      <c r="AA258" s="13"/>
      <c r="AB258" s="13"/>
      <c r="AC258" s="13"/>
      <c r="AD258" s="13"/>
      <c r="AE258" s="13"/>
      <c r="AT258" s="244" t="s">
        <v>238</v>
      </c>
      <c r="AU258" s="244" t="s">
        <v>82</v>
      </c>
      <c r="AV258" s="13" t="s">
        <v>84</v>
      </c>
      <c r="AW258" s="13" t="s">
        <v>37</v>
      </c>
      <c r="AX258" s="13" t="s">
        <v>75</v>
      </c>
      <c r="AY258" s="244" t="s">
        <v>227</v>
      </c>
    </row>
    <row r="259" s="13" customFormat="1">
      <c r="A259" s="13"/>
      <c r="B259" s="233"/>
      <c r="C259" s="234"/>
      <c r="D259" s="235" t="s">
        <v>238</v>
      </c>
      <c r="E259" s="236" t="s">
        <v>19</v>
      </c>
      <c r="F259" s="237" t="s">
        <v>5421</v>
      </c>
      <c r="G259" s="234"/>
      <c r="H259" s="238">
        <v>24</v>
      </c>
      <c r="I259" s="239"/>
      <c r="J259" s="234"/>
      <c r="K259" s="234"/>
      <c r="L259" s="240"/>
      <c r="M259" s="241"/>
      <c r="N259" s="242"/>
      <c r="O259" s="242"/>
      <c r="P259" s="242"/>
      <c r="Q259" s="242"/>
      <c r="R259" s="242"/>
      <c r="S259" s="242"/>
      <c r="T259" s="242"/>
      <c r="U259" s="243"/>
      <c r="V259" s="13"/>
      <c r="W259" s="13"/>
      <c r="X259" s="13"/>
      <c r="Y259" s="13"/>
      <c r="Z259" s="13"/>
      <c r="AA259" s="13"/>
      <c r="AB259" s="13"/>
      <c r="AC259" s="13"/>
      <c r="AD259" s="13"/>
      <c r="AE259" s="13"/>
      <c r="AT259" s="244" t="s">
        <v>238</v>
      </c>
      <c r="AU259" s="244" t="s">
        <v>82</v>
      </c>
      <c r="AV259" s="13" t="s">
        <v>84</v>
      </c>
      <c r="AW259" s="13" t="s">
        <v>37</v>
      </c>
      <c r="AX259" s="13" t="s">
        <v>75</v>
      </c>
      <c r="AY259" s="244" t="s">
        <v>227</v>
      </c>
    </row>
    <row r="260" s="14" customFormat="1">
      <c r="A260" s="14"/>
      <c r="B260" s="245"/>
      <c r="C260" s="246"/>
      <c r="D260" s="235" t="s">
        <v>238</v>
      </c>
      <c r="E260" s="247" t="s">
        <v>19</v>
      </c>
      <c r="F260" s="248" t="s">
        <v>240</v>
      </c>
      <c r="G260" s="246"/>
      <c r="H260" s="249">
        <v>160</v>
      </c>
      <c r="I260" s="250"/>
      <c r="J260" s="246"/>
      <c r="K260" s="246"/>
      <c r="L260" s="251"/>
      <c r="M260" s="276"/>
      <c r="N260" s="277"/>
      <c r="O260" s="277"/>
      <c r="P260" s="277"/>
      <c r="Q260" s="277"/>
      <c r="R260" s="277"/>
      <c r="S260" s="277"/>
      <c r="T260" s="277"/>
      <c r="U260" s="278"/>
      <c r="V260" s="14"/>
      <c r="W260" s="14"/>
      <c r="X260" s="14"/>
      <c r="Y260" s="14"/>
      <c r="Z260" s="14"/>
      <c r="AA260" s="14"/>
      <c r="AB260" s="14"/>
      <c r="AC260" s="14"/>
      <c r="AD260" s="14"/>
      <c r="AE260" s="14"/>
      <c r="AT260" s="255" t="s">
        <v>238</v>
      </c>
      <c r="AU260" s="255" t="s">
        <v>82</v>
      </c>
      <c r="AV260" s="14" t="s">
        <v>234</v>
      </c>
      <c r="AW260" s="14" t="s">
        <v>37</v>
      </c>
      <c r="AX260" s="14" t="s">
        <v>82</v>
      </c>
      <c r="AY260" s="255" t="s">
        <v>227</v>
      </c>
    </row>
    <row r="261" s="2" customFormat="1" ht="6.96" customHeight="1">
      <c r="A261" s="40"/>
      <c r="B261" s="61"/>
      <c r="C261" s="62"/>
      <c r="D261" s="62"/>
      <c r="E261" s="62"/>
      <c r="F261" s="62"/>
      <c r="G261" s="62"/>
      <c r="H261" s="62"/>
      <c r="I261" s="62"/>
      <c r="J261" s="62"/>
      <c r="K261" s="62"/>
      <c r="L261" s="46"/>
      <c r="M261" s="40"/>
      <c r="O261" s="40"/>
      <c r="P261" s="40"/>
      <c r="Q261" s="40"/>
      <c r="R261" s="40"/>
      <c r="S261" s="40"/>
      <c r="T261" s="40"/>
      <c r="U261" s="40"/>
      <c r="V261" s="40"/>
      <c r="W261" s="40"/>
      <c r="X261" s="40"/>
      <c r="Y261" s="40"/>
      <c r="Z261" s="40"/>
      <c r="AA261" s="40"/>
      <c r="AB261" s="40"/>
      <c r="AC261" s="40"/>
      <c r="AD261" s="40"/>
      <c r="AE261" s="40"/>
    </row>
  </sheetData>
  <sheetProtection sheet="1" autoFilter="0" formatColumns="0" formatRows="0" objects="1" scenarios="1" spinCount="100000" saltValue="UhhrEmFhHHNcE4i7beeajJhSBdyZwk4laOyMn0Nm+P66GlNdJwxEwYbE4Fpe+K8L5UDHbMrXoWHRJvIqlyKjrw==" hashValue="it4fTITIqmXGaLm9I7L6rt1jsmOC7VIK8Bu76mv5g20d2hwfXF77vCYaQADvmuVrNbizLWRWdIp7qKMFHNpCiw==" algorithmName="SHA-512" password="CC35"/>
  <autoFilter ref="C91:K260"/>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5_01/741110511"/>
    <hyperlink ref="F100" r:id="rId2" display="https://podminky.urs.cz/item/CS_URS_2025_01/741112001"/>
    <hyperlink ref="F105" r:id="rId3" display="https://podminky.urs.cz/item/CS_URS_2025_01/741120301"/>
    <hyperlink ref="F111" r:id="rId4" display="https://podminky.urs.cz/item/CS_URS_2025_01/741122015"/>
    <hyperlink ref="F117" r:id="rId5" display="https://podminky.urs.cz/item/CS_URS_2025_01/741122016"/>
    <hyperlink ref="F123" r:id="rId6" display="https://podminky.urs.cz/item/CS_URS_2025_01/741122031"/>
    <hyperlink ref="F129" r:id="rId7" display="https://podminky.urs.cz/item/CS_URS_2025_01/741210001"/>
    <hyperlink ref="F134" r:id="rId8" display="https://podminky.urs.cz/item/CS_URS_2025_01/741311004"/>
    <hyperlink ref="F139" r:id="rId9" display="https://podminky.urs.cz/item/CS_URS_2025_01/741313003"/>
    <hyperlink ref="F144" r:id="rId10" display="https://podminky.urs.cz/item/CS_URS_2025_01/741320165"/>
    <hyperlink ref="F149" r:id="rId11" display="https://podminky.urs.cz/item/CS_URS_2025_01/741321003"/>
    <hyperlink ref="F155" r:id="rId12" display="https://podminky.urs.cz/item/CS_URS_2025_01/741372021"/>
    <hyperlink ref="F161" r:id="rId13" display="https://podminky.urs.cz/item/CS_URS_2025_01/741810001"/>
    <hyperlink ref="F163" r:id="rId14" display="https://podminky.urs.cz/item/CS_URS_2025_01/742110102"/>
    <hyperlink ref="F183" r:id="rId15" display="https://podminky.urs.cz/item/CS_URS_2025_01/998741112"/>
    <hyperlink ref="F186" r:id="rId16" display="https://podminky.urs.cz/item/CS_URS_2025_01/742110161"/>
    <hyperlink ref="F191" r:id="rId17" display="https://podminky.urs.cz/item/CS_URS_2025_01/742124001"/>
    <hyperlink ref="F197" r:id="rId18" display="https://podminky.urs.cz/item/CS_URS_2025_01/742350001"/>
    <hyperlink ref="F202" r:id="rId19" display="https://podminky.urs.cz/item/CS_URS_2025_01/742350002"/>
    <hyperlink ref="F206" r:id="rId20" display="https://podminky.urs.cz/item/CS_URS_2025_01/742350003"/>
    <hyperlink ref="F208" r:id="rId21" display="https://podminky.urs.cz/item/CS_URS_2025_01/742350004"/>
    <hyperlink ref="F210" r:id="rId22" display="https://podminky.urs.cz/item/CS_URS_2025_01/742350006"/>
    <hyperlink ref="F220" r:id="rId23" display="https://podminky.urs.cz/item/CS_URS_2025_01/460941212"/>
    <hyperlink ref="F224" r:id="rId24" display="https://podminky.urs.cz/item/CS_URS_2025_01/468081332"/>
    <hyperlink ref="F228" r:id="rId25" display="https://podminky.urs.cz/item/CS_URS_2025_01/468094112"/>
    <hyperlink ref="F232" r:id="rId26" display="https://podminky.urs.cz/item/CS_URS_2025_01/468111111"/>
    <hyperlink ref="F236" r:id="rId27" display="https://podminky.urs.cz/item/CS_URS_2025_01/469972111"/>
    <hyperlink ref="F238" r:id="rId28" display="https://podminky.urs.cz/item/CS_URS_2025_01/469972121"/>
    <hyperlink ref="F240" r:id="rId29" display="https://podminky.urs.cz/item/CS_URS_2025_01/469973113"/>
    <hyperlink ref="F242" r:id="rId30" display="https://podminky.urs.cz/item/CS_URS_2025_01/469981111"/>
    <hyperlink ref="F245" r:id="rId31" display="https://podminky.urs.cz/item/CS_URS_2025_01/580107002"/>
    <hyperlink ref="F249" r:id="rId32" display="https://podminky.urs.cz/item/CS_URS_2025_01/580107004"/>
    <hyperlink ref="F254" r:id="rId33" display="https://podminky.urs.cz/item/CS_URS_2025_01/HZS2231"/>
  </hyperlinks>
  <pageMargins left="0.39375" right="0.39375" top="0.39375" bottom="0.39375" header="0" footer="0"/>
  <pageSetup paperSize="9" orientation="landscape" blackAndWhite="1" fitToHeight="100"/>
  <headerFooter>
    <oddFooter>&amp;CStrana &amp;P z &amp;N</oddFooter>
  </headerFooter>
  <drawing r:id="rId34"/>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189</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s="2" customFormat="1" ht="12" customHeight="1">
      <c r="A8" s="40"/>
      <c r="B8" s="46"/>
      <c r="C8" s="40"/>
      <c r="D8" s="145" t="s">
        <v>191</v>
      </c>
      <c r="E8" s="40"/>
      <c r="F8" s="40"/>
      <c r="G8" s="40"/>
      <c r="H8" s="40"/>
      <c r="I8" s="40"/>
      <c r="J8" s="40"/>
      <c r="K8" s="40"/>
      <c r="L8" s="148"/>
      <c r="S8" s="40"/>
      <c r="T8" s="40"/>
      <c r="U8" s="40"/>
      <c r="V8" s="40"/>
      <c r="W8" s="40"/>
      <c r="X8" s="40"/>
      <c r="Y8" s="40"/>
      <c r="Z8" s="40"/>
      <c r="AA8" s="40"/>
      <c r="AB8" s="40"/>
      <c r="AC8" s="40"/>
      <c r="AD8" s="40"/>
      <c r="AE8" s="40"/>
    </row>
    <row r="9" s="2" customFormat="1" ht="16.5" customHeight="1">
      <c r="A9" s="40"/>
      <c r="B9" s="46"/>
      <c r="C9" s="40"/>
      <c r="D9" s="40"/>
      <c r="E9" s="149" t="s">
        <v>2075</v>
      </c>
      <c r="F9" s="40"/>
      <c r="G9" s="40"/>
      <c r="H9" s="40"/>
      <c r="I9" s="40"/>
      <c r="J9" s="40"/>
      <c r="K9" s="40"/>
      <c r="L9" s="148"/>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8"/>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8"/>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50" t="str">
        <f>'Rekapitulace stavby'!AN8</f>
        <v>3. 4. 2025</v>
      </c>
      <c r="K12" s="40"/>
      <c r="L12" s="148"/>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8"/>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
        <v>19</v>
      </c>
      <c r="K14" s="40"/>
      <c r="L14" s="148"/>
      <c r="S14" s="40"/>
      <c r="T14" s="40"/>
      <c r="U14" s="40"/>
      <c r="V14" s="40"/>
      <c r="W14" s="40"/>
      <c r="X14" s="40"/>
      <c r="Y14" s="40"/>
      <c r="Z14" s="40"/>
      <c r="AA14" s="40"/>
      <c r="AB14" s="40"/>
      <c r="AC14" s="40"/>
      <c r="AD14" s="40"/>
      <c r="AE14" s="40"/>
    </row>
    <row r="15" s="2" customFormat="1" ht="18" customHeight="1">
      <c r="A15" s="40"/>
      <c r="B15" s="46"/>
      <c r="C15" s="40"/>
      <c r="D15" s="40"/>
      <c r="E15" s="135" t="s">
        <v>4375</v>
      </c>
      <c r="F15" s="40"/>
      <c r="G15" s="40"/>
      <c r="H15" s="40"/>
      <c r="I15" s="145" t="s">
        <v>29</v>
      </c>
      <c r="J15" s="135" t="s">
        <v>19</v>
      </c>
      <c r="K15" s="40"/>
      <c r="L15" s="148"/>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8"/>
      <c r="S16" s="40"/>
      <c r="T16" s="40"/>
      <c r="U16" s="40"/>
      <c r="V16" s="40"/>
      <c r="W16" s="40"/>
      <c r="X16" s="40"/>
      <c r="Y16" s="40"/>
      <c r="Z16" s="40"/>
      <c r="AA16" s="40"/>
      <c r="AB16" s="40"/>
      <c r="AC16" s="40"/>
      <c r="AD16" s="40"/>
      <c r="AE16" s="40"/>
    </row>
    <row r="17" s="2" customFormat="1" ht="12" customHeight="1">
      <c r="A17" s="40"/>
      <c r="B17" s="46"/>
      <c r="C17" s="40"/>
      <c r="D17" s="145" t="s">
        <v>31</v>
      </c>
      <c r="E17" s="40"/>
      <c r="F17" s="40"/>
      <c r="G17" s="40"/>
      <c r="H17" s="40"/>
      <c r="I17" s="145" t="s">
        <v>26</v>
      </c>
      <c r="J17" s="35" t="str">
        <f>'Rekapitulace stavby'!AN13</f>
        <v>Vyplň údaj</v>
      </c>
      <c r="K17" s="40"/>
      <c r="L17" s="148"/>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29</v>
      </c>
      <c r="J18" s="35" t="str">
        <f>'Rekapitulace stavby'!AN14</f>
        <v>Vyplň údaj</v>
      </c>
      <c r="K18" s="40"/>
      <c r="L18" s="148"/>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8"/>
      <c r="S19" s="40"/>
      <c r="T19" s="40"/>
      <c r="U19" s="40"/>
      <c r="V19" s="40"/>
      <c r="W19" s="40"/>
      <c r="X19" s="40"/>
      <c r="Y19" s="40"/>
      <c r="Z19" s="40"/>
      <c r="AA19" s="40"/>
      <c r="AB19" s="40"/>
      <c r="AC19" s="40"/>
      <c r="AD19" s="40"/>
      <c r="AE19" s="40"/>
    </row>
    <row r="20" s="2" customFormat="1" ht="12" customHeight="1">
      <c r="A20" s="40"/>
      <c r="B20" s="46"/>
      <c r="C20" s="40"/>
      <c r="D20" s="145" t="s">
        <v>33</v>
      </c>
      <c r="E20" s="40"/>
      <c r="F20" s="40"/>
      <c r="G20" s="40"/>
      <c r="H20" s="40"/>
      <c r="I20" s="145" t="s">
        <v>26</v>
      </c>
      <c r="J20" s="135" t="s">
        <v>19</v>
      </c>
      <c r="K20" s="40"/>
      <c r="L20" s="148"/>
      <c r="S20" s="40"/>
      <c r="T20" s="40"/>
      <c r="U20" s="40"/>
      <c r="V20" s="40"/>
      <c r="W20" s="40"/>
      <c r="X20" s="40"/>
      <c r="Y20" s="40"/>
      <c r="Z20" s="40"/>
      <c r="AA20" s="40"/>
      <c r="AB20" s="40"/>
      <c r="AC20" s="40"/>
      <c r="AD20" s="40"/>
      <c r="AE20" s="40"/>
    </row>
    <row r="21" s="2" customFormat="1" ht="18" customHeight="1">
      <c r="A21" s="40"/>
      <c r="B21" s="46"/>
      <c r="C21" s="40"/>
      <c r="D21" s="40"/>
      <c r="E21" s="135" t="s">
        <v>4376</v>
      </c>
      <c r="F21" s="40"/>
      <c r="G21" s="40"/>
      <c r="H21" s="40"/>
      <c r="I21" s="145" t="s">
        <v>29</v>
      </c>
      <c r="J21" s="135" t="s">
        <v>19</v>
      </c>
      <c r="K21" s="40"/>
      <c r="L21" s="148"/>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8"/>
      <c r="S22" s="40"/>
      <c r="T22" s="40"/>
      <c r="U22" s="40"/>
      <c r="V22" s="40"/>
      <c r="W22" s="40"/>
      <c r="X22" s="40"/>
      <c r="Y22" s="40"/>
      <c r="Z22" s="40"/>
      <c r="AA22" s="40"/>
      <c r="AB22" s="40"/>
      <c r="AC22" s="40"/>
      <c r="AD22" s="40"/>
      <c r="AE22" s="40"/>
    </row>
    <row r="23" s="2" customFormat="1" ht="12" customHeight="1">
      <c r="A23" s="40"/>
      <c r="B23" s="46"/>
      <c r="C23" s="40"/>
      <c r="D23" s="145" t="s">
        <v>38</v>
      </c>
      <c r="E23" s="40"/>
      <c r="F23" s="40"/>
      <c r="G23" s="40"/>
      <c r="H23" s="40"/>
      <c r="I23" s="145" t="s">
        <v>26</v>
      </c>
      <c r="J23" s="135" t="s">
        <v>4377</v>
      </c>
      <c r="K23" s="40"/>
      <c r="L23" s="148"/>
      <c r="S23" s="40"/>
      <c r="T23" s="40"/>
      <c r="U23" s="40"/>
      <c r="V23" s="40"/>
      <c r="W23" s="40"/>
      <c r="X23" s="40"/>
      <c r="Y23" s="40"/>
      <c r="Z23" s="40"/>
      <c r="AA23" s="40"/>
      <c r="AB23" s="40"/>
      <c r="AC23" s="40"/>
      <c r="AD23" s="40"/>
      <c r="AE23" s="40"/>
    </row>
    <row r="24" s="2" customFormat="1" ht="18" customHeight="1">
      <c r="A24" s="40"/>
      <c r="B24" s="46"/>
      <c r="C24" s="40"/>
      <c r="D24" s="40"/>
      <c r="E24" s="135" t="s">
        <v>4376</v>
      </c>
      <c r="F24" s="40"/>
      <c r="G24" s="40"/>
      <c r="H24" s="40"/>
      <c r="I24" s="145" t="s">
        <v>29</v>
      </c>
      <c r="J24" s="135" t="s">
        <v>19</v>
      </c>
      <c r="K24" s="40"/>
      <c r="L24" s="148"/>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8"/>
      <c r="S25" s="40"/>
      <c r="T25" s="40"/>
      <c r="U25" s="40"/>
      <c r="V25" s="40"/>
      <c r="W25" s="40"/>
      <c r="X25" s="40"/>
      <c r="Y25" s="40"/>
      <c r="Z25" s="40"/>
      <c r="AA25" s="40"/>
      <c r="AB25" s="40"/>
      <c r="AC25" s="40"/>
      <c r="AD25" s="40"/>
      <c r="AE25" s="40"/>
    </row>
    <row r="26" s="2" customFormat="1" ht="12" customHeight="1">
      <c r="A26" s="40"/>
      <c r="B26" s="46"/>
      <c r="C26" s="40"/>
      <c r="D26" s="145" t="s">
        <v>39</v>
      </c>
      <c r="E26" s="40"/>
      <c r="F26" s="40"/>
      <c r="G26" s="40"/>
      <c r="H26" s="40"/>
      <c r="I26" s="40"/>
      <c r="J26" s="40"/>
      <c r="K26" s="40"/>
      <c r="L26" s="148"/>
      <c r="S26" s="40"/>
      <c r="T26" s="40"/>
      <c r="U26" s="40"/>
      <c r="V26" s="40"/>
      <c r="W26" s="40"/>
      <c r="X26" s="40"/>
      <c r="Y26" s="40"/>
      <c r="Z26" s="40"/>
      <c r="AA26" s="40"/>
      <c r="AB26" s="40"/>
      <c r="AC26" s="40"/>
      <c r="AD26" s="40"/>
      <c r="AE26" s="40"/>
    </row>
    <row r="27" s="8" customFormat="1" ht="16.5" customHeight="1">
      <c r="A27" s="151"/>
      <c r="B27" s="152"/>
      <c r="C27" s="151"/>
      <c r="D27" s="151"/>
      <c r="E27" s="153" t="s">
        <v>19</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0"/>
      <c r="B28" s="46"/>
      <c r="C28" s="40"/>
      <c r="D28" s="40"/>
      <c r="E28" s="40"/>
      <c r="F28" s="40"/>
      <c r="G28" s="40"/>
      <c r="H28" s="40"/>
      <c r="I28" s="40"/>
      <c r="J28" s="40"/>
      <c r="K28" s="40"/>
      <c r="L28" s="148"/>
      <c r="S28" s="40"/>
      <c r="T28" s="40"/>
      <c r="U28" s="40"/>
      <c r="V28" s="40"/>
      <c r="W28" s="40"/>
      <c r="X28" s="40"/>
      <c r="Y28" s="40"/>
      <c r="Z28" s="40"/>
      <c r="AA28" s="40"/>
      <c r="AB28" s="40"/>
      <c r="AC28" s="40"/>
      <c r="AD28" s="40"/>
      <c r="AE28" s="40"/>
    </row>
    <row r="29" s="2" customFormat="1" ht="6.96" customHeight="1">
      <c r="A29" s="40"/>
      <c r="B29" s="46"/>
      <c r="C29" s="40"/>
      <c r="D29" s="155"/>
      <c r="E29" s="155"/>
      <c r="F29" s="155"/>
      <c r="G29" s="155"/>
      <c r="H29" s="155"/>
      <c r="I29" s="155"/>
      <c r="J29" s="155"/>
      <c r="K29" s="155"/>
      <c r="L29" s="148"/>
      <c r="S29" s="40"/>
      <c r="T29" s="40"/>
      <c r="U29" s="40"/>
      <c r="V29" s="40"/>
      <c r="W29" s="40"/>
      <c r="X29" s="40"/>
      <c r="Y29" s="40"/>
      <c r="Z29" s="40"/>
      <c r="AA29" s="40"/>
      <c r="AB29" s="40"/>
      <c r="AC29" s="40"/>
      <c r="AD29" s="40"/>
      <c r="AE29" s="40"/>
    </row>
    <row r="30" s="2" customFormat="1" ht="25.44" customHeight="1">
      <c r="A30" s="40"/>
      <c r="B30" s="46"/>
      <c r="C30" s="40"/>
      <c r="D30" s="156" t="s">
        <v>41</v>
      </c>
      <c r="E30" s="40"/>
      <c r="F30" s="40"/>
      <c r="G30" s="40"/>
      <c r="H30" s="40"/>
      <c r="I30" s="40"/>
      <c r="J30" s="157">
        <f>ROUND(J85, 2)</f>
        <v>0</v>
      </c>
      <c r="K30" s="40"/>
      <c r="L30" s="148"/>
      <c r="S30" s="40"/>
      <c r="T30" s="40"/>
      <c r="U30" s="40"/>
      <c r="V30" s="40"/>
      <c r="W30" s="40"/>
      <c r="X30" s="40"/>
      <c r="Y30" s="40"/>
      <c r="Z30" s="40"/>
      <c r="AA30" s="40"/>
      <c r="AB30" s="40"/>
      <c r="AC30" s="40"/>
      <c r="AD30" s="40"/>
      <c r="AE30" s="40"/>
    </row>
    <row r="31" s="2" customFormat="1" ht="6.96" customHeight="1">
      <c r="A31" s="40"/>
      <c r="B31" s="46"/>
      <c r="C31" s="40"/>
      <c r="D31" s="155"/>
      <c r="E31" s="155"/>
      <c r="F31" s="155"/>
      <c r="G31" s="155"/>
      <c r="H31" s="155"/>
      <c r="I31" s="155"/>
      <c r="J31" s="155"/>
      <c r="K31" s="155"/>
      <c r="L31" s="148"/>
      <c r="S31" s="40"/>
      <c r="T31" s="40"/>
      <c r="U31" s="40"/>
      <c r="V31" s="40"/>
      <c r="W31" s="40"/>
      <c r="X31" s="40"/>
      <c r="Y31" s="40"/>
      <c r="Z31" s="40"/>
      <c r="AA31" s="40"/>
      <c r="AB31" s="40"/>
      <c r="AC31" s="40"/>
      <c r="AD31" s="40"/>
      <c r="AE31" s="40"/>
    </row>
    <row r="32" s="2" customFormat="1" ht="14.4" customHeight="1">
      <c r="A32" s="40"/>
      <c r="B32" s="46"/>
      <c r="C32" s="40"/>
      <c r="D32" s="40"/>
      <c r="E32" s="40"/>
      <c r="F32" s="158" t="s">
        <v>43</v>
      </c>
      <c r="G32" s="40"/>
      <c r="H32" s="40"/>
      <c r="I32" s="158" t="s">
        <v>42</v>
      </c>
      <c r="J32" s="158" t="s">
        <v>44</v>
      </c>
      <c r="K32" s="40"/>
      <c r="L32" s="148"/>
      <c r="S32" s="40"/>
      <c r="T32" s="40"/>
      <c r="U32" s="40"/>
      <c r="V32" s="40"/>
      <c r="W32" s="40"/>
      <c r="X32" s="40"/>
      <c r="Y32" s="40"/>
      <c r="Z32" s="40"/>
      <c r="AA32" s="40"/>
      <c r="AB32" s="40"/>
      <c r="AC32" s="40"/>
      <c r="AD32" s="40"/>
      <c r="AE32" s="40"/>
    </row>
    <row r="33" s="2" customFormat="1" ht="14.4" customHeight="1">
      <c r="A33" s="40"/>
      <c r="B33" s="46"/>
      <c r="C33" s="40"/>
      <c r="D33" s="147" t="s">
        <v>45</v>
      </c>
      <c r="E33" s="145" t="s">
        <v>46</v>
      </c>
      <c r="F33" s="159">
        <f>ROUND((SUM(BE85:BE158)),  2)</f>
        <v>0</v>
      </c>
      <c r="G33" s="40"/>
      <c r="H33" s="40"/>
      <c r="I33" s="160">
        <v>0.20999999999999999</v>
      </c>
      <c r="J33" s="159">
        <f>ROUND(((SUM(BE85:BE158))*I33),  2)</f>
        <v>0</v>
      </c>
      <c r="K33" s="40"/>
      <c r="L33" s="148"/>
      <c r="S33" s="40"/>
      <c r="T33" s="40"/>
      <c r="U33" s="40"/>
      <c r="V33" s="40"/>
      <c r="W33" s="40"/>
      <c r="X33" s="40"/>
      <c r="Y33" s="40"/>
      <c r="Z33" s="40"/>
      <c r="AA33" s="40"/>
      <c r="AB33" s="40"/>
      <c r="AC33" s="40"/>
      <c r="AD33" s="40"/>
      <c r="AE33" s="40"/>
    </row>
    <row r="34" s="2" customFormat="1" ht="14.4" customHeight="1">
      <c r="A34" s="40"/>
      <c r="B34" s="46"/>
      <c r="C34" s="40"/>
      <c r="D34" s="40"/>
      <c r="E34" s="145" t="s">
        <v>47</v>
      </c>
      <c r="F34" s="159">
        <f>ROUND((SUM(BF85:BF158)),  2)</f>
        <v>0</v>
      </c>
      <c r="G34" s="40"/>
      <c r="H34" s="40"/>
      <c r="I34" s="160">
        <v>0.12</v>
      </c>
      <c r="J34" s="159">
        <f>ROUND(((SUM(BF85:BF158))*I34),  2)</f>
        <v>0</v>
      </c>
      <c r="K34" s="40"/>
      <c r="L34" s="148"/>
      <c r="S34" s="40"/>
      <c r="T34" s="40"/>
      <c r="U34" s="40"/>
      <c r="V34" s="40"/>
      <c r="W34" s="40"/>
      <c r="X34" s="40"/>
      <c r="Y34" s="40"/>
      <c r="Z34" s="40"/>
      <c r="AA34" s="40"/>
      <c r="AB34" s="40"/>
      <c r="AC34" s="40"/>
      <c r="AD34" s="40"/>
      <c r="AE34" s="40"/>
    </row>
    <row r="35" hidden="1" s="2" customFormat="1" ht="14.4" customHeight="1">
      <c r="A35" s="40"/>
      <c r="B35" s="46"/>
      <c r="C35" s="40"/>
      <c r="D35" s="40"/>
      <c r="E35" s="145" t="s">
        <v>48</v>
      </c>
      <c r="F35" s="159">
        <f>ROUND((SUM(BG85:BG158)),  2)</f>
        <v>0</v>
      </c>
      <c r="G35" s="40"/>
      <c r="H35" s="40"/>
      <c r="I35" s="160">
        <v>0.20999999999999999</v>
      </c>
      <c r="J35" s="159">
        <f>0</f>
        <v>0</v>
      </c>
      <c r="K35" s="40"/>
      <c r="L35" s="148"/>
      <c r="S35" s="40"/>
      <c r="T35" s="40"/>
      <c r="U35" s="40"/>
      <c r="V35" s="40"/>
      <c r="W35" s="40"/>
      <c r="X35" s="40"/>
      <c r="Y35" s="40"/>
      <c r="Z35" s="40"/>
      <c r="AA35" s="40"/>
      <c r="AB35" s="40"/>
      <c r="AC35" s="40"/>
      <c r="AD35" s="40"/>
      <c r="AE35" s="40"/>
    </row>
    <row r="36" hidden="1" s="2" customFormat="1" ht="14.4" customHeight="1">
      <c r="A36" s="40"/>
      <c r="B36" s="46"/>
      <c r="C36" s="40"/>
      <c r="D36" s="40"/>
      <c r="E36" s="145" t="s">
        <v>49</v>
      </c>
      <c r="F36" s="159">
        <f>ROUND((SUM(BH85:BH158)),  2)</f>
        <v>0</v>
      </c>
      <c r="G36" s="40"/>
      <c r="H36" s="40"/>
      <c r="I36" s="160">
        <v>0.12</v>
      </c>
      <c r="J36" s="159">
        <f>0</f>
        <v>0</v>
      </c>
      <c r="K36" s="40"/>
      <c r="L36" s="148"/>
      <c r="S36" s="40"/>
      <c r="T36" s="40"/>
      <c r="U36" s="40"/>
      <c r="V36" s="40"/>
      <c r="W36" s="40"/>
      <c r="X36" s="40"/>
      <c r="Y36" s="40"/>
      <c r="Z36" s="40"/>
      <c r="AA36" s="40"/>
      <c r="AB36" s="40"/>
      <c r="AC36" s="40"/>
      <c r="AD36" s="40"/>
      <c r="AE36" s="40"/>
    </row>
    <row r="37" hidden="1" s="2" customFormat="1" ht="14.4" customHeight="1">
      <c r="A37" s="40"/>
      <c r="B37" s="46"/>
      <c r="C37" s="40"/>
      <c r="D37" s="40"/>
      <c r="E37" s="145" t="s">
        <v>50</v>
      </c>
      <c r="F37" s="159">
        <f>ROUND((SUM(BI85:BI158)),  2)</f>
        <v>0</v>
      </c>
      <c r="G37" s="40"/>
      <c r="H37" s="40"/>
      <c r="I37" s="160">
        <v>0</v>
      </c>
      <c r="J37" s="159">
        <f>0</f>
        <v>0</v>
      </c>
      <c r="K37" s="40"/>
      <c r="L37" s="148"/>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8"/>
      <c r="S38" s="40"/>
      <c r="T38" s="40"/>
      <c r="U38" s="40"/>
      <c r="V38" s="40"/>
      <c r="W38" s="40"/>
      <c r="X38" s="40"/>
      <c r="Y38" s="40"/>
      <c r="Z38" s="40"/>
      <c r="AA38" s="40"/>
      <c r="AB38" s="40"/>
      <c r="AC38" s="40"/>
      <c r="AD38" s="40"/>
      <c r="AE38" s="40"/>
    </row>
    <row r="39" s="2" customFormat="1" ht="25.44" customHeight="1">
      <c r="A39" s="40"/>
      <c r="B39" s="46"/>
      <c r="C39" s="161"/>
      <c r="D39" s="162" t="s">
        <v>51</v>
      </c>
      <c r="E39" s="163"/>
      <c r="F39" s="163"/>
      <c r="G39" s="164" t="s">
        <v>52</v>
      </c>
      <c r="H39" s="165" t="s">
        <v>53</v>
      </c>
      <c r="I39" s="163"/>
      <c r="J39" s="166">
        <f>SUM(J30:J37)</f>
        <v>0</v>
      </c>
      <c r="K39" s="167"/>
      <c r="L39" s="148"/>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8"/>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8"/>
      <c r="S44" s="40"/>
      <c r="T44" s="40"/>
      <c r="U44" s="40"/>
      <c r="V44" s="40"/>
      <c r="W44" s="40"/>
      <c r="X44" s="40"/>
      <c r="Y44" s="40"/>
      <c r="Z44" s="40"/>
      <c r="AA44" s="40"/>
      <c r="AB44" s="40"/>
      <c r="AC44" s="40"/>
      <c r="AD44" s="40"/>
      <c r="AE44" s="40"/>
    </row>
    <row r="45" s="2" customFormat="1" ht="24.96" customHeight="1">
      <c r="A45" s="40"/>
      <c r="B45" s="41"/>
      <c r="C45" s="25" t="s">
        <v>197</v>
      </c>
      <c r="D45" s="42"/>
      <c r="E45" s="42"/>
      <c r="F45" s="42"/>
      <c r="G45" s="42"/>
      <c r="H45" s="42"/>
      <c r="I45" s="42"/>
      <c r="J45" s="42"/>
      <c r="K45" s="42"/>
      <c r="L45" s="148"/>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8"/>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8"/>
      <c r="S47" s="40"/>
      <c r="T47" s="40"/>
      <c r="U47" s="40"/>
      <c r="V47" s="40"/>
      <c r="W47" s="40"/>
      <c r="X47" s="40"/>
      <c r="Y47" s="40"/>
      <c r="Z47" s="40"/>
      <c r="AA47" s="40"/>
      <c r="AB47" s="40"/>
      <c r="AC47" s="40"/>
      <c r="AD47" s="40"/>
      <c r="AE47" s="40"/>
    </row>
    <row r="48" s="2" customFormat="1" ht="16.5" customHeight="1">
      <c r="A48" s="40"/>
      <c r="B48" s="41"/>
      <c r="C48" s="42"/>
      <c r="D48" s="42"/>
      <c r="E48" s="172" t="str">
        <f>E7</f>
        <v>PF UPOL, Změna užívání vnitřních prostor budovy B</v>
      </c>
      <c r="F48" s="34"/>
      <c r="G48" s="34"/>
      <c r="H48" s="34"/>
      <c r="I48" s="42"/>
      <c r="J48" s="42"/>
      <c r="K48" s="42"/>
      <c r="L48" s="148"/>
      <c r="S48" s="40"/>
      <c r="T48" s="40"/>
      <c r="U48" s="40"/>
      <c r="V48" s="40"/>
      <c r="W48" s="40"/>
      <c r="X48" s="40"/>
      <c r="Y48" s="40"/>
      <c r="Z48" s="40"/>
      <c r="AA48" s="40"/>
      <c r="AB48" s="40"/>
      <c r="AC48" s="40"/>
      <c r="AD48" s="40"/>
      <c r="AE48" s="40"/>
    </row>
    <row r="49" s="2" customFormat="1" ht="12" customHeight="1">
      <c r="A49" s="40"/>
      <c r="B49" s="41"/>
      <c r="C49" s="34" t="s">
        <v>191</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16.5" customHeight="1">
      <c r="A50" s="40"/>
      <c r="B50" s="41"/>
      <c r="C50" s="42"/>
      <c r="D50" s="42"/>
      <c r="E50" s="71" t="str">
        <f>E9</f>
        <v>VRN - Vedlejší rozpočtové náklady</v>
      </c>
      <c r="F50" s="42"/>
      <c r="G50" s="42"/>
      <c r="H50" s="42"/>
      <c r="I50" s="42"/>
      <c r="J50" s="42"/>
      <c r="K50" s="42"/>
      <c r="L50" s="148"/>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3. 4. 2025</v>
      </c>
      <c r="K52" s="42"/>
      <c r="L52" s="148"/>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8"/>
      <c r="S53" s="40"/>
      <c r="T53" s="40"/>
      <c r="U53" s="40"/>
      <c r="V53" s="40"/>
      <c r="W53" s="40"/>
      <c r="X53" s="40"/>
      <c r="Y53" s="40"/>
      <c r="Z53" s="40"/>
      <c r="AA53" s="40"/>
      <c r="AB53" s="40"/>
      <c r="AC53" s="40"/>
      <c r="AD53" s="40"/>
      <c r="AE53" s="40"/>
    </row>
    <row r="54" s="2" customFormat="1" ht="40.05" customHeight="1">
      <c r="A54" s="40"/>
      <c r="B54" s="41"/>
      <c r="C54" s="34" t="s">
        <v>25</v>
      </c>
      <c r="D54" s="42"/>
      <c r="E54" s="42"/>
      <c r="F54" s="29" t="str">
        <f>E15</f>
        <v>UP v Olomouci, Křižkovského 511/8, Olomouc</v>
      </c>
      <c r="G54" s="42"/>
      <c r="H54" s="42"/>
      <c r="I54" s="34" t="s">
        <v>33</v>
      </c>
      <c r="J54" s="38" t="str">
        <f>E21</f>
        <v>RV projekt s.r.o., Poláškova 1535, Valašské Meziří</v>
      </c>
      <c r="K54" s="42"/>
      <c r="L54" s="148"/>
      <c r="S54" s="40"/>
      <c r="T54" s="40"/>
      <c r="U54" s="40"/>
      <c r="V54" s="40"/>
      <c r="W54" s="40"/>
      <c r="X54" s="40"/>
      <c r="Y54" s="40"/>
      <c r="Z54" s="40"/>
      <c r="AA54" s="40"/>
      <c r="AB54" s="40"/>
      <c r="AC54" s="40"/>
      <c r="AD54" s="40"/>
      <c r="AE54" s="40"/>
    </row>
    <row r="55" s="2" customFormat="1" ht="40.05" customHeight="1">
      <c r="A55" s="40"/>
      <c r="B55" s="41"/>
      <c r="C55" s="34" t="s">
        <v>31</v>
      </c>
      <c r="D55" s="42"/>
      <c r="E55" s="42"/>
      <c r="F55" s="29" t="str">
        <f>IF(E18="","",E18)</f>
        <v>Vyplň údaj</v>
      </c>
      <c r="G55" s="42"/>
      <c r="H55" s="42"/>
      <c r="I55" s="34" t="s">
        <v>38</v>
      </c>
      <c r="J55" s="38" t="str">
        <f>E24</f>
        <v>RV projekt s.r.o., Poláškova 1535, Valašské Meziří</v>
      </c>
      <c r="K55" s="42"/>
      <c r="L55" s="148"/>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8"/>
      <c r="S56" s="40"/>
      <c r="T56" s="40"/>
      <c r="U56" s="40"/>
      <c r="V56" s="40"/>
      <c r="W56" s="40"/>
      <c r="X56" s="40"/>
      <c r="Y56" s="40"/>
      <c r="Z56" s="40"/>
      <c r="AA56" s="40"/>
      <c r="AB56" s="40"/>
      <c r="AC56" s="40"/>
      <c r="AD56" s="40"/>
      <c r="AE56" s="40"/>
    </row>
    <row r="57" s="2" customFormat="1" ht="29.28" customHeight="1">
      <c r="A57" s="40"/>
      <c r="B57" s="41"/>
      <c r="C57" s="174" t="s">
        <v>198</v>
      </c>
      <c r="D57" s="175"/>
      <c r="E57" s="175"/>
      <c r="F57" s="175"/>
      <c r="G57" s="175"/>
      <c r="H57" s="175"/>
      <c r="I57" s="175"/>
      <c r="J57" s="176" t="s">
        <v>199</v>
      </c>
      <c r="K57" s="175"/>
      <c r="L57" s="148"/>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8"/>
      <c r="S58" s="40"/>
      <c r="T58" s="40"/>
      <c r="U58" s="40"/>
      <c r="V58" s="40"/>
      <c r="W58" s="40"/>
      <c r="X58" s="40"/>
      <c r="Y58" s="40"/>
      <c r="Z58" s="40"/>
      <c r="AA58" s="40"/>
      <c r="AB58" s="40"/>
      <c r="AC58" s="40"/>
      <c r="AD58" s="40"/>
      <c r="AE58" s="40"/>
    </row>
    <row r="59" s="2" customFormat="1" ht="22.8" customHeight="1">
      <c r="A59" s="40"/>
      <c r="B59" s="41"/>
      <c r="C59" s="177" t="s">
        <v>73</v>
      </c>
      <c r="D59" s="42"/>
      <c r="E59" s="42"/>
      <c r="F59" s="42"/>
      <c r="G59" s="42"/>
      <c r="H59" s="42"/>
      <c r="I59" s="42"/>
      <c r="J59" s="104">
        <f>J85</f>
        <v>0</v>
      </c>
      <c r="K59" s="42"/>
      <c r="L59" s="148"/>
      <c r="S59" s="40"/>
      <c r="T59" s="40"/>
      <c r="U59" s="40"/>
      <c r="V59" s="40"/>
      <c r="W59" s="40"/>
      <c r="X59" s="40"/>
      <c r="Y59" s="40"/>
      <c r="Z59" s="40"/>
      <c r="AA59" s="40"/>
      <c r="AB59" s="40"/>
      <c r="AC59" s="40"/>
      <c r="AD59" s="40"/>
      <c r="AE59" s="40"/>
      <c r="AU59" s="19" t="s">
        <v>200</v>
      </c>
    </row>
    <row r="60" s="9" customFormat="1" ht="24.96" customHeight="1">
      <c r="A60" s="9"/>
      <c r="B60" s="178"/>
      <c r="C60" s="179"/>
      <c r="D60" s="180" t="s">
        <v>5422</v>
      </c>
      <c r="E60" s="181"/>
      <c r="F60" s="181"/>
      <c r="G60" s="181"/>
      <c r="H60" s="181"/>
      <c r="I60" s="181"/>
      <c r="J60" s="182">
        <f>J86</f>
        <v>0</v>
      </c>
      <c r="K60" s="179"/>
      <c r="L60" s="183"/>
      <c r="S60" s="9"/>
      <c r="T60" s="9"/>
      <c r="U60" s="9"/>
      <c r="V60" s="9"/>
      <c r="W60" s="9"/>
      <c r="X60" s="9"/>
      <c r="Y60" s="9"/>
      <c r="Z60" s="9"/>
      <c r="AA60" s="9"/>
      <c r="AB60" s="9"/>
      <c r="AC60" s="9"/>
      <c r="AD60" s="9"/>
      <c r="AE60" s="9"/>
    </row>
    <row r="61" s="9" customFormat="1" ht="24.96" customHeight="1">
      <c r="A61" s="9"/>
      <c r="B61" s="178"/>
      <c r="C61" s="179"/>
      <c r="D61" s="180" t="s">
        <v>5423</v>
      </c>
      <c r="E61" s="181"/>
      <c r="F61" s="181"/>
      <c r="G61" s="181"/>
      <c r="H61" s="181"/>
      <c r="I61" s="181"/>
      <c r="J61" s="182">
        <f>J95</f>
        <v>0</v>
      </c>
      <c r="K61" s="179"/>
      <c r="L61" s="183"/>
      <c r="S61" s="9"/>
      <c r="T61" s="9"/>
      <c r="U61" s="9"/>
      <c r="V61" s="9"/>
      <c r="W61" s="9"/>
      <c r="X61" s="9"/>
      <c r="Y61" s="9"/>
      <c r="Z61" s="9"/>
      <c r="AA61" s="9"/>
      <c r="AB61" s="9"/>
      <c r="AC61" s="9"/>
      <c r="AD61" s="9"/>
      <c r="AE61" s="9"/>
    </row>
    <row r="62" s="10" customFormat="1" ht="19.92" customHeight="1">
      <c r="A62" s="10"/>
      <c r="B62" s="184"/>
      <c r="C62" s="126"/>
      <c r="D62" s="185" t="s">
        <v>5424</v>
      </c>
      <c r="E62" s="186"/>
      <c r="F62" s="186"/>
      <c r="G62" s="186"/>
      <c r="H62" s="186"/>
      <c r="I62" s="186"/>
      <c r="J62" s="187">
        <f>J96</f>
        <v>0</v>
      </c>
      <c r="K62" s="126"/>
      <c r="L62" s="188"/>
      <c r="S62" s="10"/>
      <c r="T62" s="10"/>
      <c r="U62" s="10"/>
      <c r="V62" s="10"/>
      <c r="W62" s="10"/>
      <c r="X62" s="10"/>
      <c r="Y62" s="10"/>
      <c r="Z62" s="10"/>
      <c r="AA62" s="10"/>
      <c r="AB62" s="10"/>
      <c r="AC62" s="10"/>
      <c r="AD62" s="10"/>
      <c r="AE62" s="10"/>
    </row>
    <row r="63" s="10" customFormat="1" ht="19.92" customHeight="1">
      <c r="A63" s="10"/>
      <c r="B63" s="184"/>
      <c r="C63" s="126"/>
      <c r="D63" s="185" t="s">
        <v>5425</v>
      </c>
      <c r="E63" s="186"/>
      <c r="F63" s="186"/>
      <c r="G63" s="186"/>
      <c r="H63" s="186"/>
      <c r="I63" s="186"/>
      <c r="J63" s="187">
        <f>J133</f>
        <v>0</v>
      </c>
      <c r="K63" s="126"/>
      <c r="L63" s="188"/>
      <c r="S63" s="10"/>
      <c r="T63" s="10"/>
      <c r="U63" s="10"/>
      <c r="V63" s="10"/>
      <c r="W63" s="10"/>
      <c r="X63" s="10"/>
      <c r="Y63" s="10"/>
      <c r="Z63" s="10"/>
      <c r="AA63" s="10"/>
      <c r="AB63" s="10"/>
      <c r="AC63" s="10"/>
      <c r="AD63" s="10"/>
      <c r="AE63" s="10"/>
    </row>
    <row r="64" s="10" customFormat="1" ht="19.92" customHeight="1">
      <c r="A64" s="10"/>
      <c r="B64" s="184"/>
      <c r="C64" s="126"/>
      <c r="D64" s="185" t="s">
        <v>2077</v>
      </c>
      <c r="E64" s="186"/>
      <c r="F64" s="186"/>
      <c r="G64" s="186"/>
      <c r="H64" s="186"/>
      <c r="I64" s="186"/>
      <c r="J64" s="187">
        <f>J138</f>
        <v>0</v>
      </c>
      <c r="K64" s="126"/>
      <c r="L64" s="188"/>
      <c r="S64" s="10"/>
      <c r="T64" s="10"/>
      <c r="U64" s="10"/>
      <c r="V64" s="10"/>
      <c r="W64" s="10"/>
      <c r="X64" s="10"/>
      <c r="Y64" s="10"/>
      <c r="Z64" s="10"/>
      <c r="AA64" s="10"/>
      <c r="AB64" s="10"/>
      <c r="AC64" s="10"/>
      <c r="AD64" s="10"/>
      <c r="AE64" s="10"/>
    </row>
    <row r="65" s="10" customFormat="1" ht="19.92" customHeight="1">
      <c r="A65" s="10"/>
      <c r="B65" s="184"/>
      <c r="C65" s="126"/>
      <c r="D65" s="185" t="s">
        <v>5426</v>
      </c>
      <c r="E65" s="186"/>
      <c r="F65" s="186"/>
      <c r="G65" s="186"/>
      <c r="H65" s="186"/>
      <c r="I65" s="186"/>
      <c r="J65" s="187">
        <f>J154</f>
        <v>0</v>
      </c>
      <c r="K65" s="126"/>
      <c r="L65" s="188"/>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8"/>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8"/>
      <c r="S71" s="40"/>
      <c r="T71" s="40"/>
      <c r="U71" s="40"/>
      <c r="V71" s="40"/>
      <c r="W71" s="40"/>
      <c r="X71" s="40"/>
      <c r="Y71" s="40"/>
      <c r="Z71" s="40"/>
      <c r="AA71" s="40"/>
      <c r="AB71" s="40"/>
      <c r="AC71" s="40"/>
      <c r="AD71" s="40"/>
      <c r="AE71" s="40"/>
    </row>
    <row r="72" s="2" customFormat="1" ht="24.96" customHeight="1">
      <c r="A72" s="40"/>
      <c r="B72" s="41"/>
      <c r="C72" s="25" t="s">
        <v>211</v>
      </c>
      <c r="D72" s="42"/>
      <c r="E72" s="42"/>
      <c r="F72" s="42"/>
      <c r="G72" s="42"/>
      <c r="H72" s="42"/>
      <c r="I72" s="42"/>
      <c r="J72" s="42"/>
      <c r="K72" s="42"/>
      <c r="L72" s="148"/>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8"/>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8"/>
      <c r="S74" s="40"/>
      <c r="T74" s="40"/>
      <c r="U74" s="40"/>
      <c r="V74" s="40"/>
      <c r="W74" s="40"/>
      <c r="X74" s="40"/>
      <c r="Y74" s="40"/>
      <c r="Z74" s="40"/>
      <c r="AA74" s="40"/>
      <c r="AB74" s="40"/>
      <c r="AC74" s="40"/>
      <c r="AD74" s="40"/>
      <c r="AE74" s="40"/>
    </row>
    <row r="75" s="2" customFormat="1" ht="16.5" customHeight="1">
      <c r="A75" s="40"/>
      <c r="B75" s="41"/>
      <c r="C75" s="42"/>
      <c r="D75" s="42"/>
      <c r="E75" s="172" t="str">
        <f>E7</f>
        <v>PF UPOL, Změna užívání vnitřních prostor budovy B</v>
      </c>
      <c r="F75" s="34"/>
      <c r="G75" s="34"/>
      <c r="H75" s="34"/>
      <c r="I75" s="42"/>
      <c r="J75" s="42"/>
      <c r="K75" s="42"/>
      <c r="L75" s="148"/>
      <c r="S75" s="40"/>
      <c r="T75" s="40"/>
      <c r="U75" s="40"/>
      <c r="V75" s="40"/>
      <c r="W75" s="40"/>
      <c r="X75" s="40"/>
      <c r="Y75" s="40"/>
      <c r="Z75" s="40"/>
      <c r="AA75" s="40"/>
      <c r="AB75" s="40"/>
      <c r="AC75" s="40"/>
      <c r="AD75" s="40"/>
      <c r="AE75" s="40"/>
    </row>
    <row r="76" s="2" customFormat="1" ht="12" customHeight="1">
      <c r="A76" s="40"/>
      <c r="B76" s="41"/>
      <c r="C76" s="34" t="s">
        <v>191</v>
      </c>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16.5" customHeight="1">
      <c r="A77" s="40"/>
      <c r="B77" s="41"/>
      <c r="C77" s="42"/>
      <c r="D77" s="42"/>
      <c r="E77" s="71" t="str">
        <f>E9</f>
        <v>VRN - Vedlejší rozpočtové náklady</v>
      </c>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12" customHeight="1">
      <c r="A79" s="40"/>
      <c r="B79" s="41"/>
      <c r="C79" s="34" t="s">
        <v>21</v>
      </c>
      <c r="D79" s="42"/>
      <c r="E79" s="42"/>
      <c r="F79" s="29" t="str">
        <f>F12</f>
        <v xml:space="preserve"> </v>
      </c>
      <c r="G79" s="42"/>
      <c r="H79" s="42"/>
      <c r="I79" s="34" t="s">
        <v>23</v>
      </c>
      <c r="J79" s="74" t="str">
        <f>IF(J12="","",J12)</f>
        <v>3. 4. 2025</v>
      </c>
      <c r="K79" s="42"/>
      <c r="L79" s="148"/>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8"/>
      <c r="S80" s="40"/>
      <c r="T80" s="40"/>
      <c r="U80" s="40"/>
      <c r="V80" s="40"/>
      <c r="W80" s="40"/>
      <c r="X80" s="40"/>
      <c r="Y80" s="40"/>
      <c r="Z80" s="40"/>
      <c r="AA80" s="40"/>
      <c r="AB80" s="40"/>
      <c r="AC80" s="40"/>
      <c r="AD80" s="40"/>
      <c r="AE80" s="40"/>
    </row>
    <row r="81" s="2" customFormat="1" ht="40.05" customHeight="1">
      <c r="A81" s="40"/>
      <c r="B81" s="41"/>
      <c r="C81" s="34" t="s">
        <v>25</v>
      </c>
      <c r="D81" s="42"/>
      <c r="E81" s="42"/>
      <c r="F81" s="29" t="str">
        <f>E15</f>
        <v>UP v Olomouci, Křižkovského 511/8, Olomouc</v>
      </c>
      <c r="G81" s="42"/>
      <c r="H81" s="42"/>
      <c r="I81" s="34" t="s">
        <v>33</v>
      </c>
      <c r="J81" s="38" t="str">
        <f>E21</f>
        <v>RV projekt s.r.o., Poláškova 1535, Valašské Meziří</v>
      </c>
      <c r="K81" s="42"/>
      <c r="L81" s="148"/>
      <c r="S81" s="40"/>
      <c r="T81" s="40"/>
      <c r="U81" s="40"/>
      <c r="V81" s="40"/>
      <c r="W81" s="40"/>
      <c r="X81" s="40"/>
      <c r="Y81" s="40"/>
      <c r="Z81" s="40"/>
      <c r="AA81" s="40"/>
      <c r="AB81" s="40"/>
      <c r="AC81" s="40"/>
      <c r="AD81" s="40"/>
      <c r="AE81" s="40"/>
    </row>
    <row r="82" s="2" customFormat="1" ht="40.05" customHeight="1">
      <c r="A82" s="40"/>
      <c r="B82" s="41"/>
      <c r="C82" s="34" t="s">
        <v>31</v>
      </c>
      <c r="D82" s="42"/>
      <c r="E82" s="42"/>
      <c r="F82" s="29" t="str">
        <f>IF(E18="","",E18)</f>
        <v>Vyplň údaj</v>
      </c>
      <c r="G82" s="42"/>
      <c r="H82" s="42"/>
      <c r="I82" s="34" t="s">
        <v>38</v>
      </c>
      <c r="J82" s="38" t="str">
        <f>E24</f>
        <v>RV projekt s.r.o., Poláškova 1535, Valašské Meziří</v>
      </c>
      <c r="K82" s="42"/>
      <c r="L82" s="148"/>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11" customFormat="1" ht="29.28" customHeight="1">
      <c r="A84" s="189"/>
      <c r="B84" s="190"/>
      <c r="C84" s="191" t="s">
        <v>212</v>
      </c>
      <c r="D84" s="192" t="s">
        <v>60</v>
      </c>
      <c r="E84" s="192" t="s">
        <v>56</v>
      </c>
      <c r="F84" s="192" t="s">
        <v>57</v>
      </c>
      <c r="G84" s="192" t="s">
        <v>213</v>
      </c>
      <c r="H84" s="192" t="s">
        <v>214</v>
      </c>
      <c r="I84" s="192" t="s">
        <v>215</v>
      </c>
      <c r="J84" s="192" t="s">
        <v>199</v>
      </c>
      <c r="K84" s="193" t="s">
        <v>216</v>
      </c>
      <c r="L84" s="194"/>
      <c r="M84" s="94" t="s">
        <v>19</v>
      </c>
      <c r="N84" s="95" t="s">
        <v>45</v>
      </c>
      <c r="O84" s="95" t="s">
        <v>217</v>
      </c>
      <c r="P84" s="95" t="s">
        <v>218</v>
      </c>
      <c r="Q84" s="95" t="s">
        <v>219</v>
      </c>
      <c r="R84" s="95" t="s">
        <v>220</v>
      </c>
      <c r="S84" s="95" t="s">
        <v>221</v>
      </c>
      <c r="T84" s="95" t="s">
        <v>222</v>
      </c>
      <c r="U84" s="96" t="s">
        <v>223</v>
      </c>
      <c r="V84" s="189"/>
      <c r="W84" s="189"/>
      <c r="X84" s="189"/>
      <c r="Y84" s="189"/>
      <c r="Z84" s="189"/>
      <c r="AA84" s="189"/>
      <c r="AB84" s="189"/>
      <c r="AC84" s="189"/>
      <c r="AD84" s="189"/>
      <c r="AE84" s="189"/>
    </row>
    <row r="85" s="2" customFormat="1" ht="22.8" customHeight="1">
      <c r="A85" s="40"/>
      <c r="B85" s="41"/>
      <c r="C85" s="101" t="s">
        <v>224</v>
      </c>
      <c r="D85" s="42"/>
      <c r="E85" s="42"/>
      <c r="F85" s="42"/>
      <c r="G85" s="42"/>
      <c r="H85" s="42"/>
      <c r="I85" s="42"/>
      <c r="J85" s="195">
        <f>BK85</f>
        <v>0</v>
      </c>
      <c r="K85" s="42"/>
      <c r="L85" s="46"/>
      <c r="M85" s="97"/>
      <c r="N85" s="196"/>
      <c r="O85" s="98"/>
      <c r="P85" s="197">
        <f>P86+P95</f>
        <v>0</v>
      </c>
      <c r="Q85" s="98"/>
      <c r="R85" s="197">
        <f>R86+R95</f>
        <v>0</v>
      </c>
      <c r="S85" s="98"/>
      <c r="T85" s="197">
        <f>T86+T95</f>
        <v>0</v>
      </c>
      <c r="U85" s="99"/>
      <c r="V85" s="40"/>
      <c r="W85" s="40"/>
      <c r="X85" s="40"/>
      <c r="Y85" s="40"/>
      <c r="Z85" s="40"/>
      <c r="AA85" s="40"/>
      <c r="AB85" s="40"/>
      <c r="AC85" s="40"/>
      <c r="AD85" s="40"/>
      <c r="AE85" s="40"/>
      <c r="AT85" s="19" t="s">
        <v>74</v>
      </c>
      <c r="AU85" s="19" t="s">
        <v>200</v>
      </c>
      <c r="BK85" s="198">
        <f>BK86+BK95</f>
        <v>0</v>
      </c>
    </row>
    <row r="86" s="12" customFormat="1" ht="25.92" customHeight="1">
      <c r="A86" s="12"/>
      <c r="B86" s="199"/>
      <c r="C86" s="200"/>
      <c r="D86" s="201" t="s">
        <v>74</v>
      </c>
      <c r="E86" s="202" t="s">
        <v>5427</v>
      </c>
      <c r="F86" s="202" t="s">
        <v>5428</v>
      </c>
      <c r="G86" s="200"/>
      <c r="H86" s="200"/>
      <c r="I86" s="203"/>
      <c r="J86" s="204">
        <f>BK86</f>
        <v>0</v>
      </c>
      <c r="K86" s="200"/>
      <c r="L86" s="205"/>
      <c r="M86" s="206"/>
      <c r="N86" s="207"/>
      <c r="O86" s="207"/>
      <c r="P86" s="208">
        <f>SUM(P87:P94)</f>
        <v>0</v>
      </c>
      <c r="Q86" s="207"/>
      <c r="R86" s="208">
        <f>SUM(R87:R94)</f>
        <v>0</v>
      </c>
      <c r="S86" s="207"/>
      <c r="T86" s="208">
        <f>SUM(T87:T94)</f>
        <v>0</v>
      </c>
      <c r="U86" s="209"/>
      <c r="V86" s="12"/>
      <c r="W86" s="12"/>
      <c r="X86" s="12"/>
      <c r="Y86" s="12"/>
      <c r="Z86" s="12"/>
      <c r="AA86" s="12"/>
      <c r="AB86" s="12"/>
      <c r="AC86" s="12"/>
      <c r="AD86" s="12"/>
      <c r="AE86" s="12"/>
      <c r="AR86" s="210" t="s">
        <v>234</v>
      </c>
      <c r="AT86" s="211" t="s">
        <v>74</v>
      </c>
      <c r="AU86" s="211" t="s">
        <v>75</v>
      </c>
      <c r="AY86" s="210" t="s">
        <v>227</v>
      </c>
      <c r="BK86" s="212">
        <f>SUM(BK87:BK94)</f>
        <v>0</v>
      </c>
    </row>
    <row r="87" s="2" customFormat="1" ht="16.5" customHeight="1">
      <c r="A87" s="40"/>
      <c r="B87" s="41"/>
      <c r="C87" s="215" t="s">
        <v>82</v>
      </c>
      <c r="D87" s="215" t="s">
        <v>229</v>
      </c>
      <c r="E87" s="216" t="s">
        <v>5429</v>
      </c>
      <c r="F87" s="217" t="s">
        <v>5430</v>
      </c>
      <c r="G87" s="218" t="s">
        <v>4964</v>
      </c>
      <c r="H87" s="219">
        <v>1</v>
      </c>
      <c r="I87" s="220"/>
      <c r="J87" s="221">
        <f>ROUND(I87*H87,2)</f>
        <v>0</v>
      </c>
      <c r="K87" s="217" t="s">
        <v>19</v>
      </c>
      <c r="L87" s="46"/>
      <c r="M87" s="222" t="s">
        <v>19</v>
      </c>
      <c r="N87" s="223" t="s">
        <v>46</v>
      </c>
      <c r="O87" s="86"/>
      <c r="P87" s="224">
        <f>O87*H87</f>
        <v>0</v>
      </c>
      <c r="Q87" s="224">
        <v>0</v>
      </c>
      <c r="R87" s="224">
        <f>Q87*H87</f>
        <v>0</v>
      </c>
      <c r="S87" s="224">
        <v>0</v>
      </c>
      <c r="T87" s="224">
        <f>S87*H87</f>
        <v>0</v>
      </c>
      <c r="U87" s="225" t="s">
        <v>19</v>
      </c>
      <c r="V87" s="40"/>
      <c r="W87" s="40"/>
      <c r="X87" s="40"/>
      <c r="Y87" s="40"/>
      <c r="Z87" s="40"/>
      <c r="AA87" s="40"/>
      <c r="AB87" s="40"/>
      <c r="AC87" s="40"/>
      <c r="AD87" s="40"/>
      <c r="AE87" s="40"/>
      <c r="AR87" s="226" t="s">
        <v>5431</v>
      </c>
      <c r="AT87" s="226" t="s">
        <v>229</v>
      </c>
      <c r="AU87" s="226" t="s">
        <v>82</v>
      </c>
      <c r="AY87" s="19" t="s">
        <v>227</v>
      </c>
      <c r="BE87" s="227">
        <f>IF(N87="základní",J87,0)</f>
        <v>0</v>
      </c>
      <c r="BF87" s="227">
        <f>IF(N87="snížená",J87,0)</f>
        <v>0</v>
      </c>
      <c r="BG87" s="227">
        <f>IF(N87="zákl. přenesená",J87,0)</f>
        <v>0</v>
      </c>
      <c r="BH87" s="227">
        <f>IF(N87="sníž. přenesená",J87,0)</f>
        <v>0</v>
      </c>
      <c r="BI87" s="227">
        <f>IF(N87="nulová",J87,0)</f>
        <v>0</v>
      </c>
      <c r="BJ87" s="19" t="s">
        <v>82</v>
      </c>
      <c r="BK87" s="227">
        <f>ROUND(I87*H87,2)</f>
        <v>0</v>
      </c>
      <c r="BL87" s="19" t="s">
        <v>5431</v>
      </c>
      <c r="BM87" s="226" t="s">
        <v>5432</v>
      </c>
    </row>
    <row r="88" s="2" customFormat="1">
      <c r="A88" s="40"/>
      <c r="B88" s="41"/>
      <c r="C88" s="42"/>
      <c r="D88" s="235" t="s">
        <v>519</v>
      </c>
      <c r="E88" s="42"/>
      <c r="F88" s="279" t="s">
        <v>5433</v>
      </c>
      <c r="G88" s="42"/>
      <c r="H88" s="42"/>
      <c r="I88" s="230"/>
      <c r="J88" s="42"/>
      <c r="K88" s="42"/>
      <c r="L88" s="46"/>
      <c r="M88" s="231"/>
      <c r="N88" s="232"/>
      <c r="O88" s="86"/>
      <c r="P88" s="86"/>
      <c r="Q88" s="86"/>
      <c r="R88" s="86"/>
      <c r="S88" s="86"/>
      <c r="T88" s="86"/>
      <c r="U88" s="87"/>
      <c r="V88" s="40"/>
      <c r="W88" s="40"/>
      <c r="X88" s="40"/>
      <c r="Y88" s="40"/>
      <c r="Z88" s="40"/>
      <c r="AA88" s="40"/>
      <c r="AB88" s="40"/>
      <c r="AC88" s="40"/>
      <c r="AD88" s="40"/>
      <c r="AE88" s="40"/>
      <c r="AT88" s="19" t="s">
        <v>519</v>
      </c>
      <c r="AU88" s="19" t="s">
        <v>82</v>
      </c>
    </row>
    <row r="89" s="13" customFormat="1">
      <c r="A89" s="13"/>
      <c r="B89" s="233"/>
      <c r="C89" s="234"/>
      <c r="D89" s="235" t="s">
        <v>238</v>
      </c>
      <c r="E89" s="236" t="s">
        <v>19</v>
      </c>
      <c r="F89" s="237" t="s">
        <v>82</v>
      </c>
      <c r="G89" s="234"/>
      <c r="H89" s="238">
        <v>1</v>
      </c>
      <c r="I89" s="239"/>
      <c r="J89" s="234"/>
      <c r="K89" s="234"/>
      <c r="L89" s="240"/>
      <c r="M89" s="241"/>
      <c r="N89" s="242"/>
      <c r="O89" s="242"/>
      <c r="P89" s="242"/>
      <c r="Q89" s="242"/>
      <c r="R89" s="242"/>
      <c r="S89" s="242"/>
      <c r="T89" s="242"/>
      <c r="U89" s="243"/>
      <c r="V89" s="13"/>
      <c r="W89" s="13"/>
      <c r="X89" s="13"/>
      <c r="Y89" s="13"/>
      <c r="Z89" s="13"/>
      <c r="AA89" s="13"/>
      <c r="AB89" s="13"/>
      <c r="AC89" s="13"/>
      <c r="AD89" s="13"/>
      <c r="AE89" s="13"/>
      <c r="AT89" s="244" t="s">
        <v>238</v>
      </c>
      <c r="AU89" s="244" t="s">
        <v>82</v>
      </c>
      <c r="AV89" s="13" t="s">
        <v>84</v>
      </c>
      <c r="AW89" s="13" t="s">
        <v>37</v>
      </c>
      <c r="AX89" s="13" t="s">
        <v>75</v>
      </c>
      <c r="AY89" s="244" t="s">
        <v>227</v>
      </c>
    </row>
    <row r="90" s="14" customFormat="1">
      <c r="A90" s="14"/>
      <c r="B90" s="245"/>
      <c r="C90" s="246"/>
      <c r="D90" s="235" t="s">
        <v>238</v>
      </c>
      <c r="E90" s="247" t="s">
        <v>19</v>
      </c>
      <c r="F90" s="248" t="s">
        <v>240</v>
      </c>
      <c r="G90" s="246"/>
      <c r="H90" s="249">
        <v>1</v>
      </c>
      <c r="I90" s="250"/>
      <c r="J90" s="246"/>
      <c r="K90" s="246"/>
      <c r="L90" s="251"/>
      <c r="M90" s="252"/>
      <c r="N90" s="253"/>
      <c r="O90" s="253"/>
      <c r="P90" s="253"/>
      <c r="Q90" s="253"/>
      <c r="R90" s="253"/>
      <c r="S90" s="253"/>
      <c r="T90" s="253"/>
      <c r="U90" s="254"/>
      <c r="V90" s="14"/>
      <c r="W90" s="14"/>
      <c r="X90" s="14"/>
      <c r="Y90" s="14"/>
      <c r="Z90" s="14"/>
      <c r="AA90" s="14"/>
      <c r="AB90" s="14"/>
      <c r="AC90" s="14"/>
      <c r="AD90" s="14"/>
      <c r="AE90" s="14"/>
      <c r="AT90" s="255" t="s">
        <v>238</v>
      </c>
      <c r="AU90" s="255" t="s">
        <v>82</v>
      </c>
      <c r="AV90" s="14" t="s">
        <v>234</v>
      </c>
      <c r="AW90" s="14" t="s">
        <v>37</v>
      </c>
      <c r="AX90" s="14" t="s">
        <v>82</v>
      </c>
      <c r="AY90" s="255" t="s">
        <v>227</v>
      </c>
    </row>
    <row r="91" s="2" customFormat="1" ht="16.5" customHeight="1">
      <c r="A91" s="40"/>
      <c r="B91" s="41"/>
      <c r="C91" s="215" t="s">
        <v>84</v>
      </c>
      <c r="D91" s="215" t="s">
        <v>229</v>
      </c>
      <c r="E91" s="216" t="s">
        <v>5434</v>
      </c>
      <c r="F91" s="217" t="s">
        <v>5435</v>
      </c>
      <c r="G91" s="218" t="s">
        <v>4964</v>
      </c>
      <c r="H91" s="219">
        <v>1</v>
      </c>
      <c r="I91" s="220"/>
      <c r="J91" s="221">
        <f>ROUND(I91*H91,2)</f>
        <v>0</v>
      </c>
      <c r="K91" s="217" t="s">
        <v>19</v>
      </c>
      <c r="L91" s="46"/>
      <c r="M91" s="222" t="s">
        <v>19</v>
      </c>
      <c r="N91" s="223" t="s">
        <v>46</v>
      </c>
      <c r="O91" s="86"/>
      <c r="P91" s="224">
        <f>O91*H91</f>
        <v>0</v>
      </c>
      <c r="Q91" s="224">
        <v>0</v>
      </c>
      <c r="R91" s="224">
        <f>Q91*H91</f>
        <v>0</v>
      </c>
      <c r="S91" s="224">
        <v>0</v>
      </c>
      <c r="T91" s="224">
        <f>S91*H91</f>
        <v>0</v>
      </c>
      <c r="U91" s="225" t="s">
        <v>19</v>
      </c>
      <c r="V91" s="40"/>
      <c r="W91" s="40"/>
      <c r="X91" s="40"/>
      <c r="Y91" s="40"/>
      <c r="Z91" s="40"/>
      <c r="AA91" s="40"/>
      <c r="AB91" s="40"/>
      <c r="AC91" s="40"/>
      <c r="AD91" s="40"/>
      <c r="AE91" s="40"/>
      <c r="AR91" s="226" t="s">
        <v>5431</v>
      </c>
      <c r="AT91" s="226" t="s">
        <v>229</v>
      </c>
      <c r="AU91" s="226" t="s">
        <v>82</v>
      </c>
      <c r="AY91" s="19" t="s">
        <v>227</v>
      </c>
      <c r="BE91" s="227">
        <f>IF(N91="základní",J91,0)</f>
        <v>0</v>
      </c>
      <c r="BF91" s="227">
        <f>IF(N91="snížená",J91,0)</f>
        <v>0</v>
      </c>
      <c r="BG91" s="227">
        <f>IF(N91="zákl. přenesená",J91,0)</f>
        <v>0</v>
      </c>
      <c r="BH91" s="227">
        <f>IF(N91="sníž. přenesená",J91,0)</f>
        <v>0</v>
      </c>
      <c r="BI91" s="227">
        <f>IF(N91="nulová",J91,0)</f>
        <v>0</v>
      </c>
      <c r="BJ91" s="19" t="s">
        <v>82</v>
      </c>
      <c r="BK91" s="227">
        <f>ROUND(I91*H91,2)</f>
        <v>0</v>
      </c>
      <c r="BL91" s="19" t="s">
        <v>5431</v>
      </c>
      <c r="BM91" s="226" t="s">
        <v>5436</v>
      </c>
    </row>
    <row r="92" s="2" customFormat="1">
      <c r="A92" s="40"/>
      <c r="B92" s="41"/>
      <c r="C92" s="42"/>
      <c r="D92" s="235" t="s">
        <v>519</v>
      </c>
      <c r="E92" s="42"/>
      <c r="F92" s="279" t="s">
        <v>5437</v>
      </c>
      <c r="G92" s="42"/>
      <c r="H92" s="42"/>
      <c r="I92" s="230"/>
      <c r="J92" s="42"/>
      <c r="K92" s="42"/>
      <c r="L92" s="46"/>
      <c r="M92" s="231"/>
      <c r="N92" s="232"/>
      <c r="O92" s="86"/>
      <c r="P92" s="86"/>
      <c r="Q92" s="86"/>
      <c r="R92" s="86"/>
      <c r="S92" s="86"/>
      <c r="T92" s="86"/>
      <c r="U92" s="87"/>
      <c r="V92" s="40"/>
      <c r="W92" s="40"/>
      <c r="X92" s="40"/>
      <c r="Y92" s="40"/>
      <c r="Z92" s="40"/>
      <c r="AA92" s="40"/>
      <c r="AB92" s="40"/>
      <c r="AC92" s="40"/>
      <c r="AD92" s="40"/>
      <c r="AE92" s="40"/>
      <c r="AT92" s="19" t="s">
        <v>519</v>
      </c>
      <c r="AU92" s="19" t="s">
        <v>82</v>
      </c>
    </row>
    <row r="93" s="13" customFormat="1">
      <c r="A93" s="13"/>
      <c r="B93" s="233"/>
      <c r="C93" s="234"/>
      <c r="D93" s="235" t="s">
        <v>238</v>
      </c>
      <c r="E93" s="236" t="s">
        <v>19</v>
      </c>
      <c r="F93" s="237" t="s">
        <v>82</v>
      </c>
      <c r="G93" s="234"/>
      <c r="H93" s="238">
        <v>1</v>
      </c>
      <c r="I93" s="239"/>
      <c r="J93" s="234"/>
      <c r="K93" s="234"/>
      <c r="L93" s="240"/>
      <c r="M93" s="241"/>
      <c r="N93" s="242"/>
      <c r="O93" s="242"/>
      <c r="P93" s="242"/>
      <c r="Q93" s="242"/>
      <c r="R93" s="242"/>
      <c r="S93" s="242"/>
      <c r="T93" s="242"/>
      <c r="U93" s="243"/>
      <c r="V93" s="13"/>
      <c r="W93" s="13"/>
      <c r="X93" s="13"/>
      <c r="Y93" s="13"/>
      <c r="Z93" s="13"/>
      <c r="AA93" s="13"/>
      <c r="AB93" s="13"/>
      <c r="AC93" s="13"/>
      <c r="AD93" s="13"/>
      <c r="AE93" s="13"/>
      <c r="AT93" s="244" t="s">
        <v>238</v>
      </c>
      <c r="AU93" s="244" t="s">
        <v>82</v>
      </c>
      <c r="AV93" s="13" t="s">
        <v>84</v>
      </c>
      <c r="AW93" s="13" t="s">
        <v>37</v>
      </c>
      <c r="AX93" s="13" t="s">
        <v>75</v>
      </c>
      <c r="AY93" s="244" t="s">
        <v>227</v>
      </c>
    </row>
    <row r="94" s="14" customFormat="1">
      <c r="A94" s="14"/>
      <c r="B94" s="245"/>
      <c r="C94" s="246"/>
      <c r="D94" s="235" t="s">
        <v>238</v>
      </c>
      <c r="E94" s="247" t="s">
        <v>19</v>
      </c>
      <c r="F94" s="248" t="s">
        <v>240</v>
      </c>
      <c r="G94" s="246"/>
      <c r="H94" s="249">
        <v>1</v>
      </c>
      <c r="I94" s="250"/>
      <c r="J94" s="246"/>
      <c r="K94" s="246"/>
      <c r="L94" s="251"/>
      <c r="M94" s="252"/>
      <c r="N94" s="253"/>
      <c r="O94" s="253"/>
      <c r="P94" s="253"/>
      <c r="Q94" s="253"/>
      <c r="R94" s="253"/>
      <c r="S94" s="253"/>
      <c r="T94" s="253"/>
      <c r="U94" s="254"/>
      <c r="V94" s="14"/>
      <c r="W94" s="14"/>
      <c r="X94" s="14"/>
      <c r="Y94" s="14"/>
      <c r="Z94" s="14"/>
      <c r="AA94" s="14"/>
      <c r="AB94" s="14"/>
      <c r="AC94" s="14"/>
      <c r="AD94" s="14"/>
      <c r="AE94" s="14"/>
      <c r="AT94" s="255" t="s">
        <v>238</v>
      </c>
      <c r="AU94" s="255" t="s">
        <v>82</v>
      </c>
      <c r="AV94" s="14" t="s">
        <v>234</v>
      </c>
      <c r="AW94" s="14" t="s">
        <v>37</v>
      </c>
      <c r="AX94" s="14" t="s">
        <v>82</v>
      </c>
      <c r="AY94" s="255" t="s">
        <v>227</v>
      </c>
    </row>
    <row r="95" s="12" customFormat="1" ht="25.92" customHeight="1">
      <c r="A95" s="12"/>
      <c r="B95" s="199"/>
      <c r="C95" s="200"/>
      <c r="D95" s="201" t="s">
        <v>74</v>
      </c>
      <c r="E95" s="202" t="s">
        <v>187</v>
      </c>
      <c r="F95" s="202" t="s">
        <v>5438</v>
      </c>
      <c r="G95" s="200"/>
      <c r="H95" s="200"/>
      <c r="I95" s="203"/>
      <c r="J95" s="204">
        <f>BK95</f>
        <v>0</v>
      </c>
      <c r="K95" s="200"/>
      <c r="L95" s="205"/>
      <c r="M95" s="206"/>
      <c r="N95" s="207"/>
      <c r="O95" s="207"/>
      <c r="P95" s="208">
        <f>P96+P133+P138+P154</f>
        <v>0</v>
      </c>
      <c r="Q95" s="207"/>
      <c r="R95" s="208">
        <f>R96+R133+R138+R154</f>
        <v>0</v>
      </c>
      <c r="S95" s="207"/>
      <c r="T95" s="208">
        <f>T96+T133+T138+T154</f>
        <v>0</v>
      </c>
      <c r="U95" s="209"/>
      <c r="V95" s="12"/>
      <c r="W95" s="12"/>
      <c r="X95" s="12"/>
      <c r="Y95" s="12"/>
      <c r="Z95" s="12"/>
      <c r="AA95" s="12"/>
      <c r="AB95" s="12"/>
      <c r="AC95" s="12"/>
      <c r="AD95" s="12"/>
      <c r="AE95" s="12"/>
      <c r="AR95" s="210" t="s">
        <v>267</v>
      </c>
      <c r="AT95" s="211" t="s">
        <v>74</v>
      </c>
      <c r="AU95" s="211" t="s">
        <v>75</v>
      </c>
      <c r="AY95" s="210" t="s">
        <v>227</v>
      </c>
      <c r="BK95" s="212">
        <f>BK96+BK133+BK138+BK154</f>
        <v>0</v>
      </c>
    </row>
    <row r="96" s="12" customFormat="1" ht="22.8" customHeight="1">
      <c r="A96" s="12"/>
      <c r="B96" s="199"/>
      <c r="C96" s="200"/>
      <c r="D96" s="201" t="s">
        <v>74</v>
      </c>
      <c r="E96" s="213" t="s">
        <v>2289</v>
      </c>
      <c r="F96" s="213" t="s">
        <v>5439</v>
      </c>
      <c r="G96" s="200"/>
      <c r="H96" s="200"/>
      <c r="I96" s="203"/>
      <c r="J96" s="214">
        <f>BK96</f>
        <v>0</v>
      </c>
      <c r="K96" s="200"/>
      <c r="L96" s="205"/>
      <c r="M96" s="206"/>
      <c r="N96" s="207"/>
      <c r="O96" s="207"/>
      <c r="P96" s="208">
        <f>SUM(P97:P132)</f>
        <v>0</v>
      </c>
      <c r="Q96" s="207"/>
      <c r="R96" s="208">
        <f>SUM(R97:R132)</f>
        <v>0</v>
      </c>
      <c r="S96" s="207"/>
      <c r="T96" s="208">
        <f>SUM(T97:T132)</f>
        <v>0</v>
      </c>
      <c r="U96" s="209"/>
      <c r="V96" s="12"/>
      <c r="W96" s="12"/>
      <c r="X96" s="12"/>
      <c r="Y96" s="12"/>
      <c r="Z96" s="12"/>
      <c r="AA96" s="12"/>
      <c r="AB96" s="12"/>
      <c r="AC96" s="12"/>
      <c r="AD96" s="12"/>
      <c r="AE96" s="12"/>
      <c r="AR96" s="210" t="s">
        <v>267</v>
      </c>
      <c r="AT96" s="211" t="s">
        <v>74</v>
      </c>
      <c r="AU96" s="211" t="s">
        <v>82</v>
      </c>
      <c r="AY96" s="210" t="s">
        <v>227</v>
      </c>
      <c r="BK96" s="212">
        <f>SUM(BK97:BK132)</f>
        <v>0</v>
      </c>
    </row>
    <row r="97" s="2" customFormat="1" ht="16.5" customHeight="1">
      <c r="A97" s="40"/>
      <c r="B97" s="41"/>
      <c r="C97" s="215" t="s">
        <v>91</v>
      </c>
      <c r="D97" s="215" t="s">
        <v>229</v>
      </c>
      <c r="E97" s="216" t="s">
        <v>5440</v>
      </c>
      <c r="F97" s="217" t="s">
        <v>5441</v>
      </c>
      <c r="G97" s="218" t="s">
        <v>4964</v>
      </c>
      <c r="H97" s="219">
        <v>1</v>
      </c>
      <c r="I97" s="220"/>
      <c r="J97" s="221">
        <f>ROUND(I97*H97,2)</f>
        <v>0</v>
      </c>
      <c r="K97" s="217" t="s">
        <v>4381</v>
      </c>
      <c r="L97" s="46"/>
      <c r="M97" s="222" t="s">
        <v>19</v>
      </c>
      <c r="N97" s="223" t="s">
        <v>46</v>
      </c>
      <c r="O97" s="86"/>
      <c r="P97" s="224">
        <f>O97*H97</f>
        <v>0</v>
      </c>
      <c r="Q97" s="224">
        <v>0</v>
      </c>
      <c r="R97" s="224">
        <f>Q97*H97</f>
        <v>0</v>
      </c>
      <c r="S97" s="224">
        <v>0</v>
      </c>
      <c r="T97" s="224">
        <f>S97*H97</f>
        <v>0</v>
      </c>
      <c r="U97" s="225" t="s">
        <v>19</v>
      </c>
      <c r="V97" s="40"/>
      <c r="W97" s="40"/>
      <c r="X97" s="40"/>
      <c r="Y97" s="40"/>
      <c r="Z97" s="40"/>
      <c r="AA97" s="40"/>
      <c r="AB97" s="40"/>
      <c r="AC97" s="40"/>
      <c r="AD97" s="40"/>
      <c r="AE97" s="40"/>
      <c r="AR97" s="226" t="s">
        <v>2293</v>
      </c>
      <c r="AT97" s="226" t="s">
        <v>229</v>
      </c>
      <c r="AU97" s="226" t="s">
        <v>84</v>
      </c>
      <c r="AY97" s="19" t="s">
        <v>227</v>
      </c>
      <c r="BE97" s="227">
        <f>IF(N97="základní",J97,0)</f>
        <v>0</v>
      </c>
      <c r="BF97" s="227">
        <f>IF(N97="snížená",J97,0)</f>
        <v>0</v>
      </c>
      <c r="BG97" s="227">
        <f>IF(N97="zákl. přenesená",J97,0)</f>
        <v>0</v>
      </c>
      <c r="BH97" s="227">
        <f>IF(N97="sníž. přenesená",J97,0)</f>
        <v>0</v>
      </c>
      <c r="BI97" s="227">
        <f>IF(N97="nulová",J97,0)</f>
        <v>0</v>
      </c>
      <c r="BJ97" s="19" t="s">
        <v>82</v>
      </c>
      <c r="BK97" s="227">
        <f>ROUND(I97*H97,2)</f>
        <v>0</v>
      </c>
      <c r="BL97" s="19" t="s">
        <v>2293</v>
      </c>
      <c r="BM97" s="226" t="s">
        <v>5442</v>
      </c>
    </row>
    <row r="98" s="2" customFormat="1">
      <c r="A98" s="40"/>
      <c r="B98" s="41"/>
      <c r="C98" s="42"/>
      <c r="D98" s="228" t="s">
        <v>236</v>
      </c>
      <c r="E98" s="42"/>
      <c r="F98" s="229" t="s">
        <v>5443</v>
      </c>
      <c r="G98" s="42"/>
      <c r="H98" s="42"/>
      <c r="I98" s="230"/>
      <c r="J98" s="42"/>
      <c r="K98" s="42"/>
      <c r="L98" s="46"/>
      <c r="M98" s="231"/>
      <c r="N98" s="232"/>
      <c r="O98" s="86"/>
      <c r="P98" s="86"/>
      <c r="Q98" s="86"/>
      <c r="R98" s="86"/>
      <c r="S98" s="86"/>
      <c r="T98" s="86"/>
      <c r="U98" s="87"/>
      <c r="V98" s="40"/>
      <c r="W98" s="40"/>
      <c r="X98" s="40"/>
      <c r="Y98" s="40"/>
      <c r="Z98" s="40"/>
      <c r="AA98" s="40"/>
      <c r="AB98" s="40"/>
      <c r="AC98" s="40"/>
      <c r="AD98" s="40"/>
      <c r="AE98" s="40"/>
      <c r="AT98" s="19" t="s">
        <v>236</v>
      </c>
      <c r="AU98" s="19" t="s">
        <v>84</v>
      </c>
    </row>
    <row r="99" s="2" customFormat="1">
      <c r="A99" s="40"/>
      <c r="B99" s="41"/>
      <c r="C99" s="42"/>
      <c r="D99" s="235" t="s">
        <v>519</v>
      </c>
      <c r="E99" s="42"/>
      <c r="F99" s="279" t="s">
        <v>5444</v>
      </c>
      <c r="G99" s="42"/>
      <c r="H99" s="42"/>
      <c r="I99" s="230"/>
      <c r="J99" s="42"/>
      <c r="K99" s="42"/>
      <c r="L99" s="46"/>
      <c r="M99" s="231"/>
      <c r="N99" s="232"/>
      <c r="O99" s="86"/>
      <c r="P99" s="86"/>
      <c r="Q99" s="86"/>
      <c r="R99" s="86"/>
      <c r="S99" s="86"/>
      <c r="T99" s="86"/>
      <c r="U99" s="87"/>
      <c r="V99" s="40"/>
      <c r="W99" s="40"/>
      <c r="X99" s="40"/>
      <c r="Y99" s="40"/>
      <c r="Z99" s="40"/>
      <c r="AA99" s="40"/>
      <c r="AB99" s="40"/>
      <c r="AC99" s="40"/>
      <c r="AD99" s="40"/>
      <c r="AE99" s="40"/>
      <c r="AT99" s="19" t="s">
        <v>519</v>
      </c>
      <c r="AU99" s="19" t="s">
        <v>84</v>
      </c>
    </row>
    <row r="100" s="13" customFormat="1">
      <c r="A100" s="13"/>
      <c r="B100" s="233"/>
      <c r="C100" s="234"/>
      <c r="D100" s="235" t="s">
        <v>238</v>
      </c>
      <c r="E100" s="236" t="s">
        <v>19</v>
      </c>
      <c r="F100" s="237" t="s">
        <v>82</v>
      </c>
      <c r="G100" s="234"/>
      <c r="H100" s="238">
        <v>1</v>
      </c>
      <c r="I100" s="239"/>
      <c r="J100" s="234"/>
      <c r="K100" s="234"/>
      <c r="L100" s="240"/>
      <c r="M100" s="241"/>
      <c r="N100" s="242"/>
      <c r="O100" s="242"/>
      <c r="P100" s="242"/>
      <c r="Q100" s="242"/>
      <c r="R100" s="242"/>
      <c r="S100" s="242"/>
      <c r="T100" s="242"/>
      <c r="U100" s="243"/>
      <c r="V100" s="13"/>
      <c r="W100" s="13"/>
      <c r="X100" s="13"/>
      <c r="Y100" s="13"/>
      <c r="Z100" s="13"/>
      <c r="AA100" s="13"/>
      <c r="AB100" s="13"/>
      <c r="AC100" s="13"/>
      <c r="AD100" s="13"/>
      <c r="AE100" s="13"/>
      <c r="AT100" s="244" t="s">
        <v>238</v>
      </c>
      <c r="AU100" s="244" t="s">
        <v>84</v>
      </c>
      <c r="AV100" s="13" t="s">
        <v>84</v>
      </c>
      <c r="AW100" s="13" t="s">
        <v>37</v>
      </c>
      <c r="AX100" s="13" t="s">
        <v>75</v>
      </c>
      <c r="AY100" s="244" t="s">
        <v>227</v>
      </c>
    </row>
    <row r="101" s="14" customFormat="1">
      <c r="A101" s="14"/>
      <c r="B101" s="245"/>
      <c r="C101" s="246"/>
      <c r="D101" s="235" t="s">
        <v>238</v>
      </c>
      <c r="E101" s="247" t="s">
        <v>19</v>
      </c>
      <c r="F101" s="248" t="s">
        <v>240</v>
      </c>
      <c r="G101" s="246"/>
      <c r="H101" s="249">
        <v>1</v>
      </c>
      <c r="I101" s="250"/>
      <c r="J101" s="246"/>
      <c r="K101" s="246"/>
      <c r="L101" s="251"/>
      <c r="M101" s="252"/>
      <c r="N101" s="253"/>
      <c r="O101" s="253"/>
      <c r="P101" s="253"/>
      <c r="Q101" s="253"/>
      <c r="R101" s="253"/>
      <c r="S101" s="253"/>
      <c r="T101" s="253"/>
      <c r="U101" s="254"/>
      <c r="V101" s="14"/>
      <c r="W101" s="14"/>
      <c r="X101" s="14"/>
      <c r="Y101" s="14"/>
      <c r="Z101" s="14"/>
      <c r="AA101" s="14"/>
      <c r="AB101" s="14"/>
      <c r="AC101" s="14"/>
      <c r="AD101" s="14"/>
      <c r="AE101" s="14"/>
      <c r="AT101" s="255" t="s">
        <v>238</v>
      </c>
      <c r="AU101" s="255" t="s">
        <v>84</v>
      </c>
      <c r="AV101" s="14" t="s">
        <v>234</v>
      </c>
      <c r="AW101" s="14" t="s">
        <v>37</v>
      </c>
      <c r="AX101" s="14" t="s">
        <v>82</v>
      </c>
      <c r="AY101" s="255" t="s">
        <v>227</v>
      </c>
    </row>
    <row r="102" s="2" customFormat="1" ht="16.5" customHeight="1">
      <c r="A102" s="40"/>
      <c r="B102" s="41"/>
      <c r="C102" s="215" t="s">
        <v>234</v>
      </c>
      <c r="D102" s="215" t="s">
        <v>229</v>
      </c>
      <c r="E102" s="216" t="s">
        <v>5445</v>
      </c>
      <c r="F102" s="217" t="s">
        <v>5446</v>
      </c>
      <c r="G102" s="218" t="s">
        <v>4964</v>
      </c>
      <c r="H102" s="219">
        <v>1</v>
      </c>
      <c r="I102" s="220"/>
      <c r="J102" s="221">
        <f>ROUND(I102*H102,2)</f>
        <v>0</v>
      </c>
      <c r="K102" s="217" t="s">
        <v>4381</v>
      </c>
      <c r="L102" s="46"/>
      <c r="M102" s="222" t="s">
        <v>19</v>
      </c>
      <c r="N102" s="223" t="s">
        <v>46</v>
      </c>
      <c r="O102" s="86"/>
      <c r="P102" s="224">
        <f>O102*H102</f>
        <v>0</v>
      </c>
      <c r="Q102" s="224">
        <v>0</v>
      </c>
      <c r="R102" s="224">
        <f>Q102*H102</f>
        <v>0</v>
      </c>
      <c r="S102" s="224">
        <v>0</v>
      </c>
      <c r="T102" s="224">
        <f>S102*H102</f>
        <v>0</v>
      </c>
      <c r="U102" s="225" t="s">
        <v>19</v>
      </c>
      <c r="V102" s="40"/>
      <c r="W102" s="40"/>
      <c r="X102" s="40"/>
      <c r="Y102" s="40"/>
      <c r="Z102" s="40"/>
      <c r="AA102" s="40"/>
      <c r="AB102" s="40"/>
      <c r="AC102" s="40"/>
      <c r="AD102" s="40"/>
      <c r="AE102" s="40"/>
      <c r="AR102" s="226" t="s">
        <v>2293</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2293</v>
      </c>
      <c r="BM102" s="226" t="s">
        <v>5447</v>
      </c>
    </row>
    <row r="103" s="2" customFormat="1">
      <c r="A103" s="40"/>
      <c r="B103" s="41"/>
      <c r="C103" s="42"/>
      <c r="D103" s="228" t="s">
        <v>236</v>
      </c>
      <c r="E103" s="42"/>
      <c r="F103" s="229" t="s">
        <v>5448</v>
      </c>
      <c r="G103" s="42"/>
      <c r="H103" s="42"/>
      <c r="I103" s="230"/>
      <c r="J103" s="42"/>
      <c r="K103" s="42"/>
      <c r="L103" s="46"/>
      <c r="M103" s="231"/>
      <c r="N103" s="232"/>
      <c r="O103" s="86"/>
      <c r="P103" s="86"/>
      <c r="Q103" s="86"/>
      <c r="R103" s="86"/>
      <c r="S103" s="86"/>
      <c r="T103" s="86"/>
      <c r="U103" s="87"/>
      <c r="V103" s="40"/>
      <c r="W103" s="40"/>
      <c r="X103" s="40"/>
      <c r="Y103" s="40"/>
      <c r="Z103" s="40"/>
      <c r="AA103" s="40"/>
      <c r="AB103" s="40"/>
      <c r="AC103" s="40"/>
      <c r="AD103" s="40"/>
      <c r="AE103" s="40"/>
      <c r="AT103" s="19" t="s">
        <v>236</v>
      </c>
      <c r="AU103" s="19" t="s">
        <v>84</v>
      </c>
    </row>
    <row r="104" s="15" customFormat="1">
      <c r="A104" s="15"/>
      <c r="B104" s="266"/>
      <c r="C104" s="267"/>
      <c r="D104" s="235" t="s">
        <v>238</v>
      </c>
      <c r="E104" s="268" t="s">
        <v>19</v>
      </c>
      <c r="F104" s="269" t="s">
        <v>5449</v>
      </c>
      <c r="G104" s="267"/>
      <c r="H104" s="268" t="s">
        <v>19</v>
      </c>
      <c r="I104" s="270"/>
      <c r="J104" s="267"/>
      <c r="K104" s="267"/>
      <c r="L104" s="271"/>
      <c r="M104" s="272"/>
      <c r="N104" s="273"/>
      <c r="O104" s="273"/>
      <c r="P104" s="273"/>
      <c r="Q104" s="273"/>
      <c r="R104" s="273"/>
      <c r="S104" s="273"/>
      <c r="T104" s="273"/>
      <c r="U104" s="274"/>
      <c r="V104" s="15"/>
      <c r="W104" s="15"/>
      <c r="X104" s="15"/>
      <c r="Y104" s="15"/>
      <c r="Z104" s="15"/>
      <c r="AA104" s="15"/>
      <c r="AB104" s="15"/>
      <c r="AC104" s="15"/>
      <c r="AD104" s="15"/>
      <c r="AE104" s="15"/>
      <c r="AT104" s="275" t="s">
        <v>238</v>
      </c>
      <c r="AU104" s="275" t="s">
        <v>84</v>
      </c>
      <c r="AV104" s="15" t="s">
        <v>82</v>
      </c>
      <c r="AW104" s="15" t="s">
        <v>37</v>
      </c>
      <c r="AX104" s="15" t="s">
        <v>75</v>
      </c>
      <c r="AY104" s="275" t="s">
        <v>227</v>
      </c>
    </row>
    <row r="105" s="13" customFormat="1">
      <c r="A105" s="13"/>
      <c r="B105" s="233"/>
      <c r="C105" s="234"/>
      <c r="D105" s="235" t="s">
        <v>238</v>
      </c>
      <c r="E105" s="236" t="s">
        <v>19</v>
      </c>
      <c r="F105" s="237" t="s">
        <v>82</v>
      </c>
      <c r="G105" s="234"/>
      <c r="H105" s="238">
        <v>1</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1</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2" customFormat="1" ht="16.5" customHeight="1">
      <c r="A107" s="40"/>
      <c r="B107" s="41"/>
      <c r="C107" s="215" t="s">
        <v>267</v>
      </c>
      <c r="D107" s="215" t="s">
        <v>229</v>
      </c>
      <c r="E107" s="216" t="s">
        <v>5450</v>
      </c>
      <c r="F107" s="217" t="s">
        <v>5451</v>
      </c>
      <c r="G107" s="218" t="s">
        <v>4964</v>
      </c>
      <c r="H107" s="219">
        <v>1</v>
      </c>
      <c r="I107" s="220"/>
      <c r="J107" s="221">
        <f>ROUND(I107*H107,2)</f>
        <v>0</v>
      </c>
      <c r="K107" s="217" t="s">
        <v>4381</v>
      </c>
      <c r="L107" s="46"/>
      <c r="M107" s="222" t="s">
        <v>19</v>
      </c>
      <c r="N107" s="223"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2293</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2293</v>
      </c>
      <c r="BM107" s="226" t="s">
        <v>5452</v>
      </c>
    </row>
    <row r="108" s="2" customFormat="1">
      <c r="A108" s="40"/>
      <c r="B108" s="41"/>
      <c r="C108" s="42"/>
      <c r="D108" s="228" t="s">
        <v>236</v>
      </c>
      <c r="E108" s="42"/>
      <c r="F108" s="229" t="s">
        <v>5453</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2" customFormat="1">
      <c r="A109" s="40"/>
      <c r="B109" s="41"/>
      <c r="C109" s="42"/>
      <c r="D109" s="235" t="s">
        <v>519</v>
      </c>
      <c r="E109" s="42"/>
      <c r="F109" s="279" t="s">
        <v>5454</v>
      </c>
      <c r="G109" s="42"/>
      <c r="H109" s="42"/>
      <c r="I109" s="230"/>
      <c r="J109" s="42"/>
      <c r="K109" s="42"/>
      <c r="L109" s="46"/>
      <c r="M109" s="231"/>
      <c r="N109" s="232"/>
      <c r="O109" s="86"/>
      <c r="P109" s="86"/>
      <c r="Q109" s="86"/>
      <c r="R109" s="86"/>
      <c r="S109" s="86"/>
      <c r="T109" s="86"/>
      <c r="U109" s="87"/>
      <c r="V109" s="40"/>
      <c r="W109" s="40"/>
      <c r="X109" s="40"/>
      <c r="Y109" s="40"/>
      <c r="Z109" s="40"/>
      <c r="AA109" s="40"/>
      <c r="AB109" s="40"/>
      <c r="AC109" s="40"/>
      <c r="AD109" s="40"/>
      <c r="AE109" s="40"/>
      <c r="AT109" s="19" t="s">
        <v>519</v>
      </c>
      <c r="AU109" s="19" t="s">
        <v>84</v>
      </c>
    </row>
    <row r="110" s="13" customFormat="1">
      <c r="A110" s="13"/>
      <c r="B110" s="233"/>
      <c r="C110" s="234"/>
      <c r="D110" s="235" t="s">
        <v>238</v>
      </c>
      <c r="E110" s="236" t="s">
        <v>19</v>
      </c>
      <c r="F110" s="237" t="s">
        <v>82</v>
      </c>
      <c r="G110" s="234"/>
      <c r="H110" s="238">
        <v>1</v>
      </c>
      <c r="I110" s="239"/>
      <c r="J110" s="234"/>
      <c r="K110" s="234"/>
      <c r="L110" s="240"/>
      <c r="M110" s="241"/>
      <c r="N110" s="242"/>
      <c r="O110" s="242"/>
      <c r="P110" s="242"/>
      <c r="Q110" s="242"/>
      <c r="R110" s="242"/>
      <c r="S110" s="242"/>
      <c r="T110" s="242"/>
      <c r="U110" s="243"/>
      <c r="V110" s="13"/>
      <c r="W110" s="13"/>
      <c r="X110" s="13"/>
      <c r="Y110" s="13"/>
      <c r="Z110" s="13"/>
      <c r="AA110" s="13"/>
      <c r="AB110" s="13"/>
      <c r="AC110" s="13"/>
      <c r="AD110" s="13"/>
      <c r="AE110" s="13"/>
      <c r="AT110" s="244" t="s">
        <v>238</v>
      </c>
      <c r="AU110" s="244" t="s">
        <v>84</v>
      </c>
      <c r="AV110" s="13" t="s">
        <v>84</v>
      </c>
      <c r="AW110" s="13" t="s">
        <v>37</v>
      </c>
      <c r="AX110" s="13" t="s">
        <v>75</v>
      </c>
      <c r="AY110" s="244" t="s">
        <v>227</v>
      </c>
    </row>
    <row r="111" s="14" customFormat="1">
      <c r="A111" s="14"/>
      <c r="B111" s="245"/>
      <c r="C111" s="246"/>
      <c r="D111" s="235" t="s">
        <v>238</v>
      </c>
      <c r="E111" s="247" t="s">
        <v>19</v>
      </c>
      <c r="F111" s="248" t="s">
        <v>240</v>
      </c>
      <c r="G111" s="246"/>
      <c r="H111" s="249">
        <v>1</v>
      </c>
      <c r="I111" s="250"/>
      <c r="J111" s="246"/>
      <c r="K111" s="246"/>
      <c r="L111" s="251"/>
      <c r="M111" s="252"/>
      <c r="N111" s="253"/>
      <c r="O111" s="253"/>
      <c r="P111" s="253"/>
      <c r="Q111" s="253"/>
      <c r="R111" s="253"/>
      <c r="S111" s="253"/>
      <c r="T111" s="253"/>
      <c r="U111" s="254"/>
      <c r="V111" s="14"/>
      <c r="W111" s="14"/>
      <c r="X111" s="14"/>
      <c r="Y111" s="14"/>
      <c r="Z111" s="14"/>
      <c r="AA111" s="14"/>
      <c r="AB111" s="14"/>
      <c r="AC111" s="14"/>
      <c r="AD111" s="14"/>
      <c r="AE111" s="14"/>
      <c r="AT111" s="255" t="s">
        <v>238</v>
      </c>
      <c r="AU111" s="255" t="s">
        <v>84</v>
      </c>
      <c r="AV111" s="14" t="s">
        <v>234</v>
      </c>
      <c r="AW111" s="14" t="s">
        <v>37</v>
      </c>
      <c r="AX111" s="14" t="s">
        <v>82</v>
      </c>
      <c r="AY111" s="255" t="s">
        <v>227</v>
      </c>
    </row>
    <row r="112" s="2" customFormat="1" ht="16.5" customHeight="1">
      <c r="A112" s="40"/>
      <c r="B112" s="41"/>
      <c r="C112" s="215" t="s">
        <v>248</v>
      </c>
      <c r="D112" s="215" t="s">
        <v>229</v>
      </c>
      <c r="E112" s="216" t="s">
        <v>5455</v>
      </c>
      <c r="F112" s="217" t="s">
        <v>5456</v>
      </c>
      <c r="G112" s="218" t="s">
        <v>2051</v>
      </c>
      <c r="H112" s="219">
        <v>1</v>
      </c>
      <c r="I112" s="220"/>
      <c r="J112" s="221">
        <f>ROUND(I112*H112,2)</f>
        <v>0</v>
      </c>
      <c r="K112" s="217" t="s">
        <v>233</v>
      </c>
      <c r="L112" s="46"/>
      <c r="M112" s="222" t="s">
        <v>19</v>
      </c>
      <c r="N112" s="223" t="s">
        <v>46</v>
      </c>
      <c r="O112" s="86"/>
      <c r="P112" s="224">
        <f>O112*H112</f>
        <v>0</v>
      </c>
      <c r="Q112" s="224">
        <v>0</v>
      </c>
      <c r="R112" s="224">
        <f>Q112*H112</f>
        <v>0</v>
      </c>
      <c r="S112" s="224">
        <v>0</v>
      </c>
      <c r="T112" s="224">
        <f>S112*H112</f>
        <v>0</v>
      </c>
      <c r="U112" s="225" t="s">
        <v>19</v>
      </c>
      <c r="V112" s="40"/>
      <c r="W112" s="40"/>
      <c r="X112" s="40"/>
      <c r="Y112" s="40"/>
      <c r="Z112" s="40"/>
      <c r="AA112" s="40"/>
      <c r="AB112" s="40"/>
      <c r="AC112" s="40"/>
      <c r="AD112" s="40"/>
      <c r="AE112" s="40"/>
      <c r="AR112" s="226" t="s">
        <v>2293</v>
      </c>
      <c r="AT112" s="226" t="s">
        <v>229</v>
      </c>
      <c r="AU112" s="226" t="s">
        <v>84</v>
      </c>
      <c r="AY112" s="19" t="s">
        <v>227</v>
      </c>
      <c r="BE112" s="227">
        <f>IF(N112="základní",J112,0)</f>
        <v>0</v>
      </c>
      <c r="BF112" s="227">
        <f>IF(N112="snížená",J112,0)</f>
        <v>0</v>
      </c>
      <c r="BG112" s="227">
        <f>IF(N112="zákl. přenesená",J112,0)</f>
        <v>0</v>
      </c>
      <c r="BH112" s="227">
        <f>IF(N112="sníž. přenesená",J112,0)</f>
        <v>0</v>
      </c>
      <c r="BI112" s="227">
        <f>IF(N112="nulová",J112,0)</f>
        <v>0</v>
      </c>
      <c r="BJ112" s="19" t="s">
        <v>82</v>
      </c>
      <c r="BK112" s="227">
        <f>ROUND(I112*H112,2)</f>
        <v>0</v>
      </c>
      <c r="BL112" s="19" t="s">
        <v>2293</v>
      </c>
      <c r="BM112" s="226" t="s">
        <v>5457</v>
      </c>
    </row>
    <row r="113" s="2" customFormat="1">
      <c r="A113" s="40"/>
      <c r="B113" s="41"/>
      <c r="C113" s="42"/>
      <c r="D113" s="228" t="s">
        <v>236</v>
      </c>
      <c r="E113" s="42"/>
      <c r="F113" s="229" t="s">
        <v>5458</v>
      </c>
      <c r="G113" s="42"/>
      <c r="H113" s="42"/>
      <c r="I113" s="230"/>
      <c r="J113" s="42"/>
      <c r="K113" s="42"/>
      <c r="L113" s="46"/>
      <c r="M113" s="231"/>
      <c r="N113" s="232"/>
      <c r="O113" s="86"/>
      <c r="P113" s="86"/>
      <c r="Q113" s="86"/>
      <c r="R113" s="86"/>
      <c r="S113" s="86"/>
      <c r="T113" s="86"/>
      <c r="U113" s="87"/>
      <c r="V113" s="40"/>
      <c r="W113" s="40"/>
      <c r="X113" s="40"/>
      <c r="Y113" s="40"/>
      <c r="Z113" s="40"/>
      <c r="AA113" s="40"/>
      <c r="AB113" s="40"/>
      <c r="AC113" s="40"/>
      <c r="AD113" s="40"/>
      <c r="AE113" s="40"/>
      <c r="AT113" s="19" t="s">
        <v>236</v>
      </c>
      <c r="AU113" s="19" t="s">
        <v>84</v>
      </c>
    </row>
    <row r="114" s="15" customFormat="1">
      <c r="A114" s="15"/>
      <c r="B114" s="266"/>
      <c r="C114" s="267"/>
      <c r="D114" s="235" t="s">
        <v>238</v>
      </c>
      <c r="E114" s="268" t="s">
        <v>19</v>
      </c>
      <c r="F114" s="269" t="s">
        <v>5459</v>
      </c>
      <c r="G114" s="267"/>
      <c r="H114" s="268" t="s">
        <v>19</v>
      </c>
      <c r="I114" s="270"/>
      <c r="J114" s="267"/>
      <c r="K114" s="267"/>
      <c r="L114" s="271"/>
      <c r="M114" s="272"/>
      <c r="N114" s="273"/>
      <c r="O114" s="273"/>
      <c r="P114" s="273"/>
      <c r="Q114" s="273"/>
      <c r="R114" s="273"/>
      <c r="S114" s="273"/>
      <c r="T114" s="273"/>
      <c r="U114" s="274"/>
      <c r="V114" s="15"/>
      <c r="W114" s="15"/>
      <c r="X114" s="15"/>
      <c r="Y114" s="15"/>
      <c r="Z114" s="15"/>
      <c r="AA114" s="15"/>
      <c r="AB114" s="15"/>
      <c r="AC114" s="15"/>
      <c r="AD114" s="15"/>
      <c r="AE114" s="15"/>
      <c r="AT114" s="275" t="s">
        <v>238</v>
      </c>
      <c r="AU114" s="275" t="s">
        <v>84</v>
      </c>
      <c r="AV114" s="15" t="s">
        <v>82</v>
      </c>
      <c r="AW114" s="15" t="s">
        <v>37</v>
      </c>
      <c r="AX114" s="15" t="s">
        <v>75</v>
      </c>
      <c r="AY114" s="275" t="s">
        <v>227</v>
      </c>
    </row>
    <row r="115" s="13" customFormat="1">
      <c r="A115" s="13"/>
      <c r="B115" s="233"/>
      <c r="C115" s="234"/>
      <c r="D115" s="235" t="s">
        <v>238</v>
      </c>
      <c r="E115" s="236" t="s">
        <v>19</v>
      </c>
      <c r="F115" s="237" t="s">
        <v>82</v>
      </c>
      <c r="G115" s="234"/>
      <c r="H115" s="238">
        <v>1</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4" customFormat="1">
      <c r="A116" s="14"/>
      <c r="B116" s="245"/>
      <c r="C116" s="246"/>
      <c r="D116" s="235" t="s">
        <v>238</v>
      </c>
      <c r="E116" s="247" t="s">
        <v>19</v>
      </c>
      <c r="F116" s="248" t="s">
        <v>240</v>
      </c>
      <c r="G116" s="246"/>
      <c r="H116" s="249">
        <v>1</v>
      </c>
      <c r="I116" s="250"/>
      <c r="J116" s="246"/>
      <c r="K116" s="246"/>
      <c r="L116" s="251"/>
      <c r="M116" s="252"/>
      <c r="N116" s="253"/>
      <c r="O116" s="253"/>
      <c r="P116" s="253"/>
      <c r="Q116" s="253"/>
      <c r="R116" s="253"/>
      <c r="S116" s="253"/>
      <c r="T116" s="253"/>
      <c r="U116" s="254"/>
      <c r="V116" s="14"/>
      <c r="W116" s="14"/>
      <c r="X116" s="14"/>
      <c r="Y116" s="14"/>
      <c r="Z116" s="14"/>
      <c r="AA116" s="14"/>
      <c r="AB116" s="14"/>
      <c r="AC116" s="14"/>
      <c r="AD116" s="14"/>
      <c r="AE116" s="14"/>
      <c r="AT116" s="255" t="s">
        <v>238</v>
      </c>
      <c r="AU116" s="255" t="s">
        <v>84</v>
      </c>
      <c r="AV116" s="14" t="s">
        <v>234</v>
      </c>
      <c r="AW116" s="14" t="s">
        <v>37</v>
      </c>
      <c r="AX116" s="14" t="s">
        <v>82</v>
      </c>
      <c r="AY116" s="255" t="s">
        <v>227</v>
      </c>
    </row>
    <row r="117" s="2" customFormat="1" ht="16.5" customHeight="1">
      <c r="A117" s="40"/>
      <c r="B117" s="41"/>
      <c r="C117" s="215" t="s">
        <v>285</v>
      </c>
      <c r="D117" s="215" t="s">
        <v>229</v>
      </c>
      <c r="E117" s="216" t="s">
        <v>5460</v>
      </c>
      <c r="F117" s="217" t="s">
        <v>5461</v>
      </c>
      <c r="G117" s="218" t="s">
        <v>1202</v>
      </c>
      <c r="H117" s="219">
        <v>1</v>
      </c>
      <c r="I117" s="220"/>
      <c r="J117" s="221">
        <f>ROUND(I117*H117,2)</f>
        <v>0</v>
      </c>
      <c r="K117" s="217" t="s">
        <v>19</v>
      </c>
      <c r="L117" s="46"/>
      <c r="M117" s="222" t="s">
        <v>19</v>
      </c>
      <c r="N117" s="223"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2293</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2293</v>
      </c>
      <c r="BM117" s="226" t="s">
        <v>5462</v>
      </c>
    </row>
    <row r="118" s="13" customFormat="1">
      <c r="A118" s="13"/>
      <c r="B118" s="233"/>
      <c r="C118" s="234"/>
      <c r="D118" s="235" t="s">
        <v>238</v>
      </c>
      <c r="E118" s="236" t="s">
        <v>19</v>
      </c>
      <c r="F118" s="237" t="s">
        <v>82</v>
      </c>
      <c r="G118" s="234"/>
      <c r="H118" s="238">
        <v>1</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1</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16.5" customHeight="1">
      <c r="A120" s="40"/>
      <c r="B120" s="41"/>
      <c r="C120" s="215" t="s">
        <v>245</v>
      </c>
      <c r="D120" s="215" t="s">
        <v>229</v>
      </c>
      <c r="E120" s="216" t="s">
        <v>5463</v>
      </c>
      <c r="F120" s="217" t="s">
        <v>5464</v>
      </c>
      <c r="G120" s="218" t="s">
        <v>2051</v>
      </c>
      <c r="H120" s="219">
        <v>1</v>
      </c>
      <c r="I120" s="220"/>
      <c r="J120" s="221">
        <f>ROUND(I120*H120,2)</f>
        <v>0</v>
      </c>
      <c r="K120" s="217" t="s">
        <v>233</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2293</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2293</v>
      </c>
      <c r="BM120" s="226" t="s">
        <v>5465</v>
      </c>
    </row>
    <row r="121" s="2" customFormat="1">
      <c r="A121" s="40"/>
      <c r="B121" s="41"/>
      <c r="C121" s="42"/>
      <c r="D121" s="228" t="s">
        <v>236</v>
      </c>
      <c r="E121" s="42"/>
      <c r="F121" s="229" t="s">
        <v>5466</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236</v>
      </c>
      <c r="AU121" s="19" t="s">
        <v>84</v>
      </c>
    </row>
    <row r="122" s="13" customFormat="1">
      <c r="A122" s="13"/>
      <c r="B122" s="233"/>
      <c r="C122" s="234"/>
      <c r="D122" s="235" t="s">
        <v>238</v>
      </c>
      <c r="E122" s="236" t="s">
        <v>19</v>
      </c>
      <c r="F122" s="237" t="s">
        <v>82</v>
      </c>
      <c r="G122" s="234"/>
      <c r="H122" s="238">
        <v>1</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1</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16.5" customHeight="1">
      <c r="A124" s="40"/>
      <c r="B124" s="41"/>
      <c r="C124" s="215" t="s">
        <v>255</v>
      </c>
      <c r="D124" s="215" t="s">
        <v>229</v>
      </c>
      <c r="E124" s="216" t="s">
        <v>5467</v>
      </c>
      <c r="F124" s="217" t="s">
        <v>5464</v>
      </c>
      <c r="G124" s="218" t="s">
        <v>4964</v>
      </c>
      <c r="H124" s="219">
        <v>1</v>
      </c>
      <c r="I124" s="220"/>
      <c r="J124" s="221">
        <f>ROUND(I124*H124,2)</f>
        <v>0</v>
      </c>
      <c r="K124" s="217" t="s">
        <v>4381</v>
      </c>
      <c r="L124" s="46"/>
      <c r="M124" s="222" t="s">
        <v>19</v>
      </c>
      <c r="N124" s="223" t="s">
        <v>46</v>
      </c>
      <c r="O124" s="86"/>
      <c r="P124" s="224">
        <f>O124*H124</f>
        <v>0</v>
      </c>
      <c r="Q124" s="224">
        <v>0</v>
      </c>
      <c r="R124" s="224">
        <f>Q124*H124</f>
        <v>0</v>
      </c>
      <c r="S124" s="224">
        <v>0</v>
      </c>
      <c r="T124" s="224">
        <f>S124*H124</f>
        <v>0</v>
      </c>
      <c r="U124" s="225" t="s">
        <v>19</v>
      </c>
      <c r="V124" s="40"/>
      <c r="W124" s="40"/>
      <c r="X124" s="40"/>
      <c r="Y124" s="40"/>
      <c r="Z124" s="40"/>
      <c r="AA124" s="40"/>
      <c r="AB124" s="40"/>
      <c r="AC124" s="40"/>
      <c r="AD124" s="40"/>
      <c r="AE124" s="40"/>
      <c r="AR124" s="226" t="s">
        <v>2293</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2293</v>
      </c>
      <c r="BM124" s="226" t="s">
        <v>5468</v>
      </c>
    </row>
    <row r="125" s="2" customFormat="1">
      <c r="A125" s="40"/>
      <c r="B125" s="41"/>
      <c r="C125" s="42"/>
      <c r="D125" s="228" t="s">
        <v>236</v>
      </c>
      <c r="E125" s="42"/>
      <c r="F125" s="229" t="s">
        <v>5469</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3" customFormat="1">
      <c r="A126" s="13"/>
      <c r="B126" s="233"/>
      <c r="C126" s="234"/>
      <c r="D126" s="235" t="s">
        <v>238</v>
      </c>
      <c r="E126" s="236" t="s">
        <v>19</v>
      </c>
      <c r="F126" s="237" t="s">
        <v>82</v>
      </c>
      <c r="G126" s="234"/>
      <c r="H126" s="238">
        <v>1</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1</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16.5" customHeight="1">
      <c r="A128" s="40"/>
      <c r="B128" s="41"/>
      <c r="C128" s="215" t="s">
        <v>117</v>
      </c>
      <c r="D128" s="215" t="s">
        <v>229</v>
      </c>
      <c r="E128" s="216" t="s">
        <v>5470</v>
      </c>
      <c r="F128" s="217" t="s">
        <v>5471</v>
      </c>
      <c r="G128" s="218" t="s">
        <v>2051</v>
      </c>
      <c r="H128" s="219">
        <v>1</v>
      </c>
      <c r="I128" s="220"/>
      <c r="J128" s="221">
        <f>ROUND(I128*H128,2)</f>
        <v>0</v>
      </c>
      <c r="K128" s="217" t="s">
        <v>233</v>
      </c>
      <c r="L128" s="46"/>
      <c r="M128" s="222" t="s">
        <v>19</v>
      </c>
      <c r="N128" s="223" t="s">
        <v>46</v>
      </c>
      <c r="O128" s="86"/>
      <c r="P128" s="224">
        <f>O128*H128</f>
        <v>0</v>
      </c>
      <c r="Q128" s="224">
        <v>0</v>
      </c>
      <c r="R128" s="224">
        <f>Q128*H128</f>
        <v>0</v>
      </c>
      <c r="S128" s="224">
        <v>0</v>
      </c>
      <c r="T128" s="224">
        <f>S128*H128</f>
        <v>0</v>
      </c>
      <c r="U128" s="225" t="s">
        <v>19</v>
      </c>
      <c r="V128" s="40"/>
      <c r="W128" s="40"/>
      <c r="X128" s="40"/>
      <c r="Y128" s="40"/>
      <c r="Z128" s="40"/>
      <c r="AA128" s="40"/>
      <c r="AB128" s="40"/>
      <c r="AC128" s="40"/>
      <c r="AD128" s="40"/>
      <c r="AE128" s="40"/>
      <c r="AR128" s="226" t="s">
        <v>2293</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2293</v>
      </c>
      <c r="BM128" s="226" t="s">
        <v>5472</v>
      </c>
    </row>
    <row r="129" s="2" customFormat="1">
      <c r="A129" s="40"/>
      <c r="B129" s="41"/>
      <c r="C129" s="42"/>
      <c r="D129" s="228" t="s">
        <v>236</v>
      </c>
      <c r="E129" s="42"/>
      <c r="F129" s="229" t="s">
        <v>5473</v>
      </c>
      <c r="G129" s="42"/>
      <c r="H129" s="42"/>
      <c r="I129" s="230"/>
      <c r="J129" s="42"/>
      <c r="K129" s="42"/>
      <c r="L129" s="46"/>
      <c r="M129" s="231"/>
      <c r="N129" s="232"/>
      <c r="O129" s="86"/>
      <c r="P129" s="86"/>
      <c r="Q129" s="86"/>
      <c r="R129" s="86"/>
      <c r="S129" s="86"/>
      <c r="T129" s="86"/>
      <c r="U129" s="87"/>
      <c r="V129" s="40"/>
      <c r="W129" s="40"/>
      <c r="X129" s="40"/>
      <c r="Y129" s="40"/>
      <c r="Z129" s="40"/>
      <c r="AA129" s="40"/>
      <c r="AB129" s="40"/>
      <c r="AC129" s="40"/>
      <c r="AD129" s="40"/>
      <c r="AE129" s="40"/>
      <c r="AT129" s="19" t="s">
        <v>236</v>
      </c>
      <c r="AU129" s="19" t="s">
        <v>84</v>
      </c>
    </row>
    <row r="130" s="2" customFormat="1">
      <c r="A130" s="40"/>
      <c r="B130" s="41"/>
      <c r="C130" s="42"/>
      <c r="D130" s="235" t="s">
        <v>519</v>
      </c>
      <c r="E130" s="42"/>
      <c r="F130" s="279" t="s">
        <v>5474</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519</v>
      </c>
      <c r="AU130" s="19" t="s">
        <v>84</v>
      </c>
    </row>
    <row r="131" s="13" customFormat="1">
      <c r="A131" s="13"/>
      <c r="B131" s="233"/>
      <c r="C131" s="234"/>
      <c r="D131" s="235" t="s">
        <v>238</v>
      </c>
      <c r="E131" s="236" t="s">
        <v>19</v>
      </c>
      <c r="F131" s="237" t="s">
        <v>82</v>
      </c>
      <c r="G131" s="234"/>
      <c r="H131" s="238">
        <v>1</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4" customFormat="1">
      <c r="A132" s="14"/>
      <c r="B132" s="245"/>
      <c r="C132" s="246"/>
      <c r="D132" s="235" t="s">
        <v>238</v>
      </c>
      <c r="E132" s="247" t="s">
        <v>19</v>
      </c>
      <c r="F132" s="248" t="s">
        <v>240</v>
      </c>
      <c r="G132" s="246"/>
      <c r="H132" s="249">
        <v>1</v>
      </c>
      <c r="I132" s="250"/>
      <c r="J132" s="246"/>
      <c r="K132" s="246"/>
      <c r="L132" s="251"/>
      <c r="M132" s="252"/>
      <c r="N132" s="253"/>
      <c r="O132" s="253"/>
      <c r="P132" s="253"/>
      <c r="Q132" s="253"/>
      <c r="R132" s="253"/>
      <c r="S132" s="253"/>
      <c r="T132" s="253"/>
      <c r="U132" s="254"/>
      <c r="V132" s="14"/>
      <c r="W132" s="14"/>
      <c r="X132" s="14"/>
      <c r="Y132" s="14"/>
      <c r="Z132" s="14"/>
      <c r="AA132" s="14"/>
      <c r="AB132" s="14"/>
      <c r="AC132" s="14"/>
      <c r="AD132" s="14"/>
      <c r="AE132" s="14"/>
      <c r="AT132" s="255" t="s">
        <v>238</v>
      </c>
      <c r="AU132" s="255" t="s">
        <v>84</v>
      </c>
      <c r="AV132" s="14" t="s">
        <v>234</v>
      </c>
      <c r="AW132" s="14" t="s">
        <v>37</v>
      </c>
      <c r="AX132" s="14" t="s">
        <v>82</v>
      </c>
      <c r="AY132" s="255" t="s">
        <v>227</v>
      </c>
    </row>
    <row r="133" s="12" customFormat="1" ht="22.8" customHeight="1">
      <c r="A133" s="12"/>
      <c r="B133" s="199"/>
      <c r="C133" s="200"/>
      <c r="D133" s="201" t="s">
        <v>74</v>
      </c>
      <c r="E133" s="213" t="s">
        <v>5475</v>
      </c>
      <c r="F133" s="213" t="s">
        <v>5476</v>
      </c>
      <c r="G133" s="200"/>
      <c r="H133" s="200"/>
      <c r="I133" s="203"/>
      <c r="J133" s="214">
        <f>BK133</f>
        <v>0</v>
      </c>
      <c r="K133" s="200"/>
      <c r="L133" s="205"/>
      <c r="M133" s="206"/>
      <c r="N133" s="207"/>
      <c r="O133" s="207"/>
      <c r="P133" s="208">
        <f>SUM(P134:P137)</f>
        <v>0</v>
      </c>
      <c r="Q133" s="207"/>
      <c r="R133" s="208">
        <f>SUM(R134:R137)</f>
        <v>0</v>
      </c>
      <c r="S133" s="207"/>
      <c r="T133" s="208">
        <f>SUM(T134:T137)</f>
        <v>0</v>
      </c>
      <c r="U133" s="209"/>
      <c r="V133" s="12"/>
      <c r="W133" s="12"/>
      <c r="X133" s="12"/>
      <c r="Y133" s="12"/>
      <c r="Z133" s="12"/>
      <c r="AA133" s="12"/>
      <c r="AB133" s="12"/>
      <c r="AC133" s="12"/>
      <c r="AD133" s="12"/>
      <c r="AE133" s="12"/>
      <c r="AR133" s="210" t="s">
        <v>267</v>
      </c>
      <c r="AT133" s="211" t="s">
        <v>74</v>
      </c>
      <c r="AU133" s="211" t="s">
        <v>82</v>
      </c>
      <c r="AY133" s="210" t="s">
        <v>227</v>
      </c>
      <c r="BK133" s="212">
        <f>SUM(BK134:BK137)</f>
        <v>0</v>
      </c>
    </row>
    <row r="134" s="2" customFormat="1" ht="16.5" customHeight="1">
      <c r="A134" s="40"/>
      <c r="B134" s="41"/>
      <c r="C134" s="215" t="s">
        <v>120</v>
      </c>
      <c r="D134" s="215" t="s">
        <v>229</v>
      </c>
      <c r="E134" s="216" t="s">
        <v>5477</v>
      </c>
      <c r="F134" s="217" t="s">
        <v>5478</v>
      </c>
      <c r="G134" s="218" t="s">
        <v>2051</v>
      </c>
      <c r="H134" s="219">
        <v>1</v>
      </c>
      <c r="I134" s="220"/>
      <c r="J134" s="221">
        <f>ROUND(I134*H134,2)</f>
        <v>0</v>
      </c>
      <c r="K134" s="217" t="s">
        <v>19</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2293</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2293</v>
      </c>
      <c r="BM134" s="226" t="s">
        <v>5479</v>
      </c>
    </row>
    <row r="135" s="2" customFormat="1">
      <c r="A135" s="40"/>
      <c r="B135" s="41"/>
      <c r="C135" s="42"/>
      <c r="D135" s="235" t="s">
        <v>519</v>
      </c>
      <c r="E135" s="42"/>
      <c r="F135" s="279" t="s">
        <v>5480</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519</v>
      </c>
      <c r="AU135" s="19" t="s">
        <v>84</v>
      </c>
    </row>
    <row r="136" s="13" customFormat="1">
      <c r="A136" s="13"/>
      <c r="B136" s="233"/>
      <c r="C136" s="234"/>
      <c r="D136" s="235" t="s">
        <v>238</v>
      </c>
      <c r="E136" s="236" t="s">
        <v>19</v>
      </c>
      <c r="F136" s="237" t="s">
        <v>82</v>
      </c>
      <c r="G136" s="234"/>
      <c r="H136" s="238">
        <v>1</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1</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12" customFormat="1" ht="22.8" customHeight="1">
      <c r="A138" s="12"/>
      <c r="B138" s="199"/>
      <c r="C138" s="200"/>
      <c r="D138" s="201" t="s">
        <v>74</v>
      </c>
      <c r="E138" s="213" t="s">
        <v>2295</v>
      </c>
      <c r="F138" s="213" t="s">
        <v>2296</v>
      </c>
      <c r="G138" s="200"/>
      <c r="H138" s="200"/>
      <c r="I138" s="203"/>
      <c r="J138" s="214">
        <f>BK138</f>
        <v>0</v>
      </c>
      <c r="K138" s="200"/>
      <c r="L138" s="205"/>
      <c r="M138" s="206"/>
      <c r="N138" s="207"/>
      <c r="O138" s="207"/>
      <c r="P138" s="208">
        <f>SUM(P139:P153)</f>
        <v>0</v>
      </c>
      <c r="Q138" s="207"/>
      <c r="R138" s="208">
        <f>SUM(R139:R153)</f>
        <v>0</v>
      </c>
      <c r="S138" s="207"/>
      <c r="T138" s="208">
        <f>SUM(T139:T153)</f>
        <v>0</v>
      </c>
      <c r="U138" s="209"/>
      <c r="V138" s="12"/>
      <c r="W138" s="12"/>
      <c r="X138" s="12"/>
      <c r="Y138" s="12"/>
      <c r="Z138" s="12"/>
      <c r="AA138" s="12"/>
      <c r="AB138" s="12"/>
      <c r="AC138" s="12"/>
      <c r="AD138" s="12"/>
      <c r="AE138" s="12"/>
      <c r="AR138" s="210" t="s">
        <v>267</v>
      </c>
      <c r="AT138" s="211" t="s">
        <v>74</v>
      </c>
      <c r="AU138" s="211" t="s">
        <v>82</v>
      </c>
      <c r="AY138" s="210" t="s">
        <v>227</v>
      </c>
      <c r="BK138" s="212">
        <f>SUM(BK139:BK153)</f>
        <v>0</v>
      </c>
    </row>
    <row r="139" s="2" customFormat="1" ht="16.5" customHeight="1">
      <c r="A139" s="40"/>
      <c r="B139" s="41"/>
      <c r="C139" s="215" t="s">
        <v>8</v>
      </c>
      <c r="D139" s="215" t="s">
        <v>229</v>
      </c>
      <c r="E139" s="216" t="s">
        <v>5481</v>
      </c>
      <c r="F139" s="217" t="s">
        <v>5482</v>
      </c>
      <c r="G139" s="218" t="s">
        <v>4964</v>
      </c>
      <c r="H139" s="219">
        <v>1</v>
      </c>
      <c r="I139" s="220"/>
      <c r="J139" s="221">
        <f>ROUND(I139*H139,2)</f>
        <v>0</v>
      </c>
      <c r="K139" s="217" t="s">
        <v>4381</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2293</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2293</v>
      </c>
      <c r="BM139" s="226" t="s">
        <v>5483</v>
      </c>
    </row>
    <row r="140" s="2" customFormat="1">
      <c r="A140" s="40"/>
      <c r="B140" s="41"/>
      <c r="C140" s="42"/>
      <c r="D140" s="228" t="s">
        <v>236</v>
      </c>
      <c r="E140" s="42"/>
      <c r="F140" s="229" t="s">
        <v>5484</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2" customFormat="1">
      <c r="A141" s="40"/>
      <c r="B141" s="41"/>
      <c r="C141" s="42"/>
      <c r="D141" s="235" t="s">
        <v>519</v>
      </c>
      <c r="E141" s="42"/>
      <c r="F141" s="279" t="s">
        <v>5485</v>
      </c>
      <c r="G141" s="42"/>
      <c r="H141" s="42"/>
      <c r="I141" s="230"/>
      <c r="J141" s="42"/>
      <c r="K141" s="42"/>
      <c r="L141" s="46"/>
      <c r="M141" s="231"/>
      <c r="N141" s="232"/>
      <c r="O141" s="86"/>
      <c r="P141" s="86"/>
      <c r="Q141" s="86"/>
      <c r="R141" s="86"/>
      <c r="S141" s="86"/>
      <c r="T141" s="86"/>
      <c r="U141" s="87"/>
      <c r="V141" s="40"/>
      <c r="W141" s="40"/>
      <c r="X141" s="40"/>
      <c r="Y141" s="40"/>
      <c r="Z141" s="40"/>
      <c r="AA141" s="40"/>
      <c r="AB141" s="40"/>
      <c r="AC141" s="40"/>
      <c r="AD141" s="40"/>
      <c r="AE141" s="40"/>
      <c r="AT141" s="19" t="s">
        <v>519</v>
      </c>
      <c r="AU141" s="19" t="s">
        <v>84</v>
      </c>
    </row>
    <row r="142" s="2" customFormat="1" ht="16.5" customHeight="1">
      <c r="A142" s="40"/>
      <c r="B142" s="41"/>
      <c r="C142" s="215" t="s">
        <v>125</v>
      </c>
      <c r="D142" s="215" t="s">
        <v>229</v>
      </c>
      <c r="E142" s="216" t="s">
        <v>5486</v>
      </c>
      <c r="F142" s="217" t="s">
        <v>5487</v>
      </c>
      <c r="G142" s="218" t="s">
        <v>4964</v>
      </c>
      <c r="H142" s="219">
        <v>1</v>
      </c>
      <c r="I142" s="220"/>
      <c r="J142" s="221">
        <f>ROUND(I142*H142,2)</f>
        <v>0</v>
      </c>
      <c r="K142" s="217" t="s">
        <v>4381</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2293</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2293</v>
      </c>
      <c r="BM142" s="226" t="s">
        <v>5488</v>
      </c>
    </row>
    <row r="143" s="2" customFormat="1">
      <c r="A143" s="40"/>
      <c r="B143" s="41"/>
      <c r="C143" s="42"/>
      <c r="D143" s="228" t="s">
        <v>236</v>
      </c>
      <c r="E143" s="42"/>
      <c r="F143" s="229" t="s">
        <v>5489</v>
      </c>
      <c r="G143" s="42"/>
      <c r="H143" s="42"/>
      <c r="I143" s="230"/>
      <c r="J143" s="42"/>
      <c r="K143" s="42"/>
      <c r="L143" s="46"/>
      <c r="M143" s="231"/>
      <c r="N143" s="232"/>
      <c r="O143" s="86"/>
      <c r="P143" s="86"/>
      <c r="Q143" s="86"/>
      <c r="R143" s="86"/>
      <c r="S143" s="86"/>
      <c r="T143" s="86"/>
      <c r="U143" s="87"/>
      <c r="V143" s="40"/>
      <c r="W143" s="40"/>
      <c r="X143" s="40"/>
      <c r="Y143" s="40"/>
      <c r="Z143" s="40"/>
      <c r="AA143" s="40"/>
      <c r="AB143" s="40"/>
      <c r="AC143" s="40"/>
      <c r="AD143" s="40"/>
      <c r="AE143" s="40"/>
      <c r="AT143" s="19" t="s">
        <v>236</v>
      </c>
      <c r="AU143" s="19" t="s">
        <v>84</v>
      </c>
    </row>
    <row r="144" s="2" customFormat="1">
      <c r="A144" s="40"/>
      <c r="B144" s="41"/>
      <c r="C144" s="42"/>
      <c r="D144" s="235" t="s">
        <v>519</v>
      </c>
      <c r="E144" s="42"/>
      <c r="F144" s="279" t="s">
        <v>5490</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519</v>
      </c>
      <c r="AU144" s="19" t="s">
        <v>84</v>
      </c>
    </row>
    <row r="145" s="13" customFormat="1">
      <c r="A145" s="13"/>
      <c r="B145" s="233"/>
      <c r="C145" s="234"/>
      <c r="D145" s="235" t="s">
        <v>238</v>
      </c>
      <c r="E145" s="236" t="s">
        <v>19</v>
      </c>
      <c r="F145" s="237" t="s">
        <v>82</v>
      </c>
      <c r="G145" s="234"/>
      <c r="H145" s="238">
        <v>1</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1</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16.5" customHeight="1">
      <c r="A147" s="40"/>
      <c r="B147" s="41"/>
      <c r="C147" s="215" t="s">
        <v>323</v>
      </c>
      <c r="D147" s="215" t="s">
        <v>229</v>
      </c>
      <c r="E147" s="216" t="s">
        <v>5491</v>
      </c>
      <c r="F147" s="217" t="s">
        <v>2301</v>
      </c>
      <c r="G147" s="218" t="s">
        <v>4964</v>
      </c>
      <c r="H147" s="219">
        <v>1</v>
      </c>
      <c r="I147" s="220"/>
      <c r="J147" s="221">
        <f>ROUND(I147*H147,2)</f>
        <v>0</v>
      </c>
      <c r="K147" s="217" t="s">
        <v>19</v>
      </c>
      <c r="L147" s="46"/>
      <c r="M147" s="222" t="s">
        <v>19</v>
      </c>
      <c r="N147" s="223" t="s">
        <v>46</v>
      </c>
      <c r="O147" s="86"/>
      <c r="P147" s="224">
        <f>O147*H147</f>
        <v>0</v>
      </c>
      <c r="Q147" s="224">
        <v>0</v>
      </c>
      <c r="R147" s="224">
        <f>Q147*H147</f>
        <v>0</v>
      </c>
      <c r="S147" s="224">
        <v>0</v>
      </c>
      <c r="T147" s="224">
        <f>S147*H147</f>
        <v>0</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5492</v>
      </c>
    </row>
    <row r="148" s="2" customFormat="1">
      <c r="A148" s="40"/>
      <c r="B148" s="41"/>
      <c r="C148" s="42"/>
      <c r="D148" s="235" t="s">
        <v>519</v>
      </c>
      <c r="E148" s="42"/>
      <c r="F148" s="279" t="s">
        <v>5493</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519</v>
      </c>
      <c r="AU148" s="19" t="s">
        <v>84</v>
      </c>
    </row>
    <row r="149" s="13" customFormat="1">
      <c r="A149" s="13"/>
      <c r="B149" s="233"/>
      <c r="C149" s="234"/>
      <c r="D149" s="235" t="s">
        <v>238</v>
      </c>
      <c r="E149" s="236" t="s">
        <v>19</v>
      </c>
      <c r="F149" s="237" t="s">
        <v>82</v>
      </c>
      <c r="G149" s="234"/>
      <c r="H149" s="238">
        <v>1</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1</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16.5" customHeight="1">
      <c r="A151" s="40"/>
      <c r="B151" s="41"/>
      <c r="C151" s="215" t="s">
        <v>329</v>
      </c>
      <c r="D151" s="215" t="s">
        <v>229</v>
      </c>
      <c r="E151" s="216" t="s">
        <v>5494</v>
      </c>
      <c r="F151" s="217" t="s">
        <v>5495</v>
      </c>
      <c r="G151" s="218" t="s">
        <v>4964</v>
      </c>
      <c r="H151" s="219">
        <v>1</v>
      </c>
      <c r="I151" s="220"/>
      <c r="J151" s="221">
        <f>ROUND(I151*H151,2)</f>
        <v>0</v>
      </c>
      <c r="K151" s="217" t="s">
        <v>4381</v>
      </c>
      <c r="L151" s="46"/>
      <c r="M151" s="222" t="s">
        <v>19</v>
      </c>
      <c r="N151" s="223" t="s">
        <v>46</v>
      </c>
      <c r="O151" s="86"/>
      <c r="P151" s="224">
        <f>O151*H151</f>
        <v>0</v>
      </c>
      <c r="Q151" s="224">
        <v>0</v>
      </c>
      <c r="R151" s="224">
        <f>Q151*H151</f>
        <v>0</v>
      </c>
      <c r="S151" s="224">
        <v>0</v>
      </c>
      <c r="T151" s="224">
        <f>S151*H151</f>
        <v>0</v>
      </c>
      <c r="U151" s="225" t="s">
        <v>19</v>
      </c>
      <c r="V151" s="40"/>
      <c r="W151" s="40"/>
      <c r="X151" s="40"/>
      <c r="Y151" s="40"/>
      <c r="Z151" s="40"/>
      <c r="AA151" s="40"/>
      <c r="AB151" s="40"/>
      <c r="AC151" s="40"/>
      <c r="AD151" s="40"/>
      <c r="AE151" s="40"/>
      <c r="AR151" s="226" t="s">
        <v>2293</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2293</v>
      </c>
      <c r="BM151" s="226" t="s">
        <v>5496</v>
      </c>
    </row>
    <row r="152" s="2" customFormat="1">
      <c r="A152" s="40"/>
      <c r="B152" s="41"/>
      <c r="C152" s="42"/>
      <c r="D152" s="228" t="s">
        <v>236</v>
      </c>
      <c r="E152" s="42"/>
      <c r="F152" s="229" t="s">
        <v>5497</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2" customFormat="1">
      <c r="A153" s="40"/>
      <c r="B153" s="41"/>
      <c r="C153" s="42"/>
      <c r="D153" s="235" t="s">
        <v>519</v>
      </c>
      <c r="E153" s="42"/>
      <c r="F153" s="279" t="s">
        <v>5498</v>
      </c>
      <c r="G153" s="42"/>
      <c r="H153" s="42"/>
      <c r="I153" s="230"/>
      <c r="J153" s="42"/>
      <c r="K153" s="42"/>
      <c r="L153" s="46"/>
      <c r="M153" s="231"/>
      <c r="N153" s="232"/>
      <c r="O153" s="86"/>
      <c r="P153" s="86"/>
      <c r="Q153" s="86"/>
      <c r="R153" s="86"/>
      <c r="S153" s="86"/>
      <c r="T153" s="86"/>
      <c r="U153" s="87"/>
      <c r="V153" s="40"/>
      <c r="W153" s="40"/>
      <c r="X153" s="40"/>
      <c r="Y153" s="40"/>
      <c r="Z153" s="40"/>
      <c r="AA153" s="40"/>
      <c r="AB153" s="40"/>
      <c r="AC153" s="40"/>
      <c r="AD153" s="40"/>
      <c r="AE153" s="40"/>
      <c r="AT153" s="19" t="s">
        <v>519</v>
      </c>
      <c r="AU153" s="19" t="s">
        <v>84</v>
      </c>
    </row>
    <row r="154" s="12" customFormat="1" ht="22.8" customHeight="1">
      <c r="A154" s="12"/>
      <c r="B154" s="199"/>
      <c r="C154" s="200"/>
      <c r="D154" s="201" t="s">
        <v>74</v>
      </c>
      <c r="E154" s="213" t="s">
        <v>5499</v>
      </c>
      <c r="F154" s="213" t="s">
        <v>5428</v>
      </c>
      <c r="G154" s="200"/>
      <c r="H154" s="200"/>
      <c r="I154" s="203"/>
      <c r="J154" s="214">
        <f>BK154</f>
        <v>0</v>
      </c>
      <c r="K154" s="200"/>
      <c r="L154" s="205"/>
      <c r="M154" s="206"/>
      <c r="N154" s="207"/>
      <c r="O154" s="207"/>
      <c r="P154" s="208">
        <f>SUM(P155:P158)</f>
        <v>0</v>
      </c>
      <c r="Q154" s="207"/>
      <c r="R154" s="208">
        <f>SUM(R155:R158)</f>
        <v>0</v>
      </c>
      <c r="S154" s="207"/>
      <c r="T154" s="208">
        <f>SUM(T155:T158)</f>
        <v>0</v>
      </c>
      <c r="U154" s="209"/>
      <c r="V154" s="12"/>
      <c r="W154" s="12"/>
      <c r="X154" s="12"/>
      <c r="Y154" s="12"/>
      <c r="Z154" s="12"/>
      <c r="AA154" s="12"/>
      <c r="AB154" s="12"/>
      <c r="AC154" s="12"/>
      <c r="AD154" s="12"/>
      <c r="AE154" s="12"/>
      <c r="AR154" s="210" t="s">
        <v>267</v>
      </c>
      <c r="AT154" s="211" t="s">
        <v>74</v>
      </c>
      <c r="AU154" s="211" t="s">
        <v>82</v>
      </c>
      <c r="AY154" s="210" t="s">
        <v>227</v>
      </c>
      <c r="BK154" s="212">
        <f>SUM(BK155:BK158)</f>
        <v>0</v>
      </c>
    </row>
    <row r="155" s="2" customFormat="1" ht="16.5" customHeight="1">
      <c r="A155" s="40"/>
      <c r="B155" s="41"/>
      <c r="C155" s="215" t="s">
        <v>336</v>
      </c>
      <c r="D155" s="215" t="s">
        <v>229</v>
      </c>
      <c r="E155" s="216" t="s">
        <v>5500</v>
      </c>
      <c r="F155" s="217" t="s">
        <v>5501</v>
      </c>
      <c r="G155" s="218" t="s">
        <v>4964</v>
      </c>
      <c r="H155" s="219">
        <v>1</v>
      </c>
      <c r="I155" s="220"/>
      <c r="J155" s="221">
        <f>ROUND(I155*H155,2)</f>
        <v>0</v>
      </c>
      <c r="K155" s="217" t="s">
        <v>19</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5502</v>
      </c>
    </row>
    <row r="156" s="2" customFormat="1">
      <c r="A156" s="40"/>
      <c r="B156" s="41"/>
      <c r="C156" s="42"/>
      <c r="D156" s="235" t="s">
        <v>519</v>
      </c>
      <c r="E156" s="42"/>
      <c r="F156" s="279" t="s">
        <v>5503</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519</v>
      </c>
      <c r="AU156" s="19" t="s">
        <v>84</v>
      </c>
    </row>
    <row r="157" s="13" customFormat="1">
      <c r="A157" s="13"/>
      <c r="B157" s="233"/>
      <c r="C157" s="234"/>
      <c r="D157" s="235" t="s">
        <v>238</v>
      </c>
      <c r="E157" s="236" t="s">
        <v>19</v>
      </c>
      <c r="F157" s="237" t="s">
        <v>82</v>
      </c>
      <c r="G157" s="234"/>
      <c r="H157" s="238">
        <v>1</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1</v>
      </c>
      <c r="I158" s="250"/>
      <c r="J158" s="246"/>
      <c r="K158" s="246"/>
      <c r="L158" s="251"/>
      <c r="M158" s="276"/>
      <c r="N158" s="277"/>
      <c r="O158" s="277"/>
      <c r="P158" s="277"/>
      <c r="Q158" s="277"/>
      <c r="R158" s="277"/>
      <c r="S158" s="277"/>
      <c r="T158" s="277"/>
      <c r="U158" s="278"/>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2" customFormat="1" ht="6.96" customHeight="1">
      <c r="A159" s="40"/>
      <c r="B159" s="61"/>
      <c r="C159" s="62"/>
      <c r="D159" s="62"/>
      <c r="E159" s="62"/>
      <c r="F159" s="62"/>
      <c r="G159" s="62"/>
      <c r="H159" s="62"/>
      <c r="I159" s="62"/>
      <c r="J159" s="62"/>
      <c r="K159" s="62"/>
      <c r="L159" s="46"/>
      <c r="M159" s="40"/>
      <c r="O159" s="40"/>
      <c r="P159" s="40"/>
      <c r="Q159" s="40"/>
      <c r="R159" s="40"/>
      <c r="S159" s="40"/>
      <c r="T159" s="40"/>
      <c r="U159" s="40"/>
      <c r="V159" s="40"/>
      <c r="W159" s="40"/>
      <c r="X159" s="40"/>
      <c r="Y159" s="40"/>
      <c r="Z159" s="40"/>
      <c r="AA159" s="40"/>
      <c r="AB159" s="40"/>
      <c r="AC159" s="40"/>
      <c r="AD159" s="40"/>
      <c r="AE159" s="40"/>
    </row>
  </sheetData>
  <sheetProtection sheet="1" autoFilter="0" formatColumns="0" formatRows="0" objects="1" scenarios="1" spinCount="100000" saltValue="efFxum9b7ofnwkrqV9WdX8+0j52NQ5OGEehzOmyv1JzNLjAJGPmpo/2HPBPWHFW3RosMnW+kUQ1JYZPgjAJheA==" hashValue="Bxdxi4JMV+LWHfKuV14uv0hBJuyJcwbhFWzy7ZcjTUAud6B1cbzONhpIBYYB1FCBGdUUXzKRW3fAKV4umaWp9A==" algorithmName="SHA-512" password="CC35"/>
  <autoFilter ref="C84:K158"/>
  <mergeCells count="9">
    <mergeCell ref="E7:H7"/>
    <mergeCell ref="E9:H9"/>
    <mergeCell ref="E18:H18"/>
    <mergeCell ref="E27:H27"/>
    <mergeCell ref="E48:H48"/>
    <mergeCell ref="E50:H50"/>
    <mergeCell ref="E75:H75"/>
    <mergeCell ref="E77:H77"/>
    <mergeCell ref="L2:V2"/>
  </mergeCells>
  <hyperlinks>
    <hyperlink ref="F98" r:id="rId1" display="https://podminky.urs.cz/item/CS_URS_2025_01/011503000"/>
    <hyperlink ref="F103" r:id="rId2" display="https://podminky.urs.cz/item/CS_URS_2025_01/012164000"/>
    <hyperlink ref="F108" r:id="rId3" display="https://podminky.urs.cz/item/CS_URS_2025_01/012203000"/>
    <hyperlink ref="F113" r:id="rId4" display="https://podminky.urs.cz/item/CS_URS_2023_02/012303000"/>
    <hyperlink ref="F121" r:id="rId5" display="https://podminky.urs.cz/item/CS_URS_2023_02/013254000"/>
    <hyperlink ref="F125" r:id="rId6" display="https://podminky.urs.cz/item/CS_URS_2025_01/013254000.1"/>
    <hyperlink ref="F129" r:id="rId7" display="https://podminky.urs.cz/item/CS_URS_2023_02/013294000"/>
    <hyperlink ref="F140" r:id="rId8" display="https://podminky.urs.cz/item/CS_URS_2025_01/043002000"/>
    <hyperlink ref="F143" r:id="rId9" display="https://podminky.urs.cz/item/CS_URS_2025_01/045203000"/>
    <hyperlink ref="F152" r:id="rId10" display="https://podminky.urs.cz/item/CS_URS_2025_01/049303000"/>
  </hyperlinks>
  <pageMargins left="0.39375" right="0.39375" top="0.39375" bottom="0.39375" header="0" footer="0"/>
  <pageSetup paperSize="9" orientation="landscape" blackAndWhite="1" fitToHeight="100"/>
  <headerFooter>
    <oddFooter>&amp;CStrana &amp;P z &amp;N</oddFooter>
  </headerFooter>
  <drawing r:id="rId1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98</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784</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ROUND(J98,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ROUND((SUM(BE98:BE161)),  2)</f>
        <v>0</v>
      </c>
      <c r="G37" s="40"/>
      <c r="H37" s="40"/>
      <c r="I37" s="160">
        <v>0.20999999999999999</v>
      </c>
      <c r="J37" s="159">
        <f>ROUND(((SUM(BE98:BE161))*I37),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ROUND((SUM(BF98:BF161)),  2)</f>
        <v>0</v>
      </c>
      <c r="G38" s="40"/>
      <c r="H38" s="40"/>
      <c r="I38" s="160">
        <v>0.12</v>
      </c>
      <c r="J38" s="159">
        <f>ROUND(((SUM(BF98:BF161))*I38),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ROUND((SUM(BG98:BG161)),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ROUND((SUM(BH98:BH161)),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ROUND((SUM(BI98:BI161)),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03 - Bourací práce (osa A-B_3-5)</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J98</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J99</f>
        <v>0</v>
      </c>
      <c r="K68" s="179"/>
      <c r="L68" s="183"/>
      <c r="S68" s="9"/>
      <c r="T68" s="9"/>
      <c r="U68" s="9"/>
      <c r="V68" s="9"/>
      <c r="W68" s="9"/>
      <c r="X68" s="9"/>
      <c r="Y68" s="9"/>
      <c r="Z68" s="9"/>
      <c r="AA68" s="9"/>
      <c r="AB68" s="9"/>
      <c r="AC68" s="9"/>
      <c r="AD68" s="9"/>
      <c r="AE68" s="9"/>
    </row>
    <row r="69" s="10" customFormat="1" ht="19.92" customHeight="1">
      <c r="A69" s="10"/>
      <c r="B69" s="184"/>
      <c r="C69" s="126"/>
      <c r="D69" s="185" t="s">
        <v>204</v>
      </c>
      <c r="E69" s="186"/>
      <c r="F69" s="186"/>
      <c r="G69" s="186"/>
      <c r="H69" s="186"/>
      <c r="I69" s="186"/>
      <c r="J69" s="187">
        <f>J100</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205</v>
      </c>
      <c r="E70" s="186"/>
      <c r="F70" s="186"/>
      <c r="G70" s="186"/>
      <c r="H70" s="186"/>
      <c r="I70" s="186"/>
      <c r="J70" s="187">
        <f>J133</f>
        <v>0</v>
      </c>
      <c r="K70" s="126"/>
      <c r="L70" s="188"/>
      <c r="S70" s="10"/>
      <c r="T70" s="10"/>
      <c r="U70" s="10"/>
      <c r="V70" s="10"/>
      <c r="W70" s="10"/>
      <c r="X70" s="10"/>
      <c r="Y70" s="10"/>
      <c r="Z70" s="10"/>
      <c r="AA70" s="10"/>
      <c r="AB70" s="10"/>
      <c r="AC70" s="10"/>
      <c r="AD70" s="10"/>
      <c r="AE70" s="10"/>
    </row>
    <row r="71" s="9" customFormat="1" ht="24.96" customHeight="1">
      <c r="A71" s="9"/>
      <c r="B71" s="178"/>
      <c r="C71" s="179"/>
      <c r="D71" s="180" t="s">
        <v>207</v>
      </c>
      <c r="E71" s="181"/>
      <c r="F71" s="181"/>
      <c r="G71" s="181"/>
      <c r="H71" s="181"/>
      <c r="I71" s="181"/>
      <c r="J71" s="182">
        <f>J144</f>
        <v>0</v>
      </c>
      <c r="K71" s="179"/>
      <c r="L71" s="183"/>
      <c r="S71" s="9"/>
      <c r="T71" s="9"/>
      <c r="U71" s="9"/>
      <c r="V71" s="9"/>
      <c r="W71" s="9"/>
      <c r="X71" s="9"/>
      <c r="Y71" s="9"/>
      <c r="Z71" s="9"/>
      <c r="AA71" s="9"/>
      <c r="AB71" s="9"/>
      <c r="AC71" s="9"/>
      <c r="AD71" s="9"/>
      <c r="AE71" s="9"/>
    </row>
    <row r="72" s="10" customFormat="1" ht="19.92" customHeight="1">
      <c r="A72" s="10"/>
      <c r="B72" s="184"/>
      <c r="C72" s="126"/>
      <c r="D72" s="185" t="s">
        <v>785</v>
      </c>
      <c r="E72" s="186"/>
      <c r="F72" s="186"/>
      <c r="G72" s="186"/>
      <c r="H72" s="186"/>
      <c r="I72" s="186"/>
      <c r="J72" s="187">
        <f>J145</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209</v>
      </c>
      <c r="E73" s="186"/>
      <c r="F73" s="186"/>
      <c r="G73" s="186"/>
      <c r="H73" s="186"/>
      <c r="I73" s="186"/>
      <c r="J73" s="187">
        <f>J150</f>
        <v>0</v>
      </c>
      <c r="K73" s="126"/>
      <c r="L73" s="188"/>
      <c r="S73" s="10"/>
      <c r="T73" s="10"/>
      <c r="U73" s="10"/>
      <c r="V73" s="10"/>
      <c r="W73" s="10"/>
      <c r="X73" s="10"/>
      <c r="Y73" s="10"/>
      <c r="Z73" s="10"/>
      <c r="AA73" s="10"/>
      <c r="AB73" s="10"/>
      <c r="AC73" s="10"/>
      <c r="AD73" s="10"/>
      <c r="AE73" s="10"/>
    </row>
    <row r="74" s="9" customFormat="1" ht="24.96" customHeight="1">
      <c r="A74" s="9"/>
      <c r="B74" s="178"/>
      <c r="C74" s="179"/>
      <c r="D74" s="180" t="s">
        <v>210</v>
      </c>
      <c r="E74" s="181"/>
      <c r="F74" s="181"/>
      <c r="G74" s="181"/>
      <c r="H74" s="181"/>
      <c r="I74" s="181"/>
      <c r="J74" s="182">
        <f>J156</f>
        <v>0</v>
      </c>
      <c r="K74" s="179"/>
      <c r="L74" s="183"/>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8"/>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8"/>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8"/>
      <c r="S80" s="40"/>
      <c r="T80" s="40"/>
      <c r="U80" s="40"/>
      <c r="V80" s="40"/>
      <c r="W80" s="40"/>
      <c r="X80" s="40"/>
      <c r="Y80" s="40"/>
      <c r="Z80" s="40"/>
      <c r="AA80" s="40"/>
      <c r="AB80" s="40"/>
      <c r="AC80" s="40"/>
      <c r="AD80" s="40"/>
      <c r="AE80" s="40"/>
    </row>
    <row r="81" s="2" customFormat="1" ht="24.96" customHeight="1">
      <c r="A81" s="40"/>
      <c r="B81" s="41"/>
      <c r="C81" s="25" t="s">
        <v>211</v>
      </c>
      <c r="D81" s="42"/>
      <c r="E81" s="42"/>
      <c r="F81" s="42"/>
      <c r="G81" s="42"/>
      <c r="H81" s="42"/>
      <c r="I81" s="42"/>
      <c r="J81" s="42"/>
      <c r="K81" s="42"/>
      <c r="L81" s="148"/>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8"/>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6.5" customHeight="1">
      <c r="A84" s="40"/>
      <c r="B84" s="41"/>
      <c r="C84" s="42"/>
      <c r="D84" s="42"/>
      <c r="E84" s="172" t="str">
        <f>E7</f>
        <v>PF UPOL, Změna užívání vnitřních prostor budovy B</v>
      </c>
      <c r="F84" s="34"/>
      <c r="G84" s="34"/>
      <c r="H84" s="34"/>
      <c r="I84" s="42"/>
      <c r="J84" s="42"/>
      <c r="K84" s="42"/>
      <c r="L84" s="148"/>
      <c r="S84" s="40"/>
      <c r="T84" s="40"/>
      <c r="U84" s="40"/>
      <c r="V84" s="40"/>
      <c r="W84" s="40"/>
      <c r="X84" s="40"/>
      <c r="Y84" s="40"/>
      <c r="Z84" s="40"/>
      <c r="AA84" s="40"/>
      <c r="AB84" s="40"/>
      <c r="AC84" s="40"/>
      <c r="AD84" s="40"/>
      <c r="AE84" s="40"/>
    </row>
    <row r="85" s="1" customFormat="1" ht="12" customHeight="1">
      <c r="B85" s="23"/>
      <c r="C85" s="34" t="s">
        <v>191</v>
      </c>
      <c r="D85" s="24"/>
      <c r="E85" s="24"/>
      <c r="F85" s="24"/>
      <c r="G85" s="24"/>
      <c r="H85" s="24"/>
      <c r="I85" s="24"/>
      <c r="J85" s="24"/>
      <c r="K85" s="24"/>
      <c r="L85" s="22"/>
    </row>
    <row r="86" s="1" customFormat="1" ht="16.5" customHeight="1">
      <c r="B86" s="23"/>
      <c r="C86" s="24"/>
      <c r="D86" s="24"/>
      <c r="E86" s="172" t="s">
        <v>192</v>
      </c>
      <c r="F86" s="24"/>
      <c r="G86" s="24"/>
      <c r="H86" s="24"/>
      <c r="I86" s="24"/>
      <c r="J86" s="24"/>
      <c r="K86" s="24"/>
      <c r="L86" s="22"/>
    </row>
    <row r="87" s="1" customFormat="1" ht="12" customHeight="1">
      <c r="B87" s="23"/>
      <c r="C87" s="34" t="s">
        <v>193</v>
      </c>
      <c r="D87" s="24"/>
      <c r="E87" s="24"/>
      <c r="F87" s="24"/>
      <c r="G87" s="24"/>
      <c r="H87" s="24"/>
      <c r="I87" s="24"/>
      <c r="J87" s="24"/>
      <c r="K87" s="24"/>
      <c r="L87" s="22"/>
    </row>
    <row r="88" s="2" customFormat="1" ht="16.5" customHeight="1">
      <c r="A88" s="40"/>
      <c r="B88" s="41"/>
      <c r="C88" s="42"/>
      <c r="D88" s="42"/>
      <c r="E88" s="173" t="s">
        <v>194</v>
      </c>
      <c r="F88" s="42"/>
      <c r="G88" s="42"/>
      <c r="H88" s="42"/>
      <c r="I88" s="42"/>
      <c r="J88" s="42"/>
      <c r="K88" s="42"/>
      <c r="L88" s="148"/>
      <c r="S88" s="40"/>
      <c r="T88" s="40"/>
      <c r="U88" s="40"/>
      <c r="V88" s="40"/>
      <c r="W88" s="40"/>
      <c r="X88" s="40"/>
      <c r="Y88" s="40"/>
      <c r="Z88" s="40"/>
      <c r="AA88" s="40"/>
      <c r="AB88" s="40"/>
      <c r="AC88" s="40"/>
      <c r="AD88" s="40"/>
      <c r="AE88" s="40"/>
    </row>
    <row r="89" s="2" customFormat="1" ht="12" customHeight="1">
      <c r="A89" s="40"/>
      <c r="B89" s="41"/>
      <c r="C89" s="34" t="s">
        <v>195</v>
      </c>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16.5" customHeight="1">
      <c r="A90" s="40"/>
      <c r="B90" s="41"/>
      <c r="C90" s="42"/>
      <c r="D90" s="42"/>
      <c r="E90" s="71" t="str">
        <f>E13</f>
        <v>03 - Bourací práce (osa A-B_3-5)</v>
      </c>
      <c r="F90" s="42"/>
      <c r="G90" s="42"/>
      <c r="H90" s="42"/>
      <c r="I90" s="42"/>
      <c r="J90" s="42"/>
      <c r="K90" s="42"/>
      <c r="L90" s="148"/>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 xml:space="preserve"> </v>
      </c>
      <c r="G92" s="42"/>
      <c r="H92" s="42"/>
      <c r="I92" s="34" t="s">
        <v>23</v>
      </c>
      <c r="J92" s="74" t="str">
        <f>IF(J16="","",J16)</f>
        <v>3. 4. 2025</v>
      </c>
      <c r="K92" s="42"/>
      <c r="L92" s="148"/>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8"/>
      <c r="S93" s="40"/>
      <c r="T93" s="40"/>
      <c r="U93" s="40"/>
      <c r="V93" s="40"/>
      <c r="W93" s="40"/>
      <c r="X93" s="40"/>
      <c r="Y93" s="40"/>
      <c r="Z93" s="40"/>
      <c r="AA93" s="40"/>
      <c r="AB93" s="40"/>
      <c r="AC93" s="40"/>
      <c r="AD93" s="40"/>
      <c r="AE93" s="40"/>
    </row>
    <row r="94" s="2" customFormat="1" ht="40.05" customHeight="1">
      <c r="A94" s="40"/>
      <c r="B94" s="41"/>
      <c r="C94" s="34" t="s">
        <v>25</v>
      </c>
      <c r="D94" s="42"/>
      <c r="E94" s="42"/>
      <c r="F94" s="29" t="str">
        <f>E19</f>
        <v>UP v Olomouci, Křížkovského 511/8, Olomouc 779 00</v>
      </c>
      <c r="G94" s="42"/>
      <c r="H94" s="42"/>
      <c r="I94" s="34" t="s">
        <v>33</v>
      </c>
      <c r="J94" s="38" t="str">
        <f>E25</f>
        <v xml:space="preserve">RV Projekt s.r.o., Poláškova 1535, Val. Meziříčí </v>
      </c>
      <c r="K94" s="42"/>
      <c r="L94" s="148"/>
      <c r="S94" s="40"/>
      <c r="T94" s="40"/>
      <c r="U94" s="40"/>
      <c r="V94" s="40"/>
      <c r="W94" s="40"/>
      <c r="X94" s="40"/>
      <c r="Y94" s="40"/>
      <c r="Z94" s="40"/>
      <c r="AA94" s="40"/>
      <c r="AB94" s="40"/>
      <c r="AC94" s="40"/>
      <c r="AD94" s="40"/>
      <c r="AE94" s="40"/>
    </row>
    <row r="95" s="2" customFormat="1" ht="40.05" customHeight="1">
      <c r="A95" s="40"/>
      <c r="B95" s="41"/>
      <c r="C95" s="34" t="s">
        <v>31</v>
      </c>
      <c r="D95" s="42"/>
      <c r="E95" s="42"/>
      <c r="F95" s="29" t="str">
        <f>IF(E22="","",E22)</f>
        <v>Vyplň údaj</v>
      </c>
      <c r="G95" s="42"/>
      <c r="H95" s="42"/>
      <c r="I95" s="34" t="s">
        <v>38</v>
      </c>
      <c r="J95" s="38" t="str">
        <f>E28</f>
        <v xml:space="preserve">RV Projekt s.r.o., Poláškova 1535, Val. Meziříčí </v>
      </c>
      <c r="K95" s="42"/>
      <c r="L95" s="148"/>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8"/>
      <c r="S96" s="40"/>
      <c r="T96" s="40"/>
      <c r="U96" s="40"/>
      <c r="V96" s="40"/>
      <c r="W96" s="40"/>
      <c r="X96" s="40"/>
      <c r="Y96" s="40"/>
      <c r="Z96" s="40"/>
      <c r="AA96" s="40"/>
      <c r="AB96" s="40"/>
      <c r="AC96" s="40"/>
      <c r="AD96" s="40"/>
      <c r="AE96" s="40"/>
    </row>
    <row r="97" s="11" customFormat="1" ht="29.28" customHeight="1">
      <c r="A97" s="189"/>
      <c r="B97" s="190"/>
      <c r="C97" s="191" t="s">
        <v>212</v>
      </c>
      <c r="D97" s="192" t="s">
        <v>60</v>
      </c>
      <c r="E97" s="192" t="s">
        <v>56</v>
      </c>
      <c r="F97" s="192" t="s">
        <v>57</v>
      </c>
      <c r="G97" s="192" t="s">
        <v>213</v>
      </c>
      <c r="H97" s="192" t="s">
        <v>214</v>
      </c>
      <c r="I97" s="192" t="s">
        <v>215</v>
      </c>
      <c r="J97" s="192" t="s">
        <v>199</v>
      </c>
      <c r="K97" s="193" t="s">
        <v>216</v>
      </c>
      <c r="L97" s="194"/>
      <c r="M97" s="94" t="s">
        <v>19</v>
      </c>
      <c r="N97" s="95" t="s">
        <v>45</v>
      </c>
      <c r="O97" s="95" t="s">
        <v>217</v>
      </c>
      <c r="P97" s="95" t="s">
        <v>218</v>
      </c>
      <c r="Q97" s="95" t="s">
        <v>219</v>
      </c>
      <c r="R97" s="95" t="s">
        <v>220</v>
      </c>
      <c r="S97" s="95" t="s">
        <v>221</v>
      </c>
      <c r="T97" s="95" t="s">
        <v>222</v>
      </c>
      <c r="U97" s="96" t="s">
        <v>223</v>
      </c>
      <c r="V97" s="189"/>
      <c r="W97" s="189"/>
      <c r="X97" s="189"/>
      <c r="Y97" s="189"/>
      <c r="Z97" s="189"/>
      <c r="AA97" s="189"/>
      <c r="AB97" s="189"/>
      <c r="AC97" s="189"/>
      <c r="AD97" s="189"/>
      <c r="AE97" s="189"/>
    </row>
    <row r="98" s="2" customFormat="1" ht="22.8" customHeight="1">
      <c r="A98" s="40"/>
      <c r="B98" s="41"/>
      <c r="C98" s="101" t="s">
        <v>224</v>
      </c>
      <c r="D98" s="42"/>
      <c r="E98" s="42"/>
      <c r="F98" s="42"/>
      <c r="G98" s="42"/>
      <c r="H98" s="42"/>
      <c r="I98" s="42"/>
      <c r="J98" s="195">
        <f>BK98</f>
        <v>0</v>
      </c>
      <c r="K98" s="42"/>
      <c r="L98" s="46"/>
      <c r="M98" s="97"/>
      <c r="N98" s="196"/>
      <c r="O98" s="98"/>
      <c r="P98" s="197">
        <f>P99+P144+P156</f>
        <v>0</v>
      </c>
      <c r="Q98" s="98"/>
      <c r="R98" s="197">
        <f>R99+R144+R156</f>
        <v>0.16650100000000001</v>
      </c>
      <c r="S98" s="98"/>
      <c r="T98" s="197">
        <f>T99+T144+T156</f>
        <v>8.2036960300000015</v>
      </c>
      <c r="U98" s="99"/>
      <c r="V98" s="40"/>
      <c r="W98" s="40"/>
      <c r="X98" s="40"/>
      <c r="Y98" s="40"/>
      <c r="Z98" s="40"/>
      <c r="AA98" s="40"/>
      <c r="AB98" s="40"/>
      <c r="AC98" s="40"/>
      <c r="AD98" s="40"/>
      <c r="AE98" s="40"/>
      <c r="AT98" s="19" t="s">
        <v>74</v>
      </c>
      <c r="AU98" s="19" t="s">
        <v>200</v>
      </c>
      <c r="BK98" s="198">
        <f>BK99+BK144+BK156</f>
        <v>0</v>
      </c>
    </row>
    <row r="99" s="12" customFormat="1" ht="25.92" customHeight="1">
      <c r="A99" s="12"/>
      <c r="B99" s="199"/>
      <c r="C99" s="200"/>
      <c r="D99" s="201" t="s">
        <v>74</v>
      </c>
      <c r="E99" s="202" t="s">
        <v>225</v>
      </c>
      <c r="F99" s="202" t="s">
        <v>226</v>
      </c>
      <c r="G99" s="200"/>
      <c r="H99" s="200"/>
      <c r="I99" s="203"/>
      <c r="J99" s="204">
        <f>BK99</f>
        <v>0</v>
      </c>
      <c r="K99" s="200"/>
      <c r="L99" s="205"/>
      <c r="M99" s="206"/>
      <c r="N99" s="207"/>
      <c r="O99" s="207"/>
      <c r="P99" s="208">
        <f>P100+P133</f>
        <v>0</v>
      </c>
      <c r="Q99" s="207"/>
      <c r="R99" s="208">
        <f>R100+R133</f>
        <v>0.002088</v>
      </c>
      <c r="S99" s="207"/>
      <c r="T99" s="208">
        <f>T100+T133</f>
        <v>8.1487200000000009</v>
      </c>
      <c r="U99" s="209"/>
      <c r="V99" s="12"/>
      <c r="W99" s="12"/>
      <c r="X99" s="12"/>
      <c r="Y99" s="12"/>
      <c r="Z99" s="12"/>
      <c r="AA99" s="12"/>
      <c r="AB99" s="12"/>
      <c r="AC99" s="12"/>
      <c r="AD99" s="12"/>
      <c r="AE99" s="12"/>
      <c r="AR99" s="210" t="s">
        <v>82</v>
      </c>
      <c r="AT99" s="211" t="s">
        <v>74</v>
      </c>
      <c r="AU99" s="211" t="s">
        <v>75</v>
      </c>
      <c r="AY99" s="210" t="s">
        <v>227</v>
      </c>
      <c r="BK99" s="212">
        <f>BK100+BK133</f>
        <v>0</v>
      </c>
    </row>
    <row r="100" s="12" customFormat="1" ht="22.8" customHeight="1">
      <c r="A100" s="12"/>
      <c r="B100" s="199"/>
      <c r="C100" s="200"/>
      <c r="D100" s="201" t="s">
        <v>74</v>
      </c>
      <c r="E100" s="213" t="s">
        <v>255</v>
      </c>
      <c r="F100" s="213" t="s">
        <v>256</v>
      </c>
      <c r="G100" s="200"/>
      <c r="H100" s="200"/>
      <c r="I100" s="203"/>
      <c r="J100" s="214">
        <f>BK100</f>
        <v>0</v>
      </c>
      <c r="K100" s="200"/>
      <c r="L100" s="205"/>
      <c r="M100" s="206"/>
      <c r="N100" s="207"/>
      <c r="O100" s="207"/>
      <c r="P100" s="208">
        <f>SUM(P101:P132)</f>
        <v>0</v>
      </c>
      <c r="Q100" s="207"/>
      <c r="R100" s="208">
        <f>SUM(R101:R132)</f>
        <v>0.002088</v>
      </c>
      <c r="S100" s="207"/>
      <c r="T100" s="208">
        <f>SUM(T101:T132)</f>
        <v>8.1487200000000009</v>
      </c>
      <c r="U100" s="209"/>
      <c r="V100" s="12"/>
      <c r="W100" s="12"/>
      <c r="X100" s="12"/>
      <c r="Y100" s="12"/>
      <c r="Z100" s="12"/>
      <c r="AA100" s="12"/>
      <c r="AB100" s="12"/>
      <c r="AC100" s="12"/>
      <c r="AD100" s="12"/>
      <c r="AE100" s="12"/>
      <c r="AR100" s="210" t="s">
        <v>82</v>
      </c>
      <c r="AT100" s="211" t="s">
        <v>74</v>
      </c>
      <c r="AU100" s="211" t="s">
        <v>82</v>
      </c>
      <c r="AY100" s="210" t="s">
        <v>227</v>
      </c>
      <c r="BK100" s="212">
        <f>SUM(BK101:BK132)</f>
        <v>0</v>
      </c>
    </row>
    <row r="101" s="2" customFormat="1" ht="16.5" customHeight="1">
      <c r="A101" s="40"/>
      <c r="B101" s="41"/>
      <c r="C101" s="215" t="s">
        <v>82</v>
      </c>
      <c r="D101" s="215" t="s">
        <v>229</v>
      </c>
      <c r="E101" s="216" t="s">
        <v>786</v>
      </c>
      <c r="F101" s="217" t="s">
        <v>787</v>
      </c>
      <c r="G101" s="218" t="s">
        <v>232</v>
      </c>
      <c r="H101" s="219">
        <v>1.8720000000000001</v>
      </c>
      <c r="I101" s="220"/>
      <c r="J101" s="221">
        <f>ROUND(I101*H101,2)</f>
        <v>0</v>
      </c>
      <c r="K101" s="217" t="s">
        <v>233</v>
      </c>
      <c r="L101" s="46"/>
      <c r="M101" s="222" t="s">
        <v>19</v>
      </c>
      <c r="N101" s="223" t="s">
        <v>46</v>
      </c>
      <c r="O101" s="86"/>
      <c r="P101" s="224">
        <f>O101*H101</f>
        <v>0</v>
      </c>
      <c r="Q101" s="224">
        <v>0</v>
      </c>
      <c r="R101" s="224">
        <f>Q101*H101</f>
        <v>0</v>
      </c>
      <c r="S101" s="224">
        <v>2.3999999999999999</v>
      </c>
      <c r="T101" s="224">
        <f>S101*H101</f>
        <v>4.4927999999999999</v>
      </c>
      <c r="U101" s="225" t="s">
        <v>19</v>
      </c>
      <c r="V101" s="40"/>
      <c r="W101" s="40"/>
      <c r="X101" s="40"/>
      <c r="Y101" s="40"/>
      <c r="Z101" s="40"/>
      <c r="AA101" s="40"/>
      <c r="AB101" s="40"/>
      <c r="AC101" s="40"/>
      <c r="AD101" s="40"/>
      <c r="AE101" s="40"/>
      <c r="AR101" s="226" t="s">
        <v>234</v>
      </c>
      <c r="AT101" s="226" t="s">
        <v>229</v>
      </c>
      <c r="AU101" s="226" t="s">
        <v>84</v>
      </c>
      <c r="AY101" s="19" t="s">
        <v>227</v>
      </c>
      <c r="BE101" s="227">
        <f>IF(N101="základní",J101,0)</f>
        <v>0</v>
      </c>
      <c r="BF101" s="227">
        <f>IF(N101="snížená",J101,0)</f>
        <v>0</v>
      </c>
      <c r="BG101" s="227">
        <f>IF(N101="zákl. přenesená",J101,0)</f>
        <v>0</v>
      </c>
      <c r="BH101" s="227">
        <f>IF(N101="sníž. přenesená",J101,0)</f>
        <v>0</v>
      </c>
      <c r="BI101" s="227">
        <f>IF(N101="nulová",J101,0)</f>
        <v>0</v>
      </c>
      <c r="BJ101" s="19" t="s">
        <v>82</v>
      </c>
      <c r="BK101" s="227">
        <f>ROUND(I101*H101,2)</f>
        <v>0</v>
      </c>
      <c r="BL101" s="19" t="s">
        <v>234</v>
      </c>
      <c r="BM101" s="226" t="s">
        <v>788</v>
      </c>
    </row>
    <row r="102" s="2" customFormat="1">
      <c r="A102" s="40"/>
      <c r="B102" s="41"/>
      <c r="C102" s="42"/>
      <c r="D102" s="228" t="s">
        <v>236</v>
      </c>
      <c r="E102" s="42"/>
      <c r="F102" s="229" t="s">
        <v>789</v>
      </c>
      <c r="G102" s="42"/>
      <c r="H102" s="42"/>
      <c r="I102" s="230"/>
      <c r="J102" s="42"/>
      <c r="K102" s="42"/>
      <c r="L102" s="46"/>
      <c r="M102" s="231"/>
      <c r="N102" s="232"/>
      <c r="O102" s="86"/>
      <c r="P102" s="86"/>
      <c r="Q102" s="86"/>
      <c r="R102" s="86"/>
      <c r="S102" s="86"/>
      <c r="T102" s="86"/>
      <c r="U102" s="87"/>
      <c r="V102" s="40"/>
      <c r="W102" s="40"/>
      <c r="X102" s="40"/>
      <c r="Y102" s="40"/>
      <c r="Z102" s="40"/>
      <c r="AA102" s="40"/>
      <c r="AB102" s="40"/>
      <c r="AC102" s="40"/>
      <c r="AD102" s="40"/>
      <c r="AE102" s="40"/>
      <c r="AT102" s="19" t="s">
        <v>236</v>
      </c>
      <c r="AU102" s="19" t="s">
        <v>84</v>
      </c>
    </row>
    <row r="103" s="13" customFormat="1">
      <c r="A103" s="13"/>
      <c r="B103" s="233"/>
      <c r="C103" s="234"/>
      <c r="D103" s="235" t="s">
        <v>238</v>
      </c>
      <c r="E103" s="236" t="s">
        <v>19</v>
      </c>
      <c r="F103" s="237" t="s">
        <v>790</v>
      </c>
      <c r="G103" s="234"/>
      <c r="H103" s="238">
        <v>0.86399999999999999</v>
      </c>
      <c r="I103" s="239"/>
      <c r="J103" s="234"/>
      <c r="K103" s="234"/>
      <c r="L103" s="240"/>
      <c r="M103" s="241"/>
      <c r="N103" s="242"/>
      <c r="O103" s="242"/>
      <c r="P103" s="242"/>
      <c r="Q103" s="242"/>
      <c r="R103" s="242"/>
      <c r="S103" s="242"/>
      <c r="T103" s="242"/>
      <c r="U103" s="243"/>
      <c r="V103" s="13"/>
      <c r="W103" s="13"/>
      <c r="X103" s="13"/>
      <c r="Y103" s="13"/>
      <c r="Z103" s="13"/>
      <c r="AA103" s="13"/>
      <c r="AB103" s="13"/>
      <c r="AC103" s="13"/>
      <c r="AD103" s="13"/>
      <c r="AE103" s="13"/>
      <c r="AT103" s="244" t="s">
        <v>238</v>
      </c>
      <c r="AU103" s="244" t="s">
        <v>84</v>
      </c>
      <c r="AV103" s="13" t="s">
        <v>84</v>
      </c>
      <c r="AW103" s="13" t="s">
        <v>37</v>
      </c>
      <c r="AX103" s="13" t="s">
        <v>75</v>
      </c>
      <c r="AY103" s="244" t="s">
        <v>227</v>
      </c>
    </row>
    <row r="104" s="13" customFormat="1">
      <c r="A104" s="13"/>
      <c r="B104" s="233"/>
      <c r="C104" s="234"/>
      <c r="D104" s="235" t="s">
        <v>238</v>
      </c>
      <c r="E104" s="236" t="s">
        <v>19</v>
      </c>
      <c r="F104" s="237" t="s">
        <v>790</v>
      </c>
      <c r="G104" s="234"/>
      <c r="H104" s="238">
        <v>0.86399999999999999</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3" customFormat="1">
      <c r="A105" s="13"/>
      <c r="B105" s="233"/>
      <c r="C105" s="234"/>
      <c r="D105" s="235" t="s">
        <v>238</v>
      </c>
      <c r="E105" s="236" t="s">
        <v>19</v>
      </c>
      <c r="F105" s="237" t="s">
        <v>791</v>
      </c>
      <c r="G105" s="234"/>
      <c r="H105" s="238">
        <v>0.14399999999999999</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1.8719999999999999</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2" customFormat="1" ht="16.5" customHeight="1">
      <c r="A107" s="40"/>
      <c r="B107" s="41"/>
      <c r="C107" s="215" t="s">
        <v>84</v>
      </c>
      <c r="D107" s="215" t="s">
        <v>229</v>
      </c>
      <c r="E107" s="216" t="s">
        <v>279</v>
      </c>
      <c r="F107" s="217" t="s">
        <v>280</v>
      </c>
      <c r="G107" s="218" t="s">
        <v>232</v>
      </c>
      <c r="H107" s="219">
        <v>1.6140000000000001</v>
      </c>
      <c r="I107" s="220"/>
      <c r="J107" s="221">
        <f>ROUND(I107*H107,2)</f>
        <v>0</v>
      </c>
      <c r="K107" s="217" t="s">
        <v>233</v>
      </c>
      <c r="L107" s="46"/>
      <c r="M107" s="222" t="s">
        <v>19</v>
      </c>
      <c r="N107" s="223" t="s">
        <v>46</v>
      </c>
      <c r="O107" s="86"/>
      <c r="P107" s="224">
        <f>O107*H107</f>
        <v>0</v>
      </c>
      <c r="Q107" s="224">
        <v>0</v>
      </c>
      <c r="R107" s="224">
        <f>Q107*H107</f>
        <v>0</v>
      </c>
      <c r="S107" s="224">
        <v>2.2000000000000002</v>
      </c>
      <c r="T107" s="224">
        <f>S107*H107</f>
        <v>3.5508000000000006</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792</v>
      </c>
    </row>
    <row r="108" s="2" customFormat="1">
      <c r="A108" s="40"/>
      <c r="B108" s="41"/>
      <c r="C108" s="42"/>
      <c r="D108" s="228" t="s">
        <v>236</v>
      </c>
      <c r="E108" s="42"/>
      <c r="F108" s="229" t="s">
        <v>282</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13" customFormat="1">
      <c r="A109" s="13"/>
      <c r="B109" s="233"/>
      <c r="C109" s="234"/>
      <c r="D109" s="235" t="s">
        <v>238</v>
      </c>
      <c r="E109" s="236" t="s">
        <v>19</v>
      </c>
      <c r="F109" s="237" t="s">
        <v>793</v>
      </c>
      <c r="G109" s="234"/>
      <c r="H109" s="238">
        <v>0.68400000000000005</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3" customFormat="1">
      <c r="A110" s="13"/>
      <c r="B110" s="233"/>
      <c r="C110" s="234"/>
      <c r="D110" s="235" t="s">
        <v>238</v>
      </c>
      <c r="E110" s="236" t="s">
        <v>19</v>
      </c>
      <c r="F110" s="237" t="s">
        <v>794</v>
      </c>
      <c r="G110" s="234"/>
      <c r="H110" s="238">
        <v>0.93000000000000005</v>
      </c>
      <c r="I110" s="239"/>
      <c r="J110" s="234"/>
      <c r="K110" s="234"/>
      <c r="L110" s="240"/>
      <c r="M110" s="241"/>
      <c r="N110" s="242"/>
      <c r="O110" s="242"/>
      <c r="P110" s="242"/>
      <c r="Q110" s="242"/>
      <c r="R110" s="242"/>
      <c r="S110" s="242"/>
      <c r="T110" s="242"/>
      <c r="U110" s="243"/>
      <c r="V110" s="13"/>
      <c r="W110" s="13"/>
      <c r="X110" s="13"/>
      <c r="Y110" s="13"/>
      <c r="Z110" s="13"/>
      <c r="AA110" s="13"/>
      <c r="AB110" s="13"/>
      <c r="AC110" s="13"/>
      <c r="AD110" s="13"/>
      <c r="AE110" s="13"/>
      <c r="AT110" s="244" t="s">
        <v>238</v>
      </c>
      <c r="AU110" s="244" t="s">
        <v>84</v>
      </c>
      <c r="AV110" s="13" t="s">
        <v>84</v>
      </c>
      <c r="AW110" s="13" t="s">
        <v>37</v>
      </c>
      <c r="AX110" s="13" t="s">
        <v>75</v>
      </c>
      <c r="AY110" s="244" t="s">
        <v>227</v>
      </c>
    </row>
    <row r="111" s="14" customFormat="1">
      <c r="A111" s="14"/>
      <c r="B111" s="245"/>
      <c r="C111" s="246"/>
      <c r="D111" s="235" t="s">
        <v>238</v>
      </c>
      <c r="E111" s="247" t="s">
        <v>19</v>
      </c>
      <c r="F111" s="248" t="s">
        <v>240</v>
      </c>
      <c r="G111" s="246"/>
      <c r="H111" s="249">
        <v>1.6140000000000001</v>
      </c>
      <c r="I111" s="250"/>
      <c r="J111" s="246"/>
      <c r="K111" s="246"/>
      <c r="L111" s="251"/>
      <c r="M111" s="252"/>
      <c r="N111" s="253"/>
      <c r="O111" s="253"/>
      <c r="P111" s="253"/>
      <c r="Q111" s="253"/>
      <c r="R111" s="253"/>
      <c r="S111" s="253"/>
      <c r="T111" s="253"/>
      <c r="U111" s="254"/>
      <c r="V111" s="14"/>
      <c r="W111" s="14"/>
      <c r="X111" s="14"/>
      <c r="Y111" s="14"/>
      <c r="Z111" s="14"/>
      <c r="AA111" s="14"/>
      <c r="AB111" s="14"/>
      <c r="AC111" s="14"/>
      <c r="AD111" s="14"/>
      <c r="AE111" s="14"/>
      <c r="AT111" s="255" t="s">
        <v>238</v>
      </c>
      <c r="AU111" s="255" t="s">
        <v>84</v>
      </c>
      <c r="AV111" s="14" t="s">
        <v>234</v>
      </c>
      <c r="AW111" s="14" t="s">
        <v>37</v>
      </c>
      <c r="AX111" s="14" t="s">
        <v>82</v>
      </c>
      <c r="AY111" s="255" t="s">
        <v>227</v>
      </c>
    </row>
    <row r="112" s="2" customFormat="1" ht="16.5" customHeight="1">
      <c r="A112" s="40"/>
      <c r="B112" s="41"/>
      <c r="C112" s="215" t="s">
        <v>91</v>
      </c>
      <c r="D112" s="215" t="s">
        <v>229</v>
      </c>
      <c r="E112" s="216" t="s">
        <v>286</v>
      </c>
      <c r="F112" s="217" t="s">
        <v>287</v>
      </c>
      <c r="G112" s="218" t="s">
        <v>259</v>
      </c>
      <c r="H112" s="219">
        <v>65.659999999999997</v>
      </c>
      <c r="I112" s="220"/>
      <c r="J112" s="221">
        <f>ROUND(I112*H112,2)</f>
        <v>0</v>
      </c>
      <c r="K112" s="217" t="s">
        <v>233</v>
      </c>
      <c r="L112" s="46"/>
      <c r="M112" s="222" t="s">
        <v>19</v>
      </c>
      <c r="N112" s="223" t="s">
        <v>46</v>
      </c>
      <c r="O112" s="86"/>
      <c r="P112" s="224">
        <f>O112*H112</f>
        <v>0</v>
      </c>
      <c r="Q112" s="224">
        <v>0</v>
      </c>
      <c r="R112" s="224">
        <f>Q112*H112</f>
        <v>0</v>
      </c>
      <c r="S112" s="224">
        <v>0</v>
      </c>
      <c r="T112" s="224">
        <f>S112*H112</f>
        <v>0</v>
      </c>
      <c r="U112" s="225" t="s">
        <v>19</v>
      </c>
      <c r="V112" s="40"/>
      <c r="W112" s="40"/>
      <c r="X112" s="40"/>
      <c r="Y112" s="40"/>
      <c r="Z112" s="40"/>
      <c r="AA112" s="40"/>
      <c r="AB112" s="40"/>
      <c r="AC112" s="40"/>
      <c r="AD112" s="40"/>
      <c r="AE112" s="40"/>
      <c r="AR112" s="226" t="s">
        <v>234</v>
      </c>
      <c r="AT112" s="226" t="s">
        <v>229</v>
      </c>
      <c r="AU112" s="226" t="s">
        <v>84</v>
      </c>
      <c r="AY112" s="19" t="s">
        <v>227</v>
      </c>
      <c r="BE112" s="227">
        <f>IF(N112="základní",J112,0)</f>
        <v>0</v>
      </c>
      <c r="BF112" s="227">
        <f>IF(N112="snížená",J112,0)</f>
        <v>0</v>
      </c>
      <c r="BG112" s="227">
        <f>IF(N112="zákl. přenesená",J112,0)</f>
        <v>0</v>
      </c>
      <c r="BH112" s="227">
        <f>IF(N112="sníž. přenesená",J112,0)</f>
        <v>0</v>
      </c>
      <c r="BI112" s="227">
        <f>IF(N112="nulová",J112,0)</f>
        <v>0</v>
      </c>
      <c r="BJ112" s="19" t="s">
        <v>82</v>
      </c>
      <c r="BK112" s="227">
        <f>ROUND(I112*H112,2)</f>
        <v>0</v>
      </c>
      <c r="BL112" s="19" t="s">
        <v>234</v>
      </c>
      <c r="BM112" s="226" t="s">
        <v>795</v>
      </c>
    </row>
    <row r="113" s="2" customFormat="1">
      <c r="A113" s="40"/>
      <c r="B113" s="41"/>
      <c r="C113" s="42"/>
      <c r="D113" s="228" t="s">
        <v>236</v>
      </c>
      <c r="E113" s="42"/>
      <c r="F113" s="229" t="s">
        <v>289</v>
      </c>
      <c r="G113" s="42"/>
      <c r="H113" s="42"/>
      <c r="I113" s="230"/>
      <c r="J113" s="42"/>
      <c r="K113" s="42"/>
      <c r="L113" s="46"/>
      <c r="M113" s="231"/>
      <c r="N113" s="232"/>
      <c r="O113" s="86"/>
      <c r="P113" s="86"/>
      <c r="Q113" s="86"/>
      <c r="R113" s="86"/>
      <c r="S113" s="86"/>
      <c r="T113" s="86"/>
      <c r="U113" s="87"/>
      <c r="V113" s="40"/>
      <c r="W113" s="40"/>
      <c r="X113" s="40"/>
      <c r="Y113" s="40"/>
      <c r="Z113" s="40"/>
      <c r="AA113" s="40"/>
      <c r="AB113" s="40"/>
      <c r="AC113" s="40"/>
      <c r="AD113" s="40"/>
      <c r="AE113" s="40"/>
      <c r="AT113" s="19" t="s">
        <v>236</v>
      </c>
      <c r="AU113" s="19" t="s">
        <v>84</v>
      </c>
    </row>
    <row r="114" s="15" customFormat="1">
      <c r="A114" s="15"/>
      <c r="B114" s="266"/>
      <c r="C114" s="267"/>
      <c r="D114" s="235" t="s">
        <v>238</v>
      </c>
      <c r="E114" s="268" t="s">
        <v>19</v>
      </c>
      <c r="F114" s="269" t="s">
        <v>262</v>
      </c>
      <c r="G114" s="267"/>
      <c r="H114" s="268" t="s">
        <v>19</v>
      </c>
      <c r="I114" s="270"/>
      <c r="J114" s="267"/>
      <c r="K114" s="267"/>
      <c r="L114" s="271"/>
      <c r="M114" s="272"/>
      <c r="N114" s="273"/>
      <c r="O114" s="273"/>
      <c r="P114" s="273"/>
      <c r="Q114" s="273"/>
      <c r="R114" s="273"/>
      <c r="S114" s="273"/>
      <c r="T114" s="273"/>
      <c r="U114" s="274"/>
      <c r="V114" s="15"/>
      <c r="W114" s="15"/>
      <c r="X114" s="15"/>
      <c r="Y114" s="15"/>
      <c r="Z114" s="15"/>
      <c r="AA114" s="15"/>
      <c r="AB114" s="15"/>
      <c r="AC114" s="15"/>
      <c r="AD114" s="15"/>
      <c r="AE114" s="15"/>
      <c r="AT114" s="275" t="s">
        <v>238</v>
      </c>
      <c r="AU114" s="275" t="s">
        <v>84</v>
      </c>
      <c r="AV114" s="15" t="s">
        <v>82</v>
      </c>
      <c r="AW114" s="15" t="s">
        <v>37</v>
      </c>
      <c r="AX114" s="15" t="s">
        <v>75</v>
      </c>
      <c r="AY114" s="275" t="s">
        <v>227</v>
      </c>
    </row>
    <row r="115" s="13" customFormat="1">
      <c r="A115" s="13"/>
      <c r="B115" s="233"/>
      <c r="C115" s="234"/>
      <c r="D115" s="235" t="s">
        <v>238</v>
      </c>
      <c r="E115" s="236" t="s">
        <v>19</v>
      </c>
      <c r="F115" s="237" t="s">
        <v>796</v>
      </c>
      <c r="G115" s="234"/>
      <c r="H115" s="238">
        <v>65.659999999999997</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37</v>
      </c>
      <c r="AX115" s="13" t="s">
        <v>75</v>
      </c>
      <c r="AY115" s="244" t="s">
        <v>227</v>
      </c>
    </row>
    <row r="116" s="14" customFormat="1">
      <c r="A116" s="14"/>
      <c r="B116" s="245"/>
      <c r="C116" s="246"/>
      <c r="D116" s="235" t="s">
        <v>238</v>
      </c>
      <c r="E116" s="247" t="s">
        <v>19</v>
      </c>
      <c r="F116" s="248" t="s">
        <v>240</v>
      </c>
      <c r="G116" s="246"/>
      <c r="H116" s="249">
        <v>65.659999999999997</v>
      </c>
      <c r="I116" s="250"/>
      <c r="J116" s="246"/>
      <c r="K116" s="246"/>
      <c r="L116" s="251"/>
      <c r="M116" s="252"/>
      <c r="N116" s="253"/>
      <c r="O116" s="253"/>
      <c r="P116" s="253"/>
      <c r="Q116" s="253"/>
      <c r="R116" s="253"/>
      <c r="S116" s="253"/>
      <c r="T116" s="253"/>
      <c r="U116" s="254"/>
      <c r="V116" s="14"/>
      <c r="W116" s="14"/>
      <c r="X116" s="14"/>
      <c r="Y116" s="14"/>
      <c r="Z116" s="14"/>
      <c r="AA116" s="14"/>
      <c r="AB116" s="14"/>
      <c r="AC116" s="14"/>
      <c r="AD116" s="14"/>
      <c r="AE116" s="14"/>
      <c r="AT116" s="255" t="s">
        <v>238</v>
      </c>
      <c r="AU116" s="255" t="s">
        <v>84</v>
      </c>
      <c r="AV116" s="14" t="s">
        <v>234</v>
      </c>
      <c r="AW116" s="14" t="s">
        <v>37</v>
      </c>
      <c r="AX116" s="14" t="s">
        <v>82</v>
      </c>
      <c r="AY116" s="255" t="s">
        <v>227</v>
      </c>
    </row>
    <row r="117" s="2" customFormat="1" ht="16.5" customHeight="1">
      <c r="A117" s="40"/>
      <c r="B117" s="41"/>
      <c r="C117" s="215" t="s">
        <v>234</v>
      </c>
      <c r="D117" s="215" t="s">
        <v>229</v>
      </c>
      <c r="E117" s="216" t="s">
        <v>292</v>
      </c>
      <c r="F117" s="217" t="s">
        <v>293</v>
      </c>
      <c r="G117" s="218" t="s">
        <v>259</v>
      </c>
      <c r="H117" s="219">
        <v>131.31999999999999</v>
      </c>
      <c r="I117" s="220"/>
      <c r="J117" s="221">
        <f>ROUND(I117*H117,2)</f>
        <v>0</v>
      </c>
      <c r="K117" s="217" t="s">
        <v>233</v>
      </c>
      <c r="L117" s="46"/>
      <c r="M117" s="222" t="s">
        <v>19</v>
      </c>
      <c r="N117" s="223" t="s">
        <v>46</v>
      </c>
      <c r="O117" s="86"/>
      <c r="P117" s="224">
        <f>O117*H117</f>
        <v>0</v>
      </c>
      <c r="Q117" s="224">
        <v>0</v>
      </c>
      <c r="R117" s="224">
        <f>Q117*H117</f>
        <v>0</v>
      </c>
      <c r="S117" s="224">
        <v>0</v>
      </c>
      <c r="T117" s="224">
        <f>S117*H117</f>
        <v>0</v>
      </c>
      <c r="U117" s="225" t="s">
        <v>19</v>
      </c>
      <c r="V117" s="40"/>
      <c r="W117" s="40"/>
      <c r="X117" s="40"/>
      <c r="Y117" s="40"/>
      <c r="Z117" s="40"/>
      <c r="AA117" s="40"/>
      <c r="AB117" s="40"/>
      <c r="AC117" s="40"/>
      <c r="AD117" s="40"/>
      <c r="AE117" s="40"/>
      <c r="AR117" s="226" t="s">
        <v>234</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234</v>
      </c>
      <c r="BM117" s="226" t="s">
        <v>797</v>
      </c>
    </row>
    <row r="118" s="2" customFormat="1">
      <c r="A118" s="40"/>
      <c r="B118" s="41"/>
      <c r="C118" s="42"/>
      <c r="D118" s="228" t="s">
        <v>236</v>
      </c>
      <c r="E118" s="42"/>
      <c r="F118" s="229" t="s">
        <v>295</v>
      </c>
      <c r="G118" s="42"/>
      <c r="H118" s="42"/>
      <c r="I118" s="230"/>
      <c r="J118" s="42"/>
      <c r="K118" s="42"/>
      <c r="L118" s="46"/>
      <c r="M118" s="231"/>
      <c r="N118" s="232"/>
      <c r="O118" s="86"/>
      <c r="P118" s="86"/>
      <c r="Q118" s="86"/>
      <c r="R118" s="86"/>
      <c r="S118" s="86"/>
      <c r="T118" s="86"/>
      <c r="U118" s="87"/>
      <c r="V118" s="40"/>
      <c r="W118" s="40"/>
      <c r="X118" s="40"/>
      <c r="Y118" s="40"/>
      <c r="Z118" s="40"/>
      <c r="AA118" s="40"/>
      <c r="AB118" s="40"/>
      <c r="AC118" s="40"/>
      <c r="AD118" s="40"/>
      <c r="AE118" s="40"/>
      <c r="AT118" s="19" t="s">
        <v>236</v>
      </c>
      <c r="AU118" s="19" t="s">
        <v>84</v>
      </c>
    </row>
    <row r="119" s="13" customFormat="1">
      <c r="A119" s="13"/>
      <c r="B119" s="233"/>
      <c r="C119" s="234"/>
      <c r="D119" s="235" t="s">
        <v>238</v>
      </c>
      <c r="E119" s="236" t="s">
        <v>19</v>
      </c>
      <c r="F119" s="237" t="s">
        <v>798</v>
      </c>
      <c r="G119" s="234"/>
      <c r="H119" s="238">
        <v>131.31999999999999</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131.31999999999999</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21.75" customHeight="1">
      <c r="A121" s="40"/>
      <c r="B121" s="41"/>
      <c r="C121" s="215" t="s">
        <v>267</v>
      </c>
      <c r="D121" s="215" t="s">
        <v>229</v>
      </c>
      <c r="E121" s="216" t="s">
        <v>799</v>
      </c>
      <c r="F121" s="217" t="s">
        <v>800</v>
      </c>
      <c r="G121" s="218" t="s">
        <v>259</v>
      </c>
      <c r="H121" s="219">
        <v>1.44</v>
      </c>
      <c r="I121" s="220"/>
      <c r="J121" s="221">
        <f>ROUND(I121*H121,2)</f>
        <v>0</v>
      </c>
      <c r="K121" s="217" t="s">
        <v>233</v>
      </c>
      <c r="L121" s="46"/>
      <c r="M121" s="222" t="s">
        <v>19</v>
      </c>
      <c r="N121" s="223" t="s">
        <v>46</v>
      </c>
      <c r="O121" s="86"/>
      <c r="P121" s="224">
        <f>O121*H121</f>
        <v>0</v>
      </c>
      <c r="Q121" s="224">
        <v>0</v>
      </c>
      <c r="R121" s="224">
        <f>Q121*H121</f>
        <v>0</v>
      </c>
      <c r="S121" s="224">
        <v>0.072999999999999995</v>
      </c>
      <c r="T121" s="224">
        <f>S121*H121</f>
        <v>0.10511999999999999</v>
      </c>
      <c r="U121" s="225" t="s">
        <v>19</v>
      </c>
      <c r="V121" s="40"/>
      <c r="W121" s="40"/>
      <c r="X121" s="40"/>
      <c r="Y121" s="40"/>
      <c r="Z121" s="40"/>
      <c r="AA121" s="40"/>
      <c r="AB121" s="40"/>
      <c r="AC121" s="40"/>
      <c r="AD121" s="40"/>
      <c r="AE121" s="40"/>
      <c r="AR121" s="226" t="s">
        <v>234</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801</v>
      </c>
    </row>
    <row r="122" s="2" customFormat="1">
      <c r="A122" s="40"/>
      <c r="B122" s="41"/>
      <c r="C122" s="42"/>
      <c r="D122" s="228" t="s">
        <v>236</v>
      </c>
      <c r="E122" s="42"/>
      <c r="F122" s="229" t="s">
        <v>802</v>
      </c>
      <c r="G122" s="42"/>
      <c r="H122" s="42"/>
      <c r="I122" s="230"/>
      <c r="J122" s="42"/>
      <c r="K122" s="42"/>
      <c r="L122" s="46"/>
      <c r="M122" s="231"/>
      <c r="N122" s="232"/>
      <c r="O122" s="86"/>
      <c r="P122" s="86"/>
      <c r="Q122" s="86"/>
      <c r="R122" s="86"/>
      <c r="S122" s="86"/>
      <c r="T122" s="86"/>
      <c r="U122" s="87"/>
      <c r="V122" s="40"/>
      <c r="W122" s="40"/>
      <c r="X122" s="40"/>
      <c r="Y122" s="40"/>
      <c r="Z122" s="40"/>
      <c r="AA122" s="40"/>
      <c r="AB122" s="40"/>
      <c r="AC122" s="40"/>
      <c r="AD122" s="40"/>
      <c r="AE122" s="40"/>
      <c r="AT122" s="19" t="s">
        <v>236</v>
      </c>
      <c r="AU122" s="19" t="s">
        <v>84</v>
      </c>
    </row>
    <row r="123" s="13" customFormat="1">
      <c r="A123" s="13"/>
      <c r="B123" s="233"/>
      <c r="C123" s="234"/>
      <c r="D123" s="235" t="s">
        <v>238</v>
      </c>
      <c r="E123" s="236" t="s">
        <v>19</v>
      </c>
      <c r="F123" s="237" t="s">
        <v>803</v>
      </c>
      <c r="G123" s="234"/>
      <c r="H123" s="238">
        <v>1.44</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1.44</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24.15" customHeight="1">
      <c r="A125" s="40"/>
      <c r="B125" s="41"/>
      <c r="C125" s="215" t="s">
        <v>248</v>
      </c>
      <c r="D125" s="215" t="s">
        <v>229</v>
      </c>
      <c r="E125" s="216" t="s">
        <v>804</v>
      </c>
      <c r="F125" s="217" t="s">
        <v>805</v>
      </c>
      <c r="G125" s="218" t="s">
        <v>309</v>
      </c>
      <c r="H125" s="219">
        <v>7.2000000000000002</v>
      </c>
      <c r="I125" s="220"/>
      <c r="J125" s="221">
        <f>ROUND(I125*H125,2)</f>
        <v>0</v>
      </c>
      <c r="K125" s="217" t="s">
        <v>233</v>
      </c>
      <c r="L125" s="46"/>
      <c r="M125" s="222" t="s">
        <v>19</v>
      </c>
      <c r="N125" s="223" t="s">
        <v>46</v>
      </c>
      <c r="O125" s="86"/>
      <c r="P125" s="224">
        <f>O125*H125</f>
        <v>0</v>
      </c>
      <c r="Q125" s="224">
        <v>0.00029</v>
      </c>
      <c r="R125" s="224">
        <f>Q125*H125</f>
        <v>0.002088</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806</v>
      </c>
    </row>
    <row r="126" s="2" customFormat="1">
      <c r="A126" s="40"/>
      <c r="B126" s="41"/>
      <c r="C126" s="42"/>
      <c r="D126" s="228" t="s">
        <v>236</v>
      </c>
      <c r="E126" s="42"/>
      <c r="F126" s="229" t="s">
        <v>807</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236</v>
      </c>
      <c r="AU126" s="19" t="s">
        <v>84</v>
      </c>
    </row>
    <row r="127" s="13" customFormat="1">
      <c r="A127" s="13"/>
      <c r="B127" s="233"/>
      <c r="C127" s="234"/>
      <c r="D127" s="235" t="s">
        <v>238</v>
      </c>
      <c r="E127" s="236" t="s">
        <v>19</v>
      </c>
      <c r="F127" s="237" t="s">
        <v>808</v>
      </c>
      <c r="G127" s="234"/>
      <c r="H127" s="238">
        <v>7.2000000000000002</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4" customFormat="1">
      <c r="A128" s="14"/>
      <c r="B128" s="245"/>
      <c r="C128" s="246"/>
      <c r="D128" s="235" t="s">
        <v>238</v>
      </c>
      <c r="E128" s="247" t="s">
        <v>19</v>
      </c>
      <c r="F128" s="248" t="s">
        <v>240</v>
      </c>
      <c r="G128" s="246"/>
      <c r="H128" s="249">
        <v>7.2000000000000002</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84</v>
      </c>
      <c r="AV128" s="14" t="s">
        <v>234</v>
      </c>
      <c r="AW128" s="14" t="s">
        <v>37</v>
      </c>
      <c r="AX128" s="14" t="s">
        <v>82</v>
      </c>
      <c r="AY128" s="255" t="s">
        <v>227</v>
      </c>
    </row>
    <row r="129" s="2" customFormat="1" ht="16.5" customHeight="1">
      <c r="A129" s="40"/>
      <c r="B129" s="41"/>
      <c r="C129" s="215" t="s">
        <v>285</v>
      </c>
      <c r="D129" s="215" t="s">
        <v>229</v>
      </c>
      <c r="E129" s="216" t="s">
        <v>307</v>
      </c>
      <c r="F129" s="217" t="s">
        <v>308</v>
      </c>
      <c r="G129" s="218" t="s">
        <v>309</v>
      </c>
      <c r="H129" s="219">
        <v>26</v>
      </c>
      <c r="I129" s="220"/>
      <c r="J129" s="221">
        <f>ROUND(I129*H129,2)</f>
        <v>0</v>
      </c>
      <c r="K129" s="217" t="s">
        <v>233</v>
      </c>
      <c r="L129" s="46"/>
      <c r="M129" s="222" t="s">
        <v>19</v>
      </c>
      <c r="N129" s="223" t="s">
        <v>46</v>
      </c>
      <c r="O129" s="86"/>
      <c r="P129" s="224">
        <f>O129*H129</f>
        <v>0</v>
      </c>
      <c r="Q129" s="224">
        <v>0</v>
      </c>
      <c r="R129" s="224">
        <f>Q129*H129</f>
        <v>0</v>
      </c>
      <c r="S129" s="224">
        <v>0</v>
      </c>
      <c r="T129" s="224">
        <f>S129*H129</f>
        <v>0</v>
      </c>
      <c r="U129" s="225" t="s">
        <v>19</v>
      </c>
      <c r="V129" s="40"/>
      <c r="W129" s="40"/>
      <c r="X129" s="40"/>
      <c r="Y129" s="40"/>
      <c r="Z129" s="40"/>
      <c r="AA129" s="40"/>
      <c r="AB129" s="40"/>
      <c r="AC129" s="40"/>
      <c r="AD129" s="40"/>
      <c r="AE129" s="40"/>
      <c r="AR129" s="226" t="s">
        <v>234</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809</v>
      </c>
    </row>
    <row r="130" s="2" customFormat="1">
      <c r="A130" s="40"/>
      <c r="B130" s="41"/>
      <c r="C130" s="42"/>
      <c r="D130" s="228" t="s">
        <v>236</v>
      </c>
      <c r="E130" s="42"/>
      <c r="F130" s="229" t="s">
        <v>311</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236</v>
      </c>
      <c r="AU130" s="19" t="s">
        <v>84</v>
      </c>
    </row>
    <row r="131" s="13" customFormat="1">
      <c r="A131" s="13"/>
      <c r="B131" s="233"/>
      <c r="C131" s="234"/>
      <c r="D131" s="235" t="s">
        <v>238</v>
      </c>
      <c r="E131" s="236" t="s">
        <v>19</v>
      </c>
      <c r="F131" s="237" t="s">
        <v>514</v>
      </c>
      <c r="G131" s="234"/>
      <c r="H131" s="238">
        <v>26</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4" customFormat="1">
      <c r="A132" s="14"/>
      <c r="B132" s="245"/>
      <c r="C132" s="246"/>
      <c r="D132" s="235" t="s">
        <v>238</v>
      </c>
      <c r="E132" s="247" t="s">
        <v>19</v>
      </c>
      <c r="F132" s="248" t="s">
        <v>240</v>
      </c>
      <c r="G132" s="246"/>
      <c r="H132" s="249">
        <v>26</v>
      </c>
      <c r="I132" s="250"/>
      <c r="J132" s="246"/>
      <c r="K132" s="246"/>
      <c r="L132" s="251"/>
      <c r="M132" s="252"/>
      <c r="N132" s="253"/>
      <c r="O132" s="253"/>
      <c r="P132" s="253"/>
      <c r="Q132" s="253"/>
      <c r="R132" s="253"/>
      <c r="S132" s="253"/>
      <c r="T132" s="253"/>
      <c r="U132" s="254"/>
      <c r="V132" s="14"/>
      <c r="W132" s="14"/>
      <c r="X132" s="14"/>
      <c r="Y132" s="14"/>
      <c r="Z132" s="14"/>
      <c r="AA132" s="14"/>
      <c r="AB132" s="14"/>
      <c r="AC132" s="14"/>
      <c r="AD132" s="14"/>
      <c r="AE132" s="14"/>
      <c r="AT132" s="255" t="s">
        <v>238</v>
      </c>
      <c r="AU132" s="255" t="s">
        <v>84</v>
      </c>
      <c r="AV132" s="14" t="s">
        <v>234</v>
      </c>
      <c r="AW132" s="14" t="s">
        <v>37</v>
      </c>
      <c r="AX132" s="14" t="s">
        <v>82</v>
      </c>
      <c r="AY132" s="255" t="s">
        <v>227</v>
      </c>
    </row>
    <row r="133" s="12" customFormat="1" ht="22.8" customHeight="1">
      <c r="A133" s="12"/>
      <c r="B133" s="199"/>
      <c r="C133" s="200"/>
      <c r="D133" s="201" t="s">
        <v>74</v>
      </c>
      <c r="E133" s="213" t="s">
        <v>313</v>
      </c>
      <c r="F133" s="213" t="s">
        <v>314</v>
      </c>
      <c r="G133" s="200"/>
      <c r="H133" s="200"/>
      <c r="I133" s="203"/>
      <c r="J133" s="214">
        <f>BK133</f>
        <v>0</v>
      </c>
      <c r="K133" s="200"/>
      <c r="L133" s="205"/>
      <c r="M133" s="206"/>
      <c r="N133" s="207"/>
      <c r="O133" s="207"/>
      <c r="P133" s="208">
        <f>SUM(P134:P143)</f>
        <v>0</v>
      </c>
      <c r="Q133" s="207"/>
      <c r="R133" s="208">
        <f>SUM(R134:R143)</f>
        <v>0</v>
      </c>
      <c r="S133" s="207"/>
      <c r="T133" s="208">
        <f>SUM(T134:T143)</f>
        <v>0</v>
      </c>
      <c r="U133" s="209"/>
      <c r="V133" s="12"/>
      <c r="W133" s="12"/>
      <c r="X133" s="12"/>
      <c r="Y133" s="12"/>
      <c r="Z133" s="12"/>
      <c r="AA133" s="12"/>
      <c r="AB133" s="12"/>
      <c r="AC133" s="12"/>
      <c r="AD133" s="12"/>
      <c r="AE133" s="12"/>
      <c r="AR133" s="210" t="s">
        <v>82</v>
      </c>
      <c r="AT133" s="211" t="s">
        <v>74</v>
      </c>
      <c r="AU133" s="211" t="s">
        <v>82</v>
      </c>
      <c r="AY133" s="210" t="s">
        <v>227</v>
      </c>
      <c r="BK133" s="212">
        <f>SUM(BK134:BK143)</f>
        <v>0</v>
      </c>
    </row>
    <row r="134" s="2" customFormat="1" ht="24.15" customHeight="1">
      <c r="A134" s="40"/>
      <c r="B134" s="41"/>
      <c r="C134" s="215" t="s">
        <v>245</v>
      </c>
      <c r="D134" s="215" t="s">
        <v>229</v>
      </c>
      <c r="E134" s="216" t="s">
        <v>315</v>
      </c>
      <c r="F134" s="217" t="s">
        <v>316</v>
      </c>
      <c r="G134" s="218" t="s">
        <v>244</v>
      </c>
      <c r="H134" s="219">
        <v>8.2040000000000006</v>
      </c>
      <c r="I134" s="220"/>
      <c r="J134" s="221">
        <f>ROUND(I134*H134,2)</f>
        <v>0</v>
      </c>
      <c r="K134" s="217" t="s">
        <v>233</v>
      </c>
      <c r="L134" s="46"/>
      <c r="M134" s="222" t="s">
        <v>19</v>
      </c>
      <c r="N134" s="223" t="s">
        <v>46</v>
      </c>
      <c r="O134" s="86"/>
      <c r="P134" s="224">
        <f>O134*H134</f>
        <v>0</v>
      </c>
      <c r="Q134" s="224">
        <v>0</v>
      </c>
      <c r="R134" s="224">
        <f>Q134*H134</f>
        <v>0</v>
      </c>
      <c r="S134" s="224">
        <v>0</v>
      </c>
      <c r="T134" s="224">
        <f>S134*H134</f>
        <v>0</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810</v>
      </c>
    </row>
    <row r="135" s="2" customFormat="1">
      <c r="A135" s="40"/>
      <c r="B135" s="41"/>
      <c r="C135" s="42"/>
      <c r="D135" s="228" t="s">
        <v>236</v>
      </c>
      <c r="E135" s="42"/>
      <c r="F135" s="229" t="s">
        <v>318</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2" customFormat="1" ht="21.75" customHeight="1">
      <c r="A136" s="40"/>
      <c r="B136" s="41"/>
      <c r="C136" s="215" t="s">
        <v>255</v>
      </c>
      <c r="D136" s="215" t="s">
        <v>229</v>
      </c>
      <c r="E136" s="216" t="s">
        <v>319</v>
      </c>
      <c r="F136" s="217" t="s">
        <v>320</v>
      </c>
      <c r="G136" s="218" t="s">
        <v>244</v>
      </c>
      <c r="H136" s="219">
        <v>8.2040000000000006</v>
      </c>
      <c r="I136" s="220"/>
      <c r="J136" s="221">
        <f>ROUND(I136*H136,2)</f>
        <v>0</v>
      </c>
      <c r="K136" s="217" t="s">
        <v>233</v>
      </c>
      <c r="L136" s="46"/>
      <c r="M136" s="222" t="s">
        <v>19</v>
      </c>
      <c r="N136" s="223" t="s">
        <v>46</v>
      </c>
      <c r="O136" s="86"/>
      <c r="P136" s="224">
        <f>O136*H136</f>
        <v>0</v>
      </c>
      <c r="Q136" s="224">
        <v>0</v>
      </c>
      <c r="R136" s="224">
        <f>Q136*H136</f>
        <v>0</v>
      </c>
      <c r="S136" s="224">
        <v>0</v>
      </c>
      <c r="T136" s="224">
        <f>S136*H136</f>
        <v>0</v>
      </c>
      <c r="U136" s="225"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811</v>
      </c>
    </row>
    <row r="137" s="2" customFormat="1">
      <c r="A137" s="40"/>
      <c r="B137" s="41"/>
      <c r="C137" s="42"/>
      <c r="D137" s="228" t="s">
        <v>236</v>
      </c>
      <c r="E137" s="42"/>
      <c r="F137" s="229" t="s">
        <v>322</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236</v>
      </c>
      <c r="AU137" s="19" t="s">
        <v>84</v>
      </c>
    </row>
    <row r="138" s="2" customFormat="1" ht="24.15" customHeight="1">
      <c r="A138" s="40"/>
      <c r="B138" s="41"/>
      <c r="C138" s="215" t="s">
        <v>117</v>
      </c>
      <c r="D138" s="215" t="s">
        <v>229</v>
      </c>
      <c r="E138" s="216" t="s">
        <v>324</v>
      </c>
      <c r="F138" s="217" t="s">
        <v>325</v>
      </c>
      <c r="G138" s="218" t="s">
        <v>244</v>
      </c>
      <c r="H138" s="219">
        <v>32.816000000000003</v>
      </c>
      <c r="I138" s="220"/>
      <c r="J138" s="221">
        <f>ROUND(I138*H138,2)</f>
        <v>0</v>
      </c>
      <c r="K138" s="217" t="s">
        <v>233</v>
      </c>
      <c r="L138" s="46"/>
      <c r="M138" s="222" t="s">
        <v>19</v>
      </c>
      <c r="N138" s="223" t="s">
        <v>46</v>
      </c>
      <c r="O138" s="86"/>
      <c r="P138" s="224">
        <f>O138*H138</f>
        <v>0</v>
      </c>
      <c r="Q138" s="224">
        <v>0</v>
      </c>
      <c r="R138" s="224">
        <f>Q138*H138</f>
        <v>0</v>
      </c>
      <c r="S138" s="224">
        <v>0</v>
      </c>
      <c r="T138" s="224">
        <f>S138*H138</f>
        <v>0</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812</v>
      </c>
    </row>
    <row r="139" s="2" customFormat="1">
      <c r="A139" s="40"/>
      <c r="B139" s="41"/>
      <c r="C139" s="42"/>
      <c r="D139" s="228" t="s">
        <v>236</v>
      </c>
      <c r="E139" s="42"/>
      <c r="F139" s="229" t="s">
        <v>327</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813</v>
      </c>
      <c r="G140" s="234"/>
      <c r="H140" s="238">
        <v>32.816000000000003</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4" customFormat="1">
      <c r="A141" s="14"/>
      <c r="B141" s="245"/>
      <c r="C141" s="246"/>
      <c r="D141" s="235" t="s">
        <v>238</v>
      </c>
      <c r="E141" s="247" t="s">
        <v>19</v>
      </c>
      <c r="F141" s="248" t="s">
        <v>240</v>
      </c>
      <c r="G141" s="246"/>
      <c r="H141" s="249">
        <v>32.816000000000003</v>
      </c>
      <c r="I141" s="250"/>
      <c r="J141" s="246"/>
      <c r="K141" s="246"/>
      <c r="L141" s="251"/>
      <c r="M141" s="252"/>
      <c r="N141" s="253"/>
      <c r="O141" s="253"/>
      <c r="P141" s="253"/>
      <c r="Q141" s="253"/>
      <c r="R141" s="253"/>
      <c r="S141" s="253"/>
      <c r="T141" s="253"/>
      <c r="U141" s="254"/>
      <c r="V141" s="14"/>
      <c r="W141" s="14"/>
      <c r="X141" s="14"/>
      <c r="Y141" s="14"/>
      <c r="Z141" s="14"/>
      <c r="AA141" s="14"/>
      <c r="AB141" s="14"/>
      <c r="AC141" s="14"/>
      <c r="AD141" s="14"/>
      <c r="AE141" s="14"/>
      <c r="AT141" s="255" t="s">
        <v>238</v>
      </c>
      <c r="AU141" s="255" t="s">
        <v>84</v>
      </c>
      <c r="AV141" s="14" t="s">
        <v>234</v>
      </c>
      <c r="AW141" s="14" t="s">
        <v>37</v>
      </c>
      <c r="AX141" s="14" t="s">
        <v>82</v>
      </c>
      <c r="AY141" s="255" t="s">
        <v>227</v>
      </c>
    </row>
    <row r="142" s="2" customFormat="1" ht="24.15" customHeight="1">
      <c r="A142" s="40"/>
      <c r="B142" s="41"/>
      <c r="C142" s="215" t="s">
        <v>120</v>
      </c>
      <c r="D142" s="215" t="s">
        <v>229</v>
      </c>
      <c r="E142" s="216" t="s">
        <v>330</v>
      </c>
      <c r="F142" s="217" t="s">
        <v>331</v>
      </c>
      <c r="G142" s="218" t="s">
        <v>244</v>
      </c>
      <c r="H142" s="219">
        <v>8.2040000000000006</v>
      </c>
      <c r="I142" s="220"/>
      <c r="J142" s="221">
        <f>ROUND(I142*H142,2)</f>
        <v>0</v>
      </c>
      <c r="K142" s="217" t="s">
        <v>233</v>
      </c>
      <c r="L142" s="46"/>
      <c r="M142" s="222" t="s">
        <v>19</v>
      </c>
      <c r="N142" s="223" t="s">
        <v>46</v>
      </c>
      <c r="O142" s="86"/>
      <c r="P142" s="224">
        <f>O142*H142</f>
        <v>0</v>
      </c>
      <c r="Q142" s="224">
        <v>0</v>
      </c>
      <c r="R142" s="224">
        <f>Q142*H142</f>
        <v>0</v>
      </c>
      <c r="S142" s="224">
        <v>0</v>
      </c>
      <c r="T142" s="224">
        <f>S142*H142</f>
        <v>0</v>
      </c>
      <c r="U142" s="225" t="s">
        <v>19</v>
      </c>
      <c r="V142" s="40"/>
      <c r="W142" s="40"/>
      <c r="X142" s="40"/>
      <c r="Y142" s="40"/>
      <c r="Z142" s="40"/>
      <c r="AA142" s="40"/>
      <c r="AB142" s="40"/>
      <c r="AC142" s="40"/>
      <c r="AD142" s="40"/>
      <c r="AE142" s="40"/>
      <c r="AR142" s="226" t="s">
        <v>234</v>
      </c>
      <c r="AT142" s="226" t="s">
        <v>229</v>
      </c>
      <c r="AU142" s="226" t="s">
        <v>84</v>
      </c>
      <c r="AY142" s="19" t="s">
        <v>227</v>
      </c>
      <c r="BE142" s="227">
        <f>IF(N142="základní",J142,0)</f>
        <v>0</v>
      </c>
      <c r="BF142" s="227">
        <f>IF(N142="snížená",J142,0)</f>
        <v>0</v>
      </c>
      <c r="BG142" s="227">
        <f>IF(N142="zákl. přenesená",J142,0)</f>
        <v>0</v>
      </c>
      <c r="BH142" s="227">
        <f>IF(N142="sníž. přenesená",J142,0)</f>
        <v>0</v>
      </c>
      <c r="BI142" s="227">
        <f>IF(N142="nulová",J142,0)</f>
        <v>0</v>
      </c>
      <c r="BJ142" s="19" t="s">
        <v>82</v>
      </c>
      <c r="BK142" s="227">
        <f>ROUND(I142*H142,2)</f>
        <v>0</v>
      </c>
      <c r="BL142" s="19" t="s">
        <v>234</v>
      </c>
      <c r="BM142" s="226" t="s">
        <v>814</v>
      </c>
    </row>
    <row r="143" s="2" customFormat="1">
      <c r="A143" s="40"/>
      <c r="B143" s="41"/>
      <c r="C143" s="42"/>
      <c r="D143" s="228" t="s">
        <v>236</v>
      </c>
      <c r="E143" s="42"/>
      <c r="F143" s="229" t="s">
        <v>333</v>
      </c>
      <c r="G143" s="42"/>
      <c r="H143" s="42"/>
      <c r="I143" s="230"/>
      <c r="J143" s="42"/>
      <c r="K143" s="42"/>
      <c r="L143" s="46"/>
      <c r="M143" s="231"/>
      <c r="N143" s="232"/>
      <c r="O143" s="86"/>
      <c r="P143" s="86"/>
      <c r="Q143" s="86"/>
      <c r="R143" s="86"/>
      <c r="S143" s="86"/>
      <c r="T143" s="86"/>
      <c r="U143" s="87"/>
      <c r="V143" s="40"/>
      <c r="W143" s="40"/>
      <c r="X143" s="40"/>
      <c r="Y143" s="40"/>
      <c r="Z143" s="40"/>
      <c r="AA143" s="40"/>
      <c r="AB143" s="40"/>
      <c r="AC143" s="40"/>
      <c r="AD143" s="40"/>
      <c r="AE143" s="40"/>
      <c r="AT143" s="19" t="s">
        <v>236</v>
      </c>
      <c r="AU143" s="19" t="s">
        <v>84</v>
      </c>
    </row>
    <row r="144" s="12" customFormat="1" ht="25.92" customHeight="1">
      <c r="A144" s="12"/>
      <c r="B144" s="199"/>
      <c r="C144" s="200"/>
      <c r="D144" s="201" t="s">
        <v>74</v>
      </c>
      <c r="E144" s="202" t="s">
        <v>341</v>
      </c>
      <c r="F144" s="202" t="s">
        <v>342</v>
      </c>
      <c r="G144" s="200"/>
      <c r="H144" s="200"/>
      <c r="I144" s="203"/>
      <c r="J144" s="204">
        <f>BK144</f>
        <v>0</v>
      </c>
      <c r="K144" s="200"/>
      <c r="L144" s="205"/>
      <c r="M144" s="206"/>
      <c r="N144" s="207"/>
      <c r="O144" s="207"/>
      <c r="P144" s="208">
        <f>P145+P150</f>
        <v>0</v>
      </c>
      <c r="Q144" s="207"/>
      <c r="R144" s="208">
        <f>R145+R150</f>
        <v>0.164413</v>
      </c>
      <c r="S144" s="207"/>
      <c r="T144" s="208">
        <f>T145+T150</f>
        <v>0.054976030000000002</v>
      </c>
      <c r="U144" s="209"/>
      <c r="V144" s="12"/>
      <c r="W144" s="12"/>
      <c r="X144" s="12"/>
      <c r="Y144" s="12"/>
      <c r="Z144" s="12"/>
      <c r="AA144" s="12"/>
      <c r="AB144" s="12"/>
      <c r="AC144" s="12"/>
      <c r="AD144" s="12"/>
      <c r="AE144" s="12"/>
      <c r="AR144" s="210" t="s">
        <v>84</v>
      </c>
      <c r="AT144" s="211" t="s">
        <v>74</v>
      </c>
      <c r="AU144" s="211" t="s">
        <v>75</v>
      </c>
      <c r="AY144" s="210" t="s">
        <v>227</v>
      </c>
      <c r="BK144" s="212">
        <f>BK145+BK150</f>
        <v>0</v>
      </c>
    </row>
    <row r="145" s="12" customFormat="1" ht="22.8" customHeight="1">
      <c r="A145" s="12"/>
      <c r="B145" s="199"/>
      <c r="C145" s="200"/>
      <c r="D145" s="201" t="s">
        <v>74</v>
      </c>
      <c r="E145" s="213" t="s">
        <v>815</v>
      </c>
      <c r="F145" s="213" t="s">
        <v>816</v>
      </c>
      <c r="G145" s="200"/>
      <c r="H145" s="200"/>
      <c r="I145" s="203"/>
      <c r="J145" s="214">
        <f>BK145</f>
        <v>0</v>
      </c>
      <c r="K145" s="200"/>
      <c r="L145" s="205"/>
      <c r="M145" s="206"/>
      <c r="N145" s="207"/>
      <c r="O145" s="207"/>
      <c r="P145" s="208">
        <f>SUM(P146:P149)</f>
        <v>0</v>
      </c>
      <c r="Q145" s="207"/>
      <c r="R145" s="208">
        <f>SUM(R146:R149)</f>
        <v>0</v>
      </c>
      <c r="S145" s="207"/>
      <c r="T145" s="208">
        <f>SUM(T146:T149)</f>
        <v>0.0040080000000000003</v>
      </c>
      <c r="U145" s="209"/>
      <c r="V145" s="12"/>
      <c r="W145" s="12"/>
      <c r="X145" s="12"/>
      <c r="Y145" s="12"/>
      <c r="Z145" s="12"/>
      <c r="AA145" s="12"/>
      <c r="AB145" s="12"/>
      <c r="AC145" s="12"/>
      <c r="AD145" s="12"/>
      <c r="AE145" s="12"/>
      <c r="AR145" s="210" t="s">
        <v>84</v>
      </c>
      <c r="AT145" s="211" t="s">
        <v>74</v>
      </c>
      <c r="AU145" s="211" t="s">
        <v>82</v>
      </c>
      <c r="AY145" s="210" t="s">
        <v>227</v>
      </c>
      <c r="BK145" s="212">
        <f>SUM(BK146:BK149)</f>
        <v>0</v>
      </c>
    </row>
    <row r="146" s="2" customFormat="1" ht="16.5" customHeight="1">
      <c r="A146" s="40"/>
      <c r="B146" s="41"/>
      <c r="C146" s="215" t="s">
        <v>8</v>
      </c>
      <c r="D146" s="215" t="s">
        <v>229</v>
      </c>
      <c r="E146" s="216" t="s">
        <v>817</v>
      </c>
      <c r="F146" s="217" t="s">
        <v>818</v>
      </c>
      <c r="G146" s="218" t="s">
        <v>309</v>
      </c>
      <c r="H146" s="219">
        <v>2.3999999999999999</v>
      </c>
      <c r="I146" s="220"/>
      <c r="J146" s="221">
        <f>ROUND(I146*H146,2)</f>
        <v>0</v>
      </c>
      <c r="K146" s="217" t="s">
        <v>233</v>
      </c>
      <c r="L146" s="46"/>
      <c r="M146" s="222" t="s">
        <v>19</v>
      </c>
      <c r="N146" s="223" t="s">
        <v>46</v>
      </c>
      <c r="O146" s="86"/>
      <c r="P146" s="224">
        <f>O146*H146</f>
        <v>0</v>
      </c>
      <c r="Q146" s="224">
        <v>0</v>
      </c>
      <c r="R146" s="224">
        <f>Q146*H146</f>
        <v>0</v>
      </c>
      <c r="S146" s="224">
        <v>0.00167</v>
      </c>
      <c r="T146" s="224">
        <f>S146*H146</f>
        <v>0.0040080000000000003</v>
      </c>
      <c r="U146" s="225" t="s">
        <v>19</v>
      </c>
      <c r="V146" s="40"/>
      <c r="W146" s="40"/>
      <c r="X146" s="40"/>
      <c r="Y146" s="40"/>
      <c r="Z146" s="40"/>
      <c r="AA146" s="40"/>
      <c r="AB146" s="40"/>
      <c r="AC146" s="40"/>
      <c r="AD146" s="40"/>
      <c r="AE146" s="40"/>
      <c r="AR146" s="226" t="s">
        <v>336</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336</v>
      </c>
      <c r="BM146" s="226" t="s">
        <v>819</v>
      </c>
    </row>
    <row r="147" s="2" customFormat="1">
      <c r="A147" s="40"/>
      <c r="B147" s="41"/>
      <c r="C147" s="42"/>
      <c r="D147" s="228" t="s">
        <v>236</v>
      </c>
      <c r="E147" s="42"/>
      <c r="F147" s="229" t="s">
        <v>820</v>
      </c>
      <c r="G147" s="42"/>
      <c r="H147" s="42"/>
      <c r="I147" s="230"/>
      <c r="J147" s="42"/>
      <c r="K147" s="42"/>
      <c r="L147" s="46"/>
      <c r="M147" s="231"/>
      <c r="N147" s="232"/>
      <c r="O147" s="86"/>
      <c r="P147" s="86"/>
      <c r="Q147" s="86"/>
      <c r="R147" s="86"/>
      <c r="S147" s="86"/>
      <c r="T147" s="86"/>
      <c r="U147" s="87"/>
      <c r="V147" s="40"/>
      <c r="W147" s="40"/>
      <c r="X147" s="40"/>
      <c r="Y147" s="40"/>
      <c r="Z147" s="40"/>
      <c r="AA147" s="40"/>
      <c r="AB147" s="40"/>
      <c r="AC147" s="40"/>
      <c r="AD147" s="40"/>
      <c r="AE147" s="40"/>
      <c r="AT147" s="19" t="s">
        <v>236</v>
      </c>
      <c r="AU147" s="19" t="s">
        <v>84</v>
      </c>
    </row>
    <row r="148" s="13" customFormat="1">
      <c r="A148" s="13"/>
      <c r="B148" s="233"/>
      <c r="C148" s="234"/>
      <c r="D148" s="235" t="s">
        <v>238</v>
      </c>
      <c r="E148" s="236" t="s">
        <v>19</v>
      </c>
      <c r="F148" s="237" t="s">
        <v>720</v>
      </c>
      <c r="G148" s="234"/>
      <c r="H148" s="238">
        <v>2.3999999999999999</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84</v>
      </c>
      <c r="AV148" s="13" t="s">
        <v>84</v>
      </c>
      <c r="AW148" s="13" t="s">
        <v>37</v>
      </c>
      <c r="AX148" s="13" t="s">
        <v>75</v>
      </c>
      <c r="AY148" s="244" t="s">
        <v>227</v>
      </c>
    </row>
    <row r="149" s="14" customFormat="1">
      <c r="A149" s="14"/>
      <c r="B149" s="245"/>
      <c r="C149" s="246"/>
      <c r="D149" s="235" t="s">
        <v>238</v>
      </c>
      <c r="E149" s="247" t="s">
        <v>19</v>
      </c>
      <c r="F149" s="248" t="s">
        <v>240</v>
      </c>
      <c r="G149" s="246"/>
      <c r="H149" s="249">
        <v>2.3999999999999999</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84</v>
      </c>
      <c r="AV149" s="14" t="s">
        <v>234</v>
      </c>
      <c r="AW149" s="14" t="s">
        <v>37</v>
      </c>
      <c r="AX149" s="14" t="s">
        <v>82</v>
      </c>
      <c r="AY149" s="255" t="s">
        <v>227</v>
      </c>
    </row>
    <row r="150" s="12" customFormat="1" ht="22.8" customHeight="1">
      <c r="A150" s="12"/>
      <c r="B150" s="199"/>
      <c r="C150" s="200"/>
      <c r="D150" s="201" t="s">
        <v>74</v>
      </c>
      <c r="E150" s="213" t="s">
        <v>357</v>
      </c>
      <c r="F150" s="213" t="s">
        <v>358</v>
      </c>
      <c r="G150" s="200"/>
      <c r="H150" s="200"/>
      <c r="I150" s="203"/>
      <c r="J150" s="214">
        <f>BK150</f>
        <v>0</v>
      </c>
      <c r="K150" s="200"/>
      <c r="L150" s="205"/>
      <c r="M150" s="206"/>
      <c r="N150" s="207"/>
      <c r="O150" s="207"/>
      <c r="P150" s="208">
        <f>SUM(P151:P155)</f>
        <v>0</v>
      </c>
      <c r="Q150" s="207"/>
      <c r="R150" s="208">
        <f>SUM(R151:R155)</f>
        <v>0.164413</v>
      </c>
      <c r="S150" s="207"/>
      <c r="T150" s="208">
        <f>SUM(T151:T155)</f>
        <v>0.050968030000000004</v>
      </c>
      <c r="U150" s="209"/>
      <c r="V150" s="12"/>
      <c r="W150" s="12"/>
      <c r="X150" s="12"/>
      <c r="Y150" s="12"/>
      <c r="Z150" s="12"/>
      <c r="AA150" s="12"/>
      <c r="AB150" s="12"/>
      <c r="AC150" s="12"/>
      <c r="AD150" s="12"/>
      <c r="AE150" s="12"/>
      <c r="AR150" s="210" t="s">
        <v>84</v>
      </c>
      <c r="AT150" s="211" t="s">
        <v>74</v>
      </c>
      <c r="AU150" s="211" t="s">
        <v>82</v>
      </c>
      <c r="AY150" s="210" t="s">
        <v>227</v>
      </c>
      <c r="BK150" s="212">
        <f>SUM(BK151:BK155)</f>
        <v>0</v>
      </c>
    </row>
    <row r="151" s="2" customFormat="1" ht="16.5" customHeight="1">
      <c r="A151" s="40"/>
      <c r="B151" s="41"/>
      <c r="C151" s="215" t="s">
        <v>125</v>
      </c>
      <c r="D151" s="215" t="s">
        <v>229</v>
      </c>
      <c r="E151" s="216" t="s">
        <v>360</v>
      </c>
      <c r="F151" s="217" t="s">
        <v>361</v>
      </c>
      <c r="G151" s="218" t="s">
        <v>259</v>
      </c>
      <c r="H151" s="219">
        <v>164.41300000000001</v>
      </c>
      <c r="I151" s="220"/>
      <c r="J151" s="221">
        <f>ROUND(I151*H151,2)</f>
        <v>0</v>
      </c>
      <c r="K151" s="217" t="s">
        <v>233</v>
      </c>
      <c r="L151" s="46"/>
      <c r="M151" s="222" t="s">
        <v>19</v>
      </c>
      <c r="N151" s="223" t="s">
        <v>46</v>
      </c>
      <c r="O151" s="86"/>
      <c r="P151" s="224">
        <f>O151*H151</f>
        <v>0</v>
      </c>
      <c r="Q151" s="224">
        <v>0.001</v>
      </c>
      <c r="R151" s="224">
        <f>Q151*H151</f>
        <v>0.164413</v>
      </c>
      <c r="S151" s="224">
        <v>0.00031</v>
      </c>
      <c r="T151" s="224">
        <f>S151*H151</f>
        <v>0.050968030000000004</v>
      </c>
      <c r="U151" s="225" t="s">
        <v>19</v>
      </c>
      <c r="V151" s="40"/>
      <c r="W151" s="40"/>
      <c r="X151" s="40"/>
      <c r="Y151" s="40"/>
      <c r="Z151" s="40"/>
      <c r="AA151" s="40"/>
      <c r="AB151" s="40"/>
      <c r="AC151" s="40"/>
      <c r="AD151" s="40"/>
      <c r="AE151" s="40"/>
      <c r="AR151" s="226" t="s">
        <v>336</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336</v>
      </c>
      <c r="BM151" s="226" t="s">
        <v>821</v>
      </c>
    </row>
    <row r="152" s="2" customFormat="1">
      <c r="A152" s="40"/>
      <c r="B152" s="41"/>
      <c r="C152" s="42"/>
      <c r="D152" s="228" t="s">
        <v>236</v>
      </c>
      <c r="E152" s="42"/>
      <c r="F152" s="229" t="s">
        <v>363</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822</v>
      </c>
      <c r="G153" s="234"/>
      <c r="H153" s="238">
        <v>98.753</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3" customFormat="1">
      <c r="A154" s="13"/>
      <c r="B154" s="233"/>
      <c r="C154" s="234"/>
      <c r="D154" s="235" t="s">
        <v>238</v>
      </c>
      <c r="E154" s="236" t="s">
        <v>19</v>
      </c>
      <c r="F154" s="237" t="s">
        <v>796</v>
      </c>
      <c r="G154" s="234"/>
      <c r="H154" s="238">
        <v>65.659999999999997</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4" customFormat="1">
      <c r="A155" s="14"/>
      <c r="B155" s="245"/>
      <c r="C155" s="246"/>
      <c r="D155" s="235" t="s">
        <v>238</v>
      </c>
      <c r="E155" s="247" t="s">
        <v>19</v>
      </c>
      <c r="F155" s="248" t="s">
        <v>240</v>
      </c>
      <c r="G155" s="246"/>
      <c r="H155" s="249">
        <v>164.41300000000001</v>
      </c>
      <c r="I155" s="250"/>
      <c r="J155" s="246"/>
      <c r="K155" s="246"/>
      <c r="L155" s="251"/>
      <c r="M155" s="252"/>
      <c r="N155" s="253"/>
      <c r="O155" s="253"/>
      <c r="P155" s="253"/>
      <c r="Q155" s="253"/>
      <c r="R155" s="253"/>
      <c r="S155" s="253"/>
      <c r="T155" s="253"/>
      <c r="U155" s="254"/>
      <c r="V155" s="14"/>
      <c r="W155" s="14"/>
      <c r="X155" s="14"/>
      <c r="Y155" s="14"/>
      <c r="Z155" s="14"/>
      <c r="AA155" s="14"/>
      <c r="AB155" s="14"/>
      <c r="AC155" s="14"/>
      <c r="AD155" s="14"/>
      <c r="AE155" s="14"/>
      <c r="AT155" s="255" t="s">
        <v>238</v>
      </c>
      <c r="AU155" s="255" t="s">
        <v>84</v>
      </c>
      <c r="AV155" s="14" t="s">
        <v>234</v>
      </c>
      <c r="AW155" s="14" t="s">
        <v>37</v>
      </c>
      <c r="AX155" s="14" t="s">
        <v>82</v>
      </c>
      <c r="AY155" s="255" t="s">
        <v>227</v>
      </c>
    </row>
    <row r="156" s="12" customFormat="1" ht="25.92" customHeight="1">
      <c r="A156" s="12"/>
      <c r="B156" s="199"/>
      <c r="C156" s="200"/>
      <c r="D156" s="201" t="s">
        <v>74</v>
      </c>
      <c r="E156" s="202" t="s">
        <v>365</v>
      </c>
      <c r="F156" s="202" t="s">
        <v>366</v>
      </c>
      <c r="G156" s="200"/>
      <c r="H156" s="200"/>
      <c r="I156" s="203"/>
      <c r="J156" s="204">
        <f>BK156</f>
        <v>0</v>
      </c>
      <c r="K156" s="200"/>
      <c r="L156" s="205"/>
      <c r="M156" s="206"/>
      <c r="N156" s="207"/>
      <c r="O156" s="207"/>
      <c r="P156" s="208">
        <f>SUM(P157:P161)</f>
        <v>0</v>
      </c>
      <c r="Q156" s="207"/>
      <c r="R156" s="208">
        <f>SUM(R157:R161)</f>
        <v>0</v>
      </c>
      <c r="S156" s="207"/>
      <c r="T156" s="208">
        <f>SUM(T157:T161)</f>
        <v>0</v>
      </c>
      <c r="U156" s="209"/>
      <c r="V156" s="12"/>
      <c r="W156" s="12"/>
      <c r="X156" s="12"/>
      <c r="Y156" s="12"/>
      <c r="Z156" s="12"/>
      <c r="AA156" s="12"/>
      <c r="AB156" s="12"/>
      <c r="AC156" s="12"/>
      <c r="AD156" s="12"/>
      <c r="AE156" s="12"/>
      <c r="AR156" s="210" t="s">
        <v>234</v>
      </c>
      <c r="AT156" s="211" t="s">
        <v>74</v>
      </c>
      <c r="AU156" s="211" t="s">
        <v>75</v>
      </c>
      <c r="AY156" s="210" t="s">
        <v>227</v>
      </c>
      <c r="BK156" s="212">
        <f>SUM(BK157:BK161)</f>
        <v>0</v>
      </c>
    </row>
    <row r="157" s="2" customFormat="1" ht="16.5" customHeight="1">
      <c r="A157" s="40"/>
      <c r="B157" s="41"/>
      <c r="C157" s="215" t="s">
        <v>323</v>
      </c>
      <c r="D157" s="215" t="s">
        <v>229</v>
      </c>
      <c r="E157" s="216" t="s">
        <v>368</v>
      </c>
      <c r="F157" s="217" t="s">
        <v>369</v>
      </c>
      <c r="G157" s="218" t="s">
        <v>370</v>
      </c>
      <c r="H157" s="219">
        <v>4</v>
      </c>
      <c r="I157" s="220"/>
      <c r="J157" s="221">
        <f>ROUND(I157*H157,2)</f>
        <v>0</v>
      </c>
      <c r="K157" s="217" t="s">
        <v>233</v>
      </c>
      <c r="L157" s="46"/>
      <c r="M157" s="222" t="s">
        <v>19</v>
      </c>
      <c r="N157" s="223" t="s">
        <v>46</v>
      </c>
      <c r="O157" s="86"/>
      <c r="P157" s="224">
        <f>O157*H157</f>
        <v>0</v>
      </c>
      <c r="Q157" s="224">
        <v>0</v>
      </c>
      <c r="R157" s="224">
        <f>Q157*H157</f>
        <v>0</v>
      </c>
      <c r="S157" s="224">
        <v>0</v>
      </c>
      <c r="T157" s="224">
        <f>S157*H157</f>
        <v>0</v>
      </c>
      <c r="U157" s="225" t="s">
        <v>19</v>
      </c>
      <c r="V157" s="40"/>
      <c r="W157" s="40"/>
      <c r="X157" s="40"/>
      <c r="Y157" s="40"/>
      <c r="Z157" s="40"/>
      <c r="AA157" s="40"/>
      <c r="AB157" s="40"/>
      <c r="AC157" s="40"/>
      <c r="AD157" s="40"/>
      <c r="AE157" s="40"/>
      <c r="AR157" s="226" t="s">
        <v>371</v>
      </c>
      <c r="AT157" s="226" t="s">
        <v>229</v>
      </c>
      <c r="AU157" s="226" t="s">
        <v>82</v>
      </c>
      <c r="AY157" s="19" t="s">
        <v>227</v>
      </c>
      <c r="BE157" s="227">
        <f>IF(N157="základní",J157,0)</f>
        <v>0</v>
      </c>
      <c r="BF157" s="227">
        <f>IF(N157="snížená",J157,0)</f>
        <v>0</v>
      </c>
      <c r="BG157" s="227">
        <f>IF(N157="zákl. přenesená",J157,0)</f>
        <v>0</v>
      </c>
      <c r="BH157" s="227">
        <f>IF(N157="sníž. přenesená",J157,0)</f>
        <v>0</v>
      </c>
      <c r="BI157" s="227">
        <f>IF(N157="nulová",J157,0)</f>
        <v>0</v>
      </c>
      <c r="BJ157" s="19" t="s">
        <v>82</v>
      </c>
      <c r="BK157" s="227">
        <f>ROUND(I157*H157,2)</f>
        <v>0</v>
      </c>
      <c r="BL157" s="19" t="s">
        <v>371</v>
      </c>
      <c r="BM157" s="226" t="s">
        <v>823</v>
      </c>
    </row>
    <row r="158" s="2" customFormat="1">
      <c r="A158" s="40"/>
      <c r="B158" s="41"/>
      <c r="C158" s="42"/>
      <c r="D158" s="228" t="s">
        <v>236</v>
      </c>
      <c r="E158" s="42"/>
      <c r="F158" s="229" t="s">
        <v>373</v>
      </c>
      <c r="G158" s="42"/>
      <c r="H158" s="42"/>
      <c r="I158" s="230"/>
      <c r="J158" s="42"/>
      <c r="K158" s="42"/>
      <c r="L158" s="46"/>
      <c r="M158" s="231"/>
      <c r="N158" s="232"/>
      <c r="O158" s="86"/>
      <c r="P158" s="86"/>
      <c r="Q158" s="86"/>
      <c r="R158" s="86"/>
      <c r="S158" s="86"/>
      <c r="T158" s="86"/>
      <c r="U158" s="87"/>
      <c r="V158" s="40"/>
      <c r="W158" s="40"/>
      <c r="X158" s="40"/>
      <c r="Y158" s="40"/>
      <c r="Z158" s="40"/>
      <c r="AA158" s="40"/>
      <c r="AB158" s="40"/>
      <c r="AC158" s="40"/>
      <c r="AD158" s="40"/>
      <c r="AE158" s="40"/>
      <c r="AT158" s="19" t="s">
        <v>236</v>
      </c>
      <c r="AU158" s="19" t="s">
        <v>82</v>
      </c>
    </row>
    <row r="159" s="15" customFormat="1">
      <c r="A159" s="15"/>
      <c r="B159" s="266"/>
      <c r="C159" s="267"/>
      <c r="D159" s="235" t="s">
        <v>238</v>
      </c>
      <c r="E159" s="268" t="s">
        <v>19</v>
      </c>
      <c r="F159" s="269" t="s">
        <v>824</v>
      </c>
      <c r="G159" s="267"/>
      <c r="H159" s="268" t="s">
        <v>19</v>
      </c>
      <c r="I159" s="270"/>
      <c r="J159" s="267"/>
      <c r="K159" s="267"/>
      <c r="L159" s="271"/>
      <c r="M159" s="272"/>
      <c r="N159" s="273"/>
      <c r="O159" s="273"/>
      <c r="P159" s="273"/>
      <c r="Q159" s="273"/>
      <c r="R159" s="273"/>
      <c r="S159" s="273"/>
      <c r="T159" s="273"/>
      <c r="U159" s="274"/>
      <c r="V159" s="15"/>
      <c r="W159" s="15"/>
      <c r="X159" s="15"/>
      <c r="Y159" s="15"/>
      <c r="Z159" s="15"/>
      <c r="AA159" s="15"/>
      <c r="AB159" s="15"/>
      <c r="AC159" s="15"/>
      <c r="AD159" s="15"/>
      <c r="AE159" s="15"/>
      <c r="AT159" s="275" t="s">
        <v>238</v>
      </c>
      <c r="AU159" s="275" t="s">
        <v>82</v>
      </c>
      <c r="AV159" s="15" t="s">
        <v>82</v>
      </c>
      <c r="AW159" s="15" t="s">
        <v>37</v>
      </c>
      <c r="AX159" s="15" t="s">
        <v>75</v>
      </c>
      <c r="AY159" s="275" t="s">
        <v>227</v>
      </c>
    </row>
    <row r="160" s="13" customFormat="1">
      <c r="A160" s="13"/>
      <c r="B160" s="233"/>
      <c r="C160" s="234"/>
      <c r="D160" s="235" t="s">
        <v>238</v>
      </c>
      <c r="E160" s="236" t="s">
        <v>19</v>
      </c>
      <c r="F160" s="237" t="s">
        <v>234</v>
      </c>
      <c r="G160" s="234"/>
      <c r="H160" s="238">
        <v>4</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82</v>
      </c>
      <c r="AV160" s="13" t="s">
        <v>84</v>
      </c>
      <c r="AW160" s="13" t="s">
        <v>37</v>
      </c>
      <c r="AX160" s="13" t="s">
        <v>75</v>
      </c>
      <c r="AY160" s="244" t="s">
        <v>227</v>
      </c>
    </row>
    <row r="161" s="14" customFormat="1">
      <c r="A161" s="14"/>
      <c r="B161" s="245"/>
      <c r="C161" s="246"/>
      <c r="D161" s="235" t="s">
        <v>238</v>
      </c>
      <c r="E161" s="247" t="s">
        <v>19</v>
      </c>
      <c r="F161" s="248" t="s">
        <v>240</v>
      </c>
      <c r="G161" s="246"/>
      <c r="H161" s="249">
        <v>4</v>
      </c>
      <c r="I161" s="250"/>
      <c r="J161" s="246"/>
      <c r="K161" s="246"/>
      <c r="L161" s="251"/>
      <c r="M161" s="276"/>
      <c r="N161" s="277"/>
      <c r="O161" s="277"/>
      <c r="P161" s="277"/>
      <c r="Q161" s="277"/>
      <c r="R161" s="277"/>
      <c r="S161" s="277"/>
      <c r="T161" s="277"/>
      <c r="U161" s="278"/>
      <c r="V161" s="14"/>
      <c r="W161" s="14"/>
      <c r="X161" s="14"/>
      <c r="Y161" s="14"/>
      <c r="Z161" s="14"/>
      <c r="AA161" s="14"/>
      <c r="AB161" s="14"/>
      <c r="AC161" s="14"/>
      <c r="AD161" s="14"/>
      <c r="AE161" s="14"/>
      <c r="AT161" s="255" t="s">
        <v>238</v>
      </c>
      <c r="AU161" s="255" t="s">
        <v>82</v>
      </c>
      <c r="AV161" s="14" t="s">
        <v>234</v>
      </c>
      <c r="AW161" s="14" t="s">
        <v>37</v>
      </c>
      <c r="AX161" s="14" t="s">
        <v>82</v>
      </c>
      <c r="AY161" s="255" t="s">
        <v>227</v>
      </c>
    </row>
    <row r="162" s="2" customFormat="1" ht="6.96" customHeight="1">
      <c r="A162" s="40"/>
      <c r="B162" s="61"/>
      <c r="C162" s="62"/>
      <c r="D162" s="62"/>
      <c r="E162" s="62"/>
      <c r="F162" s="62"/>
      <c r="G162" s="62"/>
      <c r="H162" s="62"/>
      <c r="I162" s="62"/>
      <c r="J162" s="62"/>
      <c r="K162" s="62"/>
      <c r="L162" s="46"/>
      <c r="M162" s="40"/>
      <c r="O162" s="40"/>
      <c r="P162" s="40"/>
      <c r="Q162" s="40"/>
      <c r="R162" s="40"/>
      <c r="S162" s="40"/>
      <c r="T162" s="40"/>
      <c r="U162" s="40"/>
      <c r="V162" s="40"/>
      <c r="W162" s="40"/>
      <c r="X162" s="40"/>
      <c r="Y162" s="40"/>
      <c r="Z162" s="40"/>
      <c r="AA162" s="40"/>
      <c r="AB162" s="40"/>
      <c r="AC162" s="40"/>
      <c r="AD162" s="40"/>
      <c r="AE162" s="40"/>
    </row>
  </sheetData>
  <sheetProtection sheet="1" autoFilter="0" formatColumns="0" formatRows="0" objects="1" scenarios="1" spinCount="100000" saltValue="VRf8/tAfb7yUKRsXQFJdbF91bxUY4nXXJb9ZRbGFew1+ryegZO5gFt65LZErV7d2fXYTML+/ITjUxCCrklKXWw==" hashValue="uhlS7PmCgNbU9ug7K66iQ0Z48tFEHpM1HxDuFCkDR0ETS3I5/0s+8VcPc1WIVf43MqyFCtTyNjooZuOaVhmJ9g==" algorithmName="SHA-512" password="CC35"/>
  <autoFilter ref="C97:K161"/>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2" r:id="rId1" display="https://podminky.urs.cz/item/CS_URS_2023_02/962052210"/>
    <hyperlink ref="F108" r:id="rId2" display="https://podminky.urs.cz/item/CS_URS_2023_02/965042141"/>
    <hyperlink ref="F113" r:id="rId3" display="https://podminky.urs.cz/item/CS_URS_2023_02/965046111"/>
    <hyperlink ref="F118" r:id="rId4" display="https://podminky.urs.cz/item/CS_URS_2023_02/965046119"/>
    <hyperlink ref="F122" r:id="rId5" display="https://podminky.urs.cz/item/CS_URS_2023_02/968082015"/>
    <hyperlink ref="F126" r:id="rId6" display="https://podminky.urs.cz/item/CS_URS_2023_02/977211113"/>
    <hyperlink ref="F130" r:id="rId7" display="https://podminky.urs.cz/item/CS_URS_2023_02/977312113"/>
    <hyperlink ref="F135" r:id="rId8" display="https://podminky.urs.cz/item/CS_URS_2023_02/997013151"/>
    <hyperlink ref="F137" r:id="rId9" display="https://podminky.urs.cz/item/CS_URS_2023_02/997013501"/>
    <hyperlink ref="F139" r:id="rId10" display="https://podminky.urs.cz/item/CS_URS_2023_02/997013509"/>
    <hyperlink ref="F143" r:id="rId11" display="https://podminky.urs.cz/item/CS_URS_2023_02/997013631"/>
    <hyperlink ref="F147" r:id="rId12" display="https://podminky.urs.cz/item/CS_URS_2023_02/764002851"/>
    <hyperlink ref="F152" r:id="rId13" display="https://podminky.urs.cz/item/CS_URS_2023_02/784121001"/>
    <hyperlink ref="F158" r:id="rId14" display="https://podminky.urs.cz/item/CS_URS_2023_02/HZS129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85" customWidth="1"/>
    <col min="2" max="2" width="1.667969" style="285" customWidth="1"/>
    <col min="3" max="4" width="5" style="285" customWidth="1"/>
    <col min="5" max="5" width="11.66016" style="285" customWidth="1"/>
    <col min="6" max="6" width="9.160156" style="285" customWidth="1"/>
    <col min="7" max="7" width="5" style="285" customWidth="1"/>
    <col min="8" max="8" width="77.83203" style="285" customWidth="1"/>
    <col min="9" max="10" width="20" style="285" customWidth="1"/>
    <col min="11" max="11" width="1.667969" style="285" customWidth="1"/>
  </cols>
  <sheetData>
    <row r="1" s="1" customFormat="1" ht="37.5" customHeight="1"/>
    <row r="2" s="1" customFormat="1" ht="7.5" customHeight="1">
      <c r="B2" s="286"/>
      <c r="C2" s="287"/>
      <c r="D2" s="287"/>
      <c r="E2" s="287"/>
      <c r="F2" s="287"/>
      <c r="G2" s="287"/>
      <c r="H2" s="287"/>
      <c r="I2" s="287"/>
      <c r="J2" s="287"/>
      <c r="K2" s="288"/>
    </row>
    <row r="3" s="16" customFormat="1" ht="45" customHeight="1">
      <c r="B3" s="289"/>
      <c r="C3" s="290" t="s">
        <v>5504</v>
      </c>
      <c r="D3" s="290"/>
      <c r="E3" s="290"/>
      <c r="F3" s="290"/>
      <c r="G3" s="290"/>
      <c r="H3" s="290"/>
      <c r="I3" s="290"/>
      <c r="J3" s="290"/>
      <c r="K3" s="291"/>
    </row>
    <row r="4" s="1" customFormat="1" ht="25.5" customHeight="1">
      <c r="B4" s="292"/>
      <c r="C4" s="293" t="s">
        <v>5505</v>
      </c>
      <c r="D4" s="293"/>
      <c r="E4" s="293"/>
      <c r="F4" s="293"/>
      <c r="G4" s="293"/>
      <c r="H4" s="293"/>
      <c r="I4" s="293"/>
      <c r="J4" s="293"/>
      <c r="K4" s="294"/>
    </row>
    <row r="5" s="1" customFormat="1" ht="5.25" customHeight="1">
      <c r="B5" s="292"/>
      <c r="C5" s="295"/>
      <c r="D5" s="295"/>
      <c r="E5" s="295"/>
      <c r="F5" s="295"/>
      <c r="G5" s="295"/>
      <c r="H5" s="295"/>
      <c r="I5" s="295"/>
      <c r="J5" s="295"/>
      <c r="K5" s="294"/>
    </row>
    <row r="6" s="1" customFormat="1" ht="15" customHeight="1">
      <c r="B6" s="292"/>
      <c r="C6" s="296" t="s">
        <v>5506</v>
      </c>
      <c r="D6" s="296"/>
      <c r="E6" s="296"/>
      <c r="F6" s="296"/>
      <c r="G6" s="296"/>
      <c r="H6" s="296"/>
      <c r="I6" s="296"/>
      <c r="J6" s="296"/>
      <c r="K6" s="294"/>
    </row>
    <row r="7" s="1" customFormat="1" ht="15" customHeight="1">
      <c r="B7" s="297"/>
      <c r="C7" s="296" t="s">
        <v>5507</v>
      </c>
      <c r="D7" s="296"/>
      <c r="E7" s="296"/>
      <c r="F7" s="296"/>
      <c r="G7" s="296"/>
      <c r="H7" s="296"/>
      <c r="I7" s="296"/>
      <c r="J7" s="296"/>
      <c r="K7" s="294"/>
    </row>
    <row r="8" s="1" customFormat="1" ht="12.75" customHeight="1">
      <c r="B8" s="297"/>
      <c r="C8" s="296"/>
      <c r="D8" s="296"/>
      <c r="E8" s="296"/>
      <c r="F8" s="296"/>
      <c r="G8" s="296"/>
      <c r="H8" s="296"/>
      <c r="I8" s="296"/>
      <c r="J8" s="296"/>
      <c r="K8" s="294"/>
    </row>
    <row r="9" s="1" customFormat="1" ht="15" customHeight="1">
      <c r="B9" s="297"/>
      <c r="C9" s="296" t="s">
        <v>5508</v>
      </c>
      <c r="D9" s="296"/>
      <c r="E9" s="296"/>
      <c r="F9" s="296"/>
      <c r="G9" s="296"/>
      <c r="H9" s="296"/>
      <c r="I9" s="296"/>
      <c r="J9" s="296"/>
      <c r="K9" s="294"/>
    </row>
    <row r="10" s="1" customFormat="1" ht="15" customHeight="1">
      <c r="B10" s="297"/>
      <c r="C10" s="296"/>
      <c r="D10" s="296" t="s">
        <v>5509</v>
      </c>
      <c r="E10" s="296"/>
      <c r="F10" s="296"/>
      <c r="G10" s="296"/>
      <c r="H10" s="296"/>
      <c r="I10" s="296"/>
      <c r="J10" s="296"/>
      <c r="K10" s="294"/>
    </row>
    <row r="11" s="1" customFormat="1" ht="15" customHeight="1">
      <c r="B11" s="297"/>
      <c r="C11" s="298"/>
      <c r="D11" s="296" t="s">
        <v>5510</v>
      </c>
      <c r="E11" s="296"/>
      <c r="F11" s="296"/>
      <c r="G11" s="296"/>
      <c r="H11" s="296"/>
      <c r="I11" s="296"/>
      <c r="J11" s="296"/>
      <c r="K11" s="294"/>
    </row>
    <row r="12" s="1" customFormat="1" ht="15" customHeight="1">
      <c r="B12" s="297"/>
      <c r="C12" s="298"/>
      <c r="D12" s="296"/>
      <c r="E12" s="296"/>
      <c r="F12" s="296"/>
      <c r="G12" s="296"/>
      <c r="H12" s="296"/>
      <c r="I12" s="296"/>
      <c r="J12" s="296"/>
      <c r="K12" s="294"/>
    </row>
    <row r="13" s="1" customFormat="1" ht="15" customHeight="1">
      <c r="B13" s="297"/>
      <c r="C13" s="298"/>
      <c r="D13" s="299" t="s">
        <v>5511</v>
      </c>
      <c r="E13" s="296"/>
      <c r="F13" s="296"/>
      <c r="G13" s="296"/>
      <c r="H13" s="296"/>
      <c r="I13" s="296"/>
      <c r="J13" s="296"/>
      <c r="K13" s="294"/>
    </row>
    <row r="14" s="1" customFormat="1" ht="12.75" customHeight="1">
      <c r="B14" s="297"/>
      <c r="C14" s="298"/>
      <c r="D14" s="298"/>
      <c r="E14" s="298"/>
      <c r="F14" s="298"/>
      <c r="G14" s="298"/>
      <c r="H14" s="298"/>
      <c r="I14" s="298"/>
      <c r="J14" s="298"/>
      <c r="K14" s="294"/>
    </row>
    <row r="15" s="1" customFormat="1" ht="15" customHeight="1">
      <c r="B15" s="297"/>
      <c r="C15" s="298"/>
      <c r="D15" s="296" t="s">
        <v>5512</v>
      </c>
      <c r="E15" s="296"/>
      <c r="F15" s="296"/>
      <c r="G15" s="296"/>
      <c r="H15" s="296"/>
      <c r="I15" s="296"/>
      <c r="J15" s="296"/>
      <c r="K15" s="294"/>
    </row>
    <row r="16" s="1" customFormat="1" ht="15" customHeight="1">
      <c r="B16" s="297"/>
      <c r="C16" s="298"/>
      <c r="D16" s="296" t="s">
        <v>5513</v>
      </c>
      <c r="E16" s="296"/>
      <c r="F16" s="296"/>
      <c r="G16" s="296"/>
      <c r="H16" s="296"/>
      <c r="I16" s="296"/>
      <c r="J16" s="296"/>
      <c r="K16" s="294"/>
    </row>
    <row r="17" s="1" customFormat="1" ht="15" customHeight="1">
      <c r="B17" s="297"/>
      <c r="C17" s="298"/>
      <c r="D17" s="296" t="s">
        <v>5514</v>
      </c>
      <c r="E17" s="296"/>
      <c r="F17" s="296"/>
      <c r="G17" s="296"/>
      <c r="H17" s="296"/>
      <c r="I17" s="296"/>
      <c r="J17" s="296"/>
      <c r="K17" s="294"/>
    </row>
    <row r="18" s="1" customFormat="1" ht="15" customHeight="1">
      <c r="B18" s="297"/>
      <c r="C18" s="298"/>
      <c r="D18" s="298"/>
      <c r="E18" s="300" t="s">
        <v>81</v>
      </c>
      <c r="F18" s="296" t="s">
        <v>5515</v>
      </c>
      <c r="G18" s="296"/>
      <c r="H18" s="296"/>
      <c r="I18" s="296"/>
      <c r="J18" s="296"/>
      <c r="K18" s="294"/>
    </row>
    <row r="19" s="1" customFormat="1" ht="15" customHeight="1">
      <c r="B19" s="297"/>
      <c r="C19" s="298"/>
      <c r="D19" s="298"/>
      <c r="E19" s="300" t="s">
        <v>5516</v>
      </c>
      <c r="F19" s="296" t="s">
        <v>5517</v>
      </c>
      <c r="G19" s="296"/>
      <c r="H19" s="296"/>
      <c r="I19" s="296"/>
      <c r="J19" s="296"/>
      <c r="K19" s="294"/>
    </row>
    <row r="20" s="1" customFormat="1" ht="15" customHeight="1">
      <c r="B20" s="297"/>
      <c r="C20" s="298"/>
      <c r="D20" s="298"/>
      <c r="E20" s="300" t="s">
        <v>5518</v>
      </c>
      <c r="F20" s="296" t="s">
        <v>5519</v>
      </c>
      <c r="G20" s="296"/>
      <c r="H20" s="296"/>
      <c r="I20" s="296"/>
      <c r="J20" s="296"/>
      <c r="K20" s="294"/>
    </row>
    <row r="21" s="1" customFormat="1" ht="15" customHeight="1">
      <c r="B21" s="297"/>
      <c r="C21" s="298"/>
      <c r="D21" s="298"/>
      <c r="E21" s="300" t="s">
        <v>5520</v>
      </c>
      <c r="F21" s="296" t="s">
        <v>5521</v>
      </c>
      <c r="G21" s="296"/>
      <c r="H21" s="296"/>
      <c r="I21" s="296"/>
      <c r="J21" s="296"/>
      <c r="K21" s="294"/>
    </row>
    <row r="22" s="1" customFormat="1" ht="15" customHeight="1">
      <c r="B22" s="297"/>
      <c r="C22" s="298"/>
      <c r="D22" s="298"/>
      <c r="E22" s="300" t="s">
        <v>5427</v>
      </c>
      <c r="F22" s="296" t="s">
        <v>5160</v>
      </c>
      <c r="G22" s="296"/>
      <c r="H22" s="296"/>
      <c r="I22" s="296"/>
      <c r="J22" s="296"/>
      <c r="K22" s="294"/>
    </row>
    <row r="23" s="1" customFormat="1" ht="15" customHeight="1">
      <c r="B23" s="297"/>
      <c r="C23" s="298"/>
      <c r="D23" s="298"/>
      <c r="E23" s="300" t="s">
        <v>87</v>
      </c>
      <c r="F23" s="296" t="s">
        <v>5522</v>
      </c>
      <c r="G23" s="296"/>
      <c r="H23" s="296"/>
      <c r="I23" s="296"/>
      <c r="J23" s="296"/>
      <c r="K23" s="294"/>
    </row>
    <row r="24" s="1" customFormat="1" ht="12.75" customHeight="1">
      <c r="B24" s="297"/>
      <c r="C24" s="298"/>
      <c r="D24" s="298"/>
      <c r="E24" s="298"/>
      <c r="F24" s="298"/>
      <c r="G24" s="298"/>
      <c r="H24" s="298"/>
      <c r="I24" s="298"/>
      <c r="J24" s="298"/>
      <c r="K24" s="294"/>
    </row>
    <row r="25" s="1" customFormat="1" ht="15" customHeight="1">
      <c r="B25" s="297"/>
      <c r="C25" s="296" t="s">
        <v>5523</v>
      </c>
      <c r="D25" s="296"/>
      <c r="E25" s="296"/>
      <c r="F25" s="296"/>
      <c r="G25" s="296"/>
      <c r="H25" s="296"/>
      <c r="I25" s="296"/>
      <c r="J25" s="296"/>
      <c r="K25" s="294"/>
    </row>
    <row r="26" s="1" customFormat="1" ht="15" customHeight="1">
      <c r="B26" s="297"/>
      <c r="C26" s="296" t="s">
        <v>5524</v>
      </c>
      <c r="D26" s="296"/>
      <c r="E26" s="296"/>
      <c r="F26" s="296"/>
      <c r="G26" s="296"/>
      <c r="H26" s="296"/>
      <c r="I26" s="296"/>
      <c r="J26" s="296"/>
      <c r="K26" s="294"/>
    </row>
    <row r="27" s="1" customFormat="1" ht="15" customHeight="1">
      <c r="B27" s="297"/>
      <c r="C27" s="296"/>
      <c r="D27" s="296" t="s">
        <v>5525</v>
      </c>
      <c r="E27" s="296"/>
      <c r="F27" s="296"/>
      <c r="G27" s="296"/>
      <c r="H27" s="296"/>
      <c r="I27" s="296"/>
      <c r="J27" s="296"/>
      <c r="K27" s="294"/>
    </row>
    <row r="28" s="1" customFormat="1" ht="15" customHeight="1">
      <c r="B28" s="297"/>
      <c r="C28" s="298"/>
      <c r="D28" s="296" t="s">
        <v>5526</v>
      </c>
      <c r="E28" s="296"/>
      <c r="F28" s="296"/>
      <c r="G28" s="296"/>
      <c r="H28" s="296"/>
      <c r="I28" s="296"/>
      <c r="J28" s="296"/>
      <c r="K28" s="294"/>
    </row>
    <row r="29" s="1" customFormat="1" ht="12.75" customHeight="1">
      <c r="B29" s="297"/>
      <c r="C29" s="298"/>
      <c r="D29" s="298"/>
      <c r="E29" s="298"/>
      <c r="F29" s="298"/>
      <c r="G29" s="298"/>
      <c r="H29" s="298"/>
      <c r="I29" s="298"/>
      <c r="J29" s="298"/>
      <c r="K29" s="294"/>
    </row>
    <row r="30" s="1" customFormat="1" ht="15" customHeight="1">
      <c r="B30" s="297"/>
      <c r="C30" s="298"/>
      <c r="D30" s="296" t="s">
        <v>5527</v>
      </c>
      <c r="E30" s="296"/>
      <c r="F30" s="296"/>
      <c r="G30" s="296"/>
      <c r="H30" s="296"/>
      <c r="I30" s="296"/>
      <c r="J30" s="296"/>
      <c r="K30" s="294"/>
    </row>
    <row r="31" s="1" customFormat="1" ht="15" customHeight="1">
      <c r="B31" s="297"/>
      <c r="C31" s="298"/>
      <c r="D31" s="296" t="s">
        <v>5528</v>
      </c>
      <c r="E31" s="296"/>
      <c r="F31" s="296"/>
      <c r="G31" s="296"/>
      <c r="H31" s="296"/>
      <c r="I31" s="296"/>
      <c r="J31" s="296"/>
      <c r="K31" s="294"/>
    </row>
    <row r="32" s="1" customFormat="1" ht="12.75" customHeight="1">
      <c r="B32" s="297"/>
      <c r="C32" s="298"/>
      <c r="D32" s="298"/>
      <c r="E32" s="298"/>
      <c r="F32" s="298"/>
      <c r="G32" s="298"/>
      <c r="H32" s="298"/>
      <c r="I32" s="298"/>
      <c r="J32" s="298"/>
      <c r="K32" s="294"/>
    </row>
    <row r="33" s="1" customFormat="1" ht="15" customHeight="1">
      <c r="B33" s="297"/>
      <c r="C33" s="298"/>
      <c r="D33" s="296" t="s">
        <v>5529</v>
      </c>
      <c r="E33" s="296"/>
      <c r="F33" s="296"/>
      <c r="G33" s="296"/>
      <c r="H33" s="296"/>
      <c r="I33" s="296"/>
      <c r="J33" s="296"/>
      <c r="K33" s="294"/>
    </row>
    <row r="34" s="1" customFormat="1" ht="15" customHeight="1">
      <c r="B34" s="297"/>
      <c r="C34" s="298"/>
      <c r="D34" s="296" t="s">
        <v>5530</v>
      </c>
      <c r="E34" s="296"/>
      <c r="F34" s="296"/>
      <c r="G34" s="296"/>
      <c r="H34" s="296"/>
      <c r="I34" s="296"/>
      <c r="J34" s="296"/>
      <c r="K34" s="294"/>
    </row>
    <row r="35" s="1" customFormat="1" ht="15" customHeight="1">
      <c r="B35" s="297"/>
      <c r="C35" s="298"/>
      <c r="D35" s="296" t="s">
        <v>5531</v>
      </c>
      <c r="E35" s="296"/>
      <c r="F35" s="296"/>
      <c r="G35" s="296"/>
      <c r="H35" s="296"/>
      <c r="I35" s="296"/>
      <c r="J35" s="296"/>
      <c r="K35" s="294"/>
    </row>
    <row r="36" s="1" customFormat="1" ht="15" customHeight="1">
      <c r="B36" s="297"/>
      <c r="C36" s="298"/>
      <c r="D36" s="296"/>
      <c r="E36" s="299" t="s">
        <v>212</v>
      </c>
      <c r="F36" s="296"/>
      <c r="G36" s="296" t="s">
        <v>5532</v>
      </c>
      <c r="H36" s="296"/>
      <c r="I36" s="296"/>
      <c r="J36" s="296"/>
      <c r="K36" s="294"/>
    </row>
    <row r="37" s="1" customFormat="1" ht="30.75" customHeight="1">
      <c r="B37" s="297"/>
      <c r="C37" s="298"/>
      <c r="D37" s="296"/>
      <c r="E37" s="299" t="s">
        <v>5533</v>
      </c>
      <c r="F37" s="296"/>
      <c r="G37" s="296" t="s">
        <v>5534</v>
      </c>
      <c r="H37" s="296"/>
      <c r="I37" s="296"/>
      <c r="J37" s="296"/>
      <c r="K37" s="294"/>
    </row>
    <row r="38" s="1" customFormat="1" ht="15" customHeight="1">
      <c r="B38" s="297"/>
      <c r="C38" s="298"/>
      <c r="D38" s="296"/>
      <c r="E38" s="299" t="s">
        <v>56</v>
      </c>
      <c r="F38" s="296"/>
      <c r="G38" s="296" t="s">
        <v>5535</v>
      </c>
      <c r="H38" s="296"/>
      <c r="I38" s="296"/>
      <c r="J38" s="296"/>
      <c r="K38" s="294"/>
    </row>
    <row r="39" s="1" customFormat="1" ht="15" customHeight="1">
      <c r="B39" s="297"/>
      <c r="C39" s="298"/>
      <c r="D39" s="296"/>
      <c r="E39" s="299" t="s">
        <v>57</v>
      </c>
      <c r="F39" s="296"/>
      <c r="G39" s="296" t="s">
        <v>5536</v>
      </c>
      <c r="H39" s="296"/>
      <c r="I39" s="296"/>
      <c r="J39" s="296"/>
      <c r="K39" s="294"/>
    </row>
    <row r="40" s="1" customFormat="1" ht="15" customHeight="1">
      <c r="B40" s="297"/>
      <c r="C40" s="298"/>
      <c r="D40" s="296"/>
      <c r="E40" s="299" t="s">
        <v>213</v>
      </c>
      <c r="F40" s="296"/>
      <c r="G40" s="296" t="s">
        <v>5537</v>
      </c>
      <c r="H40" s="296"/>
      <c r="I40" s="296"/>
      <c r="J40" s="296"/>
      <c r="K40" s="294"/>
    </row>
    <row r="41" s="1" customFormat="1" ht="15" customHeight="1">
      <c r="B41" s="297"/>
      <c r="C41" s="298"/>
      <c r="D41" s="296"/>
      <c r="E41" s="299" t="s">
        <v>214</v>
      </c>
      <c r="F41" s="296"/>
      <c r="G41" s="296" t="s">
        <v>5538</v>
      </c>
      <c r="H41" s="296"/>
      <c r="I41" s="296"/>
      <c r="J41" s="296"/>
      <c r="K41" s="294"/>
    </row>
    <row r="42" s="1" customFormat="1" ht="15" customHeight="1">
      <c r="B42" s="297"/>
      <c r="C42" s="298"/>
      <c r="D42" s="296"/>
      <c r="E42" s="299" t="s">
        <v>5539</v>
      </c>
      <c r="F42" s="296"/>
      <c r="G42" s="296" t="s">
        <v>5540</v>
      </c>
      <c r="H42" s="296"/>
      <c r="I42" s="296"/>
      <c r="J42" s="296"/>
      <c r="K42" s="294"/>
    </row>
    <row r="43" s="1" customFormat="1" ht="15" customHeight="1">
      <c r="B43" s="297"/>
      <c r="C43" s="298"/>
      <c r="D43" s="296"/>
      <c r="E43" s="299"/>
      <c r="F43" s="296"/>
      <c r="G43" s="296" t="s">
        <v>5541</v>
      </c>
      <c r="H43" s="296"/>
      <c r="I43" s="296"/>
      <c r="J43" s="296"/>
      <c r="K43" s="294"/>
    </row>
    <row r="44" s="1" customFormat="1" ht="15" customHeight="1">
      <c r="B44" s="297"/>
      <c r="C44" s="298"/>
      <c r="D44" s="296"/>
      <c r="E44" s="299" t="s">
        <v>5542</v>
      </c>
      <c r="F44" s="296"/>
      <c r="G44" s="296" t="s">
        <v>5543</v>
      </c>
      <c r="H44" s="296"/>
      <c r="I44" s="296"/>
      <c r="J44" s="296"/>
      <c r="K44" s="294"/>
    </row>
    <row r="45" s="1" customFormat="1" ht="15" customHeight="1">
      <c r="B45" s="297"/>
      <c r="C45" s="298"/>
      <c r="D45" s="296"/>
      <c r="E45" s="299" t="s">
        <v>216</v>
      </c>
      <c r="F45" s="296"/>
      <c r="G45" s="296" t="s">
        <v>5544</v>
      </c>
      <c r="H45" s="296"/>
      <c r="I45" s="296"/>
      <c r="J45" s="296"/>
      <c r="K45" s="294"/>
    </row>
    <row r="46" s="1" customFormat="1" ht="12.75" customHeight="1">
      <c r="B46" s="297"/>
      <c r="C46" s="298"/>
      <c r="D46" s="296"/>
      <c r="E46" s="296"/>
      <c r="F46" s="296"/>
      <c r="G46" s="296"/>
      <c r="H46" s="296"/>
      <c r="I46" s="296"/>
      <c r="J46" s="296"/>
      <c r="K46" s="294"/>
    </row>
    <row r="47" s="1" customFormat="1" ht="15" customHeight="1">
      <c r="B47" s="297"/>
      <c r="C47" s="298"/>
      <c r="D47" s="296" t="s">
        <v>5545</v>
      </c>
      <c r="E47" s="296"/>
      <c r="F47" s="296"/>
      <c r="G47" s="296"/>
      <c r="H47" s="296"/>
      <c r="I47" s="296"/>
      <c r="J47" s="296"/>
      <c r="K47" s="294"/>
    </row>
    <row r="48" s="1" customFormat="1" ht="15" customHeight="1">
      <c r="B48" s="297"/>
      <c r="C48" s="298"/>
      <c r="D48" s="298"/>
      <c r="E48" s="296" t="s">
        <v>5546</v>
      </c>
      <c r="F48" s="296"/>
      <c r="G48" s="296"/>
      <c r="H48" s="296"/>
      <c r="I48" s="296"/>
      <c r="J48" s="296"/>
      <c r="K48" s="294"/>
    </row>
    <row r="49" s="1" customFormat="1" ht="15" customHeight="1">
      <c r="B49" s="297"/>
      <c r="C49" s="298"/>
      <c r="D49" s="298"/>
      <c r="E49" s="296" t="s">
        <v>5547</v>
      </c>
      <c r="F49" s="296"/>
      <c r="G49" s="296"/>
      <c r="H49" s="296"/>
      <c r="I49" s="296"/>
      <c r="J49" s="296"/>
      <c r="K49" s="294"/>
    </row>
    <row r="50" s="1" customFormat="1" ht="15" customHeight="1">
      <c r="B50" s="297"/>
      <c r="C50" s="298"/>
      <c r="D50" s="298"/>
      <c r="E50" s="296" t="s">
        <v>5548</v>
      </c>
      <c r="F50" s="296"/>
      <c r="G50" s="296"/>
      <c r="H50" s="296"/>
      <c r="I50" s="296"/>
      <c r="J50" s="296"/>
      <c r="K50" s="294"/>
    </row>
    <row r="51" s="1" customFormat="1" ht="15" customHeight="1">
      <c r="B51" s="297"/>
      <c r="C51" s="298"/>
      <c r="D51" s="296" t="s">
        <v>5549</v>
      </c>
      <c r="E51" s="296"/>
      <c r="F51" s="296"/>
      <c r="G51" s="296"/>
      <c r="H51" s="296"/>
      <c r="I51" s="296"/>
      <c r="J51" s="296"/>
      <c r="K51" s="294"/>
    </row>
    <row r="52" s="1" customFormat="1" ht="25.5" customHeight="1">
      <c r="B52" s="292"/>
      <c r="C52" s="293" t="s">
        <v>5550</v>
      </c>
      <c r="D52" s="293"/>
      <c r="E52" s="293"/>
      <c r="F52" s="293"/>
      <c r="G52" s="293"/>
      <c r="H52" s="293"/>
      <c r="I52" s="293"/>
      <c r="J52" s="293"/>
      <c r="K52" s="294"/>
    </row>
    <row r="53" s="1" customFormat="1" ht="5.25" customHeight="1">
      <c r="B53" s="292"/>
      <c r="C53" s="295"/>
      <c r="D53" s="295"/>
      <c r="E53" s="295"/>
      <c r="F53" s="295"/>
      <c r="G53" s="295"/>
      <c r="H53" s="295"/>
      <c r="I53" s="295"/>
      <c r="J53" s="295"/>
      <c r="K53" s="294"/>
    </row>
    <row r="54" s="1" customFormat="1" ht="15" customHeight="1">
      <c r="B54" s="292"/>
      <c r="C54" s="296" t="s">
        <v>5551</v>
      </c>
      <c r="D54" s="296"/>
      <c r="E54" s="296"/>
      <c r="F54" s="296"/>
      <c r="G54" s="296"/>
      <c r="H54" s="296"/>
      <c r="I54" s="296"/>
      <c r="J54" s="296"/>
      <c r="K54" s="294"/>
    </row>
    <row r="55" s="1" customFormat="1" ht="15" customHeight="1">
      <c r="B55" s="292"/>
      <c r="C55" s="296" t="s">
        <v>5552</v>
      </c>
      <c r="D55" s="296"/>
      <c r="E55" s="296"/>
      <c r="F55" s="296"/>
      <c r="G55" s="296"/>
      <c r="H55" s="296"/>
      <c r="I55" s="296"/>
      <c r="J55" s="296"/>
      <c r="K55" s="294"/>
    </row>
    <row r="56" s="1" customFormat="1" ht="12.75" customHeight="1">
      <c r="B56" s="292"/>
      <c r="C56" s="296"/>
      <c r="D56" s="296"/>
      <c r="E56" s="296"/>
      <c r="F56" s="296"/>
      <c r="G56" s="296"/>
      <c r="H56" s="296"/>
      <c r="I56" s="296"/>
      <c r="J56" s="296"/>
      <c r="K56" s="294"/>
    </row>
    <row r="57" s="1" customFormat="1" ht="15" customHeight="1">
      <c r="B57" s="292"/>
      <c r="C57" s="296" t="s">
        <v>5553</v>
      </c>
      <c r="D57" s="296"/>
      <c r="E57" s="296"/>
      <c r="F57" s="296"/>
      <c r="G57" s="296"/>
      <c r="H57" s="296"/>
      <c r="I57" s="296"/>
      <c r="J57" s="296"/>
      <c r="K57" s="294"/>
    </row>
    <row r="58" s="1" customFormat="1" ht="15" customHeight="1">
      <c r="B58" s="292"/>
      <c r="C58" s="298"/>
      <c r="D58" s="296" t="s">
        <v>5554</v>
      </c>
      <c r="E58" s="296"/>
      <c r="F58" s="296"/>
      <c r="G58" s="296"/>
      <c r="H58" s="296"/>
      <c r="I58" s="296"/>
      <c r="J58" s="296"/>
      <c r="K58" s="294"/>
    </row>
    <row r="59" s="1" customFormat="1" ht="15" customHeight="1">
      <c r="B59" s="292"/>
      <c r="C59" s="298"/>
      <c r="D59" s="296" t="s">
        <v>5555</v>
      </c>
      <c r="E59" s="296"/>
      <c r="F59" s="296"/>
      <c r="G59" s="296"/>
      <c r="H59" s="296"/>
      <c r="I59" s="296"/>
      <c r="J59" s="296"/>
      <c r="K59" s="294"/>
    </row>
    <row r="60" s="1" customFormat="1" ht="15" customHeight="1">
      <c r="B60" s="292"/>
      <c r="C60" s="298"/>
      <c r="D60" s="296" t="s">
        <v>5556</v>
      </c>
      <c r="E60" s="296"/>
      <c r="F60" s="296"/>
      <c r="G60" s="296"/>
      <c r="H60" s="296"/>
      <c r="I60" s="296"/>
      <c r="J60" s="296"/>
      <c r="K60" s="294"/>
    </row>
    <row r="61" s="1" customFormat="1" ht="15" customHeight="1">
      <c r="B61" s="292"/>
      <c r="C61" s="298"/>
      <c r="D61" s="296" t="s">
        <v>5557</v>
      </c>
      <c r="E61" s="296"/>
      <c r="F61" s="296"/>
      <c r="G61" s="296"/>
      <c r="H61" s="296"/>
      <c r="I61" s="296"/>
      <c r="J61" s="296"/>
      <c r="K61" s="294"/>
    </row>
    <row r="62" s="1" customFormat="1" ht="15" customHeight="1">
      <c r="B62" s="292"/>
      <c r="C62" s="298"/>
      <c r="D62" s="301" t="s">
        <v>5558</v>
      </c>
      <c r="E62" s="301"/>
      <c r="F62" s="301"/>
      <c r="G62" s="301"/>
      <c r="H62" s="301"/>
      <c r="I62" s="301"/>
      <c r="J62" s="301"/>
      <c r="K62" s="294"/>
    </row>
    <row r="63" s="1" customFormat="1" ht="15" customHeight="1">
      <c r="B63" s="292"/>
      <c r="C63" s="298"/>
      <c r="D63" s="296" t="s">
        <v>5559</v>
      </c>
      <c r="E63" s="296"/>
      <c r="F63" s="296"/>
      <c r="G63" s="296"/>
      <c r="H63" s="296"/>
      <c r="I63" s="296"/>
      <c r="J63" s="296"/>
      <c r="K63" s="294"/>
    </row>
    <row r="64" s="1" customFormat="1" ht="12.75" customHeight="1">
      <c r="B64" s="292"/>
      <c r="C64" s="298"/>
      <c r="D64" s="298"/>
      <c r="E64" s="302"/>
      <c r="F64" s="298"/>
      <c r="G64" s="298"/>
      <c r="H64" s="298"/>
      <c r="I64" s="298"/>
      <c r="J64" s="298"/>
      <c r="K64" s="294"/>
    </row>
    <row r="65" s="1" customFormat="1" ht="15" customHeight="1">
      <c r="B65" s="292"/>
      <c r="C65" s="298"/>
      <c r="D65" s="296" t="s">
        <v>5560</v>
      </c>
      <c r="E65" s="296"/>
      <c r="F65" s="296"/>
      <c r="G65" s="296"/>
      <c r="H65" s="296"/>
      <c r="I65" s="296"/>
      <c r="J65" s="296"/>
      <c r="K65" s="294"/>
    </row>
    <row r="66" s="1" customFormat="1" ht="15" customHeight="1">
      <c r="B66" s="292"/>
      <c r="C66" s="298"/>
      <c r="D66" s="301" t="s">
        <v>5561</v>
      </c>
      <c r="E66" s="301"/>
      <c r="F66" s="301"/>
      <c r="G66" s="301"/>
      <c r="H66" s="301"/>
      <c r="I66" s="301"/>
      <c r="J66" s="301"/>
      <c r="K66" s="294"/>
    </row>
    <row r="67" s="1" customFormat="1" ht="15" customHeight="1">
      <c r="B67" s="292"/>
      <c r="C67" s="298"/>
      <c r="D67" s="296" t="s">
        <v>5562</v>
      </c>
      <c r="E67" s="296"/>
      <c r="F67" s="296"/>
      <c r="G67" s="296"/>
      <c r="H67" s="296"/>
      <c r="I67" s="296"/>
      <c r="J67" s="296"/>
      <c r="K67" s="294"/>
    </row>
    <row r="68" s="1" customFormat="1" ht="15" customHeight="1">
      <c r="B68" s="292"/>
      <c r="C68" s="298"/>
      <c r="D68" s="296" t="s">
        <v>5563</v>
      </c>
      <c r="E68" s="296"/>
      <c r="F68" s="296"/>
      <c r="G68" s="296"/>
      <c r="H68" s="296"/>
      <c r="I68" s="296"/>
      <c r="J68" s="296"/>
      <c r="K68" s="294"/>
    </row>
    <row r="69" s="1" customFormat="1" ht="15" customHeight="1">
      <c r="B69" s="292"/>
      <c r="C69" s="298"/>
      <c r="D69" s="296" t="s">
        <v>5564</v>
      </c>
      <c r="E69" s="296"/>
      <c r="F69" s="296"/>
      <c r="G69" s="296"/>
      <c r="H69" s="296"/>
      <c r="I69" s="296"/>
      <c r="J69" s="296"/>
      <c r="K69" s="294"/>
    </row>
    <row r="70" s="1" customFormat="1" ht="15" customHeight="1">
      <c r="B70" s="292"/>
      <c r="C70" s="298"/>
      <c r="D70" s="296" t="s">
        <v>5565</v>
      </c>
      <c r="E70" s="296"/>
      <c r="F70" s="296"/>
      <c r="G70" s="296"/>
      <c r="H70" s="296"/>
      <c r="I70" s="296"/>
      <c r="J70" s="296"/>
      <c r="K70" s="294"/>
    </row>
    <row r="71" s="1" customFormat="1" ht="12.75" customHeight="1">
      <c r="B71" s="303"/>
      <c r="C71" s="304"/>
      <c r="D71" s="304"/>
      <c r="E71" s="304"/>
      <c r="F71" s="304"/>
      <c r="G71" s="304"/>
      <c r="H71" s="304"/>
      <c r="I71" s="304"/>
      <c r="J71" s="304"/>
      <c r="K71" s="305"/>
    </row>
    <row r="72" s="1" customFormat="1" ht="18.75" customHeight="1">
      <c r="B72" s="306"/>
      <c r="C72" s="306"/>
      <c r="D72" s="306"/>
      <c r="E72" s="306"/>
      <c r="F72" s="306"/>
      <c r="G72" s="306"/>
      <c r="H72" s="306"/>
      <c r="I72" s="306"/>
      <c r="J72" s="306"/>
      <c r="K72" s="307"/>
    </row>
    <row r="73" s="1" customFormat="1" ht="18.75" customHeight="1">
      <c r="B73" s="307"/>
      <c r="C73" s="307"/>
      <c r="D73" s="307"/>
      <c r="E73" s="307"/>
      <c r="F73" s="307"/>
      <c r="G73" s="307"/>
      <c r="H73" s="307"/>
      <c r="I73" s="307"/>
      <c r="J73" s="307"/>
      <c r="K73" s="307"/>
    </row>
    <row r="74" s="1" customFormat="1" ht="7.5" customHeight="1">
      <c r="B74" s="308"/>
      <c r="C74" s="309"/>
      <c r="D74" s="309"/>
      <c r="E74" s="309"/>
      <c r="F74" s="309"/>
      <c r="G74" s="309"/>
      <c r="H74" s="309"/>
      <c r="I74" s="309"/>
      <c r="J74" s="309"/>
      <c r="K74" s="310"/>
    </row>
    <row r="75" s="1" customFormat="1" ht="45" customHeight="1">
      <c r="B75" s="311"/>
      <c r="C75" s="312" t="s">
        <v>5566</v>
      </c>
      <c r="D75" s="312"/>
      <c r="E75" s="312"/>
      <c r="F75" s="312"/>
      <c r="G75" s="312"/>
      <c r="H75" s="312"/>
      <c r="I75" s="312"/>
      <c r="J75" s="312"/>
      <c r="K75" s="313"/>
    </row>
    <row r="76" s="1" customFormat="1" ht="17.25" customHeight="1">
      <c r="B76" s="311"/>
      <c r="C76" s="314" t="s">
        <v>5567</v>
      </c>
      <c r="D76" s="314"/>
      <c r="E76" s="314"/>
      <c r="F76" s="314" t="s">
        <v>5568</v>
      </c>
      <c r="G76" s="315"/>
      <c r="H76" s="314" t="s">
        <v>57</v>
      </c>
      <c r="I76" s="314" t="s">
        <v>60</v>
      </c>
      <c r="J76" s="314" t="s">
        <v>5569</v>
      </c>
      <c r="K76" s="313"/>
    </row>
    <row r="77" s="1" customFormat="1" ht="17.25" customHeight="1">
      <c r="B77" s="311"/>
      <c r="C77" s="316" t="s">
        <v>5570</v>
      </c>
      <c r="D77" s="316"/>
      <c r="E77" s="316"/>
      <c r="F77" s="317" t="s">
        <v>5571</v>
      </c>
      <c r="G77" s="318"/>
      <c r="H77" s="316"/>
      <c r="I77" s="316"/>
      <c r="J77" s="316" t="s">
        <v>5572</v>
      </c>
      <c r="K77" s="313"/>
    </row>
    <row r="78" s="1" customFormat="1" ht="5.25" customHeight="1">
      <c r="B78" s="311"/>
      <c r="C78" s="319"/>
      <c r="D78" s="319"/>
      <c r="E78" s="319"/>
      <c r="F78" s="319"/>
      <c r="G78" s="320"/>
      <c r="H78" s="319"/>
      <c r="I78" s="319"/>
      <c r="J78" s="319"/>
      <c r="K78" s="313"/>
    </row>
    <row r="79" s="1" customFormat="1" ht="15" customHeight="1">
      <c r="B79" s="311"/>
      <c r="C79" s="299" t="s">
        <v>56</v>
      </c>
      <c r="D79" s="321"/>
      <c r="E79" s="321"/>
      <c r="F79" s="322" t="s">
        <v>5573</v>
      </c>
      <c r="G79" s="323"/>
      <c r="H79" s="299" t="s">
        <v>5574</v>
      </c>
      <c r="I79" s="299" t="s">
        <v>5575</v>
      </c>
      <c r="J79" s="299">
        <v>20</v>
      </c>
      <c r="K79" s="313"/>
    </row>
    <row r="80" s="1" customFormat="1" ht="15" customHeight="1">
      <c r="B80" s="311"/>
      <c r="C80" s="299" t="s">
        <v>5576</v>
      </c>
      <c r="D80" s="299"/>
      <c r="E80" s="299"/>
      <c r="F80" s="322" t="s">
        <v>5573</v>
      </c>
      <c r="G80" s="323"/>
      <c r="H80" s="299" t="s">
        <v>5577</v>
      </c>
      <c r="I80" s="299" t="s">
        <v>5575</v>
      </c>
      <c r="J80" s="299">
        <v>120</v>
      </c>
      <c r="K80" s="313"/>
    </row>
    <row r="81" s="1" customFormat="1" ht="15" customHeight="1">
      <c r="B81" s="324"/>
      <c r="C81" s="299" t="s">
        <v>5578</v>
      </c>
      <c r="D81" s="299"/>
      <c r="E81" s="299"/>
      <c r="F81" s="322" t="s">
        <v>5579</v>
      </c>
      <c r="G81" s="323"/>
      <c r="H81" s="299" t="s">
        <v>5580</v>
      </c>
      <c r="I81" s="299" t="s">
        <v>5575</v>
      </c>
      <c r="J81" s="299">
        <v>50</v>
      </c>
      <c r="K81" s="313"/>
    </row>
    <row r="82" s="1" customFormat="1" ht="15" customHeight="1">
      <c r="B82" s="324"/>
      <c r="C82" s="299" t="s">
        <v>5581</v>
      </c>
      <c r="D82" s="299"/>
      <c r="E82" s="299"/>
      <c r="F82" s="322" t="s">
        <v>5573</v>
      </c>
      <c r="G82" s="323"/>
      <c r="H82" s="299" t="s">
        <v>5582</v>
      </c>
      <c r="I82" s="299" t="s">
        <v>5583</v>
      </c>
      <c r="J82" s="299"/>
      <c r="K82" s="313"/>
    </row>
    <row r="83" s="1" customFormat="1" ht="15" customHeight="1">
      <c r="B83" s="324"/>
      <c r="C83" s="325" t="s">
        <v>5584</v>
      </c>
      <c r="D83" s="325"/>
      <c r="E83" s="325"/>
      <c r="F83" s="326" t="s">
        <v>5579</v>
      </c>
      <c r="G83" s="325"/>
      <c r="H83" s="325" t="s">
        <v>5585</v>
      </c>
      <c r="I83" s="325" t="s">
        <v>5575</v>
      </c>
      <c r="J83" s="325">
        <v>15</v>
      </c>
      <c r="K83" s="313"/>
    </row>
    <row r="84" s="1" customFormat="1" ht="15" customHeight="1">
      <c r="B84" s="324"/>
      <c r="C84" s="325" t="s">
        <v>5586</v>
      </c>
      <c r="D84" s="325"/>
      <c r="E84" s="325"/>
      <c r="F84" s="326" t="s">
        <v>5579</v>
      </c>
      <c r="G84" s="325"/>
      <c r="H84" s="325" t="s">
        <v>5587</v>
      </c>
      <c r="I84" s="325" t="s">
        <v>5575</v>
      </c>
      <c r="J84" s="325">
        <v>15</v>
      </c>
      <c r="K84" s="313"/>
    </row>
    <row r="85" s="1" customFormat="1" ht="15" customHeight="1">
      <c r="B85" s="324"/>
      <c r="C85" s="325" t="s">
        <v>5588</v>
      </c>
      <c r="D85" s="325"/>
      <c r="E85" s="325"/>
      <c r="F85" s="326" t="s">
        <v>5579</v>
      </c>
      <c r="G85" s="325"/>
      <c r="H85" s="325" t="s">
        <v>5589</v>
      </c>
      <c r="I85" s="325" t="s">
        <v>5575</v>
      </c>
      <c r="J85" s="325">
        <v>20</v>
      </c>
      <c r="K85" s="313"/>
    </row>
    <row r="86" s="1" customFormat="1" ht="15" customHeight="1">
      <c r="B86" s="324"/>
      <c r="C86" s="325" t="s">
        <v>5590</v>
      </c>
      <c r="D86" s="325"/>
      <c r="E86" s="325"/>
      <c r="F86" s="326" t="s">
        <v>5579</v>
      </c>
      <c r="G86" s="325"/>
      <c r="H86" s="325" t="s">
        <v>5591</v>
      </c>
      <c r="I86" s="325" t="s">
        <v>5575</v>
      </c>
      <c r="J86" s="325">
        <v>20</v>
      </c>
      <c r="K86" s="313"/>
    </row>
    <row r="87" s="1" customFormat="1" ht="15" customHeight="1">
      <c r="B87" s="324"/>
      <c r="C87" s="299" t="s">
        <v>5592</v>
      </c>
      <c r="D87" s="299"/>
      <c r="E87" s="299"/>
      <c r="F87" s="322" t="s">
        <v>5579</v>
      </c>
      <c r="G87" s="323"/>
      <c r="H87" s="299" t="s">
        <v>5593</v>
      </c>
      <c r="I87" s="299" t="s">
        <v>5575</v>
      </c>
      <c r="J87" s="299">
        <v>50</v>
      </c>
      <c r="K87" s="313"/>
    </row>
    <row r="88" s="1" customFormat="1" ht="15" customHeight="1">
      <c r="B88" s="324"/>
      <c r="C88" s="299" t="s">
        <v>5594</v>
      </c>
      <c r="D88" s="299"/>
      <c r="E88" s="299"/>
      <c r="F88" s="322" t="s">
        <v>5579</v>
      </c>
      <c r="G88" s="323"/>
      <c r="H88" s="299" t="s">
        <v>5595</v>
      </c>
      <c r="I88" s="299" t="s">
        <v>5575</v>
      </c>
      <c r="J88" s="299">
        <v>20</v>
      </c>
      <c r="K88" s="313"/>
    </row>
    <row r="89" s="1" customFormat="1" ht="15" customHeight="1">
      <c r="B89" s="324"/>
      <c r="C89" s="299" t="s">
        <v>5596</v>
      </c>
      <c r="D89" s="299"/>
      <c r="E89" s="299"/>
      <c r="F89" s="322" t="s">
        <v>5579</v>
      </c>
      <c r="G89" s="323"/>
      <c r="H89" s="299" t="s">
        <v>5597</v>
      </c>
      <c r="I89" s="299" t="s">
        <v>5575</v>
      </c>
      <c r="J89" s="299">
        <v>20</v>
      </c>
      <c r="K89" s="313"/>
    </row>
    <row r="90" s="1" customFormat="1" ht="15" customHeight="1">
      <c r="B90" s="324"/>
      <c r="C90" s="299" t="s">
        <v>5598</v>
      </c>
      <c r="D90" s="299"/>
      <c r="E90" s="299"/>
      <c r="F90" s="322" t="s">
        <v>5579</v>
      </c>
      <c r="G90" s="323"/>
      <c r="H90" s="299" t="s">
        <v>5599</v>
      </c>
      <c r="I90" s="299" t="s">
        <v>5575</v>
      </c>
      <c r="J90" s="299">
        <v>50</v>
      </c>
      <c r="K90" s="313"/>
    </row>
    <row r="91" s="1" customFormat="1" ht="15" customHeight="1">
      <c r="B91" s="324"/>
      <c r="C91" s="299" t="s">
        <v>5600</v>
      </c>
      <c r="D91" s="299"/>
      <c r="E91" s="299"/>
      <c r="F91" s="322" t="s">
        <v>5579</v>
      </c>
      <c r="G91" s="323"/>
      <c r="H91" s="299" t="s">
        <v>5600</v>
      </c>
      <c r="I91" s="299" t="s">
        <v>5575</v>
      </c>
      <c r="J91" s="299">
        <v>50</v>
      </c>
      <c r="K91" s="313"/>
    </row>
    <row r="92" s="1" customFormat="1" ht="15" customHeight="1">
      <c r="B92" s="324"/>
      <c r="C92" s="299" t="s">
        <v>5601</v>
      </c>
      <c r="D92" s="299"/>
      <c r="E92" s="299"/>
      <c r="F92" s="322" t="s">
        <v>5579</v>
      </c>
      <c r="G92" s="323"/>
      <c r="H92" s="299" t="s">
        <v>5602</v>
      </c>
      <c r="I92" s="299" t="s">
        <v>5575</v>
      </c>
      <c r="J92" s="299">
        <v>255</v>
      </c>
      <c r="K92" s="313"/>
    </row>
    <row r="93" s="1" customFormat="1" ht="15" customHeight="1">
      <c r="B93" s="324"/>
      <c r="C93" s="299" t="s">
        <v>5603</v>
      </c>
      <c r="D93" s="299"/>
      <c r="E93" s="299"/>
      <c r="F93" s="322" t="s">
        <v>5573</v>
      </c>
      <c r="G93" s="323"/>
      <c r="H93" s="299" t="s">
        <v>5604</v>
      </c>
      <c r="I93" s="299" t="s">
        <v>5605</v>
      </c>
      <c r="J93" s="299"/>
      <c r="K93" s="313"/>
    </row>
    <row r="94" s="1" customFormat="1" ht="15" customHeight="1">
      <c r="B94" s="324"/>
      <c r="C94" s="299" t="s">
        <v>5606</v>
      </c>
      <c r="D94" s="299"/>
      <c r="E94" s="299"/>
      <c r="F94" s="322" t="s">
        <v>5573</v>
      </c>
      <c r="G94" s="323"/>
      <c r="H94" s="299" t="s">
        <v>5607</v>
      </c>
      <c r="I94" s="299" t="s">
        <v>5608</v>
      </c>
      <c r="J94" s="299"/>
      <c r="K94" s="313"/>
    </row>
    <row r="95" s="1" customFormat="1" ht="15" customHeight="1">
      <c r="B95" s="324"/>
      <c r="C95" s="299" t="s">
        <v>5609</v>
      </c>
      <c r="D95" s="299"/>
      <c r="E95" s="299"/>
      <c r="F95" s="322" t="s">
        <v>5573</v>
      </c>
      <c r="G95" s="323"/>
      <c r="H95" s="299" t="s">
        <v>5609</v>
      </c>
      <c r="I95" s="299" t="s">
        <v>5608</v>
      </c>
      <c r="J95" s="299"/>
      <c r="K95" s="313"/>
    </row>
    <row r="96" s="1" customFormat="1" ht="15" customHeight="1">
      <c r="B96" s="324"/>
      <c r="C96" s="299" t="s">
        <v>41</v>
      </c>
      <c r="D96" s="299"/>
      <c r="E96" s="299"/>
      <c r="F96" s="322" t="s">
        <v>5573</v>
      </c>
      <c r="G96" s="323"/>
      <c r="H96" s="299" t="s">
        <v>5610</v>
      </c>
      <c r="I96" s="299" t="s">
        <v>5608</v>
      </c>
      <c r="J96" s="299"/>
      <c r="K96" s="313"/>
    </row>
    <row r="97" s="1" customFormat="1" ht="15" customHeight="1">
      <c r="B97" s="324"/>
      <c r="C97" s="299" t="s">
        <v>51</v>
      </c>
      <c r="D97" s="299"/>
      <c r="E97" s="299"/>
      <c r="F97" s="322" t="s">
        <v>5573</v>
      </c>
      <c r="G97" s="323"/>
      <c r="H97" s="299" t="s">
        <v>5611</v>
      </c>
      <c r="I97" s="299" t="s">
        <v>5608</v>
      </c>
      <c r="J97" s="299"/>
      <c r="K97" s="313"/>
    </row>
    <row r="98" s="1" customFormat="1" ht="15" customHeight="1">
      <c r="B98" s="327"/>
      <c r="C98" s="328"/>
      <c r="D98" s="328"/>
      <c r="E98" s="328"/>
      <c r="F98" s="328"/>
      <c r="G98" s="328"/>
      <c r="H98" s="328"/>
      <c r="I98" s="328"/>
      <c r="J98" s="328"/>
      <c r="K98" s="329"/>
    </row>
    <row r="99" s="1" customFormat="1" ht="18.75" customHeight="1">
      <c r="B99" s="330"/>
      <c r="C99" s="331"/>
      <c r="D99" s="331"/>
      <c r="E99" s="331"/>
      <c r="F99" s="331"/>
      <c r="G99" s="331"/>
      <c r="H99" s="331"/>
      <c r="I99" s="331"/>
      <c r="J99" s="331"/>
      <c r="K99" s="330"/>
    </row>
    <row r="100" s="1" customFormat="1" ht="18.75" customHeight="1">
      <c r="B100" s="307"/>
      <c r="C100" s="307"/>
      <c r="D100" s="307"/>
      <c r="E100" s="307"/>
      <c r="F100" s="307"/>
      <c r="G100" s="307"/>
      <c r="H100" s="307"/>
      <c r="I100" s="307"/>
      <c r="J100" s="307"/>
      <c r="K100" s="307"/>
    </row>
    <row r="101" s="1" customFormat="1" ht="7.5" customHeight="1">
      <c r="B101" s="308"/>
      <c r="C101" s="309"/>
      <c r="D101" s="309"/>
      <c r="E101" s="309"/>
      <c r="F101" s="309"/>
      <c r="G101" s="309"/>
      <c r="H101" s="309"/>
      <c r="I101" s="309"/>
      <c r="J101" s="309"/>
      <c r="K101" s="310"/>
    </row>
    <row r="102" s="1" customFormat="1" ht="45" customHeight="1">
      <c r="B102" s="311"/>
      <c r="C102" s="312" t="s">
        <v>5612</v>
      </c>
      <c r="D102" s="312"/>
      <c r="E102" s="312"/>
      <c r="F102" s="312"/>
      <c r="G102" s="312"/>
      <c r="H102" s="312"/>
      <c r="I102" s="312"/>
      <c r="J102" s="312"/>
      <c r="K102" s="313"/>
    </row>
    <row r="103" s="1" customFormat="1" ht="17.25" customHeight="1">
      <c r="B103" s="311"/>
      <c r="C103" s="314" t="s">
        <v>5567</v>
      </c>
      <c r="D103" s="314"/>
      <c r="E103" s="314"/>
      <c r="F103" s="314" t="s">
        <v>5568</v>
      </c>
      <c r="G103" s="315"/>
      <c r="H103" s="314" t="s">
        <v>57</v>
      </c>
      <c r="I103" s="314" t="s">
        <v>60</v>
      </c>
      <c r="J103" s="314" t="s">
        <v>5569</v>
      </c>
      <c r="K103" s="313"/>
    </row>
    <row r="104" s="1" customFormat="1" ht="17.25" customHeight="1">
      <c r="B104" s="311"/>
      <c r="C104" s="316" t="s">
        <v>5570</v>
      </c>
      <c r="D104" s="316"/>
      <c r="E104" s="316"/>
      <c r="F104" s="317" t="s">
        <v>5571</v>
      </c>
      <c r="G104" s="318"/>
      <c r="H104" s="316"/>
      <c r="I104" s="316"/>
      <c r="J104" s="316" t="s">
        <v>5572</v>
      </c>
      <c r="K104" s="313"/>
    </row>
    <row r="105" s="1" customFormat="1" ht="5.25" customHeight="1">
      <c r="B105" s="311"/>
      <c r="C105" s="314"/>
      <c r="D105" s="314"/>
      <c r="E105" s="314"/>
      <c r="F105" s="314"/>
      <c r="G105" s="332"/>
      <c r="H105" s="314"/>
      <c r="I105" s="314"/>
      <c r="J105" s="314"/>
      <c r="K105" s="313"/>
    </row>
    <row r="106" s="1" customFormat="1" ht="15" customHeight="1">
      <c r="B106" s="311"/>
      <c r="C106" s="299" t="s">
        <v>56</v>
      </c>
      <c r="D106" s="321"/>
      <c r="E106" s="321"/>
      <c r="F106" s="322" t="s">
        <v>5573</v>
      </c>
      <c r="G106" s="299"/>
      <c r="H106" s="299" t="s">
        <v>5613</v>
      </c>
      <c r="I106" s="299" t="s">
        <v>5575</v>
      </c>
      <c r="J106" s="299">
        <v>20</v>
      </c>
      <c r="K106" s="313"/>
    </row>
    <row r="107" s="1" customFormat="1" ht="15" customHeight="1">
      <c r="B107" s="311"/>
      <c r="C107" s="299" t="s">
        <v>5576</v>
      </c>
      <c r="D107" s="299"/>
      <c r="E107" s="299"/>
      <c r="F107" s="322" t="s">
        <v>5573</v>
      </c>
      <c r="G107" s="299"/>
      <c r="H107" s="299" t="s">
        <v>5613</v>
      </c>
      <c r="I107" s="299" t="s">
        <v>5575</v>
      </c>
      <c r="J107" s="299">
        <v>120</v>
      </c>
      <c r="K107" s="313"/>
    </row>
    <row r="108" s="1" customFormat="1" ht="15" customHeight="1">
      <c r="B108" s="324"/>
      <c r="C108" s="299" t="s">
        <v>5578</v>
      </c>
      <c r="D108" s="299"/>
      <c r="E108" s="299"/>
      <c r="F108" s="322" t="s">
        <v>5579</v>
      </c>
      <c r="G108" s="299"/>
      <c r="H108" s="299" t="s">
        <v>5613</v>
      </c>
      <c r="I108" s="299" t="s">
        <v>5575</v>
      </c>
      <c r="J108" s="299">
        <v>50</v>
      </c>
      <c r="K108" s="313"/>
    </row>
    <row r="109" s="1" customFormat="1" ht="15" customHeight="1">
      <c r="B109" s="324"/>
      <c r="C109" s="299" t="s">
        <v>5581</v>
      </c>
      <c r="D109" s="299"/>
      <c r="E109" s="299"/>
      <c r="F109" s="322" t="s">
        <v>5573</v>
      </c>
      <c r="G109" s="299"/>
      <c r="H109" s="299" t="s">
        <v>5613</v>
      </c>
      <c r="I109" s="299" t="s">
        <v>5583</v>
      </c>
      <c r="J109" s="299"/>
      <c r="K109" s="313"/>
    </row>
    <row r="110" s="1" customFormat="1" ht="15" customHeight="1">
      <c r="B110" s="324"/>
      <c r="C110" s="299" t="s">
        <v>5592</v>
      </c>
      <c r="D110" s="299"/>
      <c r="E110" s="299"/>
      <c r="F110" s="322" t="s">
        <v>5579</v>
      </c>
      <c r="G110" s="299"/>
      <c r="H110" s="299" t="s">
        <v>5613</v>
      </c>
      <c r="I110" s="299" t="s">
        <v>5575</v>
      </c>
      <c r="J110" s="299">
        <v>50</v>
      </c>
      <c r="K110" s="313"/>
    </row>
    <row r="111" s="1" customFormat="1" ht="15" customHeight="1">
      <c r="B111" s="324"/>
      <c r="C111" s="299" t="s">
        <v>5600</v>
      </c>
      <c r="D111" s="299"/>
      <c r="E111" s="299"/>
      <c r="F111" s="322" t="s">
        <v>5579</v>
      </c>
      <c r="G111" s="299"/>
      <c r="H111" s="299" t="s">
        <v>5613</v>
      </c>
      <c r="I111" s="299" t="s">
        <v>5575</v>
      </c>
      <c r="J111" s="299">
        <v>50</v>
      </c>
      <c r="K111" s="313"/>
    </row>
    <row r="112" s="1" customFormat="1" ht="15" customHeight="1">
      <c r="B112" s="324"/>
      <c r="C112" s="299" t="s">
        <v>5598</v>
      </c>
      <c r="D112" s="299"/>
      <c r="E112" s="299"/>
      <c r="F112" s="322" t="s">
        <v>5579</v>
      </c>
      <c r="G112" s="299"/>
      <c r="H112" s="299" t="s">
        <v>5613</v>
      </c>
      <c r="I112" s="299" t="s">
        <v>5575</v>
      </c>
      <c r="J112" s="299">
        <v>50</v>
      </c>
      <c r="K112" s="313"/>
    </row>
    <row r="113" s="1" customFormat="1" ht="15" customHeight="1">
      <c r="B113" s="324"/>
      <c r="C113" s="299" t="s">
        <v>56</v>
      </c>
      <c r="D113" s="299"/>
      <c r="E113" s="299"/>
      <c r="F113" s="322" t="s">
        <v>5573</v>
      </c>
      <c r="G113" s="299"/>
      <c r="H113" s="299" t="s">
        <v>5614</v>
      </c>
      <c r="I113" s="299" t="s">
        <v>5575</v>
      </c>
      <c r="J113" s="299">
        <v>20</v>
      </c>
      <c r="K113" s="313"/>
    </row>
    <row r="114" s="1" customFormat="1" ht="15" customHeight="1">
      <c r="B114" s="324"/>
      <c r="C114" s="299" t="s">
        <v>5615</v>
      </c>
      <c r="D114" s="299"/>
      <c r="E114" s="299"/>
      <c r="F114" s="322" t="s">
        <v>5573</v>
      </c>
      <c r="G114" s="299"/>
      <c r="H114" s="299" t="s">
        <v>5616</v>
      </c>
      <c r="I114" s="299" t="s">
        <v>5575</v>
      </c>
      <c r="J114" s="299">
        <v>120</v>
      </c>
      <c r="K114" s="313"/>
    </row>
    <row r="115" s="1" customFormat="1" ht="15" customHeight="1">
      <c r="B115" s="324"/>
      <c r="C115" s="299" t="s">
        <v>41</v>
      </c>
      <c r="D115" s="299"/>
      <c r="E115" s="299"/>
      <c r="F115" s="322" t="s">
        <v>5573</v>
      </c>
      <c r="G115" s="299"/>
      <c r="H115" s="299" t="s">
        <v>5617</v>
      </c>
      <c r="I115" s="299" t="s">
        <v>5608</v>
      </c>
      <c r="J115" s="299"/>
      <c r="K115" s="313"/>
    </row>
    <row r="116" s="1" customFormat="1" ht="15" customHeight="1">
      <c r="B116" s="324"/>
      <c r="C116" s="299" t="s">
        <v>51</v>
      </c>
      <c r="D116" s="299"/>
      <c r="E116" s="299"/>
      <c r="F116" s="322" t="s">
        <v>5573</v>
      </c>
      <c r="G116" s="299"/>
      <c r="H116" s="299" t="s">
        <v>5618</v>
      </c>
      <c r="I116" s="299" t="s">
        <v>5608</v>
      </c>
      <c r="J116" s="299"/>
      <c r="K116" s="313"/>
    </row>
    <row r="117" s="1" customFormat="1" ht="15" customHeight="1">
      <c r="B117" s="324"/>
      <c r="C117" s="299" t="s">
        <v>60</v>
      </c>
      <c r="D117" s="299"/>
      <c r="E117" s="299"/>
      <c r="F117" s="322" t="s">
        <v>5573</v>
      </c>
      <c r="G117" s="299"/>
      <c r="H117" s="299" t="s">
        <v>5619</v>
      </c>
      <c r="I117" s="299" t="s">
        <v>5620</v>
      </c>
      <c r="J117" s="299"/>
      <c r="K117" s="313"/>
    </row>
    <row r="118" s="1" customFormat="1" ht="15" customHeight="1">
      <c r="B118" s="327"/>
      <c r="C118" s="333"/>
      <c r="D118" s="333"/>
      <c r="E118" s="333"/>
      <c r="F118" s="333"/>
      <c r="G118" s="333"/>
      <c r="H118" s="333"/>
      <c r="I118" s="333"/>
      <c r="J118" s="333"/>
      <c r="K118" s="329"/>
    </row>
    <row r="119" s="1" customFormat="1" ht="18.75" customHeight="1">
      <c r="B119" s="334"/>
      <c r="C119" s="335"/>
      <c r="D119" s="335"/>
      <c r="E119" s="335"/>
      <c r="F119" s="336"/>
      <c r="G119" s="335"/>
      <c r="H119" s="335"/>
      <c r="I119" s="335"/>
      <c r="J119" s="335"/>
      <c r="K119" s="334"/>
    </row>
    <row r="120" s="1" customFormat="1" ht="18.75" customHeight="1">
      <c r="B120" s="307"/>
      <c r="C120" s="307"/>
      <c r="D120" s="307"/>
      <c r="E120" s="307"/>
      <c r="F120" s="307"/>
      <c r="G120" s="307"/>
      <c r="H120" s="307"/>
      <c r="I120" s="307"/>
      <c r="J120" s="307"/>
      <c r="K120" s="307"/>
    </row>
    <row r="121" s="1" customFormat="1" ht="7.5" customHeight="1">
      <c r="B121" s="337"/>
      <c r="C121" s="338"/>
      <c r="D121" s="338"/>
      <c r="E121" s="338"/>
      <c r="F121" s="338"/>
      <c r="G121" s="338"/>
      <c r="H121" s="338"/>
      <c r="I121" s="338"/>
      <c r="J121" s="338"/>
      <c r="K121" s="339"/>
    </row>
    <row r="122" s="1" customFormat="1" ht="45" customHeight="1">
      <c r="B122" s="340"/>
      <c r="C122" s="290" t="s">
        <v>5621</v>
      </c>
      <c r="D122" s="290"/>
      <c r="E122" s="290"/>
      <c r="F122" s="290"/>
      <c r="G122" s="290"/>
      <c r="H122" s="290"/>
      <c r="I122" s="290"/>
      <c r="J122" s="290"/>
      <c r="K122" s="341"/>
    </row>
    <row r="123" s="1" customFormat="1" ht="17.25" customHeight="1">
      <c r="B123" s="342"/>
      <c r="C123" s="314" t="s">
        <v>5567</v>
      </c>
      <c r="D123" s="314"/>
      <c r="E123" s="314"/>
      <c r="F123" s="314" t="s">
        <v>5568</v>
      </c>
      <c r="G123" s="315"/>
      <c r="H123" s="314" t="s">
        <v>57</v>
      </c>
      <c r="I123" s="314" t="s">
        <v>60</v>
      </c>
      <c r="J123" s="314" t="s">
        <v>5569</v>
      </c>
      <c r="K123" s="343"/>
    </row>
    <row r="124" s="1" customFormat="1" ht="17.25" customHeight="1">
      <c r="B124" s="342"/>
      <c r="C124" s="316" t="s">
        <v>5570</v>
      </c>
      <c r="D124" s="316"/>
      <c r="E124" s="316"/>
      <c r="F124" s="317" t="s">
        <v>5571</v>
      </c>
      <c r="G124" s="318"/>
      <c r="H124" s="316"/>
      <c r="I124" s="316"/>
      <c r="J124" s="316" t="s">
        <v>5572</v>
      </c>
      <c r="K124" s="343"/>
    </row>
    <row r="125" s="1" customFormat="1" ht="5.25" customHeight="1">
      <c r="B125" s="344"/>
      <c r="C125" s="319"/>
      <c r="D125" s="319"/>
      <c r="E125" s="319"/>
      <c r="F125" s="319"/>
      <c r="G125" s="345"/>
      <c r="H125" s="319"/>
      <c r="I125" s="319"/>
      <c r="J125" s="319"/>
      <c r="K125" s="346"/>
    </row>
    <row r="126" s="1" customFormat="1" ht="15" customHeight="1">
      <c r="B126" s="344"/>
      <c r="C126" s="299" t="s">
        <v>5576</v>
      </c>
      <c r="D126" s="321"/>
      <c r="E126" s="321"/>
      <c r="F126" s="322" t="s">
        <v>5573</v>
      </c>
      <c r="G126" s="299"/>
      <c r="H126" s="299" t="s">
        <v>5613</v>
      </c>
      <c r="I126" s="299" t="s">
        <v>5575</v>
      </c>
      <c r="J126" s="299">
        <v>120</v>
      </c>
      <c r="K126" s="347"/>
    </row>
    <row r="127" s="1" customFormat="1" ht="15" customHeight="1">
      <c r="B127" s="344"/>
      <c r="C127" s="299" t="s">
        <v>5622</v>
      </c>
      <c r="D127" s="299"/>
      <c r="E127" s="299"/>
      <c r="F127" s="322" t="s">
        <v>5573</v>
      </c>
      <c r="G127" s="299"/>
      <c r="H127" s="299" t="s">
        <v>5623</v>
      </c>
      <c r="I127" s="299" t="s">
        <v>5575</v>
      </c>
      <c r="J127" s="299" t="s">
        <v>5624</v>
      </c>
      <c r="K127" s="347"/>
    </row>
    <row r="128" s="1" customFormat="1" ht="15" customHeight="1">
      <c r="B128" s="344"/>
      <c r="C128" s="299" t="s">
        <v>87</v>
      </c>
      <c r="D128" s="299"/>
      <c r="E128" s="299"/>
      <c r="F128" s="322" t="s">
        <v>5573</v>
      </c>
      <c r="G128" s="299"/>
      <c r="H128" s="299" t="s">
        <v>5625</v>
      </c>
      <c r="I128" s="299" t="s">
        <v>5575</v>
      </c>
      <c r="J128" s="299" t="s">
        <v>5624</v>
      </c>
      <c r="K128" s="347"/>
    </row>
    <row r="129" s="1" customFormat="1" ht="15" customHeight="1">
      <c r="B129" s="344"/>
      <c r="C129" s="299" t="s">
        <v>5584</v>
      </c>
      <c r="D129" s="299"/>
      <c r="E129" s="299"/>
      <c r="F129" s="322" t="s">
        <v>5579</v>
      </c>
      <c r="G129" s="299"/>
      <c r="H129" s="299" t="s">
        <v>5585</v>
      </c>
      <c r="I129" s="299" t="s">
        <v>5575</v>
      </c>
      <c r="J129" s="299">
        <v>15</v>
      </c>
      <c r="K129" s="347"/>
    </row>
    <row r="130" s="1" customFormat="1" ht="15" customHeight="1">
      <c r="B130" s="344"/>
      <c r="C130" s="325" t="s">
        <v>5586</v>
      </c>
      <c r="D130" s="325"/>
      <c r="E130" s="325"/>
      <c r="F130" s="326" t="s">
        <v>5579</v>
      </c>
      <c r="G130" s="325"/>
      <c r="H130" s="325" t="s">
        <v>5587</v>
      </c>
      <c r="I130" s="325" t="s">
        <v>5575</v>
      </c>
      <c r="J130" s="325">
        <v>15</v>
      </c>
      <c r="K130" s="347"/>
    </row>
    <row r="131" s="1" customFormat="1" ht="15" customHeight="1">
      <c r="B131" s="344"/>
      <c r="C131" s="325" t="s">
        <v>5588</v>
      </c>
      <c r="D131" s="325"/>
      <c r="E131" s="325"/>
      <c r="F131" s="326" t="s">
        <v>5579</v>
      </c>
      <c r="G131" s="325"/>
      <c r="H131" s="325" t="s">
        <v>5589</v>
      </c>
      <c r="I131" s="325" t="s">
        <v>5575</v>
      </c>
      <c r="J131" s="325">
        <v>20</v>
      </c>
      <c r="K131" s="347"/>
    </row>
    <row r="132" s="1" customFormat="1" ht="15" customHeight="1">
      <c r="B132" s="344"/>
      <c r="C132" s="325" t="s">
        <v>5590</v>
      </c>
      <c r="D132" s="325"/>
      <c r="E132" s="325"/>
      <c r="F132" s="326" t="s">
        <v>5579</v>
      </c>
      <c r="G132" s="325"/>
      <c r="H132" s="325" t="s">
        <v>5591</v>
      </c>
      <c r="I132" s="325" t="s">
        <v>5575</v>
      </c>
      <c r="J132" s="325">
        <v>20</v>
      </c>
      <c r="K132" s="347"/>
    </row>
    <row r="133" s="1" customFormat="1" ht="15" customHeight="1">
      <c r="B133" s="344"/>
      <c r="C133" s="299" t="s">
        <v>5578</v>
      </c>
      <c r="D133" s="299"/>
      <c r="E133" s="299"/>
      <c r="F133" s="322" t="s">
        <v>5579</v>
      </c>
      <c r="G133" s="299"/>
      <c r="H133" s="299" t="s">
        <v>5613</v>
      </c>
      <c r="I133" s="299" t="s">
        <v>5575</v>
      </c>
      <c r="J133" s="299">
        <v>50</v>
      </c>
      <c r="K133" s="347"/>
    </row>
    <row r="134" s="1" customFormat="1" ht="15" customHeight="1">
      <c r="B134" s="344"/>
      <c r="C134" s="299" t="s">
        <v>5592</v>
      </c>
      <c r="D134" s="299"/>
      <c r="E134" s="299"/>
      <c r="F134" s="322" t="s">
        <v>5579</v>
      </c>
      <c r="G134" s="299"/>
      <c r="H134" s="299" t="s">
        <v>5613</v>
      </c>
      <c r="I134" s="299" t="s">
        <v>5575</v>
      </c>
      <c r="J134" s="299">
        <v>50</v>
      </c>
      <c r="K134" s="347"/>
    </row>
    <row r="135" s="1" customFormat="1" ht="15" customHeight="1">
      <c r="B135" s="344"/>
      <c r="C135" s="299" t="s">
        <v>5598</v>
      </c>
      <c r="D135" s="299"/>
      <c r="E135" s="299"/>
      <c r="F135" s="322" t="s">
        <v>5579</v>
      </c>
      <c r="G135" s="299"/>
      <c r="H135" s="299" t="s">
        <v>5613</v>
      </c>
      <c r="I135" s="299" t="s">
        <v>5575</v>
      </c>
      <c r="J135" s="299">
        <v>50</v>
      </c>
      <c r="K135" s="347"/>
    </row>
    <row r="136" s="1" customFormat="1" ht="15" customHeight="1">
      <c r="B136" s="344"/>
      <c r="C136" s="299" t="s">
        <v>5600</v>
      </c>
      <c r="D136" s="299"/>
      <c r="E136" s="299"/>
      <c r="F136" s="322" t="s">
        <v>5579</v>
      </c>
      <c r="G136" s="299"/>
      <c r="H136" s="299" t="s">
        <v>5613</v>
      </c>
      <c r="I136" s="299" t="s">
        <v>5575</v>
      </c>
      <c r="J136" s="299">
        <v>50</v>
      </c>
      <c r="K136" s="347"/>
    </row>
    <row r="137" s="1" customFormat="1" ht="15" customHeight="1">
      <c r="B137" s="344"/>
      <c r="C137" s="299" t="s">
        <v>5601</v>
      </c>
      <c r="D137" s="299"/>
      <c r="E137" s="299"/>
      <c r="F137" s="322" t="s">
        <v>5579</v>
      </c>
      <c r="G137" s="299"/>
      <c r="H137" s="299" t="s">
        <v>5626</v>
      </c>
      <c r="I137" s="299" t="s">
        <v>5575</v>
      </c>
      <c r="J137" s="299">
        <v>255</v>
      </c>
      <c r="K137" s="347"/>
    </row>
    <row r="138" s="1" customFormat="1" ht="15" customHeight="1">
      <c r="B138" s="344"/>
      <c r="C138" s="299" t="s">
        <v>5603</v>
      </c>
      <c r="D138" s="299"/>
      <c r="E138" s="299"/>
      <c r="F138" s="322" t="s">
        <v>5573</v>
      </c>
      <c r="G138" s="299"/>
      <c r="H138" s="299" t="s">
        <v>5627</v>
      </c>
      <c r="I138" s="299" t="s">
        <v>5605</v>
      </c>
      <c r="J138" s="299"/>
      <c r="K138" s="347"/>
    </row>
    <row r="139" s="1" customFormat="1" ht="15" customHeight="1">
      <c r="B139" s="344"/>
      <c r="C139" s="299" t="s">
        <v>5606</v>
      </c>
      <c r="D139" s="299"/>
      <c r="E139" s="299"/>
      <c r="F139" s="322" t="s">
        <v>5573</v>
      </c>
      <c r="G139" s="299"/>
      <c r="H139" s="299" t="s">
        <v>5628</v>
      </c>
      <c r="I139" s="299" t="s">
        <v>5608</v>
      </c>
      <c r="J139" s="299"/>
      <c r="K139" s="347"/>
    </row>
    <row r="140" s="1" customFormat="1" ht="15" customHeight="1">
      <c r="B140" s="344"/>
      <c r="C140" s="299" t="s">
        <v>5609</v>
      </c>
      <c r="D140" s="299"/>
      <c r="E140" s="299"/>
      <c r="F140" s="322" t="s">
        <v>5573</v>
      </c>
      <c r="G140" s="299"/>
      <c r="H140" s="299" t="s">
        <v>5609</v>
      </c>
      <c r="I140" s="299" t="s">
        <v>5608</v>
      </c>
      <c r="J140" s="299"/>
      <c r="K140" s="347"/>
    </row>
    <row r="141" s="1" customFormat="1" ht="15" customHeight="1">
      <c r="B141" s="344"/>
      <c r="C141" s="299" t="s">
        <v>41</v>
      </c>
      <c r="D141" s="299"/>
      <c r="E141" s="299"/>
      <c r="F141" s="322" t="s">
        <v>5573</v>
      </c>
      <c r="G141" s="299"/>
      <c r="H141" s="299" t="s">
        <v>5629</v>
      </c>
      <c r="I141" s="299" t="s">
        <v>5608</v>
      </c>
      <c r="J141" s="299"/>
      <c r="K141" s="347"/>
    </row>
    <row r="142" s="1" customFormat="1" ht="15" customHeight="1">
      <c r="B142" s="344"/>
      <c r="C142" s="299" t="s">
        <v>5630</v>
      </c>
      <c r="D142" s="299"/>
      <c r="E142" s="299"/>
      <c r="F142" s="322" t="s">
        <v>5573</v>
      </c>
      <c r="G142" s="299"/>
      <c r="H142" s="299" t="s">
        <v>5631</v>
      </c>
      <c r="I142" s="299" t="s">
        <v>5608</v>
      </c>
      <c r="J142" s="299"/>
      <c r="K142" s="347"/>
    </row>
    <row r="143" s="1" customFormat="1" ht="15" customHeight="1">
      <c r="B143" s="348"/>
      <c r="C143" s="349"/>
      <c r="D143" s="349"/>
      <c r="E143" s="349"/>
      <c r="F143" s="349"/>
      <c r="G143" s="349"/>
      <c r="H143" s="349"/>
      <c r="I143" s="349"/>
      <c r="J143" s="349"/>
      <c r="K143" s="350"/>
    </row>
    <row r="144" s="1" customFormat="1" ht="18.75" customHeight="1">
      <c r="B144" s="335"/>
      <c r="C144" s="335"/>
      <c r="D144" s="335"/>
      <c r="E144" s="335"/>
      <c r="F144" s="336"/>
      <c r="G144" s="335"/>
      <c r="H144" s="335"/>
      <c r="I144" s="335"/>
      <c r="J144" s="335"/>
      <c r="K144" s="335"/>
    </row>
    <row r="145" s="1" customFormat="1" ht="18.75" customHeight="1">
      <c r="B145" s="307"/>
      <c r="C145" s="307"/>
      <c r="D145" s="307"/>
      <c r="E145" s="307"/>
      <c r="F145" s="307"/>
      <c r="G145" s="307"/>
      <c r="H145" s="307"/>
      <c r="I145" s="307"/>
      <c r="J145" s="307"/>
      <c r="K145" s="307"/>
    </row>
    <row r="146" s="1" customFormat="1" ht="7.5" customHeight="1">
      <c r="B146" s="308"/>
      <c r="C146" s="309"/>
      <c r="D146" s="309"/>
      <c r="E146" s="309"/>
      <c r="F146" s="309"/>
      <c r="G146" s="309"/>
      <c r="H146" s="309"/>
      <c r="I146" s="309"/>
      <c r="J146" s="309"/>
      <c r="K146" s="310"/>
    </row>
    <row r="147" s="1" customFormat="1" ht="45" customHeight="1">
      <c r="B147" s="311"/>
      <c r="C147" s="312" t="s">
        <v>5632</v>
      </c>
      <c r="D147" s="312"/>
      <c r="E147" s="312"/>
      <c r="F147" s="312"/>
      <c r="G147" s="312"/>
      <c r="H147" s="312"/>
      <c r="I147" s="312"/>
      <c r="J147" s="312"/>
      <c r="K147" s="313"/>
    </row>
    <row r="148" s="1" customFormat="1" ht="17.25" customHeight="1">
      <c r="B148" s="311"/>
      <c r="C148" s="314" t="s">
        <v>5567</v>
      </c>
      <c r="D148" s="314"/>
      <c r="E148" s="314"/>
      <c r="F148" s="314" t="s">
        <v>5568</v>
      </c>
      <c r="G148" s="315"/>
      <c r="H148" s="314" t="s">
        <v>57</v>
      </c>
      <c r="I148" s="314" t="s">
        <v>60</v>
      </c>
      <c r="J148" s="314" t="s">
        <v>5569</v>
      </c>
      <c r="K148" s="313"/>
    </row>
    <row r="149" s="1" customFormat="1" ht="17.25" customHeight="1">
      <c r="B149" s="311"/>
      <c r="C149" s="316" t="s">
        <v>5570</v>
      </c>
      <c r="D149" s="316"/>
      <c r="E149" s="316"/>
      <c r="F149" s="317" t="s">
        <v>5571</v>
      </c>
      <c r="G149" s="318"/>
      <c r="H149" s="316"/>
      <c r="I149" s="316"/>
      <c r="J149" s="316" t="s">
        <v>5572</v>
      </c>
      <c r="K149" s="313"/>
    </row>
    <row r="150" s="1" customFormat="1" ht="5.25" customHeight="1">
      <c r="B150" s="324"/>
      <c r="C150" s="319"/>
      <c r="D150" s="319"/>
      <c r="E150" s="319"/>
      <c r="F150" s="319"/>
      <c r="G150" s="320"/>
      <c r="H150" s="319"/>
      <c r="I150" s="319"/>
      <c r="J150" s="319"/>
      <c r="K150" s="347"/>
    </row>
    <row r="151" s="1" customFormat="1" ht="15" customHeight="1">
      <c r="B151" s="324"/>
      <c r="C151" s="351" t="s">
        <v>5576</v>
      </c>
      <c r="D151" s="299"/>
      <c r="E151" s="299"/>
      <c r="F151" s="352" t="s">
        <v>5573</v>
      </c>
      <c r="G151" s="299"/>
      <c r="H151" s="351" t="s">
        <v>5613</v>
      </c>
      <c r="I151" s="351" t="s">
        <v>5575</v>
      </c>
      <c r="J151" s="351">
        <v>120</v>
      </c>
      <c r="K151" s="347"/>
    </row>
    <row r="152" s="1" customFormat="1" ht="15" customHeight="1">
      <c r="B152" s="324"/>
      <c r="C152" s="351" t="s">
        <v>5622</v>
      </c>
      <c r="D152" s="299"/>
      <c r="E152" s="299"/>
      <c r="F152" s="352" t="s">
        <v>5573</v>
      </c>
      <c r="G152" s="299"/>
      <c r="H152" s="351" t="s">
        <v>5633</v>
      </c>
      <c r="I152" s="351" t="s">
        <v>5575</v>
      </c>
      <c r="J152" s="351" t="s">
        <v>5624</v>
      </c>
      <c r="K152" s="347"/>
    </row>
    <row r="153" s="1" customFormat="1" ht="15" customHeight="1">
      <c r="B153" s="324"/>
      <c r="C153" s="351" t="s">
        <v>87</v>
      </c>
      <c r="D153" s="299"/>
      <c r="E153" s="299"/>
      <c r="F153" s="352" t="s">
        <v>5573</v>
      </c>
      <c r="G153" s="299"/>
      <c r="H153" s="351" t="s">
        <v>5634</v>
      </c>
      <c r="I153" s="351" t="s">
        <v>5575</v>
      </c>
      <c r="J153" s="351" t="s">
        <v>5624</v>
      </c>
      <c r="K153" s="347"/>
    </row>
    <row r="154" s="1" customFormat="1" ht="15" customHeight="1">
      <c r="B154" s="324"/>
      <c r="C154" s="351" t="s">
        <v>5578</v>
      </c>
      <c r="D154" s="299"/>
      <c r="E154" s="299"/>
      <c r="F154" s="352" t="s">
        <v>5579</v>
      </c>
      <c r="G154" s="299"/>
      <c r="H154" s="351" t="s">
        <v>5613</v>
      </c>
      <c r="I154" s="351" t="s">
        <v>5575</v>
      </c>
      <c r="J154" s="351">
        <v>50</v>
      </c>
      <c r="K154" s="347"/>
    </row>
    <row r="155" s="1" customFormat="1" ht="15" customHeight="1">
      <c r="B155" s="324"/>
      <c r="C155" s="351" t="s">
        <v>5581</v>
      </c>
      <c r="D155" s="299"/>
      <c r="E155" s="299"/>
      <c r="F155" s="352" t="s">
        <v>5573</v>
      </c>
      <c r="G155" s="299"/>
      <c r="H155" s="351" t="s">
        <v>5613</v>
      </c>
      <c r="I155" s="351" t="s">
        <v>5583</v>
      </c>
      <c r="J155" s="351"/>
      <c r="K155" s="347"/>
    </row>
    <row r="156" s="1" customFormat="1" ht="15" customHeight="1">
      <c r="B156" s="324"/>
      <c r="C156" s="351" t="s">
        <v>5592</v>
      </c>
      <c r="D156" s="299"/>
      <c r="E156" s="299"/>
      <c r="F156" s="352" t="s">
        <v>5579</v>
      </c>
      <c r="G156" s="299"/>
      <c r="H156" s="351" t="s">
        <v>5613</v>
      </c>
      <c r="I156" s="351" t="s">
        <v>5575</v>
      </c>
      <c r="J156" s="351">
        <v>50</v>
      </c>
      <c r="K156" s="347"/>
    </row>
    <row r="157" s="1" customFormat="1" ht="15" customHeight="1">
      <c r="B157" s="324"/>
      <c r="C157" s="351" t="s">
        <v>5600</v>
      </c>
      <c r="D157" s="299"/>
      <c r="E157" s="299"/>
      <c r="F157" s="352" t="s">
        <v>5579</v>
      </c>
      <c r="G157" s="299"/>
      <c r="H157" s="351" t="s">
        <v>5613</v>
      </c>
      <c r="I157" s="351" t="s">
        <v>5575</v>
      </c>
      <c r="J157" s="351">
        <v>50</v>
      </c>
      <c r="K157" s="347"/>
    </row>
    <row r="158" s="1" customFormat="1" ht="15" customHeight="1">
      <c r="B158" s="324"/>
      <c r="C158" s="351" t="s">
        <v>5598</v>
      </c>
      <c r="D158" s="299"/>
      <c r="E158" s="299"/>
      <c r="F158" s="352" t="s">
        <v>5579</v>
      </c>
      <c r="G158" s="299"/>
      <c r="H158" s="351" t="s">
        <v>5613</v>
      </c>
      <c r="I158" s="351" t="s">
        <v>5575</v>
      </c>
      <c r="J158" s="351">
        <v>50</v>
      </c>
      <c r="K158" s="347"/>
    </row>
    <row r="159" s="1" customFormat="1" ht="15" customHeight="1">
      <c r="B159" s="324"/>
      <c r="C159" s="351" t="s">
        <v>198</v>
      </c>
      <c r="D159" s="299"/>
      <c r="E159" s="299"/>
      <c r="F159" s="352" t="s">
        <v>5573</v>
      </c>
      <c r="G159" s="299"/>
      <c r="H159" s="351" t="s">
        <v>5635</v>
      </c>
      <c r="I159" s="351" t="s">
        <v>5575</v>
      </c>
      <c r="J159" s="351" t="s">
        <v>5636</v>
      </c>
      <c r="K159" s="347"/>
    </row>
    <row r="160" s="1" customFormat="1" ht="15" customHeight="1">
      <c r="B160" s="324"/>
      <c r="C160" s="351" t="s">
        <v>5637</v>
      </c>
      <c r="D160" s="299"/>
      <c r="E160" s="299"/>
      <c r="F160" s="352" t="s">
        <v>5573</v>
      </c>
      <c r="G160" s="299"/>
      <c r="H160" s="351" t="s">
        <v>5638</v>
      </c>
      <c r="I160" s="351" t="s">
        <v>5608</v>
      </c>
      <c r="J160" s="351"/>
      <c r="K160" s="347"/>
    </row>
    <row r="161" s="1" customFormat="1" ht="15" customHeight="1">
      <c r="B161" s="353"/>
      <c r="C161" s="333"/>
      <c r="D161" s="333"/>
      <c r="E161" s="333"/>
      <c r="F161" s="333"/>
      <c r="G161" s="333"/>
      <c r="H161" s="333"/>
      <c r="I161" s="333"/>
      <c r="J161" s="333"/>
      <c r="K161" s="354"/>
    </row>
    <row r="162" s="1" customFormat="1" ht="18.75" customHeight="1">
      <c r="B162" s="335"/>
      <c r="C162" s="345"/>
      <c r="D162" s="345"/>
      <c r="E162" s="345"/>
      <c r="F162" s="355"/>
      <c r="G162" s="345"/>
      <c r="H162" s="345"/>
      <c r="I162" s="345"/>
      <c r="J162" s="345"/>
      <c r="K162" s="335"/>
    </row>
    <row r="163" s="1" customFormat="1" ht="18.75" customHeight="1">
      <c r="B163" s="307"/>
      <c r="C163" s="307"/>
      <c r="D163" s="307"/>
      <c r="E163" s="307"/>
      <c r="F163" s="307"/>
      <c r="G163" s="307"/>
      <c r="H163" s="307"/>
      <c r="I163" s="307"/>
      <c r="J163" s="307"/>
      <c r="K163" s="307"/>
    </row>
    <row r="164" s="1" customFormat="1" ht="7.5" customHeight="1">
      <c r="B164" s="286"/>
      <c r="C164" s="287"/>
      <c r="D164" s="287"/>
      <c r="E164" s="287"/>
      <c r="F164" s="287"/>
      <c r="G164" s="287"/>
      <c r="H164" s="287"/>
      <c r="I164" s="287"/>
      <c r="J164" s="287"/>
      <c r="K164" s="288"/>
    </row>
    <row r="165" s="1" customFormat="1" ht="45" customHeight="1">
      <c r="B165" s="289"/>
      <c r="C165" s="290" t="s">
        <v>5639</v>
      </c>
      <c r="D165" s="290"/>
      <c r="E165" s="290"/>
      <c r="F165" s="290"/>
      <c r="G165" s="290"/>
      <c r="H165" s="290"/>
      <c r="I165" s="290"/>
      <c r="J165" s="290"/>
      <c r="K165" s="291"/>
    </row>
    <row r="166" s="1" customFormat="1" ht="17.25" customHeight="1">
      <c r="B166" s="289"/>
      <c r="C166" s="314" t="s">
        <v>5567</v>
      </c>
      <c r="D166" s="314"/>
      <c r="E166" s="314"/>
      <c r="F166" s="314" t="s">
        <v>5568</v>
      </c>
      <c r="G166" s="356"/>
      <c r="H166" s="357" t="s">
        <v>57</v>
      </c>
      <c r="I166" s="357" t="s">
        <v>60</v>
      </c>
      <c r="J166" s="314" t="s">
        <v>5569</v>
      </c>
      <c r="K166" s="291"/>
    </row>
    <row r="167" s="1" customFormat="1" ht="17.25" customHeight="1">
      <c r="B167" s="292"/>
      <c r="C167" s="316" t="s">
        <v>5570</v>
      </c>
      <c r="D167" s="316"/>
      <c r="E167" s="316"/>
      <c r="F167" s="317" t="s">
        <v>5571</v>
      </c>
      <c r="G167" s="358"/>
      <c r="H167" s="359"/>
      <c r="I167" s="359"/>
      <c r="J167" s="316" t="s">
        <v>5572</v>
      </c>
      <c r="K167" s="294"/>
    </row>
    <row r="168" s="1" customFormat="1" ht="5.25" customHeight="1">
      <c r="B168" s="324"/>
      <c r="C168" s="319"/>
      <c r="D168" s="319"/>
      <c r="E168" s="319"/>
      <c r="F168" s="319"/>
      <c r="G168" s="320"/>
      <c r="H168" s="319"/>
      <c r="I168" s="319"/>
      <c r="J168" s="319"/>
      <c r="K168" s="347"/>
    </row>
    <row r="169" s="1" customFormat="1" ht="15" customHeight="1">
      <c r="B169" s="324"/>
      <c r="C169" s="299" t="s">
        <v>5576</v>
      </c>
      <c r="D169" s="299"/>
      <c r="E169" s="299"/>
      <c r="F169" s="322" t="s">
        <v>5573</v>
      </c>
      <c r="G169" s="299"/>
      <c r="H169" s="299" t="s">
        <v>5613</v>
      </c>
      <c r="I169" s="299" t="s">
        <v>5575</v>
      </c>
      <c r="J169" s="299">
        <v>120</v>
      </c>
      <c r="K169" s="347"/>
    </row>
    <row r="170" s="1" customFormat="1" ht="15" customHeight="1">
      <c r="B170" s="324"/>
      <c r="C170" s="299" t="s">
        <v>5622</v>
      </c>
      <c r="D170" s="299"/>
      <c r="E170" s="299"/>
      <c r="F170" s="322" t="s">
        <v>5573</v>
      </c>
      <c r="G170" s="299"/>
      <c r="H170" s="299" t="s">
        <v>5623</v>
      </c>
      <c r="I170" s="299" t="s">
        <v>5575</v>
      </c>
      <c r="J170" s="299" t="s">
        <v>5624</v>
      </c>
      <c r="K170" s="347"/>
    </row>
    <row r="171" s="1" customFormat="1" ht="15" customHeight="1">
      <c r="B171" s="324"/>
      <c r="C171" s="299" t="s">
        <v>87</v>
      </c>
      <c r="D171" s="299"/>
      <c r="E171" s="299"/>
      <c r="F171" s="322" t="s">
        <v>5573</v>
      </c>
      <c r="G171" s="299"/>
      <c r="H171" s="299" t="s">
        <v>5640</v>
      </c>
      <c r="I171" s="299" t="s">
        <v>5575</v>
      </c>
      <c r="J171" s="299" t="s">
        <v>5624</v>
      </c>
      <c r="K171" s="347"/>
    </row>
    <row r="172" s="1" customFormat="1" ht="15" customHeight="1">
      <c r="B172" s="324"/>
      <c r="C172" s="299" t="s">
        <v>5578</v>
      </c>
      <c r="D172" s="299"/>
      <c r="E172" s="299"/>
      <c r="F172" s="322" t="s">
        <v>5579</v>
      </c>
      <c r="G172" s="299"/>
      <c r="H172" s="299" t="s">
        <v>5640</v>
      </c>
      <c r="I172" s="299" t="s">
        <v>5575</v>
      </c>
      <c r="J172" s="299">
        <v>50</v>
      </c>
      <c r="K172" s="347"/>
    </row>
    <row r="173" s="1" customFormat="1" ht="15" customHeight="1">
      <c r="B173" s="324"/>
      <c r="C173" s="299" t="s">
        <v>5581</v>
      </c>
      <c r="D173" s="299"/>
      <c r="E173" s="299"/>
      <c r="F173" s="322" t="s">
        <v>5573</v>
      </c>
      <c r="G173" s="299"/>
      <c r="H173" s="299" t="s">
        <v>5640</v>
      </c>
      <c r="I173" s="299" t="s">
        <v>5583</v>
      </c>
      <c r="J173" s="299"/>
      <c r="K173" s="347"/>
    </row>
    <row r="174" s="1" customFormat="1" ht="15" customHeight="1">
      <c r="B174" s="324"/>
      <c r="C174" s="299" t="s">
        <v>5592</v>
      </c>
      <c r="D174" s="299"/>
      <c r="E174" s="299"/>
      <c r="F174" s="322" t="s">
        <v>5579</v>
      </c>
      <c r="G174" s="299"/>
      <c r="H174" s="299" t="s">
        <v>5640</v>
      </c>
      <c r="I174" s="299" t="s">
        <v>5575</v>
      </c>
      <c r="J174" s="299">
        <v>50</v>
      </c>
      <c r="K174" s="347"/>
    </row>
    <row r="175" s="1" customFormat="1" ht="15" customHeight="1">
      <c r="B175" s="324"/>
      <c r="C175" s="299" t="s">
        <v>5600</v>
      </c>
      <c r="D175" s="299"/>
      <c r="E175" s="299"/>
      <c r="F175" s="322" t="s">
        <v>5579</v>
      </c>
      <c r="G175" s="299"/>
      <c r="H175" s="299" t="s">
        <v>5640</v>
      </c>
      <c r="I175" s="299" t="s">
        <v>5575</v>
      </c>
      <c r="J175" s="299">
        <v>50</v>
      </c>
      <c r="K175" s="347"/>
    </row>
    <row r="176" s="1" customFormat="1" ht="15" customHeight="1">
      <c r="B176" s="324"/>
      <c r="C176" s="299" t="s">
        <v>5598</v>
      </c>
      <c r="D176" s="299"/>
      <c r="E176" s="299"/>
      <c r="F176" s="322" t="s">
        <v>5579</v>
      </c>
      <c r="G176" s="299"/>
      <c r="H176" s="299" t="s">
        <v>5640</v>
      </c>
      <c r="I176" s="299" t="s">
        <v>5575</v>
      </c>
      <c r="J176" s="299">
        <v>50</v>
      </c>
      <c r="K176" s="347"/>
    </row>
    <row r="177" s="1" customFormat="1" ht="15" customHeight="1">
      <c r="B177" s="324"/>
      <c r="C177" s="299" t="s">
        <v>212</v>
      </c>
      <c r="D177" s="299"/>
      <c r="E177" s="299"/>
      <c r="F177" s="322" t="s">
        <v>5573</v>
      </c>
      <c r="G177" s="299"/>
      <c r="H177" s="299" t="s">
        <v>5641</v>
      </c>
      <c r="I177" s="299" t="s">
        <v>5642</v>
      </c>
      <c r="J177" s="299"/>
      <c r="K177" s="347"/>
    </row>
    <row r="178" s="1" customFormat="1" ht="15" customHeight="1">
      <c r="B178" s="324"/>
      <c r="C178" s="299" t="s">
        <v>60</v>
      </c>
      <c r="D178" s="299"/>
      <c r="E178" s="299"/>
      <c r="F178" s="322" t="s">
        <v>5573</v>
      </c>
      <c r="G178" s="299"/>
      <c r="H178" s="299" t="s">
        <v>5643</v>
      </c>
      <c r="I178" s="299" t="s">
        <v>5644</v>
      </c>
      <c r="J178" s="299">
        <v>1</v>
      </c>
      <c r="K178" s="347"/>
    </row>
    <row r="179" s="1" customFormat="1" ht="15" customHeight="1">
      <c r="B179" s="324"/>
      <c r="C179" s="299" t="s">
        <v>56</v>
      </c>
      <c r="D179" s="299"/>
      <c r="E179" s="299"/>
      <c r="F179" s="322" t="s">
        <v>5573</v>
      </c>
      <c r="G179" s="299"/>
      <c r="H179" s="299" t="s">
        <v>5645</v>
      </c>
      <c r="I179" s="299" t="s">
        <v>5575</v>
      </c>
      <c r="J179" s="299">
        <v>20</v>
      </c>
      <c r="K179" s="347"/>
    </row>
    <row r="180" s="1" customFormat="1" ht="15" customHeight="1">
      <c r="B180" s="324"/>
      <c r="C180" s="299" t="s">
        <v>57</v>
      </c>
      <c r="D180" s="299"/>
      <c r="E180" s="299"/>
      <c r="F180" s="322" t="s">
        <v>5573</v>
      </c>
      <c r="G180" s="299"/>
      <c r="H180" s="299" t="s">
        <v>5646</v>
      </c>
      <c r="I180" s="299" t="s">
        <v>5575</v>
      </c>
      <c r="J180" s="299">
        <v>255</v>
      </c>
      <c r="K180" s="347"/>
    </row>
    <row r="181" s="1" customFormat="1" ht="15" customHeight="1">
      <c r="B181" s="324"/>
      <c r="C181" s="299" t="s">
        <v>213</v>
      </c>
      <c r="D181" s="299"/>
      <c r="E181" s="299"/>
      <c r="F181" s="322" t="s">
        <v>5573</v>
      </c>
      <c r="G181" s="299"/>
      <c r="H181" s="299" t="s">
        <v>5537</v>
      </c>
      <c r="I181" s="299" t="s">
        <v>5575</v>
      </c>
      <c r="J181" s="299">
        <v>10</v>
      </c>
      <c r="K181" s="347"/>
    </row>
    <row r="182" s="1" customFormat="1" ht="15" customHeight="1">
      <c r="B182" s="324"/>
      <c r="C182" s="299" t="s">
        <v>214</v>
      </c>
      <c r="D182" s="299"/>
      <c r="E182" s="299"/>
      <c r="F182" s="322" t="s">
        <v>5573</v>
      </c>
      <c r="G182" s="299"/>
      <c r="H182" s="299" t="s">
        <v>5647</v>
      </c>
      <c r="I182" s="299" t="s">
        <v>5608</v>
      </c>
      <c r="J182" s="299"/>
      <c r="K182" s="347"/>
    </row>
    <row r="183" s="1" customFormat="1" ht="15" customHeight="1">
      <c r="B183" s="324"/>
      <c r="C183" s="299" t="s">
        <v>5648</v>
      </c>
      <c r="D183" s="299"/>
      <c r="E183" s="299"/>
      <c r="F183" s="322" t="s">
        <v>5573</v>
      </c>
      <c r="G183" s="299"/>
      <c r="H183" s="299" t="s">
        <v>5649</v>
      </c>
      <c r="I183" s="299" t="s">
        <v>5608</v>
      </c>
      <c r="J183" s="299"/>
      <c r="K183" s="347"/>
    </row>
    <row r="184" s="1" customFormat="1" ht="15" customHeight="1">
      <c r="B184" s="324"/>
      <c r="C184" s="299" t="s">
        <v>5637</v>
      </c>
      <c r="D184" s="299"/>
      <c r="E184" s="299"/>
      <c r="F184" s="322" t="s">
        <v>5573</v>
      </c>
      <c r="G184" s="299"/>
      <c r="H184" s="299" t="s">
        <v>5650</v>
      </c>
      <c r="I184" s="299" t="s">
        <v>5608</v>
      </c>
      <c r="J184" s="299"/>
      <c r="K184" s="347"/>
    </row>
    <row r="185" s="1" customFormat="1" ht="15" customHeight="1">
      <c r="B185" s="324"/>
      <c r="C185" s="299" t="s">
        <v>216</v>
      </c>
      <c r="D185" s="299"/>
      <c r="E185" s="299"/>
      <c r="F185" s="322" t="s">
        <v>5579</v>
      </c>
      <c r="G185" s="299"/>
      <c r="H185" s="299" t="s">
        <v>5651</v>
      </c>
      <c r="I185" s="299" t="s">
        <v>5575</v>
      </c>
      <c r="J185" s="299">
        <v>50</v>
      </c>
      <c r="K185" s="347"/>
    </row>
    <row r="186" s="1" customFormat="1" ht="15" customHeight="1">
      <c r="B186" s="324"/>
      <c r="C186" s="299" t="s">
        <v>5652</v>
      </c>
      <c r="D186" s="299"/>
      <c r="E186" s="299"/>
      <c r="F186" s="322" t="s">
        <v>5579</v>
      </c>
      <c r="G186" s="299"/>
      <c r="H186" s="299" t="s">
        <v>5653</v>
      </c>
      <c r="I186" s="299" t="s">
        <v>5654</v>
      </c>
      <c r="J186" s="299"/>
      <c r="K186" s="347"/>
    </row>
    <row r="187" s="1" customFormat="1" ht="15" customHeight="1">
      <c r="B187" s="324"/>
      <c r="C187" s="299" t="s">
        <v>5655</v>
      </c>
      <c r="D187" s="299"/>
      <c r="E187" s="299"/>
      <c r="F187" s="322" t="s">
        <v>5579</v>
      </c>
      <c r="G187" s="299"/>
      <c r="H187" s="299" t="s">
        <v>5656</v>
      </c>
      <c r="I187" s="299" t="s">
        <v>5654</v>
      </c>
      <c r="J187" s="299"/>
      <c r="K187" s="347"/>
    </row>
    <row r="188" s="1" customFormat="1" ht="15" customHeight="1">
      <c r="B188" s="324"/>
      <c r="C188" s="299" t="s">
        <v>5657</v>
      </c>
      <c r="D188" s="299"/>
      <c r="E188" s="299"/>
      <c r="F188" s="322" t="s">
        <v>5579</v>
      </c>
      <c r="G188" s="299"/>
      <c r="H188" s="299" t="s">
        <v>5658</v>
      </c>
      <c r="I188" s="299" t="s">
        <v>5654</v>
      </c>
      <c r="J188" s="299"/>
      <c r="K188" s="347"/>
    </row>
    <row r="189" s="1" customFormat="1" ht="15" customHeight="1">
      <c r="B189" s="324"/>
      <c r="C189" s="360" t="s">
        <v>5659</v>
      </c>
      <c r="D189" s="299"/>
      <c r="E189" s="299"/>
      <c r="F189" s="322" t="s">
        <v>5579</v>
      </c>
      <c r="G189" s="299"/>
      <c r="H189" s="299" t="s">
        <v>5660</v>
      </c>
      <c r="I189" s="299" t="s">
        <v>5661</v>
      </c>
      <c r="J189" s="361" t="s">
        <v>5662</v>
      </c>
      <c r="K189" s="347"/>
    </row>
    <row r="190" s="17" customFormat="1" ht="15" customHeight="1">
      <c r="B190" s="362"/>
      <c r="C190" s="363" t="s">
        <v>5663</v>
      </c>
      <c r="D190" s="364"/>
      <c r="E190" s="364"/>
      <c r="F190" s="365" t="s">
        <v>5579</v>
      </c>
      <c r="G190" s="364"/>
      <c r="H190" s="364" t="s">
        <v>5664</v>
      </c>
      <c r="I190" s="364" t="s">
        <v>5661</v>
      </c>
      <c r="J190" s="366" t="s">
        <v>5662</v>
      </c>
      <c r="K190" s="367"/>
    </row>
    <row r="191" s="1" customFormat="1" ht="15" customHeight="1">
      <c r="B191" s="324"/>
      <c r="C191" s="360" t="s">
        <v>45</v>
      </c>
      <c r="D191" s="299"/>
      <c r="E191" s="299"/>
      <c r="F191" s="322" t="s">
        <v>5573</v>
      </c>
      <c r="G191" s="299"/>
      <c r="H191" s="296" t="s">
        <v>5665</v>
      </c>
      <c r="I191" s="299" t="s">
        <v>5666</v>
      </c>
      <c r="J191" s="299"/>
      <c r="K191" s="347"/>
    </row>
    <row r="192" s="1" customFormat="1" ht="15" customHeight="1">
      <c r="B192" s="324"/>
      <c r="C192" s="360" t="s">
        <v>5667</v>
      </c>
      <c r="D192" s="299"/>
      <c r="E192" s="299"/>
      <c r="F192" s="322" t="s">
        <v>5573</v>
      </c>
      <c r="G192" s="299"/>
      <c r="H192" s="299" t="s">
        <v>5668</v>
      </c>
      <c r="I192" s="299" t="s">
        <v>5608</v>
      </c>
      <c r="J192" s="299"/>
      <c r="K192" s="347"/>
    </row>
    <row r="193" s="1" customFormat="1" ht="15" customHeight="1">
      <c r="B193" s="324"/>
      <c r="C193" s="360" t="s">
        <v>5669</v>
      </c>
      <c r="D193" s="299"/>
      <c r="E193" s="299"/>
      <c r="F193" s="322" t="s">
        <v>5573</v>
      </c>
      <c r="G193" s="299"/>
      <c r="H193" s="299" t="s">
        <v>5670</v>
      </c>
      <c r="I193" s="299" t="s">
        <v>5608</v>
      </c>
      <c r="J193" s="299"/>
      <c r="K193" s="347"/>
    </row>
    <row r="194" s="1" customFormat="1" ht="15" customHeight="1">
      <c r="B194" s="324"/>
      <c r="C194" s="360" t="s">
        <v>5671</v>
      </c>
      <c r="D194" s="299"/>
      <c r="E194" s="299"/>
      <c r="F194" s="322" t="s">
        <v>5579</v>
      </c>
      <c r="G194" s="299"/>
      <c r="H194" s="299" t="s">
        <v>5672</v>
      </c>
      <c r="I194" s="299" t="s">
        <v>5608</v>
      </c>
      <c r="J194" s="299"/>
      <c r="K194" s="347"/>
    </row>
    <row r="195" s="1" customFormat="1" ht="15" customHeight="1">
      <c r="B195" s="353"/>
      <c r="C195" s="368"/>
      <c r="D195" s="333"/>
      <c r="E195" s="333"/>
      <c r="F195" s="333"/>
      <c r="G195" s="333"/>
      <c r="H195" s="333"/>
      <c r="I195" s="333"/>
      <c r="J195" s="333"/>
      <c r="K195" s="354"/>
    </row>
    <row r="196" s="1" customFormat="1" ht="18.75" customHeight="1">
      <c r="B196" s="335"/>
      <c r="C196" s="345"/>
      <c r="D196" s="345"/>
      <c r="E196" s="345"/>
      <c r="F196" s="355"/>
      <c r="G196" s="345"/>
      <c r="H196" s="345"/>
      <c r="I196" s="345"/>
      <c r="J196" s="345"/>
      <c r="K196" s="335"/>
    </row>
    <row r="197" s="1" customFormat="1" ht="18.75" customHeight="1">
      <c r="B197" s="335"/>
      <c r="C197" s="345"/>
      <c r="D197" s="345"/>
      <c r="E197" s="345"/>
      <c r="F197" s="355"/>
      <c r="G197" s="345"/>
      <c r="H197" s="345"/>
      <c r="I197" s="345"/>
      <c r="J197" s="345"/>
      <c r="K197" s="335"/>
    </row>
    <row r="198" s="1" customFormat="1" ht="18.75" customHeight="1">
      <c r="B198" s="307"/>
      <c r="C198" s="307"/>
      <c r="D198" s="307"/>
      <c r="E198" s="307"/>
      <c r="F198" s="307"/>
      <c r="G198" s="307"/>
      <c r="H198" s="307"/>
      <c r="I198" s="307"/>
      <c r="J198" s="307"/>
      <c r="K198" s="307"/>
    </row>
    <row r="199" s="1" customFormat="1" ht="13.5">
      <c r="B199" s="286"/>
      <c r="C199" s="287"/>
      <c r="D199" s="287"/>
      <c r="E199" s="287"/>
      <c r="F199" s="287"/>
      <c r="G199" s="287"/>
      <c r="H199" s="287"/>
      <c r="I199" s="287"/>
      <c r="J199" s="287"/>
      <c r="K199" s="288"/>
    </row>
    <row r="200" s="1" customFormat="1" ht="21">
      <c r="B200" s="289"/>
      <c r="C200" s="290" t="s">
        <v>5673</v>
      </c>
      <c r="D200" s="290"/>
      <c r="E200" s="290"/>
      <c r="F200" s="290"/>
      <c r="G200" s="290"/>
      <c r="H200" s="290"/>
      <c r="I200" s="290"/>
      <c r="J200" s="290"/>
      <c r="K200" s="291"/>
    </row>
    <row r="201" s="1" customFormat="1" ht="25.5" customHeight="1">
      <c r="B201" s="289"/>
      <c r="C201" s="369" t="s">
        <v>5674</v>
      </c>
      <c r="D201" s="369"/>
      <c r="E201" s="369"/>
      <c r="F201" s="369" t="s">
        <v>5675</v>
      </c>
      <c r="G201" s="370"/>
      <c r="H201" s="369" t="s">
        <v>5676</v>
      </c>
      <c r="I201" s="369"/>
      <c r="J201" s="369"/>
      <c r="K201" s="291"/>
    </row>
    <row r="202" s="1" customFormat="1" ht="5.25" customHeight="1">
      <c r="B202" s="324"/>
      <c r="C202" s="319"/>
      <c r="D202" s="319"/>
      <c r="E202" s="319"/>
      <c r="F202" s="319"/>
      <c r="G202" s="345"/>
      <c r="H202" s="319"/>
      <c r="I202" s="319"/>
      <c r="J202" s="319"/>
      <c r="K202" s="347"/>
    </row>
    <row r="203" s="1" customFormat="1" ht="15" customHeight="1">
      <c r="B203" s="324"/>
      <c r="C203" s="299" t="s">
        <v>5666</v>
      </c>
      <c r="D203" s="299"/>
      <c r="E203" s="299"/>
      <c r="F203" s="322" t="s">
        <v>46</v>
      </c>
      <c r="G203" s="299"/>
      <c r="H203" s="299" t="s">
        <v>5677</v>
      </c>
      <c r="I203" s="299"/>
      <c r="J203" s="299"/>
      <c r="K203" s="347"/>
    </row>
    <row r="204" s="1" customFormat="1" ht="15" customHeight="1">
      <c r="B204" s="324"/>
      <c r="C204" s="299"/>
      <c r="D204" s="299"/>
      <c r="E204" s="299"/>
      <c r="F204" s="322" t="s">
        <v>47</v>
      </c>
      <c r="G204" s="299"/>
      <c r="H204" s="299" t="s">
        <v>5678</v>
      </c>
      <c r="I204" s="299"/>
      <c r="J204" s="299"/>
      <c r="K204" s="347"/>
    </row>
    <row r="205" s="1" customFormat="1" ht="15" customHeight="1">
      <c r="B205" s="324"/>
      <c r="C205" s="299"/>
      <c r="D205" s="299"/>
      <c r="E205" s="299"/>
      <c r="F205" s="322" t="s">
        <v>50</v>
      </c>
      <c r="G205" s="299"/>
      <c r="H205" s="299" t="s">
        <v>5679</v>
      </c>
      <c r="I205" s="299"/>
      <c r="J205" s="299"/>
      <c r="K205" s="347"/>
    </row>
    <row r="206" s="1" customFormat="1" ht="15" customHeight="1">
      <c r="B206" s="324"/>
      <c r="C206" s="299"/>
      <c r="D206" s="299"/>
      <c r="E206" s="299"/>
      <c r="F206" s="322" t="s">
        <v>48</v>
      </c>
      <c r="G206" s="299"/>
      <c r="H206" s="299" t="s">
        <v>5680</v>
      </c>
      <c r="I206" s="299"/>
      <c r="J206" s="299"/>
      <c r="K206" s="347"/>
    </row>
    <row r="207" s="1" customFormat="1" ht="15" customHeight="1">
      <c r="B207" s="324"/>
      <c r="C207" s="299"/>
      <c r="D207" s="299"/>
      <c r="E207" s="299"/>
      <c r="F207" s="322" t="s">
        <v>49</v>
      </c>
      <c r="G207" s="299"/>
      <c r="H207" s="299" t="s">
        <v>5681</v>
      </c>
      <c r="I207" s="299"/>
      <c r="J207" s="299"/>
      <c r="K207" s="347"/>
    </row>
    <row r="208" s="1" customFormat="1" ht="15" customHeight="1">
      <c r="B208" s="324"/>
      <c r="C208" s="299"/>
      <c r="D208" s="299"/>
      <c r="E208" s="299"/>
      <c r="F208" s="322"/>
      <c r="G208" s="299"/>
      <c r="H208" s="299"/>
      <c r="I208" s="299"/>
      <c r="J208" s="299"/>
      <c r="K208" s="347"/>
    </row>
    <row r="209" s="1" customFormat="1" ht="15" customHeight="1">
      <c r="B209" s="324"/>
      <c r="C209" s="299" t="s">
        <v>5620</v>
      </c>
      <c r="D209" s="299"/>
      <c r="E209" s="299"/>
      <c r="F209" s="322" t="s">
        <v>81</v>
      </c>
      <c r="G209" s="299"/>
      <c r="H209" s="299" t="s">
        <v>5682</v>
      </c>
      <c r="I209" s="299"/>
      <c r="J209" s="299"/>
      <c r="K209" s="347"/>
    </row>
    <row r="210" s="1" customFormat="1" ht="15" customHeight="1">
      <c r="B210" s="324"/>
      <c r="C210" s="299"/>
      <c r="D210" s="299"/>
      <c r="E210" s="299"/>
      <c r="F210" s="322" t="s">
        <v>5518</v>
      </c>
      <c r="G210" s="299"/>
      <c r="H210" s="299" t="s">
        <v>5519</v>
      </c>
      <c r="I210" s="299"/>
      <c r="J210" s="299"/>
      <c r="K210" s="347"/>
    </row>
    <row r="211" s="1" customFormat="1" ht="15" customHeight="1">
      <c r="B211" s="324"/>
      <c r="C211" s="299"/>
      <c r="D211" s="299"/>
      <c r="E211" s="299"/>
      <c r="F211" s="322" t="s">
        <v>5516</v>
      </c>
      <c r="G211" s="299"/>
      <c r="H211" s="299" t="s">
        <v>5683</v>
      </c>
      <c r="I211" s="299"/>
      <c r="J211" s="299"/>
      <c r="K211" s="347"/>
    </row>
    <row r="212" s="1" customFormat="1" ht="15" customHeight="1">
      <c r="B212" s="371"/>
      <c r="C212" s="299"/>
      <c r="D212" s="299"/>
      <c r="E212" s="299"/>
      <c r="F212" s="322" t="s">
        <v>5520</v>
      </c>
      <c r="G212" s="360"/>
      <c r="H212" s="351" t="s">
        <v>5521</v>
      </c>
      <c r="I212" s="351"/>
      <c r="J212" s="351"/>
      <c r="K212" s="372"/>
    </row>
    <row r="213" s="1" customFormat="1" ht="15" customHeight="1">
      <c r="B213" s="371"/>
      <c r="C213" s="299"/>
      <c r="D213" s="299"/>
      <c r="E213" s="299"/>
      <c r="F213" s="322" t="s">
        <v>5427</v>
      </c>
      <c r="G213" s="360"/>
      <c r="H213" s="351" t="s">
        <v>5428</v>
      </c>
      <c r="I213" s="351"/>
      <c r="J213" s="351"/>
      <c r="K213" s="372"/>
    </row>
    <row r="214" s="1" customFormat="1" ht="15" customHeight="1">
      <c r="B214" s="371"/>
      <c r="C214" s="299"/>
      <c r="D214" s="299"/>
      <c r="E214" s="299"/>
      <c r="F214" s="322"/>
      <c r="G214" s="360"/>
      <c r="H214" s="351"/>
      <c r="I214" s="351"/>
      <c r="J214" s="351"/>
      <c r="K214" s="372"/>
    </row>
    <row r="215" s="1" customFormat="1" ht="15" customHeight="1">
      <c r="B215" s="371"/>
      <c r="C215" s="299" t="s">
        <v>5644</v>
      </c>
      <c r="D215" s="299"/>
      <c r="E215" s="299"/>
      <c r="F215" s="322">
        <v>1</v>
      </c>
      <c r="G215" s="360"/>
      <c r="H215" s="351" t="s">
        <v>5684</v>
      </c>
      <c r="I215" s="351"/>
      <c r="J215" s="351"/>
      <c r="K215" s="372"/>
    </row>
    <row r="216" s="1" customFormat="1" ht="15" customHeight="1">
      <c r="B216" s="371"/>
      <c r="C216" s="299"/>
      <c r="D216" s="299"/>
      <c r="E216" s="299"/>
      <c r="F216" s="322">
        <v>2</v>
      </c>
      <c r="G216" s="360"/>
      <c r="H216" s="351" t="s">
        <v>5685</v>
      </c>
      <c r="I216" s="351"/>
      <c r="J216" s="351"/>
      <c r="K216" s="372"/>
    </row>
    <row r="217" s="1" customFormat="1" ht="15" customHeight="1">
      <c r="B217" s="371"/>
      <c r="C217" s="299"/>
      <c r="D217" s="299"/>
      <c r="E217" s="299"/>
      <c r="F217" s="322">
        <v>3</v>
      </c>
      <c r="G217" s="360"/>
      <c r="H217" s="351" t="s">
        <v>5686</v>
      </c>
      <c r="I217" s="351"/>
      <c r="J217" s="351"/>
      <c r="K217" s="372"/>
    </row>
    <row r="218" s="1" customFormat="1" ht="15" customHeight="1">
      <c r="B218" s="371"/>
      <c r="C218" s="299"/>
      <c r="D218" s="299"/>
      <c r="E218" s="299"/>
      <c r="F218" s="322">
        <v>4</v>
      </c>
      <c r="G218" s="360"/>
      <c r="H218" s="351" t="s">
        <v>5687</v>
      </c>
      <c r="I218" s="351"/>
      <c r="J218" s="351"/>
      <c r="K218" s="372"/>
    </row>
    <row r="219" s="1" customFormat="1" ht="12.75" customHeight="1">
      <c r="B219" s="373"/>
      <c r="C219" s="374"/>
      <c r="D219" s="374"/>
      <c r="E219" s="374"/>
      <c r="F219" s="374"/>
      <c r="G219" s="374"/>
      <c r="H219" s="374"/>
      <c r="I219" s="374"/>
      <c r="J219" s="374"/>
      <c r="K219" s="37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825</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ROUND(J106,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ROUND((SUM(BE106:BE427)),  2)</f>
        <v>0</v>
      </c>
      <c r="G37" s="40"/>
      <c r="H37" s="40"/>
      <c r="I37" s="160">
        <v>0.20999999999999999</v>
      </c>
      <c r="J37" s="159">
        <f>ROUND(((SUM(BE106:BE427))*I37),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ROUND((SUM(BF106:BF427)),  2)</f>
        <v>0</v>
      </c>
      <c r="G38" s="40"/>
      <c r="H38" s="40"/>
      <c r="I38" s="160">
        <v>0.12</v>
      </c>
      <c r="J38" s="159">
        <f>ROUND(((SUM(BF106:BF427))*I38),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ROUND((SUM(BG106:BG427)),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ROUND((SUM(BH106:BH427)),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ROUND((SUM(BI106:BI427)),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04 - Stavební úpravy (osa A-B_3-5)</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J106</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J107</f>
        <v>0</v>
      </c>
      <c r="K68" s="179"/>
      <c r="L68" s="183"/>
      <c r="S68" s="9"/>
      <c r="T68" s="9"/>
      <c r="U68" s="9"/>
      <c r="V68" s="9"/>
      <c r="W68" s="9"/>
      <c r="X68" s="9"/>
      <c r="Y68" s="9"/>
      <c r="Z68" s="9"/>
      <c r="AA68" s="9"/>
      <c r="AB68" s="9"/>
      <c r="AC68" s="9"/>
      <c r="AD68" s="9"/>
      <c r="AE68" s="9"/>
    </row>
    <row r="69" s="10" customFormat="1" ht="19.92" customHeight="1">
      <c r="A69" s="10"/>
      <c r="B69" s="184"/>
      <c r="C69" s="126"/>
      <c r="D69" s="185" t="s">
        <v>202</v>
      </c>
      <c r="E69" s="186"/>
      <c r="F69" s="186"/>
      <c r="G69" s="186"/>
      <c r="H69" s="186"/>
      <c r="I69" s="186"/>
      <c r="J69" s="187">
        <f>J108</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376</v>
      </c>
      <c r="E70" s="186"/>
      <c r="F70" s="186"/>
      <c r="G70" s="186"/>
      <c r="H70" s="186"/>
      <c r="I70" s="186"/>
      <c r="J70" s="187">
        <f>J115</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203</v>
      </c>
      <c r="E71" s="186"/>
      <c r="F71" s="186"/>
      <c r="G71" s="186"/>
      <c r="H71" s="186"/>
      <c r="I71" s="186"/>
      <c r="J71" s="187">
        <f>J144</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204</v>
      </c>
      <c r="E72" s="186"/>
      <c r="F72" s="186"/>
      <c r="G72" s="186"/>
      <c r="H72" s="186"/>
      <c r="I72" s="186"/>
      <c r="J72" s="187">
        <f>J189</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206</v>
      </c>
      <c r="E73" s="186"/>
      <c r="F73" s="186"/>
      <c r="G73" s="186"/>
      <c r="H73" s="186"/>
      <c r="I73" s="186"/>
      <c r="J73" s="187">
        <f>J206</f>
        <v>0</v>
      </c>
      <c r="K73" s="126"/>
      <c r="L73" s="188"/>
      <c r="S73" s="10"/>
      <c r="T73" s="10"/>
      <c r="U73" s="10"/>
      <c r="V73" s="10"/>
      <c r="W73" s="10"/>
      <c r="X73" s="10"/>
      <c r="Y73" s="10"/>
      <c r="Z73" s="10"/>
      <c r="AA73" s="10"/>
      <c r="AB73" s="10"/>
      <c r="AC73" s="10"/>
      <c r="AD73" s="10"/>
      <c r="AE73" s="10"/>
    </row>
    <row r="74" s="9" customFormat="1" ht="24.96" customHeight="1">
      <c r="A74" s="9"/>
      <c r="B74" s="178"/>
      <c r="C74" s="179"/>
      <c r="D74" s="180" t="s">
        <v>207</v>
      </c>
      <c r="E74" s="181"/>
      <c r="F74" s="181"/>
      <c r="G74" s="181"/>
      <c r="H74" s="181"/>
      <c r="I74" s="181"/>
      <c r="J74" s="182">
        <f>J209</f>
        <v>0</v>
      </c>
      <c r="K74" s="179"/>
      <c r="L74" s="183"/>
      <c r="S74" s="9"/>
      <c r="T74" s="9"/>
      <c r="U74" s="9"/>
      <c r="V74" s="9"/>
      <c r="W74" s="9"/>
      <c r="X74" s="9"/>
      <c r="Y74" s="9"/>
      <c r="Z74" s="9"/>
      <c r="AA74" s="9"/>
      <c r="AB74" s="9"/>
      <c r="AC74" s="9"/>
      <c r="AD74" s="9"/>
      <c r="AE74" s="9"/>
    </row>
    <row r="75" s="10" customFormat="1" ht="19.92" customHeight="1">
      <c r="A75" s="10"/>
      <c r="B75" s="184"/>
      <c r="C75" s="126"/>
      <c r="D75" s="185" t="s">
        <v>377</v>
      </c>
      <c r="E75" s="186"/>
      <c r="F75" s="186"/>
      <c r="G75" s="186"/>
      <c r="H75" s="186"/>
      <c r="I75" s="186"/>
      <c r="J75" s="187">
        <f>J210</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208</v>
      </c>
      <c r="E76" s="186"/>
      <c r="F76" s="186"/>
      <c r="G76" s="186"/>
      <c r="H76" s="186"/>
      <c r="I76" s="186"/>
      <c r="J76" s="187">
        <f>J225</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378</v>
      </c>
      <c r="E77" s="186"/>
      <c r="F77" s="186"/>
      <c r="G77" s="186"/>
      <c r="H77" s="186"/>
      <c r="I77" s="186"/>
      <c r="J77" s="187">
        <f>J242</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379</v>
      </c>
      <c r="E78" s="186"/>
      <c r="F78" s="186"/>
      <c r="G78" s="186"/>
      <c r="H78" s="186"/>
      <c r="I78" s="186"/>
      <c r="J78" s="187">
        <f>J251</f>
        <v>0</v>
      </c>
      <c r="K78" s="126"/>
      <c r="L78" s="188"/>
      <c r="S78" s="10"/>
      <c r="T78" s="10"/>
      <c r="U78" s="10"/>
      <c r="V78" s="10"/>
      <c r="W78" s="10"/>
      <c r="X78" s="10"/>
      <c r="Y78" s="10"/>
      <c r="Z78" s="10"/>
      <c r="AA78" s="10"/>
      <c r="AB78" s="10"/>
      <c r="AC78" s="10"/>
      <c r="AD78" s="10"/>
      <c r="AE78" s="10"/>
    </row>
    <row r="79" s="10" customFormat="1" ht="19.92" customHeight="1">
      <c r="A79" s="10"/>
      <c r="B79" s="184"/>
      <c r="C79" s="126"/>
      <c r="D79" s="185" t="s">
        <v>380</v>
      </c>
      <c r="E79" s="186"/>
      <c r="F79" s="186"/>
      <c r="G79" s="186"/>
      <c r="H79" s="186"/>
      <c r="I79" s="186"/>
      <c r="J79" s="187">
        <f>J300</f>
        <v>0</v>
      </c>
      <c r="K79" s="126"/>
      <c r="L79" s="188"/>
      <c r="S79" s="10"/>
      <c r="T79" s="10"/>
      <c r="U79" s="10"/>
      <c r="V79" s="10"/>
      <c r="W79" s="10"/>
      <c r="X79" s="10"/>
      <c r="Y79" s="10"/>
      <c r="Z79" s="10"/>
      <c r="AA79" s="10"/>
      <c r="AB79" s="10"/>
      <c r="AC79" s="10"/>
      <c r="AD79" s="10"/>
      <c r="AE79" s="10"/>
    </row>
    <row r="80" s="10" customFormat="1" ht="19.92" customHeight="1">
      <c r="A80" s="10"/>
      <c r="B80" s="184"/>
      <c r="C80" s="126"/>
      <c r="D80" s="185" t="s">
        <v>381</v>
      </c>
      <c r="E80" s="186"/>
      <c r="F80" s="186"/>
      <c r="G80" s="186"/>
      <c r="H80" s="186"/>
      <c r="I80" s="186"/>
      <c r="J80" s="187">
        <f>J336</f>
        <v>0</v>
      </c>
      <c r="K80" s="126"/>
      <c r="L80" s="188"/>
      <c r="S80" s="10"/>
      <c r="T80" s="10"/>
      <c r="U80" s="10"/>
      <c r="V80" s="10"/>
      <c r="W80" s="10"/>
      <c r="X80" s="10"/>
      <c r="Y80" s="10"/>
      <c r="Z80" s="10"/>
      <c r="AA80" s="10"/>
      <c r="AB80" s="10"/>
      <c r="AC80" s="10"/>
      <c r="AD80" s="10"/>
      <c r="AE80" s="10"/>
    </row>
    <row r="81" s="10" customFormat="1" ht="19.92" customHeight="1">
      <c r="A81" s="10"/>
      <c r="B81" s="184"/>
      <c r="C81" s="126"/>
      <c r="D81" s="185" t="s">
        <v>209</v>
      </c>
      <c r="E81" s="186"/>
      <c r="F81" s="186"/>
      <c r="G81" s="186"/>
      <c r="H81" s="186"/>
      <c r="I81" s="186"/>
      <c r="J81" s="187">
        <f>J404</f>
        <v>0</v>
      </c>
      <c r="K81" s="126"/>
      <c r="L81" s="188"/>
      <c r="S81" s="10"/>
      <c r="T81" s="10"/>
      <c r="U81" s="10"/>
      <c r="V81" s="10"/>
      <c r="W81" s="10"/>
      <c r="X81" s="10"/>
      <c r="Y81" s="10"/>
      <c r="Z81" s="10"/>
      <c r="AA81" s="10"/>
      <c r="AB81" s="10"/>
      <c r="AC81" s="10"/>
      <c r="AD81" s="10"/>
      <c r="AE81" s="10"/>
    </row>
    <row r="82" s="9" customFormat="1" ht="24.96" customHeight="1">
      <c r="A82" s="9"/>
      <c r="B82" s="178"/>
      <c r="C82" s="179"/>
      <c r="D82" s="180" t="s">
        <v>210</v>
      </c>
      <c r="E82" s="181"/>
      <c r="F82" s="181"/>
      <c r="G82" s="181"/>
      <c r="H82" s="181"/>
      <c r="I82" s="181"/>
      <c r="J82" s="182">
        <f>J417</f>
        <v>0</v>
      </c>
      <c r="K82" s="179"/>
      <c r="L82" s="183"/>
      <c r="S82" s="9"/>
      <c r="T82" s="9"/>
      <c r="U82" s="9"/>
      <c r="V82" s="9"/>
      <c r="W82" s="9"/>
      <c r="X82" s="9"/>
      <c r="Y82" s="9"/>
      <c r="Z82" s="9"/>
      <c r="AA82" s="9"/>
      <c r="AB82" s="9"/>
      <c r="AC82" s="9"/>
      <c r="AD82" s="9"/>
      <c r="AE82" s="9"/>
    </row>
    <row r="83" s="2" customFormat="1" ht="21.84"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6.96" customHeight="1">
      <c r="A84" s="40"/>
      <c r="B84" s="61"/>
      <c r="C84" s="62"/>
      <c r="D84" s="62"/>
      <c r="E84" s="62"/>
      <c r="F84" s="62"/>
      <c r="G84" s="62"/>
      <c r="H84" s="62"/>
      <c r="I84" s="62"/>
      <c r="J84" s="62"/>
      <c r="K84" s="62"/>
      <c r="L84" s="148"/>
      <c r="S84" s="40"/>
      <c r="T84" s="40"/>
      <c r="U84" s="40"/>
      <c r="V84" s="40"/>
      <c r="W84" s="40"/>
      <c r="X84" s="40"/>
      <c r="Y84" s="40"/>
      <c r="Z84" s="40"/>
      <c r="AA84" s="40"/>
      <c r="AB84" s="40"/>
      <c r="AC84" s="40"/>
      <c r="AD84" s="40"/>
      <c r="AE84" s="40"/>
    </row>
    <row r="88" s="2" customFormat="1" ht="6.96" customHeight="1">
      <c r="A88" s="40"/>
      <c r="B88" s="63"/>
      <c r="C88" s="64"/>
      <c r="D88" s="64"/>
      <c r="E88" s="64"/>
      <c r="F88" s="64"/>
      <c r="G88" s="64"/>
      <c r="H88" s="64"/>
      <c r="I88" s="64"/>
      <c r="J88" s="64"/>
      <c r="K88" s="64"/>
      <c r="L88" s="148"/>
      <c r="S88" s="40"/>
      <c r="T88" s="40"/>
      <c r="U88" s="40"/>
      <c r="V88" s="40"/>
      <c r="W88" s="40"/>
      <c r="X88" s="40"/>
      <c r="Y88" s="40"/>
      <c r="Z88" s="40"/>
      <c r="AA88" s="40"/>
      <c r="AB88" s="40"/>
      <c r="AC88" s="40"/>
      <c r="AD88" s="40"/>
      <c r="AE88" s="40"/>
    </row>
    <row r="89" s="2" customFormat="1" ht="24.96" customHeight="1">
      <c r="A89" s="40"/>
      <c r="B89" s="41"/>
      <c r="C89" s="25" t="s">
        <v>211</v>
      </c>
      <c r="D89" s="42"/>
      <c r="E89" s="42"/>
      <c r="F89" s="42"/>
      <c r="G89" s="42"/>
      <c r="H89" s="42"/>
      <c r="I89" s="42"/>
      <c r="J89" s="42"/>
      <c r="K89" s="42"/>
      <c r="L89" s="148"/>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12" customHeight="1">
      <c r="A91" s="40"/>
      <c r="B91" s="41"/>
      <c r="C91" s="34" t="s">
        <v>16</v>
      </c>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6.5" customHeight="1">
      <c r="A92" s="40"/>
      <c r="B92" s="41"/>
      <c r="C92" s="42"/>
      <c r="D92" s="42"/>
      <c r="E92" s="172" t="str">
        <f>E7</f>
        <v>PF UPOL, Změna užívání vnitřních prostor budovy B</v>
      </c>
      <c r="F92" s="34"/>
      <c r="G92" s="34"/>
      <c r="H92" s="34"/>
      <c r="I92" s="42"/>
      <c r="J92" s="42"/>
      <c r="K92" s="42"/>
      <c r="L92" s="148"/>
      <c r="S92" s="40"/>
      <c r="T92" s="40"/>
      <c r="U92" s="40"/>
      <c r="V92" s="40"/>
      <c r="W92" s="40"/>
      <c r="X92" s="40"/>
      <c r="Y92" s="40"/>
      <c r="Z92" s="40"/>
      <c r="AA92" s="40"/>
      <c r="AB92" s="40"/>
      <c r="AC92" s="40"/>
      <c r="AD92" s="40"/>
      <c r="AE92" s="40"/>
    </row>
    <row r="93" s="1" customFormat="1" ht="12" customHeight="1">
      <c r="B93" s="23"/>
      <c r="C93" s="34" t="s">
        <v>191</v>
      </c>
      <c r="D93" s="24"/>
      <c r="E93" s="24"/>
      <c r="F93" s="24"/>
      <c r="G93" s="24"/>
      <c r="H93" s="24"/>
      <c r="I93" s="24"/>
      <c r="J93" s="24"/>
      <c r="K93" s="24"/>
      <c r="L93" s="22"/>
    </row>
    <row r="94" s="1" customFormat="1" ht="16.5" customHeight="1">
      <c r="B94" s="23"/>
      <c r="C94" s="24"/>
      <c r="D94" s="24"/>
      <c r="E94" s="172" t="s">
        <v>192</v>
      </c>
      <c r="F94" s="24"/>
      <c r="G94" s="24"/>
      <c r="H94" s="24"/>
      <c r="I94" s="24"/>
      <c r="J94" s="24"/>
      <c r="K94" s="24"/>
      <c r="L94" s="22"/>
    </row>
    <row r="95" s="1" customFormat="1" ht="12" customHeight="1">
      <c r="B95" s="23"/>
      <c r="C95" s="34" t="s">
        <v>193</v>
      </c>
      <c r="D95" s="24"/>
      <c r="E95" s="24"/>
      <c r="F95" s="24"/>
      <c r="G95" s="24"/>
      <c r="H95" s="24"/>
      <c r="I95" s="24"/>
      <c r="J95" s="24"/>
      <c r="K95" s="24"/>
      <c r="L95" s="22"/>
    </row>
    <row r="96" s="2" customFormat="1" ht="16.5" customHeight="1">
      <c r="A96" s="40"/>
      <c r="B96" s="41"/>
      <c r="C96" s="42"/>
      <c r="D96" s="42"/>
      <c r="E96" s="173" t="s">
        <v>194</v>
      </c>
      <c r="F96" s="42"/>
      <c r="G96" s="42"/>
      <c r="H96" s="42"/>
      <c r="I96" s="42"/>
      <c r="J96" s="42"/>
      <c r="K96" s="42"/>
      <c r="L96" s="148"/>
      <c r="S96" s="40"/>
      <c r="T96" s="40"/>
      <c r="U96" s="40"/>
      <c r="V96" s="40"/>
      <c r="W96" s="40"/>
      <c r="X96" s="40"/>
      <c r="Y96" s="40"/>
      <c r="Z96" s="40"/>
      <c r="AA96" s="40"/>
      <c r="AB96" s="40"/>
      <c r="AC96" s="40"/>
      <c r="AD96" s="40"/>
      <c r="AE96" s="40"/>
    </row>
    <row r="97" s="2" customFormat="1" ht="12" customHeight="1">
      <c r="A97" s="40"/>
      <c r="B97" s="41"/>
      <c r="C97" s="34" t="s">
        <v>195</v>
      </c>
      <c r="D97" s="42"/>
      <c r="E97" s="42"/>
      <c r="F97" s="42"/>
      <c r="G97" s="42"/>
      <c r="H97" s="42"/>
      <c r="I97" s="42"/>
      <c r="J97" s="42"/>
      <c r="K97" s="42"/>
      <c r="L97" s="148"/>
      <c r="S97" s="40"/>
      <c r="T97" s="40"/>
      <c r="U97" s="40"/>
      <c r="V97" s="40"/>
      <c r="W97" s="40"/>
      <c r="X97" s="40"/>
      <c r="Y97" s="40"/>
      <c r="Z97" s="40"/>
      <c r="AA97" s="40"/>
      <c r="AB97" s="40"/>
      <c r="AC97" s="40"/>
      <c r="AD97" s="40"/>
      <c r="AE97" s="40"/>
    </row>
    <row r="98" s="2" customFormat="1" ht="16.5" customHeight="1">
      <c r="A98" s="40"/>
      <c r="B98" s="41"/>
      <c r="C98" s="42"/>
      <c r="D98" s="42"/>
      <c r="E98" s="71" t="str">
        <f>E13</f>
        <v>04 - Stavební úpravy (osa A-B_3-5)</v>
      </c>
      <c r="F98" s="42"/>
      <c r="G98" s="42"/>
      <c r="H98" s="42"/>
      <c r="I98" s="42"/>
      <c r="J98" s="42"/>
      <c r="K98" s="42"/>
      <c r="L98" s="148"/>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8"/>
      <c r="S99" s="40"/>
      <c r="T99" s="40"/>
      <c r="U99" s="40"/>
      <c r="V99" s="40"/>
      <c r="W99" s="40"/>
      <c r="X99" s="40"/>
      <c r="Y99" s="40"/>
      <c r="Z99" s="40"/>
      <c r="AA99" s="40"/>
      <c r="AB99" s="40"/>
      <c r="AC99" s="40"/>
      <c r="AD99" s="40"/>
      <c r="AE99" s="40"/>
    </row>
    <row r="100" s="2" customFormat="1" ht="12" customHeight="1">
      <c r="A100" s="40"/>
      <c r="B100" s="41"/>
      <c r="C100" s="34" t="s">
        <v>21</v>
      </c>
      <c r="D100" s="42"/>
      <c r="E100" s="42"/>
      <c r="F100" s="29" t="str">
        <f>F16</f>
        <v xml:space="preserve"> </v>
      </c>
      <c r="G100" s="42"/>
      <c r="H100" s="42"/>
      <c r="I100" s="34" t="s">
        <v>23</v>
      </c>
      <c r="J100" s="74" t="str">
        <f>IF(J16="","",J16)</f>
        <v>3. 4. 2025</v>
      </c>
      <c r="K100" s="42"/>
      <c r="L100" s="148"/>
      <c r="S100" s="40"/>
      <c r="T100" s="40"/>
      <c r="U100" s="40"/>
      <c r="V100" s="40"/>
      <c r="W100" s="40"/>
      <c r="X100" s="40"/>
      <c r="Y100" s="40"/>
      <c r="Z100" s="40"/>
      <c r="AA100" s="40"/>
      <c r="AB100" s="40"/>
      <c r="AC100" s="40"/>
      <c r="AD100" s="40"/>
      <c r="AE100" s="40"/>
    </row>
    <row r="101" s="2" customFormat="1" ht="6.96" customHeight="1">
      <c r="A101" s="40"/>
      <c r="B101" s="41"/>
      <c r="C101" s="42"/>
      <c r="D101" s="42"/>
      <c r="E101" s="42"/>
      <c r="F101" s="42"/>
      <c r="G101" s="42"/>
      <c r="H101" s="42"/>
      <c r="I101" s="42"/>
      <c r="J101" s="42"/>
      <c r="K101" s="42"/>
      <c r="L101" s="148"/>
      <c r="S101" s="40"/>
      <c r="T101" s="40"/>
      <c r="U101" s="40"/>
      <c r="V101" s="40"/>
      <c r="W101" s="40"/>
      <c r="X101" s="40"/>
      <c r="Y101" s="40"/>
      <c r="Z101" s="40"/>
      <c r="AA101" s="40"/>
      <c r="AB101" s="40"/>
      <c r="AC101" s="40"/>
      <c r="AD101" s="40"/>
      <c r="AE101" s="40"/>
    </row>
    <row r="102" s="2" customFormat="1" ht="40.05" customHeight="1">
      <c r="A102" s="40"/>
      <c r="B102" s="41"/>
      <c r="C102" s="34" t="s">
        <v>25</v>
      </c>
      <c r="D102" s="42"/>
      <c r="E102" s="42"/>
      <c r="F102" s="29" t="str">
        <f>E19</f>
        <v>UP v Olomouci, Křížkovského 511/8, Olomouc 779 00</v>
      </c>
      <c r="G102" s="42"/>
      <c r="H102" s="42"/>
      <c r="I102" s="34" t="s">
        <v>33</v>
      </c>
      <c r="J102" s="38" t="str">
        <f>E25</f>
        <v xml:space="preserve">RV Projekt s.r.o., Poláškova 1535, Val. Meziříčí </v>
      </c>
      <c r="K102" s="42"/>
      <c r="L102" s="148"/>
      <c r="S102" s="40"/>
      <c r="T102" s="40"/>
      <c r="U102" s="40"/>
      <c r="V102" s="40"/>
      <c r="W102" s="40"/>
      <c r="X102" s="40"/>
      <c r="Y102" s="40"/>
      <c r="Z102" s="40"/>
      <c r="AA102" s="40"/>
      <c r="AB102" s="40"/>
      <c r="AC102" s="40"/>
      <c r="AD102" s="40"/>
      <c r="AE102" s="40"/>
    </row>
    <row r="103" s="2" customFormat="1" ht="40.05" customHeight="1">
      <c r="A103" s="40"/>
      <c r="B103" s="41"/>
      <c r="C103" s="34" t="s">
        <v>31</v>
      </c>
      <c r="D103" s="42"/>
      <c r="E103" s="42"/>
      <c r="F103" s="29" t="str">
        <f>IF(E22="","",E22)</f>
        <v>Vyplň údaj</v>
      </c>
      <c r="G103" s="42"/>
      <c r="H103" s="42"/>
      <c r="I103" s="34" t="s">
        <v>38</v>
      </c>
      <c r="J103" s="38" t="str">
        <f>E28</f>
        <v xml:space="preserve">RV Projekt s.r.o., Poláškova 1535, Val. Meziříčí </v>
      </c>
      <c r="K103" s="42"/>
      <c r="L103" s="148"/>
      <c r="S103" s="40"/>
      <c r="T103" s="40"/>
      <c r="U103" s="40"/>
      <c r="V103" s="40"/>
      <c r="W103" s="40"/>
      <c r="X103" s="40"/>
      <c r="Y103" s="40"/>
      <c r="Z103" s="40"/>
      <c r="AA103" s="40"/>
      <c r="AB103" s="40"/>
      <c r="AC103" s="40"/>
      <c r="AD103" s="40"/>
      <c r="AE103" s="40"/>
    </row>
    <row r="104" s="2" customFormat="1" ht="10.32" customHeight="1">
      <c r="A104" s="40"/>
      <c r="B104" s="41"/>
      <c r="C104" s="42"/>
      <c r="D104" s="42"/>
      <c r="E104" s="42"/>
      <c r="F104" s="42"/>
      <c r="G104" s="42"/>
      <c r="H104" s="42"/>
      <c r="I104" s="42"/>
      <c r="J104" s="42"/>
      <c r="K104" s="42"/>
      <c r="L104" s="148"/>
      <c r="S104" s="40"/>
      <c r="T104" s="40"/>
      <c r="U104" s="40"/>
      <c r="V104" s="40"/>
      <c r="W104" s="40"/>
      <c r="X104" s="40"/>
      <c r="Y104" s="40"/>
      <c r="Z104" s="40"/>
      <c r="AA104" s="40"/>
      <c r="AB104" s="40"/>
      <c r="AC104" s="40"/>
      <c r="AD104" s="40"/>
      <c r="AE104" s="40"/>
    </row>
    <row r="105" s="11" customFormat="1" ht="29.28" customHeight="1">
      <c r="A105" s="189"/>
      <c r="B105" s="190"/>
      <c r="C105" s="191" t="s">
        <v>212</v>
      </c>
      <c r="D105" s="192" t="s">
        <v>60</v>
      </c>
      <c r="E105" s="192" t="s">
        <v>56</v>
      </c>
      <c r="F105" s="192" t="s">
        <v>57</v>
      </c>
      <c r="G105" s="192" t="s">
        <v>213</v>
      </c>
      <c r="H105" s="192" t="s">
        <v>214</v>
      </c>
      <c r="I105" s="192" t="s">
        <v>215</v>
      </c>
      <c r="J105" s="192" t="s">
        <v>199</v>
      </c>
      <c r="K105" s="193" t="s">
        <v>216</v>
      </c>
      <c r="L105" s="194"/>
      <c r="M105" s="94" t="s">
        <v>19</v>
      </c>
      <c r="N105" s="95" t="s">
        <v>45</v>
      </c>
      <c r="O105" s="95" t="s">
        <v>217</v>
      </c>
      <c r="P105" s="95" t="s">
        <v>218</v>
      </c>
      <c r="Q105" s="95" t="s">
        <v>219</v>
      </c>
      <c r="R105" s="95" t="s">
        <v>220</v>
      </c>
      <c r="S105" s="95" t="s">
        <v>221</v>
      </c>
      <c r="T105" s="95" t="s">
        <v>222</v>
      </c>
      <c r="U105" s="96" t="s">
        <v>223</v>
      </c>
      <c r="V105" s="189"/>
      <c r="W105" s="189"/>
      <c r="X105" s="189"/>
      <c r="Y105" s="189"/>
      <c r="Z105" s="189"/>
      <c r="AA105" s="189"/>
      <c r="AB105" s="189"/>
      <c r="AC105" s="189"/>
      <c r="AD105" s="189"/>
      <c r="AE105" s="189"/>
    </row>
    <row r="106" s="2" customFormat="1" ht="22.8" customHeight="1">
      <c r="A106" s="40"/>
      <c r="B106" s="41"/>
      <c r="C106" s="101" t="s">
        <v>224</v>
      </c>
      <c r="D106" s="42"/>
      <c r="E106" s="42"/>
      <c r="F106" s="42"/>
      <c r="G106" s="42"/>
      <c r="H106" s="42"/>
      <c r="I106" s="42"/>
      <c r="J106" s="195">
        <f>BK106</f>
        <v>0</v>
      </c>
      <c r="K106" s="42"/>
      <c r="L106" s="46"/>
      <c r="M106" s="97"/>
      <c r="N106" s="196"/>
      <c r="O106" s="98"/>
      <c r="P106" s="197">
        <f>P107+P209+P417</f>
        <v>0</v>
      </c>
      <c r="Q106" s="98"/>
      <c r="R106" s="197">
        <f>R107+R209+R417</f>
        <v>40.787641010000002</v>
      </c>
      <c r="S106" s="98"/>
      <c r="T106" s="197">
        <f>T107+T209+T417</f>
        <v>0</v>
      </c>
      <c r="U106" s="99"/>
      <c r="V106" s="40"/>
      <c r="W106" s="40"/>
      <c r="X106" s="40"/>
      <c r="Y106" s="40"/>
      <c r="Z106" s="40"/>
      <c r="AA106" s="40"/>
      <c r="AB106" s="40"/>
      <c r="AC106" s="40"/>
      <c r="AD106" s="40"/>
      <c r="AE106" s="40"/>
      <c r="AT106" s="19" t="s">
        <v>74</v>
      </c>
      <c r="AU106" s="19" t="s">
        <v>200</v>
      </c>
      <c r="BK106" s="198">
        <f>BK107+BK209+BK417</f>
        <v>0</v>
      </c>
    </row>
    <row r="107" s="12" customFormat="1" ht="25.92" customHeight="1">
      <c r="A107" s="12"/>
      <c r="B107" s="199"/>
      <c r="C107" s="200"/>
      <c r="D107" s="201" t="s">
        <v>74</v>
      </c>
      <c r="E107" s="202" t="s">
        <v>225</v>
      </c>
      <c r="F107" s="202" t="s">
        <v>226</v>
      </c>
      <c r="G107" s="200"/>
      <c r="H107" s="200"/>
      <c r="I107" s="203"/>
      <c r="J107" s="204">
        <f>BK107</f>
        <v>0</v>
      </c>
      <c r="K107" s="200"/>
      <c r="L107" s="205"/>
      <c r="M107" s="206"/>
      <c r="N107" s="207"/>
      <c r="O107" s="207"/>
      <c r="P107" s="208">
        <f>P108+P115+P144+P189+P206</f>
        <v>0</v>
      </c>
      <c r="Q107" s="207"/>
      <c r="R107" s="208">
        <f>R108+R115+R144+R189+R206</f>
        <v>38.574201309999999</v>
      </c>
      <c r="S107" s="207"/>
      <c r="T107" s="208">
        <f>T108+T115+T144+T189+T206</f>
        <v>0</v>
      </c>
      <c r="U107" s="209"/>
      <c r="V107" s="12"/>
      <c r="W107" s="12"/>
      <c r="X107" s="12"/>
      <c r="Y107" s="12"/>
      <c r="Z107" s="12"/>
      <c r="AA107" s="12"/>
      <c r="AB107" s="12"/>
      <c r="AC107" s="12"/>
      <c r="AD107" s="12"/>
      <c r="AE107" s="12"/>
      <c r="AR107" s="210" t="s">
        <v>82</v>
      </c>
      <c r="AT107" s="211" t="s">
        <v>74</v>
      </c>
      <c r="AU107" s="211" t="s">
        <v>75</v>
      </c>
      <c r="AY107" s="210" t="s">
        <v>227</v>
      </c>
      <c r="BK107" s="212">
        <f>BK108+BK115+BK144+BK189+BK206</f>
        <v>0</v>
      </c>
    </row>
    <row r="108" s="12" customFormat="1" ht="22.8" customHeight="1">
      <c r="A108" s="12"/>
      <c r="B108" s="199"/>
      <c r="C108" s="200"/>
      <c r="D108" s="201" t="s">
        <v>74</v>
      </c>
      <c r="E108" s="213" t="s">
        <v>82</v>
      </c>
      <c r="F108" s="213" t="s">
        <v>228</v>
      </c>
      <c r="G108" s="200"/>
      <c r="H108" s="200"/>
      <c r="I108" s="203"/>
      <c r="J108" s="214">
        <f>BK108</f>
        <v>0</v>
      </c>
      <c r="K108" s="200"/>
      <c r="L108" s="205"/>
      <c r="M108" s="206"/>
      <c r="N108" s="207"/>
      <c r="O108" s="207"/>
      <c r="P108" s="208">
        <f>SUM(P109:P114)</f>
        <v>0</v>
      </c>
      <c r="Q108" s="207"/>
      <c r="R108" s="208">
        <f>SUM(R109:R114)</f>
        <v>25.920000000000002</v>
      </c>
      <c r="S108" s="207"/>
      <c r="T108" s="208">
        <f>SUM(T109:T114)</f>
        <v>0</v>
      </c>
      <c r="U108" s="209"/>
      <c r="V108" s="12"/>
      <c r="W108" s="12"/>
      <c r="X108" s="12"/>
      <c r="Y108" s="12"/>
      <c r="Z108" s="12"/>
      <c r="AA108" s="12"/>
      <c r="AB108" s="12"/>
      <c r="AC108" s="12"/>
      <c r="AD108" s="12"/>
      <c r="AE108" s="12"/>
      <c r="AR108" s="210" t="s">
        <v>82</v>
      </c>
      <c r="AT108" s="211" t="s">
        <v>74</v>
      </c>
      <c r="AU108" s="211" t="s">
        <v>82</v>
      </c>
      <c r="AY108" s="210" t="s">
        <v>227</v>
      </c>
      <c r="BK108" s="212">
        <f>SUM(BK109:BK114)</f>
        <v>0</v>
      </c>
    </row>
    <row r="109" s="2" customFormat="1" ht="24.15" customHeight="1">
      <c r="A109" s="40"/>
      <c r="B109" s="41"/>
      <c r="C109" s="215" t="s">
        <v>82</v>
      </c>
      <c r="D109" s="215" t="s">
        <v>229</v>
      </c>
      <c r="E109" s="216" t="s">
        <v>230</v>
      </c>
      <c r="F109" s="217" t="s">
        <v>231</v>
      </c>
      <c r="G109" s="218" t="s">
        <v>232</v>
      </c>
      <c r="H109" s="219">
        <v>14.4</v>
      </c>
      <c r="I109" s="220"/>
      <c r="J109" s="221">
        <f>ROUND(I109*H109,2)</f>
        <v>0</v>
      </c>
      <c r="K109" s="217" t="s">
        <v>233</v>
      </c>
      <c r="L109" s="46"/>
      <c r="M109" s="222" t="s">
        <v>19</v>
      </c>
      <c r="N109" s="223" t="s">
        <v>46</v>
      </c>
      <c r="O109" s="86"/>
      <c r="P109" s="224">
        <f>O109*H109</f>
        <v>0</v>
      </c>
      <c r="Q109" s="224">
        <v>0</v>
      </c>
      <c r="R109" s="224">
        <f>Q109*H109</f>
        <v>0</v>
      </c>
      <c r="S109" s="224">
        <v>0</v>
      </c>
      <c r="T109" s="224">
        <f>S109*H109</f>
        <v>0</v>
      </c>
      <c r="U109" s="225" t="s">
        <v>19</v>
      </c>
      <c r="V109" s="40"/>
      <c r="W109" s="40"/>
      <c r="X109" s="40"/>
      <c r="Y109" s="40"/>
      <c r="Z109" s="40"/>
      <c r="AA109" s="40"/>
      <c r="AB109" s="40"/>
      <c r="AC109" s="40"/>
      <c r="AD109" s="40"/>
      <c r="AE109" s="40"/>
      <c r="AR109" s="226" t="s">
        <v>234</v>
      </c>
      <c r="AT109" s="226" t="s">
        <v>229</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826</v>
      </c>
    </row>
    <row r="110" s="2" customFormat="1">
      <c r="A110" s="40"/>
      <c r="B110" s="41"/>
      <c r="C110" s="42"/>
      <c r="D110" s="228" t="s">
        <v>236</v>
      </c>
      <c r="E110" s="42"/>
      <c r="F110" s="229" t="s">
        <v>237</v>
      </c>
      <c r="G110" s="42"/>
      <c r="H110" s="42"/>
      <c r="I110" s="230"/>
      <c r="J110" s="42"/>
      <c r="K110" s="42"/>
      <c r="L110" s="46"/>
      <c r="M110" s="231"/>
      <c r="N110" s="232"/>
      <c r="O110" s="86"/>
      <c r="P110" s="86"/>
      <c r="Q110" s="86"/>
      <c r="R110" s="86"/>
      <c r="S110" s="86"/>
      <c r="T110" s="86"/>
      <c r="U110" s="87"/>
      <c r="V110" s="40"/>
      <c r="W110" s="40"/>
      <c r="X110" s="40"/>
      <c r="Y110" s="40"/>
      <c r="Z110" s="40"/>
      <c r="AA110" s="40"/>
      <c r="AB110" s="40"/>
      <c r="AC110" s="40"/>
      <c r="AD110" s="40"/>
      <c r="AE110" s="40"/>
      <c r="AT110" s="19" t="s">
        <v>236</v>
      </c>
      <c r="AU110" s="19" t="s">
        <v>84</v>
      </c>
    </row>
    <row r="111" s="13" customFormat="1">
      <c r="A111" s="13"/>
      <c r="B111" s="233"/>
      <c r="C111" s="234"/>
      <c r="D111" s="235" t="s">
        <v>238</v>
      </c>
      <c r="E111" s="236" t="s">
        <v>19</v>
      </c>
      <c r="F111" s="237" t="s">
        <v>827</v>
      </c>
      <c r="G111" s="234"/>
      <c r="H111" s="238">
        <v>14.4</v>
      </c>
      <c r="I111" s="239"/>
      <c r="J111" s="234"/>
      <c r="K111" s="234"/>
      <c r="L111" s="240"/>
      <c r="M111" s="241"/>
      <c r="N111" s="242"/>
      <c r="O111" s="242"/>
      <c r="P111" s="242"/>
      <c r="Q111" s="242"/>
      <c r="R111" s="242"/>
      <c r="S111" s="242"/>
      <c r="T111" s="242"/>
      <c r="U111" s="243"/>
      <c r="V111" s="13"/>
      <c r="W111" s="13"/>
      <c r="X111" s="13"/>
      <c r="Y111" s="13"/>
      <c r="Z111" s="13"/>
      <c r="AA111" s="13"/>
      <c r="AB111" s="13"/>
      <c r="AC111" s="13"/>
      <c r="AD111" s="13"/>
      <c r="AE111" s="13"/>
      <c r="AT111" s="244" t="s">
        <v>238</v>
      </c>
      <c r="AU111" s="244" t="s">
        <v>84</v>
      </c>
      <c r="AV111" s="13" t="s">
        <v>84</v>
      </c>
      <c r="AW111" s="13" t="s">
        <v>37</v>
      </c>
      <c r="AX111" s="13" t="s">
        <v>75</v>
      </c>
      <c r="AY111" s="244" t="s">
        <v>227</v>
      </c>
    </row>
    <row r="112" s="14" customFormat="1">
      <c r="A112" s="14"/>
      <c r="B112" s="245"/>
      <c r="C112" s="246"/>
      <c r="D112" s="235" t="s">
        <v>238</v>
      </c>
      <c r="E112" s="247" t="s">
        <v>19</v>
      </c>
      <c r="F112" s="248" t="s">
        <v>240</v>
      </c>
      <c r="G112" s="246"/>
      <c r="H112" s="249">
        <v>14.4</v>
      </c>
      <c r="I112" s="250"/>
      <c r="J112" s="246"/>
      <c r="K112" s="246"/>
      <c r="L112" s="251"/>
      <c r="M112" s="252"/>
      <c r="N112" s="253"/>
      <c r="O112" s="253"/>
      <c r="P112" s="253"/>
      <c r="Q112" s="253"/>
      <c r="R112" s="253"/>
      <c r="S112" s="253"/>
      <c r="T112" s="253"/>
      <c r="U112" s="254"/>
      <c r="V112" s="14"/>
      <c r="W112" s="14"/>
      <c r="X112" s="14"/>
      <c r="Y112" s="14"/>
      <c r="Z112" s="14"/>
      <c r="AA112" s="14"/>
      <c r="AB112" s="14"/>
      <c r="AC112" s="14"/>
      <c r="AD112" s="14"/>
      <c r="AE112" s="14"/>
      <c r="AT112" s="255" t="s">
        <v>238</v>
      </c>
      <c r="AU112" s="255" t="s">
        <v>84</v>
      </c>
      <c r="AV112" s="14" t="s">
        <v>234</v>
      </c>
      <c r="AW112" s="14" t="s">
        <v>37</v>
      </c>
      <c r="AX112" s="14" t="s">
        <v>82</v>
      </c>
      <c r="AY112" s="255" t="s">
        <v>227</v>
      </c>
    </row>
    <row r="113" s="2" customFormat="1" ht="16.5" customHeight="1">
      <c r="A113" s="40"/>
      <c r="B113" s="41"/>
      <c r="C113" s="256" t="s">
        <v>84</v>
      </c>
      <c r="D113" s="256" t="s">
        <v>241</v>
      </c>
      <c r="E113" s="257" t="s">
        <v>242</v>
      </c>
      <c r="F113" s="258" t="s">
        <v>243</v>
      </c>
      <c r="G113" s="259" t="s">
        <v>244</v>
      </c>
      <c r="H113" s="260">
        <v>25.920000000000002</v>
      </c>
      <c r="I113" s="261"/>
      <c r="J113" s="262">
        <f>ROUND(I113*H113,2)</f>
        <v>0</v>
      </c>
      <c r="K113" s="258" t="s">
        <v>233</v>
      </c>
      <c r="L113" s="263"/>
      <c r="M113" s="264" t="s">
        <v>19</v>
      </c>
      <c r="N113" s="265" t="s">
        <v>46</v>
      </c>
      <c r="O113" s="86"/>
      <c r="P113" s="224">
        <f>O113*H113</f>
        <v>0</v>
      </c>
      <c r="Q113" s="224">
        <v>1</v>
      </c>
      <c r="R113" s="224">
        <f>Q113*H113</f>
        <v>25.920000000000002</v>
      </c>
      <c r="S113" s="224">
        <v>0</v>
      </c>
      <c r="T113" s="224">
        <f>S113*H113</f>
        <v>0</v>
      </c>
      <c r="U113" s="225" t="s">
        <v>19</v>
      </c>
      <c r="V113" s="40"/>
      <c r="W113" s="40"/>
      <c r="X113" s="40"/>
      <c r="Y113" s="40"/>
      <c r="Z113" s="40"/>
      <c r="AA113" s="40"/>
      <c r="AB113" s="40"/>
      <c r="AC113" s="40"/>
      <c r="AD113" s="40"/>
      <c r="AE113" s="40"/>
      <c r="AR113" s="226" t="s">
        <v>245</v>
      </c>
      <c r="AT113" s="226" t="s">
        <v>241</v>
      </c>
      <c r="AU113" s="226" t="s">
        <v>84</v>
      </c>
      <c r="AY113" s="19" t="s">
        <v>227</v>
      </c>
      <c r="BE113" s="227">
        <f>IF(N113="základní",J113,0)</f>
        <v>0</v>
      </c>
      <c r="BF113" s="227">
        <f>IF(N113="snížená",J113,0)</f>
        <v>0</v>
      </c>
      <c r="BG113" s="227">
        <f>IF(N113="zákl. přenesená",J113,0)</f>
        <v>0</v>
      </c>
      <c r="BH113" s="227">
        <f>IF(N113="sníž. přenesená",J113,0)</f>
        <v>0</v>
      </c>
      <c r="BI113" s="227">
        <f>IF(N113="nulová",J113,0)</f>
        <v>0</v>
      </c>
      <c r="BJ113" s="19" t="s">
        <v>82</v>
      </c>
      <c r="BK113" s="227">
        <f>ROUND(I113*H113,2)</f>
        <v>0</v>
      </c>
      <c r="BL113" s="19" t="s">
        <v>234</v>
      </c>
      <c r="BM113" s="226" t="s">
        <v>828</v>
      </c>
    </row>
    <row r="114" s="13" customFormat="1">
      <c r="A114" s="13"/>
      <c r="B114" s="233"/>
      <c r="C114" s="234"/>
      <c r="D114" s="235" t="s">
        <v>238</v>
      </c>
      <c r="E114" s="234"/>
      <c r="F114" s="237" t="s">
        <v>829</v>
      </c>
      <c r="G114" s="234"/>
      <c r="H114" s="238">
        <v>25.920000000000002</v>
      </c>
      <c r="I114" s="239"/>
      <c r="J114" s="234"/>
      <c r="K114" s="234"/>
      <c r="L114" s="240"/>
      <c r="M114" s="241"/>
      <c r="N114" s="242"/>
      <c r="O114" s="242"/>
      <c r="P114" s="242"/>
      <c r="Q114" s="242"/>
      <c r="R114" s="242"/>
      <c r="S114" s="242"/>
      <c r="T114" s="242"/>
      <c r="U114" s="243"/>
      <c r="V114" s="13"/>
      <c r="W114" s="13"/>
      <c r="X114" s="13"/>
      <c r="Y114" s="13"/>
      <c r="Z114" s="13"/>
      <c r="AA114" s="13"/>
      <c r="AB114" s="13"/>
      <c r="AC114" s="13"/>
      <c r="AD114" s="13"/>
      <c r="AE114" s="13"/>
      <c r="AT114" s="244" t="s">
        <v>238</v>
      </c>
      <c r="AU114" s="244" t="s">
        <v>84</v>
      </c>
      <c r="AV114" s="13" t="s">
        <v>84</v>
      </c>
      <c r="AW114" s="13" t="s">
        <v>4</v>
      </c>
      <c r="AX114" s="13" t="s">
        <v>82</v>
      </c>
      <c r="AY114" s="244" t="s">
        <v>227</v>
      </c>
    </row>
    <row r="115" s="12" customFormat="1" ht="22.8" customHeight="1">
      <c r="A115" s="12"/>
      <c r="B115" s="199"/>
      <c r="C115" s="200"/>
      <c r="D115" s="201" t="s">
        <v>74</v>
      </c>
      <c r="E115" s="213" t="s">
        <v>91</v>
      </c>
      <c r="F115" s="213" t="s">
        <v>382</v>
      </c>
      <c r="G115" s="200"/>
      <c r="H115" s="200"/>
      <c r="I115" s="203"/>
      <c r="J115" s="214">
        <f>BK115</f>
        <v>0</v>
      </c>
      <c r="K115" s="200"/>
      <c r="L115" s="205"/>
      <c r="M115" s="206"/>
      <c r="N115" s="207"/>
      <c r="O115" s="207"/>
      <c r="P115" s="208">
        <f>SUM(P116:P143)</f>
        <v>0</v>
      </c>
      <c r="Q115" s="207"/>
      <c r="R115" s="208">
        <f>SUM(R116:R143)</f>
        <v>2.5228387800000003</v>
      </c>
      <c r="S115" s="207"/>
      <c r="T115" s="208">
        <f>SUM(T116:T143)</f>
        <v>0</v>
      </c>
      <c r="U115" s="209"/>
      <c r="V115" s="12"/>
      <c r="W115" s="12"/>
      <c r="X115" s="12"/>
      <c r="Y115" s="12"/>
      <c r="Z115" s="12"/>
      <c r="AA115" s="12"/>
      <c r="AB115" s="12"/>
      <c r="AC115" s="12"/>
      <c r="AD115" s="12"/>
      <c r="AE115" s="12"/>
      <c r="AR115" s="210" t="s">
        <v>82</v>
      </c>
      <c r="AT115" s="211" t="s">
        <v>74</v>
      </c>
      <c r="AU115" s="211" t="s">
        <v>82</v>
      </c>
      <c r="AY115" s="210" t="s">
        <v>227</v>
      </c>
      <c r="BK115" s="212">
        <f>SUM(BK116:BK143)</f>
        <v>0</v>
      </c>
    </row>
    <row r="116" s="2" customFormat="1" ht="24.15" customHeight="1">
      <c r="A116" s="40"/>
      <c r="B116" s="41"/>
      <c r="C116" s="215" t="s">
        <v>91</v>
      </c>
      <c r="D116" s="215" t="s">
        <v>229</v>
      </c>
      <c r="E116" s="216" t="s">
        <v>830</v>
      </c>
      <c r="F116" s="217" t="s">
        <v>831</v>
      </c>
      <c r="G116" s="218" t="s">
        <v>348</v>
      </c>
      <c r="H116" s="219">
        <v>3</v>
      </c>
      <c r="I116" s="220"/>
      <c r="J116" s="221">
        <f>ROUND(I116*H116,2)</f>
        <v>0</v>
      </c>
      <c r="K116" s="217" t="s">
        <v>233</v>
      </c>
      <c r="L116" s="46"/>
      <c r="M116" s="222" t="s">
        <v>19</v>
      </c>
      <c r="N116" s="223" t="s">
        <v>46</v>
      </c>
      <c r="O116" s="86"/>
      <c r="P116" s="224">
        <f>O116*H116</f>
        <v>0</v>
      </c>
      <c r="Q116" s="224">
        <v>0.032349999999999997</v>
      </c>
      <c r="R116" s="224">
        <f>Q116*H116</f>
        <v>0.097049999999999997</v>
      </c>
      <c r="S116" s="224">
        <v>0</v>
      </c>
      <c r="T116" s="224">
        <f>S116*H116</f>
        <v>0</v>
      </c>
      <c r="U116" s="225" t="s">
        <v>19</v>
      </c>
      <c r="V116" s="40"/>
      <c r="W116" s="40"/>
      <c r="X116" s="40"/>
      <c r="Y116" s="40"/>
      <c r="Z116" s="40"/>
      <c r="AA116" s="40"/>
      <c r="AB116" s="40"/>
      <c r="AC116" s="40"/>
      <c r="AD116" s="40"/>
      <c r="AE116" s="40"/>
      <c r="AR116" s="226" t="s">
        <v>234</v>
      </c>
      <c r="AT116" s="226" t="s">
        <v>229</v>
      </c>
      <c r="AU116" s="226" t="s">
        <v>84</v>
      </c>
      <c r="AY116" s="19" t="s">
        <v>227</v>
      </c>
      <c r="BE116" s="227">
        <f>IF(N116="základní",J116,0)</f>
        <v>0</v>
      </c>
      <c r="BF116" s="227">
        <f>IF(N116="snížená",J116,0)</f>
        <v>0</v>
      </c>
      <c r="BG116" s="227">
        <f>IF(N116="zákl. přenesená",J116,0)</f>
        <v>0</v>
      </c>
      <c r="BH116" s="227">
        <f>IF(N116="sníž. přenesená",J116,0)</f>
        <v>0</v>
      </c>
      <c r="BI116" s="227">
        <f>IF(N116="nulová",J116,0)</f>
        <v>0</v>
      </c>
      <c r="BJ116" s="19" t="s">
        <v>82</v>
      </c>
      <c r="BK116" s="227">
        <f>ROUND(I116*H116,2)</f>
        <v>0</v>
      </c>
      <c r="BL116" s="19" t="s">
        <v>234</v>
      </c>
      <c r="BM116" s="226" t="s">
        <v>832</v>
      </c>
    </row>
    <row r="117" s="2" customFormat="1">
      <c r="A117" s="40"/>
      <c r="B117" s="41"/>
      <c r="C117" s="42"/>
      <c r="D117" s="228" t="s">
        <v>236</v>
      </c>
      <c r="E117" s="42"/>
      <c r="F117" s="229" t="s">
        <v>833</v>
      </c>
      <c r="G117" s="42"/>
      <c r="H117" s="42"/>
      <c r="I117" s="230"/>
      <c r="J117" s="42"/>
      <c r="K117" s="42"/>
      <c r="L117" s="46"/>
      <c r="M117" s="231"/>
      <c r="N117" s="232"/>
      <c r="O117" s="86"/>
      <c r="P117" s="86"/>
      <c r="Q117" s="86"/>
      <c r="R117" s="86"/>
      <c r="S117" s="86"/>
      <c r="T117" s="86"/>
      <c r="U117" s="87"/>
      <c r="V117" s="40"/>
      <c r="W117" s="40"/>
      <c r="X117" s="40"/>
      <c r="Y117" s="40"/>
      <c r="Z117" s="40"/>
      <c r="AA117" s="40"/>
      <c r="AB117" s="40"/>
      <c r="AC117" s="40"/>
      <c r="AD117" s="40"/>
      <c r="AE117" s="40"/>
      <c r="AT117" s="19" t="s">
        <v>236</v>
      </c>
      <c r="AU117" s="19" t="s">
        <v>84</v>
      </c>
    </row>
    <row r="118" s="13" customFormat="1">
      <c r="A118" s="13"/>
      <c r="B118" s="233"/>
      <c r="C118" s="234"/>
      <c r="D118" s="235" t="s">
        <v>238</v>
      </c>
      <c r="E118" s="236" t="s">
        <v>19</v>
      </c>
      <c r="F118" s="237" t="s">
        <v>91</v>
      </c>
      <c r="G118" s="234"/>
      <c r="H118" s="238">
        <v>3</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3</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24.15" customHeight="1">
      <c r="A120" s="40"/>
      <c r="B120" s="41"/>
      <c r="C120" s="215" t="s">
        <v>234</v>
      </c>
      <c r="D120" s="215" t="s">
        <v>229</v>
      </c>
      <c r="E120" s="216" t="s">
        <v>383</v>
      </c>
      <c r="F120" s="217" t="s">
        <v>384</v>
      </c>
      <c r="G120" s="218" t="s">
        <v>244</v>
      </c>
      <c r="H120" s="219">
        <v>0.012</v>
      </c>
      <c r="I120" s="220"/>
      <c r="J120" s="221">
        <f>ROUND(I120*H120,2)</f>
        <v>0</v>
      </c>
      <c r="K120" s="217" t="s">
        <v>233</v>
      </c>
      <c r="L120" s="46"/>
      <c r="M120" s="222" t="s">
        <v>19</v>
      </c>
      <c r="N120" s="223" t="s">
        <v>46</v>
      </c>
      <c r="O120" s="86"/>
      <c r="P120" s="224">
        <f>O120*H120</f>
        <v>0</v>
      </c>
      <c r="Q120" s="224">
        <v>0.019539999999999998</v>
      </c>
      <c r="R120" s="224">
        <f>Q120*H120</f>
        <v>0.00023447999999999999</v>
      </c>
      <c r="S120" s="224">
        <v>0</v>
      </c>
      <c r="T120" s="224">
        <f>S120*H120</f>
        <v>0</v>
      </c>
      <c r="U120" s="225" t="s">
        <v>19</v>
      </c>
      <c r="V120" s="40"/>
      <c r="W120" s="40"/>
      <c r="X120" s="40"/>
      <c r="Y120" s="40"/>
      <c r="Z120" s="40"/>
      <c r="AA120" s="40"/>
      <c r="AB120" s="40"/>
      <c r="AC120" s="40"/>
      <c r="AD120" s="40"/>
      <c r="AE120" s="40"/>
      <c r="AR120" s="226" t="s">
        <v>234</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834</v>
      </c>
    </row>
    <row r="121" s="2" customFormat="1">
      <c r="A121" s="40"/>
      <c r="B121" s="41"/>
      <c r="C121" s="42"/>
      <c r="D121" s="228" t="s">
        <v>236</v>
      </c>
      <c r="E121" s="42"/>
      <c r="F121" s="229" t="s">
        <v>386</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236</v>
      </c>
      <c r="AU121" s="19" t="s">
        <v>84</v>
      </c>
    </row>
    <row r="122" s="15" customFormat="1">
      <c r="A122" s="15"/>
      <c r="B122" s="266"/>
      <c r="C122" s="267"/>
      <c r="D122" s="235" t="s">
        <v>238</v>
      </c>
      <c r="E122" s="268" t="s">
        <v>19</v>
      </c>
      <c r="F122" s="269" t="s">
        <v>387</v>
      </c>
      <c r="G122" s="267"/>
      <c r="H122" s="268" t="s">
        <v>19</v>
      </c>
      <c r="I122" s="270"/>
      <c r="J122" s="267"/>
      <c r="K122" s="267"/>
      <c r="L122" s="271"/>
      <c r="M122" s="272"/>
      <c r="N122" s="273"/>
      <c r="O122" s="273"/>
      <c r="P122" s="273"/>
      <c r="Q122" s="273"/>
      <c r="R122" s="273"/>
      <c r="S122" s="273"/>
      <c r="T122" s="273"/>
      <c r="U122" s="274"/>
      <c r="V122" s="15"/>
      <c r="W122" s="15"/>
      <c r="X122" s="15"/>
      <c r="Y122" s="15"/>
      <c r="Z122" s="15"/>
      <c r="AA122" s="15"/>
      <c r="AB122" s="15"/>
      <c r="AC122" s="15"/>
      <c r="AD122" s="15"/>
      <c r="AE122" s="15"/>
      <c r="AT122" s="275" t="s">
        <v>238</v>
      </c>
      <c r="AU122" s="275" t="s">
        <v>84</v>
      </c>
      <c r="AV122" s="15" t="s">
        <v>82</v>
      </c>
      <c r="AW122" s="15" t="s">
        <v>37</v>
      </c>
      <c r="AX122" s="15" t="s">
        <v>75</v>
      </c>
      <c r="AY122" s="275" t="s">
        <v>227</v>
      </c>
    </row>
    <row r="123" s="13" customFormat="1">
      <c r="A123" s="13"/>
      <c r="B123" s="233"/>
      <c r="C123" s="234"/>
      <c r="D123" s="235" t="s">
        <v>238</v>
      </c>
      <c r="E123" s="236" t="s">
        <v>19</v>
      </c>
      <c r="F123" s="237" t="s">
        <v>835</v>
      </c>
      <c r="G123" s="234"/>
      <c r="H123" s="238">
        <v>0.012</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0.012</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16.5" customHeight="1">
      <c r="A125" s="40"/>
      <c r="B125" s="41"/>
      <c r="C125" s="256" t="s">
        <v>267</v>
      </c>
      <c r="D125" s="256" t="s">
        <v>241</v>
      </c>
      <c r="E125" s="257" t="s">
        <v>391</v>
      </c>
      <c r="F125" s="258" t="s">
        <v>392</v>
      </c>
      <c r="G125" s="259" t="s">
        <v>244</v>
      </c>
      <c r="H125" s="260">
        <v>0.012</v>
      </c>
      <c r="I125" s="261"/>
      <c r="J125" s="262">
        <f>ROUND(I125*H125,2)</f>
        <v>0</v>
      </c>
      <c r="K125" s="258" t="s">
        <v>233</v>
      </c>
      <c r="L125" s="263"/>
      <c r="M125" s="264" t="s">
        <v>19</v>
      </c>
      <c r="N125" s="265" t="s">
        <v>46</v>
      </c>
      <c r="O125" s="86"/>
      <c r="P125" s="224">
        <f>O125*H125</f>
        <v>0</v>
      </c>
      <c r="Q125" s="224">
        <v>1</v>
      </c>
      <c r="R125" s="224">
        <f>Q125*H125</f>
        <v>0.012</v>
      </c>
      <c r="S125" s="224">
        <v>0</v>
      </c>
      <c r="T125" s="224">
        <f>S125*H125</f>
        <v>0</v>
      </c>
      <c r="U125" s="225" t="s">
        <v>19</v>
      </c>
      <c r="V125" s="40"/>
      <c r="W125" s="40"/>
      <c r="X125" s="40"/>
      <c r="Y125" s="40"/>
      <c r="Z125" s="40"/>
      <c r="AA125" s="40"/>
      <c r="AB125" s="40"/>
      <c r="AC125" s="40"/>
      <c r="AD125" s="40"/>
      <c r="AE125" s="40"/>
      <c r="AR125" s="226" t="s">
        <v>245</v>
      </c>
      <c r="AT125" s="226" t="s">
        <v>241</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836</v>
      </c>
    </row>
    <row r="126" s="2" customFormat="1" ht="24.15" customHeight="1">
      <c r="A126" s="40"/>
      <c r="B126" s="41"/>
      <c r="C126" s="215" t="s">
        <v>248</v>
      </c>
      <c r="D126" s="215" t="s">
        <v>229</v>
      </c>
      <c r="E126" s="216" t="s">
        <v>394</v>
      </c>
      <c r="F126" s="217" t="s">
        <v>395</v>
      </c>
      <c r="G126" s="218" t="s">
        <v>259</v>
      </c>
      <c r="H126" s="219">
        <v>29.309999999999999</v>
      </c>
      <c r="I126" s="220"/>
      <c r="J126" s="221">
        <f>ROUND(I126*H126,2)</f>
        <v>0</v>
      </c>
      <c r="K126" s="217" t="s">
        <v>233</v>
      </c>
      <c r="L126" s="46"/>
      <c r="M126" s="222" t="s">
        <v>19</v>
      </c>
      <c r="N126" s="223" t="s">
        <v>46</v>
      </c>
      <c r="O126" s="86"/>
      <c r="P126" s="224">
        <f>O126*H126</f>
        <v>0</v>
      </c>
      <c r="Q126" s="224">
        <v>0.079210000000000003</v>
      </c>
      <c r="R126" s="224">
        <f>Q126*H126</f>
        <v>2.3216451</v>
      </c>
      <c r="S126" s="224">
        <v>0</v>
      </c>
      <c r="T126" s="224">
        <f>S126*H126</f>
        <v>0</v>
      </c>
      <c r="U126" s="225" t="s">
        <v>19</v>
      </c>
      <c r="V126" s="40"/>
      <c r="W126" s="40"/>
      <c r="X126" s="40"/>
      <c r="Y126" s="40"/>
      <c r="Z126" s="40"/>
      <c r="AA126" s="40"/>
      <c r="AB126" s="40"/>
      <c r="AC126" s="40"/>
      <c r="AD126" s="40"/>
      <c r="AE126" s="40"/>
      <c r="AR126" s="226" t="s">
        <v>234</v>
      </c>
      <c r="AT126" s="226" t="s">
        <v>229</v>
      </c>
      <c r="AU126" s="226" t="s">
        <v>84</v>
      </c>
      <c r="AY126" s="19" t="s">
        <v>227</v>
      </c>
      <c r="BE126" s="227">
        <f>IF(N126="základní",J126,0)</f>
        <v>0</v>
      </c>
      <c r="BF126" s="227">
        <f>IF(N126="snížená",J126,0)</f>
        <v>0</v>
      </c>
      <c r="BG126" s="227">
        <f>IF(N126="zákl. přenesená",J126,0)</f>
        <v>0</v>
      </c>
      <c r="BH126" s="227">
        <f>IF(N126="sníž. přenesená",J126,0)</f>
        <v>0</v>
      </c>
      <c r="BI126" s="227">
        <f>IF(N126="nulová",J126,0)</f>
        <v>0</v>
      </c>
      <c r="BJ126" s="19" t="s">
        <v>82</v>
      </c>
      <c r="BK126" s="227">
        <f>ROUND(I126*H126,2)</f>
        <v>0</v>
      </c>
      <c r="BL126" s="19" t="s">
        <v>234</v>
      </c>
      <c r="BM126" s="226" t="s">
        <v>837</v>
      </c>
    </row>
    <row r="127" s="2" customFormat="1">
      <c r="A127" s="40"/>
      <c r="B127" s="41"/>
      <c r="C127" s="42"/>
      <c r="D127" s="228" t="s">
        <v>236</v>
      </c>
      <c r="E127" s="42"/>
      <c r="F127" s="229" t="s">
        <v>397</v>
      </c>
      <c r="G127" s="42"/>
      <c r="H127" s="42"/>
      <c r="I127" s="230"/>
      <c r="J127" s="42"/>
      <c r="K127" s="42"/>
      <c r="L127" s="46"/>
      <c r="M127" s="231"/>
      <c r="N127" s="232"/>
      <c r="O127" s="86"/>
      <c r="P127" s="86"/>
      <c r="Q127" s="86"/>
      <c r="R127" s="86"/>
      <c r="S127" s="86"/>
      <c r="T127" s="86"/>
      <c r="U127" s="87"/>
      <c r="V127" s="40"/>
      <c r="W127" s="40"/>
      <c r="X127" s="40"/>
      <c r="Y127" s="40"/>
      <c r="Z127" s="40"/>
      <c r="AA127" s="40"/>
      <c r="AB127" s="40"/>
      <c r="AC127" s="40"/>
      <c r="AD127" s="40"/>
      <c r="AE127" s="40"/>
      <c r="AT127" s="19" t="s">
        <v>236</v>
      </c>
      <c r="AU127" s="19" t="s">
        <v>84</v>
      </c>
    </row>
    <row r="128" s="13" customFormat="1">
      <c r="A128" s="13"/>
      <c r="B128" s="233"/>
      <c r="C128" s="234"/>
      <c r="D128" s="235" t="s">
        <v>238</v>
      </c>
      <c r="E128" s="236" t="s">
        <v>19</v>
      </c>
      <c r="F128" s="237" t="s">
        <v>838</v>
      </c>
      <c r="G128" s="234"/>
      <c r="H128" s="238">
        <v>35.909999999999997</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84</v>
      </c>
      <c r="AV128" s="13" t="s">
        <v>84</v>
      </c>
      <c r="AW128" s="13" t="s">
        <v>37</v>
      </c>
      <c r="AX128" s="13" t="s">
        <v>75</v>
      </c>
      <c r="AY128" s="244" t="s">
        <v>227</v>
      </c>
    </row>
    <row r="129" s="13" customFormat="1">
      <c r="A129" s="13"/>
      <c r="B129" s="233"/>
      <c r="C129" s="234"/>
      <c r="D129" s="235" t="s">
        <v>238</v>
      </c>
      <c r="E129" s="236" t="s">
        <v>19</v>
      </c>
      <c r="F129" s="237" t="s">
        <v>839</v>
      </c>
      <c r="G129" s="234"/>
      <c r="H129" s="238">
        <v>-1.8</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3" customFormat="1">
      <c r="A130" s="13"/>
      <c r="B130" s="233"/>
      <c r="C130" s="234"/>
      <c r="D130" s="235" t="s">
        <v>238</v>
      </c>
      <c r="E130" s="236" t="s">
        <v>19</v>
      </c>
      <c r="F130" s="237" t="s">
        <v>840</v>
      </c>
      <c r="G130" s="234"/>
      <c r="H130" s="238">
        <v>-4.7999999999999998</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4" customFormat="1">
      <c r="A131" s="14"/>
      <c r="B131" s="245"/>
      <c r="C131" s="246"/>
      <c r="D131" s="235" t="s">
        <v>238</v>
      </c>
      <c r="E131" s="247" t="s">
        <v>19</v>
      </c>
      <c r="F131" s="248" t="s">
        <v>240</v>
      </c>
      <c r="G131" s="246"/>
      <c r="H131" s="249">
        <v>29.309999999999999</v>
      </c>
      <c r="I131" s="250"/>
      <c r="J131" s="246"/>
      <c r="K131" s="246"/>
      <c r="L131" s="251"/>
      <c r="M131" s="252"/>
      <c r="N131" s="253"/>
      <c r="O131" s="253"/>
      <c r="P131" s="253"/>
      <c r="Q131" s="253"/>
      <c r="R131" s="253"/>
      <c r="S131" s="253"/>
      <c r="T131" s="253"/>
      <c r="U131" s="254"/>
      <c r="V131" s="14"/>
      <c r="W131" s="14"/>
      <c r="X131" s="14"/>
      <c r="Y131" s="14"/>
      <c r="Z131" s="14"/>
      <c r="AA131" s="14"/>
      <c r="AB131" s="14"/>
      <c r="AC131" s="14"/>
      <c r="AD131" s="14"/>
      <c r="AE131" s="14"/>
      <c r="AT131" s="255" t="s">
        <v>238</v>
      </c>
      <c r="AU131" s="255" t="s">
        <v>84</v>
      </c>
      <c r="AV131" s="14" t="s">
        <v>234</v>
      </c>
      <c r="AW131" s="14" t="s">
        <v>37</v>
      </c>
      <c r="AX131" s="14" t="s">
        <v>82</v>
      </c>
      <c r="AY131" s="255" t="s">
        <v>227</v>
      </c>
    </row>
    <row r="132" s="2" customFormat="1" ht="16.5" customHeight="1">
      <c r="A132" s="40"/>
      <c r="B132" s="41"/>
      <c r="C132" s="215" t="s">
        <v>285</v>
      </c>
      <c r="D132" s="215" t="s">
        <v>229</v>
      </c>
      <c r="E132" s="216" t="s">
        <v>403</v>
      </c>
      <c r="F132" s="217" t="s">
        <v>404</v>
      </c>
      <c r="G132" s="218" t="s">
        <v>309</v>
      </c>
      <c r="H132" s="219">
        <v>12.6</v>
      </c>
      <c r="I132" s="220"/>
      <c r="J132" s="221">
        <f>ROUND(I132*H132,2)</f>
        <v>0</v>
      </c>
      <c r="K132" s="217" t="s">
        <v>233</v>
      </c>
      <c r="L132" s="46"/>
      <c r="M132" s="222" t="s">
        <v>19</v>
      </c>
      <c r="N132" s="223" t="s">
        <v>46</v>
      </c>
      <c r="O132" s="86"/>
      <c r="P132" s="224">
        <f>O132*H132</f>
        <v>0</v>
      </c>
      <c r="Q132" s="224">
        <v>0.00012</v>
      </c>
      <c r="R132" s="224">
        <f>Q132*H132</f>
        <v>0.0015119999999999999</v>
      </c>
      <c r="S132" s="224">
        <v>0</v>
      </c>
      <c r="T132" s="224">
        <f>S132*H132</f>
        <v>0</v>
      </c>
      <c r="U132" s="225" t="s">
        <v>19</v>
      </c>
      <c r="V132" s="40"/>
      <c r="W132" s="40"/>
      <c r="X132" s="40"/>
      <c r="Y132" s="40"/>
      <c r="Z132" s="40"/>
      <c r="AA132" s="40"/>
      <c r="AB132" s="40"/>
      <c r="AC132" s="40"/>
      <c r="AD132" s="40"/>
      <c r="AE132" s="40"/>
      <c r="AR132" s="226" t="s">
        <v>234</v>
      </c>
      <c r="AT132" s="226" t="s">
        <v>229</v>
      </c>
      <c r="AU132" s="226" t="s">
        <v>84</v>
      </c>
      <c r="AY132" s="19" t="s">
        <v>227</v>
      </c>
      <c r="BE132" s="227">
        <f>IF(N132="základní",J132,0)</f>
        <v>0</v>
      </c>
      <c r="BF132" s="227">
        <f>IF(N132="snížená",J132,0)</f>
        <v>0</v>
      </c>
      <c r="BG132" s="227">
        <f>IF(N132="zákl. přenesená",J132,0)</f>
        <v>0</v>
      </c>
      <c r="BH132" s="227">
        <f>IF(N132="sníž. přenesená",J132,0)</f>
        <v>0</v>
      </c>
      <c r="BI132" s="227">
        <f>IF(N132="nulová",J132,0)</f>
        <v>0</v>
      </c>
      <c r="BJ132" s="19" t="s">
        <v>82</v>
      </c>
      <c r="BK132" s="227">
        <f>ROUND(I132*H132,2)</f>
        <v>0</v>
      </c>
      <c r="BL132" s="19" t="s">
        <v>234</v>
      </c>
      <c r="BM132" s="226" t="s">
        <v>841</v>
      </c>
    </row>
    <row r="133" s="2" customFormat="1">
      <c r="A133" s="40"/>
      <c r="B133" s="41"/>
      <c r="C133" s="42"/>
      <c r="D133" s="228" t="s">
        <v>236</v>
      </c>
      <c r="E133" s="42"/>
      <c r="F133" s="229" t="s">
        <v>406</v>
      </c>
      <c r="G133" s="42"/>
      <c r="H133" s="42"/>
      <c r="I133" s="230"/>
      <c r="J133" s="42"/>
      <c r="K133" s="42"/>
      <c r="L133" s="46"/>
      <c r="M133" s="231"/>
      <c r="N133" s="232"/>
      <c r="O133" s="86"/>
      <c r="P133" s="86"/>
      <c r="Q133" s="86"/>
      <c r="R133" s="86"/>
      <c r="S133" s="86"/>
      <c r="T133" s="86"/>
      <c r="U133" s="87"/>
      <c r="V133" s="40"/>
      <c r="W133" s="40"/>
      <c r="X133" s="40"/>
      <c r="Y133" s="40"/>
      <c r="Z133" s="40"/>
      <c r="AA133" s="40"/>
      <c r="AB133" s="40"/>
      <c r="AC133" s="40"/>
      <c r="AD133" s="40"/>
      <c r="AE133" s="40"/>
      <c r="AT133" s="19" t="s">
        <v>236</v>
      </c>
      <c r="AU133" s="19" t="s">
        <v>84</v>
      </c>
    </row>
    <row r="134" s="13" customFormat="1">
      <c r="A134" s="13"/>
      <c r="B134" s="233"/>
      <c r="C134" s="234"/>
      <c r="D134" s="235" t="s">
        <v>238</v>
      </c>
      <c r="E134" s="236" t="s">
        <v>19</v>
      </c>
      <c r="F134" s="237" t="s">
        <v>842</v>
      </c>
      <c r="G134" s="234"/>
      <c r="H134" s="238">
        <v>12.6</v>
      </c>
      <c r="I134" s="239"/>
      <c r="J134" s="234"/>
      <c r="K134" s="234"/>
      <c r="L134" s="240"/>
      <c r="M134" s="241"/>
      <c r="N134" s="242"/>
      <c r="O134" s="242"/>
      <c r="P134" s="242"/>
      <c r="Q134" s="242"/>
      <c r="R134" s="242"/>
      <c r="S134" s="242"/>
      <c r="T134" s="242"/>
      <c r="U134" s="243"/>
      <c r="V134" s="13"/>
      <c r="W134" s="13"/>
      <c r="X134" s="13"/>
      <c r="Y134" s="13"/>
      <c r="Z134" s="13"/>
      <c r="AA134" s="13"/>
      <c r="AB134" s="13"/>
      <c r="AC134" s="13"/>
      <c r="AD134" s="13"/>
      <c r="AE134" s="13"/>
      <c r="AT134" s="244" t="s">
        <v>238</v>
      </c>
      <c r="AU134" s="244" t="s">
        <v>84</v>
      </c>
      <c r="AV134" s="13" t="s">
        <v>84</v>
      </c>
      <c r="AW134" s="13" t="s">
        <v>37</v>
      </c>
      <c r="AX134" s="13" t="s">
        <v>75</v>
      </c>
      <c r="AY134" s="244" t="s">
        <v>227</v>
      </c>
    </row>
    <row r="135" s="14" customFormat="1">
      <c r="A135" s="14"/>
      <c r="B135" s="245"/>
      <c r="C135" s="246"/>
      <c r="D135" s="235" t="s">
        <v>238</v>
      </c>
      <c r="E135" s="247" t="s">
        <v>19</v>
      </c>
      <c r="F135" s="248" t="s">
        <v>240</v>
      </c>
      <c r="G135" s="246"/>
      <c r="H135" s="249">
        <v>12.6</v>
      </c>
      <c r="I135" s="250"/>
      <c r="J135" s="246"/>
      <c r="K135" s="246"/>
      <c r="L135" s="251"/>
      <c r="M135" s="252"/>
      <c r="N135" s="253"/>
      <c r="O135" s="253"/>
      <c r="P135" s="253"/>
      <c r="Q135" s="253"/>
      <c r="R135" s="253"/>
      <c r="S135" s="253"/>
      <c r="T135" s="253"/>
      <c r="U135" s="254"/>
      <c r="V135" s="14"/>
      <c r="W135" s="14"/>
      <c r="X135" s="14"/>
      <c r="Y135" s="14"/>
      <c r="Z135" s="14"/>
      <c r="AA135" s="14"/>
      <c r="AB135" s="14"/>
      <c r="AC135" s="14"/>
      <c r="AD135" s="14"/>
      <c r="AE135" s="14"/>
      <c r="AT135" s="255" t="s">
        <v>238</v>
      </c>
      <c r="AU135" s="255" t="s">
        <v>84</v>
      </c>
      <c r="AV135" s="14" t="s">
        <v>234</v>
      </c>
      <c r="AW135" s="14" t="s">
        <v>37</v>
      </c>
      <c r="AX135" s="14" t="s">
        <v>82</v>
      </c>
      <c r="AY135" s="255" t="s">
        <v>227</v>
      </c>
    </row>
    <row r="136" s="2" customFormat="1" ht="16.5" customHeight="1">
      <c r="A136" s="40"/>
      <c r="B136" s="41"/>
      <c r="C136" s="215" t="s">
        <v>245</v>
      </c>
      <c r="D136" s="215" t="s">
        <v>229</v>
      </c>
      <c r="E136" s="216" t="s">
        <v>408</v>
      </c>
      <c r="F136" s="217" t="s">
        <v>409</v>
      </c>
      <c r="G136" s="218" t="s">
        <v>309</v>
      </c>
      <c r="H136" s="219">
        <v>11.4</v>
      </c>
      <c r="I136" s="220"/>
      <c r="J136" s="221">
        <f>ROUND(I136*H136,2)</f>
        <v>0</v>
      </c>
      <c r="K136" s="217" t="s">
        <v>233</v>
      </c>
      <c r="L136" s="46"/>
      <c r="M136" s="222" t="s">
        <v>19</v>
      </c>
      <c r="N136" s="223" t="s">
        <v>46</v>
      </c>
      <c r="O136" s="86"/>
      <c r="P136" s="224">
        <f>O136*H136</f>
        <v>0</v>
      </c>
      <c r="Q136" s="224">
        <v>0.00012999999999999999</v>
      </c>
      <c r="R136" s="224">
        <f>Q136*H136</f>
        <v>0.0014819999999999998</v>
      </c>
      <c r="S136" s="224">
        <v>0</v>
      </c>
      <c r="T136" s="224">
        <f>S136*H136</f>
        <v>0</v>
      </c>
      <c r="U136" s="225" t="s">
        <v>19</v>
      </c>
      <c r="V136" s="40"/>
      <c r="W136" s="40"/>
      <c r="X136" s="40"/>
      <c r="Y136" s="40"/>
      <c r="Z136" s="40"/>
      <c r="AA136" s="40"/>
      <c r="AB136" s="40"/>
      <c r="AC136" s="40"/>
      <c r="AD136" s="40"/>
      <c r="AE136" s="40"/>
      <c r="AR136" s="226" t="s">
        <v>234</v>
      </c>
      <c r="AT136" s="226" t="s">
        <v>229</v>
      </c>
      <c r="AU136" s="226" t="s">
        <v>84</v>
      </c>
      <c r="AY136" s="19" t="s">
        <v>227</v>
      </c>
      <c r="BE136" s="227">
        <f>IF(N136="základní",J136,0)</f>
        <v>0</v>
      </c>
      <c r="BF136" s="227">
        <f>IF(N136="snížená",J136,0)</f>
        <v>0</v>
      </c>
      <c r="BG136" s="227">
        <f>IF(N136="zákl. přenesená",J136,0)</f>
        <v>0</v>
      </c>
      <c r="BH136" s="227">
        <f>IF(N136="sníž. přenesená",J136,0)</f>
        <v>0</v>
      </c>
      <c r="BI136" s="227">
        <f>IF(N136="nulová",J136,0)</f>
        <v>0</v>
      </c>
      <c r="BJ136" s="19" t="s">
        <v>82</v>
      </c>
      <c r="BK136" s="227">
        <f>ROUND(I136*H136,2)</f>
        <v>0</v>
      </c>
      <c r="BL136" s="19" t="s">
        <v>234</v>
      </c>
      <c r="BM136" s="226" t="s">
        <v>843</v>
      </c>
    </row>
    <row r="137" s="2" customFormat="1">
      <c r="A137" s="40"/>
      <c r="B137" s="41"/>
      <c r="C137" s="42"/>
      <c r="D137" s="228" t="s">
        <v>236</v>
      </c>
      <c r="E137" s="42"/>
      <c r="F137" s="229" t="s">
        <v>411</v>
      </c>
      <c r="G137" s="42"/>
      <c r="H137" s="42"/>
      <c r="I137" s="230"/>
      <c r="J137" s="42"/>
      <c r="K137" s="42"/>
      <c r="L137" s="46"/>
      <c r="M137" s="231"/>
      <c r="N137" s="232"/>
      <c r="O137" s="86"/>
      <c r="P137" s="86"/>
      <c r="Q137" s="86"/>
      <c r="R137" s="86"/>
      <c r="S137" s="86"/>
      <c r="T137" s="86"/>
      <c r="U137" s="87"/>
      <c r="V137" s="40"/>
      <c r="W137" s="40"/>
      <c r="X137" s="40"/>
      <c r="Y137" s="40"/>
      <c r="Z137" s="40"/>
      <c r="AA137" s="40"/>
      <c r="AB137" s="40"/>
      <c r="AC137" s="40"/>
      <c r="AD137" s="40"/>
      <c r="AE137" s="40"/>
      <c r="AT137" s="19" t="s">
        <v>236</v>
      </c>
      <c r="AU137" s="19" t="s">
        <v>84</v>
      </c>
    </row>
    <row r="138" s="13" customFormat="1">
      <c r="A138" s="13"/>
      <c r="B138" s="233"/>
      <c r="C138" s="234"/>
      <c r="D138" s="235" t="s">
        <v>238</v>
      </c>
      <c r="E138" s="236" t="s">
        <v>19</v>
      </c>
      <c r="F138" s="237" t="s">
        <v>844</v>
      </c>
      <c r="G138" s="234"/>
      <c r="H138" s="238">
        <v>11.4</v>
      </c>
      <c r="I138" s="239"/>
      <c r="J138" s="234"/>
      <c r="K138" s="234"/>
      <c r="L138" s="240"/>
      <c r="M138" s="241"/>
      <c r="N138" s="242"/>
      <c r="O138" s="242"/>
      <c r="P138" s="242"/>
      <c r="Q138" s="242"/>
      <c r="R138" s="242"/>
      <c r="S138" s="242"/>
      <c r="T138" s="242"/>
      <c r="U138" s="243"/>
      <c r="V138" s="13"/>
      <c r="W138" s="13"/>
      <c r="X138" s="13"/>
      <c r="Y138" s="13"/>
      <c r="Z138" s="13"/>
      <c r="AA138" s="13"/>
      <c r="AB138" s="13"/>
      <c r="AC138" s="13"/>
      <c r="AD138" s="13"/>
      <c r="AE138" s="13"/>
      <c r="AT138" s="244" t="s">
        <v>238</v>
      </c>
      <c r="AU138" s="244" t="s">
        <v>84</v>
      </c>
      <c r="AV138" s="13" t="s">
        <v>84</v>
      </c>
      <c r="AW138" s="13" t="s">
        <v>37</v>
      </c>
      <c r="AX138" s="13" t="s">
        <v>75</v>
      </c>
      <c r="AY138" s="244" t="s">
        <v>227</v>
      </c>
    </row>
    <row r="139" s="14" customFormat="1">
      <c r="A139" s="14"/>
      <c r="B139" s="245"/>
      <c r="C139" s="246"/>
      <c r="D139" s="235" t="s">
        <v>238</v>
      </c>
      <c r="E139" s="247" t="s">
        <v>19</v>
      </c>
      <c r="F139" s="248" t="s">
        <v>240</v>
      </c>
      <c r="G139" s="246"/>
      <c r="H139" s="249">
        <v>11.4</v>
      </c>
      <c r="I139" s="250"/>
      <c r="J139" s="246"/>
      <c r="K139" s="246"/>
      <c r="L139" s="251"/>
      <c r="M139" s="252"/>
      <c r="N139" s="253"/>
      <c r="O139" s="253"/>
      <c r="P139" s="253"/>
      <c r="Q139" s="253"/>
      <c r="R139" s="253"/>
      <c r="S139" s="253"/>
      <c r="T139" s="253"/>
      <c r="U139" s="254"/>
      <c r="V139" s="14"/>
      <c r="W139" s="14"/>
      <c r="X139" s="14"/>
      <c r="Y139" s="14"/>
      <c r="Z139" s="14"/>
      <c r="AA139" s="14"/>
      <c r="AB139" s="14"/>
      <c r="AC139" s="14"/>
      <c r="AD139" s="14"/>
      <c r="AE139" s="14"/>
      <c r="AT139" s="255" t="s">
        <v>238</v>
      </c>
      <c r="AU139" s="255" t="s">
        <v>84</v>
      </c>
      <c r="AV139" s="14" t="s">
        <v>234</v>
      </c>
      <c r="AW139" s="14" t="s">
        <v>37</v>
      </c>
      <c r="AX139" s="14" t="s">
        <v>82</v>
      </c>
      <c r="AY139" s="255" t="s">
        <v>227</v>
      </c>
    </row>
    <row r="140" s="2" customFormat="1" ht="24.15" customHeight="1">
      <c r="A140" s="40"/>
      <c r="B140" s="41"/>
      <c r="C140" s="215" t="s">
        <v>255</v>
      </c>
      <c r="D140" s="215" t="s">
        <v>229</v>
      </c>
      <c r="E140" s="216" t="s">
        <v>845</v>
      </c>
      <c r="F140" s="217" t="s">
        <v>846</v>
      </c>
      <c r="G140" s="218" t="s">
        <v>259</v>
      </c>
      <c r="H140" s="219">
        <v>1.3200000000000001</v>
      </c>
      <c r="I140" s="220"/>
      <c r="J140" s="221">
        <f>ROUND(I140*H140,2)</f>
        <v>0</v>
      </c>
      <c r="K140" s="217" t="s">
        <v>233</v>
      </c>
      <c r="L140" s="46"/>
      <c r="M140" s="222" t="s">
        <v>19</v>
      </c>
      <c r="N140" s="223" t="s">
        <v>46</v>
      </c>
      <c r="O140" s="86"/>
      <c r="P140" s="224">
        <f>O140*H140</f>
        <v>0</v>
      </c>
      <c r="Q140" s="224">
        <v>0.067360000000000003</v>
      </c>
      <c r="R140" s="224">
        <f>Q140*H140</f>
        <v>0.088915200000000014</v>
      </c>
      <c r="S140" s="224">
        <v>0</v>
      </c>
      <c r="T140" s="224">
        <f>S140*H140</f>
        <v>0</v>
      </c>
      <c r="U140" s="225" t="s">
        <v>19</v>
      </c>
      <c r="V140" s="40"/>
      <c r="W140" s="40"/>
      <c r="X140" s="40"/>
      <c r="Y140" s="40"/>
      <c r="Z140" s="40"/>
      <c r="AA140" s="40"/>
      <c r="AB140" s="40"/>
      <c r="AC140" s="40"/>
      <c r="AD140" s="40"/>
      <c r="AE140" s="40"/>
      <c r="AR140" s="226" t="s">
        <v>234</v>
      </c>
      <c r="AT140" s="226" t="s">
        <v>229</v>
      </c>
      <c r="AU140" s="226" t="s">
        <v>84</v>
      </c>
      <c r="AY140" s="19" t="s">
        <v>227</v>
      </c>
      <c r="BE140" s="227">
        <f>IF(N140="základní",J140,0)</f>
        <v>0</v>
      </c>
      <c r="BF140" s="227">
        <f>IF(N140="snížená",J140,0)</f>
        <v>0</v>
      </c>
      <c r="BG140" s="227">
        <f>IF(N140="zákl. přenesená",J140,0)</f>
        <v>0</v>
      </c>
      <c r="BH140" s="227">
        <f>IF(N140="sníž. přenesená",J140,0)</f>
        <v>0</v>
      </c>
      <c r="BI140" s="227">
        <f>IF(N140="nulová",J140,0)</f>
        <v>0</v>
      </c>
      <c r="BJ140" s="19" t="s">
        <v>82</v>
      </c>
      <c r="BK140" s="227">
        <f>ROUND(I140*H140,2)</f>
        <v>0</v>
      </c>
      <c r="BL140" s="19" t="s">
        <v>234</v>
      </c>
      <c r="BM140" s="226" t="s">
        <v>847</v>
      </c>
    </row>
    <row r="141" s="2" customFormat="1">
      <c r="A141" s="40"/>
      <c r="B141" s="41"/>
      <c r="C141" s="42"/>
      <c r="D141" s="228" t="s">
        <v>236</v>
      </c>
      <c r="E141" s="42"/>
      <c r="F141" s="229" t="s">
        <v>848</v>
      </c>
      <c r="G141" s="42"/>
      <c r="H141" s="42"/>
      <c r="I141" s="230"/>
      <c r="J141" s="42"/>
      <c r="K141" s="42"/>
      <c r="L141" s="46"/>
      <c r="M141" s="231"/>
      <c r="N141" s="232"/>
      <c r="O141" s="86"/>
      <c r="P141" s="86"/>
      <c r="Q141" s="86"/>
      <c r="R141" s="86"/>
      <c r="S141" s="86"/>
      <c r="T141" s="86"/>
      <c r="U141" s="87"/>
      <c r="V141" s="40"/>
      <c r="W141" s="40"/>
      <c r="X141" s="40"/>
      <c r="Y141" s="40"/>
      <c r="Z141" s="40"/>
      <c r="AA141" s="40"/>
      <c r="AB141" s="40"/>
      <c r="AC141" s="40"/>
      <c r="AD141" s="40"/>
      <c r="AE141" s="40"/>
      <c r="AT141" s="19" t="s">
        <v>236</v>
      </c>
      <c r="AU141" s="19" t="s">
        <v>84</v>
      </c>
    </row>
    <row r="142" s="13" customFormat="1">
      <c r="A142" s="13"/>
      <c r="B142" s="233"/>
      <c r="C142" s="234"/>
      <c r="D142" s="235" t="s">
        <v>238</v>
      </c>
      <c r="E142" s="236" t="s">
        <v>19</v>
      </c>
      <c r="F142" s="237" t="s">
        <v>849</v>
      </c>
      <c r="G142" s="234"/>
      <c r="H142" s="238">
        <v>1.3200000000000001</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4" customFormat="1">
      <c r="A143" s="14"/>
      <c r="B143" s="245"/>
      <c r="C143" s="246"/>
      <c r="D143" s="235" t="s">
        <v>238</v>
      </c>
      <c r="E143" s="247" t="s">
        <v>19</v>
      </c>
      <c r="F143" s="248" t="s">
        <v>240</v>
      </c>
      <c r="G143" s="246"/>
      <c r="H143" s="249">
        <v>1.3200000000000001</v>
      </c>
      <c r="I143" s="250"/>
      <c r="J143" s="246"/>
      <c r="K143" s="246"/>
      <c r="L143" s="251"/>
      <c r="M143" s="252"/>
      <c r="N143" s="253"/>
      <c r="O143" s="253"/>
      <c r="P143" s="253"/>
      <c r="Q143" s="253"/>
      <c r="R143" s="253"/>
      <c r="S143" s="253"/>
      <c r="T143" s="253"/>
      <c r="U143" s="254"/>
      <c r="V143" s="14"/>
      <c r="W143" s="14"/>
      <c r="X143" s="14"/>
      <c r="Y143" s="14"/>
      <c r="Z143" s="14"/>
      <c r="AA143" s="14"/>
      <c r="AB143" s="14"/>
      <c r="AC143" s="14"/>
      <c r="AD143" s="14"/>
      <c r="AE143" s="14"/>
      <c r="AT143" s="255" t="s">
        <v>238</v>
      </c>
      <c r="AU143" s="255" t="s">
        <v>84</v>
      </c>
      <c r="AV143" s="14" t="s">
        <v>234</v>
      </c>
      <c r="AW143" s="14" t="s">
        <v>37</v>
      </c>
      <c r="AX143" s="14" t="s">
        <v>82</v>
      </c>
      <c r="AY143" s="255" t="s">
        <v>227</v>
      </c>
    </row>
    <row r="144" s="12" customFormat="1" ht="22.8" customHeight="1">
      <c r="A144" s="12"/>
      <c r="B144" s="199"/>
      <c r="C144" s="200"/>
      <c r="D144" s="201" t="s">
        <v>74</v>
      </c>
      <c r="E144" s="213" t="s">
        <v>248</v>
      </c>
      <c r="F144" s="213" t="s">
        <v>249</v>
      </c>
      <c r="G144" s="200"/>
      <c r="H144" s="200"/>
      <c r="I144" s="203"/>
      <c r="J144" s="214">
        <f>BK144</f>
        <v>0</v>
      </c>
      <c r="K144" s="200"/>
      <c r="L144" s="205"/>
      <c r="M144" s="206"/>
      <c r="N144" s="207"/>
      <c r="O144" s="207"/>
      <c r="P144" s="208">
        <f>SUM(P145:P188)</f>
        <v>0</v>
      </c>
      <c r="Q144" s="207"/>
      <c r="R144" s="208">
        <f>SUM(R145:R188)</f>
        <v>10.128818129999999</v>
      </c>
      <c r="S144" s="207"/>
      <c r="T144" s="208">
        <f>SUM(T145:T188)</f>
        <v>0</v>
      </c>
      <c r="U144" s="209"/>
      <c r="V144" s="12"/>
      <c r="W144" s="12"/>
      <c r="X144" s="12"/>
      <c r="Y144" s="12"/>
      <c r="Z144" s="12"/>
      <c r="AA144" s="12"/>
      <c r="AB144" s="12"/>
      <c r="AC144" s="12"/>
      <c r="AD144" s="12"/>
      <c r="AE144" s="12"/>
      <c r="AR144" s="210" t="s">
        <v>82</v>
      </c>
      <c r="AT144" s="211" t="s">
        <v>74</v>
      </c>
      <c r="AU144" s="211" t="s">
        <v>82</v>
      </c>
      <c r="AY144" s="210" t="s">
        <v>227</v>
      </c>
      <c r="BK144" s="212">
        <f>SUM(BK145:BK188)</f>
        <v>0</v>
      </c>
    </row>
    <row r="145" s="2" customFormat="1" ht="24.15" customHeight="1">
      <c r="A145" s="40"/>
      <c r="B145" s="41"/>
      <c r="C145" s="215" t="s">
        <v>117</v>
      </c>
      <c r="D145" s="215" t="s">
        <v>229</v>
      </c>
      <c r="E145" s="216" t="s">
        <v>413</v>
      </c>
      <c r="F145" s="217" t="s">
        <v>414</v>
      </c>
      <c r="G145" s="218" t="s">
        <v>259</v>
      </c>
      <c r="H145" s="219">
        <v>63.609999999999999</v>
      </c>
      <c r="I145" s="220"/>
      <c r="J145" s="221">
        <f>ROUND(I145*H145,2)</f>
        <v>0</v>
      </c>
      <c r="K145" s="217" t="s">
        <v>233</v>
      </c>
      <c r="L145" s="46"/>
      <c r="M145" s="222" t="s">
        <v>19</v>
      </c>
      <c r="N145" s="223" t="s">
        <v>46</v>
      </c>
      <c r="O145" s="86"/>
      <c r="P145" s="224">
        <f>O145*H145</f>
        <v>0</v>
      </c>
      <c r="Q145" s="224">
        <v>0.021000000000000001</v>
      </c>
      <c r="R145" s="224">
        <f>Q145*H145</f>
        <v>1.3358100000000002</v>
      </c>
      <c r="S145" s="224">
        <v>0</v>
      </c>
      <c r="T145" s="224">
        <f>S145*H145</f>
        <v>0</v>
      </c>
      <c r="U145" s="225" t="s">
        <v>19</v>
      </c>
      <c r="V145" s="40"/>
      <c r="W145" s="40"/>
      <c r="X145" s="40"/>
      <c r="Y145" s="40"/>
      <c r="Z145" s="40"/>
      <c r="AA145" s="40"/>
      <c r="AB145" s="40"/>
      <c r="AC145" s="40"/>
      <c r="AD145" s="40"/>
      <c r="AE145" s="40"/>
      <c r="AR145" s="226" t="s">
        <v>234</v>
      </c>
      <c r="AT145" s="226" t="s">
        <v>229</v>
      </c>
      <c r="AU145" s="226" t="s">
        <v>84</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850</v>
      </c>
    </row>
    <row r="146" s="2" customFormat="1">
      <c r="A146" s="40"/>
      <c r="B146" s="41"/>
      <c r="C146" s="42"/>
      <c r="D146" s="228" t="s">
        <v>236</v>
      </c>
      <c r="E146" s="42"/>
      <c r="F146" s="229" t="s">
        <v>416</v>
      </c>
      <c r="G146" s="42"/>
      <c r="H146" s="42"/>
      <c r="I146" s="230"/>
      <c r="J146" s="42"/>
      <c r="K146" s="42"/>
      <c r="L146" s="46"/>
      <c r="M146" s="231"/>
      <c r="N146" s="232"/>
      <c r="O146" s="86"/>
      <c r="P146" s="86"/>
      <c r="Q146" s="86"/>
      <c r="R146" s="86"/>
      <c r="S146" s="86"/>
      <c r="T146" s="86"/>
      <c r="U146" s="87"/>
      <c r="V146" s="40"/>
      <c r="W146" s="40"/>
      <c r="X146" s="40"/>
      <c r="Y146" s="40"/>
      <c r="Z146" s="40"/>
      <c r="AA146" s="40"/>
      <c r="AB146" s="40"/>
      <c r="AC146" s="40"/>
      <c r="AD146" s="40"/>
      <c r="AE146" s="40"/>
      <c r="AT146" s="19" t="s">
        <v>236</v>
      </c>
      <c r="AU146" s="19" t="s">
        <v>84</v>
      </c>
    </row>
    <row r="147" s="13" customFormat="1">
      <c r="A147" s="13"/>
      <c r="B147" s="233"/>
      <c r="C147" s="234"/>
      <c r="D147" s="235" t="s">
        <v>238</v>
      </c>
      <c r="E147" s="236" t="s">
        <v>19</v>
      </c>
      <c r="F147" s="237" t="s">
        <v>851</v>
      </c>
      <c r="G147" s="234"/>
      <c r="H147" s="238">
        <v>63.609999999999999</v>
      </c>
      <c r="I147" s="239"/>
      <c r="J147" s="234"/>
      <c r="K147" s="234"/>
      <c r="L147" s="240"/>
      <c r="M147" s="241"/>
      <c r="N147" s="242"/>
      <c r="O147" s="242"/>
      <c r="P147" s="242"/>
      <c r="Q147" s="242"/>
      <c r="R147" s="242"/>
      <c r="S147" s="242"/>
      <c r="T147" s="242"/>
      <c r="U147" s="243"/>
      <c r="V147" s="13"/>
      <c r="W147" s="13"/>
      <c r="X147" s="13"/>
      <c r="Y147" s="13"/>
      <c r="Z147" s="13"/>
      <c r="AA147" s="13"/>
      <c r="AB147" s="13"/>
      <c r="AC147" s="13"/>
      <c r="AD147" s="13"/>
      <c r="AE147" s="13"/>
      <c r="AT147" s="244" t="s">
        <v>238</v>
      </c>
      <c r="AU147" s="244" t="s">
        <v>84</v>
      </c>
      <c r="AV147" s="13" t="s">
        <v>84</v>
      </c>
      <c r="AW147" s="13" t="s">
        <v>37</v>
      </c>
      <c r="AX147" s="13" t="s">
        <v>75</v>
      </c>
      <c r="AY147" s="244" t="s">
        <v>227</v>
      </c>
    </row>
    <row r="148" s="14" customFormat="1">
      <c r="A148" s="14"/>
      <c r="B148" s="245"/>
      <c r="C148" s="246"/>
      <c r="D148" s="235" t="s">
        <v>238</v>
      </c>
      <c r="E148" s="247" t="s">
        <v>19</v>
      </c>
      <c r="F148" s="248" t="s">
        <v>240</v>
      </c>
      <c r="G148" s="246"/>
      <c r="H148" s="249">
        <v>63.609999999999999</v>
      </c>
      <c r="I148" s="250"/>
      <c r="J148" s="246"/>
      <c r="K148" s="246"/>
      <c r="L148" s="251"/>
      <c r="M148" s="252"/>
      <c r="N148" s="253"/>
      <c r="O148" s="253"/>
      <c r="P148" s="253"/>
      <c r="Q148" s="253"/>
      <c r="R148" s="253"/>
      <c r="S148" s="253"/>
      <c r="T148" s="253"/>
      <c r="U148" s="254"/>
      <c r="V148" s="14"/>
      <c r="W148" s="14"/>
      <c r="X148" s="14"/>
      <c r="Y148" s="14"/>
      <c r="Z148" s="14"/>
      <c r="AA148" s="14"/>
      <c r="AB148" s="14"/>
      <c r="AC148" s="14"/>
      <c r="AD148" s="14"/>
      <c r="AE148" s="14"/>
      <c r="AT148" s="255" t="s">
        <v>238</v>
      </c>
      <c r="AU148" s="255" t="s">
        <v>84</v>
      </c>
      <c r="AV148" s="14" t="s">
        <v>234</v>
      </c>
      <c r="AW148" s="14" t="s">
        <v>37</v>
      </c>
      <c r="AX148" s="14" t="s">
        <v>82</v>
      </c>
      <c r="AY148" s="255" t="s">
        <v>227</v>
      </c>
    </row>
    <row r="149" s="2" customFormat="1" ht="24.15" customHeight="1">
      <c r="A149" s="40"/>
      <c r="B149" s="41"/>
      <c r="C149" s="215" t="s">
        <v>120</v>
      </c>
      <c r="D149" s="215" t="s">
        <v>229</v>
      </c>
      <c r="E149" s="216" t="s">
        <v>417</v>
      </c>
      <c r="F149" s="217" t="s">
        <v>418</v>
      </c>
      <c r="G149" s="218" t="s">
        <v>259</v>
      </c>
      <c r="H149" s="219">
        <v>61.787999999999997</v>
      </c>
      <c r="I149" s="220"/>
      <c r="J149" s="221">
        <f>ROUND(I149*H149,2)</f>
        <v>0</v>
      </c>
      <c r="K149" s="217" t="s">
        <v>233</v>
      </c>
      <c r="L149" s="46"/>
      <c r="M149" s="222" t="s">
        <v>19</v>
      </c>
      <c r="N149" s="223" t="s">
        <v>46</v>
      </c>
      <c r="O149" s="86"/>
      <c r="P149" s="224">
        <f>O149*H149</f>
        <v>0</v>
      </c>
      <c r="Q149" s="224">
        <v>0.0014</v>
      </c>
      <c r="R149" s="224">
        <f>Q149*H149</f>
        <v>0.086503199999999988</v>
      </c>
      <c r="S149" s="224">
        <v>0</v>
      </c>
      <c r="T149" s="224">
        <f>S149*H149</f>
        <v>0</v>
      </c>
      <c r="U149" s="225" t="s">
        <v>19</v>
      </c>
      <c r="V149" s="40"/>
      <c r="W149" s="40"/>
      <c r="X149" s="40"/>
      <c r="Y149" s="40"/>
      <c r="Z149" s="40"/>
      <c r="AA149" s="40"/>
      <c r="AB149" s="40"/>
      <c r="AC149" s="40"/>
      <c r="AD149" s="40"/>
      <c r="AE149" s="40"/>
      <c r="AR149" s="226" t="s">
        <v>234</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234</v>
      </c>
      <c r="BM149" s="226" t="s">
        <v>852</v>
      </c>
    </row>
    <row r="150" s="2" customFormat="1">
      <c r="A150" s="40"/>
      <c r="B150" s="41"/>
      <c r="C150" s="42"/>
      <c r="D150" s="228" t="s">
        <v>236</v>
      </c>
      <c r="E150" s="42"/>
      <c r="F150" s="229" t="s">
        <v>420</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13" customFormat="1">
      <c r="A151" s="13"/>
      <c r="B151" s="233"/>
      <c r="C151" s="234"/>
      <c r="D151" s="235" t="s">
        <v>238</v>
      </c>
      <c r="E151" s="236" t="s">
        <v>19</v>
      </c>
      <c r="F151" s="237" t="s">
        <v>853</v>
      </c>
      <c r="G151" s="234"/>
      <c r="H151" s="238">
        <v>73.388000000000005</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3" customFormat="1">
      <c r="A152" s="13"/>
      <c r="B152" s="233"/>
      <c r="C152" s="234"/>
      <c r="D152" s="235" t="s">
        <v>238</v>
      </c>
      <c r="E152" s="236" t="s">
        <v>19</v>
      </c>
      <c r="F152" s="237" t="s">
        <v>680</v>
      </c>
      <c r="G152" s="234"/>
      <c r="H152" s="238">
        <v>-3.2000000000000002</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84</v>
      </c>
      <c r="AV152" s="13" t="s">
        <v>84</v>
      </c>
      <c r="AW152" s="13" t="s">
        <v>37</v>
      </c>
      <c r="AX152" s="13" t="s">
        <v>75</v>
      </c>
      <c r="AY152" s="244" t="s">
        <v>227</v>
      </c>
    </row>
    <row r="153" s="13" customFormat="1">
      <c r="A153" s="13"/>
      <c r="B153" s="233"/>
      <c r="C153" s="234"/>
      <c r="D153" s="235" t="s">
        <v>238</v>
      </c>
      <c r="E153" s="236" t="s">
        <v>19</v>
      </c>
      <c r="F153" s="237" t="s">
        <v>854</v>
      </c>
      <c r="G153" s="234"/>
      <c r="H153" s="238">
        <v>-8.4000000000000004</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61.788000000000004</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24.15" customHeight="1">
      <c r="A155" s="40"/>
      <c r="B155" s="41"/>
      <c r="C155" s="215" t="s">
        <v>8</v>
      </c>
      <c r="D155" s="215" t="s">
        <v>229</v>
      </c>
      <c r="E155" s="216" t="s">
        <v>424</v>
      </c>
      <c r="F155" s="217" t="s">
        <v>425</v>
      </c>
      <c r="G155" s="218" t="s">
        <v>259</v>
      </c>
      <c r="H155" s="219">
        <v>61.787999999999997</v>
      </c>
      <c r="I155" s="220"/>
      <c r="J155" s="221">
        <f>ROUND(I155*H155,2)</f>
        <v>0</v>
      </c>
      <c r="K155" s="217" t="s">
        <v>233</v>
      </c>
      <c r="L155" s="46"/>
      <c r="M155" s="222" t="s">
        <v>19</v>
      </c>
      <c r="N155" s="223" t="s">
        <v>46</v>
      </c>
      <c r="O155" s="86"/>
      <c r="P155" s="224">
        <f>O155*H155</f>
        <v>0</v>
      </c>
      <c r="Q155" s="224">
        <v>0.0043800000000000002</v>
      </c>
      <c r="R155" s="224">
        <f>Q155*H155</f>
        <v>0.27063144</v>
      </c>
      <c r="S155" s="224">
        <v>0</v>
      </c>
      <c r="T155" s="224">
        <f>S155*H155</f>
        <v>0</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855</v>
      </c>
    </row>
    <row r="156" s="2" customFormat="1">
      <c r="A156" s="40"/>
      <c r="B156" s="41"/>
      <c r="C156" s="42"/>
      <c r="D156" s="228" t="s">
        <v>236</v>
      </c>
      <c r="E156" s="42"/>
      <c r="F156" s="229" t="s">
        <v>427</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236</v>
      </c>
      <c r="AU156" s="19" t="s">
        <v>84</v>
      </c>
    </row>
    <row r="157" s="13" customFormat="1">
      <c r="A157" s="13"/>
      <c r="B157" s="233"/>
      <c r="C157" s="234"/>
      <c r="D157" s="235" t="s">
        <v>238</v>
      </c>
      <c r="E157" s="236" t="s">
        <v>19</v>
      </c>
      <c r="F157" s="237" t="s">
        <v>856</v>
      </c>
      <c r="G157" s="234"/>
      <c r="H157" s="238">
        <v>61.787999999999997</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61.787999999999997</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2" customFormat="1" ht="16.5" customHeight="1">
      <c r="A159" s="40"/>
      <c r="B159" s="41"/>
      <c r="C159" s="215" t="s">
        <v>125</v>
      </c>
      <c r="D159" s="215" t="s">
        <v>229</v>
      </c>
      <c r="E159" s="216" t="s">
        <v>429</v>
      </c>
      <c r="F159" s="217" t="s">
        <v>430</v>
      </c>
      <c r="G159" s="218" t="s">
        <v>259</v>
      </c>
      <c r="H159" s="219">
        <v>32.281999999999996</v>
      </c>
      <c r="I159" s="220"/>
      <c r="J159" s="221">
        <f>ROUND(I159*H159,2)</f>
        <v>0</v>
      </c>
      <c r="K159" s="217" t="s">
        <v>233</v>
      </c>
      <c r="L159" s="46"/>
      <c r="M159" s="222" t="s">
        <v>19</v>
      </c>
      <c r="N159" s="223" t="s">
        <v>46</v>
      </c>
      <c r="O159" s="86"/>
      <c r="P159" s="224">
        <f>O159*H159</f>
        <v>0</v>
      </c>
      <c r="Q159" s="224">
        <v>0.0030000000000000001</v>
      </c>
      <c r="R159" s="224">
        <f>Q159*H159</f>
        <v>0.096845999999999988</v>
      </c>
      <c r="S159" s="224">
        <v>0</v>
      </c>
      <c r="T159" s="224">
        <f>S159*H159</f>
        <v>0</v>
      </c>
      <c r="U159" s="225" t="s">
        <v>19</v>
      </c>
      <c r="V159" s="40"/>
      <c r="W159" s="40"/>
      <c r="X159" s="40"/>
      <c r="Y159" s="40"/>
      <c r="Z159" s="40"/>
      <c r="AA159" s="40"/>
      <c r="AB159" s="40"/>
      <c r="AC159" s="40"/>
      <c r="AD159" s="40"/>
      <c r="AE159" s="40"/>
      <c r="AR159" s="226" t="s">
        <v>234</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234</v>
      </c>
      <c r="BM159" s="226" t="s">
        <v>857</v>
      </c>
    </row>
    <row r="160" s="2" customFormat="1">
      <c r="A160" s="40"/>
      <c r="B160" s="41"/>
      <c r="C160" s="42"/>
      <c r="D160" s="228" t="s">
        <v>236</v>
      </c>
      <c r="E160" s="42"/>
      <c r="F160" s="229" t="s">
        <v>432</v>
      </c>
      <c r="G160" s="42"/>
      <c r="H160" s="42"/>
      <c r="I160" s="230"/>
      <c r="J160" s="42"/>
      <c r="K160" s="42"/>
      <c r="L160" s="46"/>
      <c r="M160" s="231"/>
      <c r="N160" s="232"/>
      <c r="O160" s="86"/>
      <c r="P160" s="86"/>
      <c r="Q160" s="86"/>
      <c r="R160" s="86"/>
      <c r="S160" s="86"/>
      <c r="T160" s="86"/>
      <c r="U160" s="87"/>
      <c r="V160" s="40"/>
      <c r="W160" s="40"/>
      <c r="X160" s="40"/>
      <c r="Y160" s="40"/>
      <c r="Z160" s="40"/>
      <c r="AA160" s="40"/>
      <c r="AB160" s="40"/>
      <c r="AC160" s="40"/>
      <c r="AD160" s="40"/>
      <c r="AE160" s="40"/>
      <c r="AT160" s="19" t="s">
        <v>236</v>
      </c>
      <c r="AU160" s="19" t="s">
        <v>84</v>
      </c>
    </row>
    <row r="161" s="13" customFormat="1">
      <c r="A161" s="13"/>
      <c r="B161" s="233"/>
      <c r="C161" s="234"/>
      <c r="D161" s="235" t="s">
        <v>238</v>
      </c>
      <c r="E161" s="236" t="s">
        <v>19</v>
      </c>
      <c r="F161" s="237" t="s">
        <v>858</v>
      </c>
      <c r="G161" s="234"/>
      <c r="H161" s="238">
        <v>32.281999999999996</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4" customFormat="1">
      <c r="A162" s="14"/>
      <c r="B162" s="245"/>
      <c r="C162" s="246"/>
      <c r="D162" s="235" t="s">
        <v>238</v>
      </c>
      <c r="E162" s="247" t="s">
        <v>19</v>
      </c>
      <c r="F162" s="248" t="s">
        <v>240</v>
      </c>
      <c r="G162" s="246"/>
      <c r="H162" s="249">
        <v>32.281999999999996</v>
      </c>
      <c r="I162" s="250"/>
      <c r="J162" s="246"/>
      <c r="K162" s="246"/>
      <c r="L162" s="251"/>
      <c r="M162" s="252"/>
      <c r="N162" s="253"/>
      <c r="O162" s="253"/>
      <c r="P162" s="253"/>
      <c r="Q162" s="253"/>
      <c r="R162" s="253"/>
      <c r="S162" s="253"/>
      <c r="T162" s="253"/>
      <c r="U162" s="254"/>
      <c r="V162" s="14"/>
      <c r="W162" s="14"/>
      <c r="X162" s="14"/>
      <c r="Y162" s="14"/>
      <c r="Z162" s="14"/>
      <c r="AA162" s="14"/>
      <c r="AB162" s="14"/>
      <c r="AC162" s="14"/>
      <c r="AD162" s="14"/>
      <c r="AE162" s="14"/>
      <c r="AT162" s="255" t="s">
        <v>238</v>
      </c>
      <c r="AU162" s="255" t="s">
        <v>84</v>
      </c>
      <c r="AV162" s="14" t="s">
        <v>234</v>
      </c>
      <c r="AW162" s="14" t="s">
        <v>37</v>
      </c>
      <c r="AX162" s="14" t="s">
        <v>82</v>
      </c>
      <c r="AY162" s="255" t="s">
        <v>227</v>
      </c>
    </row>
    <row r="163" s="2" customFormat="1" ht="24.15" customHeight="1">
      <c r="A163" s="40"/>
      <c r="B163" s="41"/>
      <c r="C163" s="215" t="s">
        <v>323</v>
      </c>
      <c r="D163" s="215" t="s">
        <v>229</v>
      </c>
      <c r="E163" s="216" t="s">
        <v>434</v>
      </c>
      <c r="F163" s="217" t="s">
        <v>435</v>
      </c>
      <c r="G163" s="218" t="s">
        <v>259</v>
      </c>
      <c r="H163" s="219">
        <v>65.692999999999998</v>
      </c>
      <c r="I163" s="220"/>
      <c r="J163" s="221">
        <f>ROUND(I163*H163,2)</f>
        <v>0</v>
      </c>
      <c r="K163" s="217" t="s">
        <v>233</v>
      </c>
      <c r="L163" s="46"/>
      <c r="M163" s="222" t="s">
        <v>19</v>
      </c>
      <c r="N163" s="223" t="s">
        <v>46</v>
      </c>
      <c r="O163" s="86"/>
      <c r="P163" s="224">
        <f>O163*H163</f>
        <v>0</v>
      </c>
      <c r="Q163" s="224">
        <v>0.019699999999999999</v>
      </c>
      <c r="R163" s="224">
        <f>Q163*H163</f>
        <v>1.2941520999999998</v>
      </c>
      <c r="S163" s="224">
        <v>0</v>
      </c>
      <c r="T163" s="224">
        <f>S163*H163</f>
        <v>0</v>
      </c>
      <c r="U163" s="225" t="s">
        <v>19</v>
      </c>
      <c r="V163" s="40"/>
      <c r="W163" s="40"/>
      <c r="X163" s="40"/>
      <c r="Y163" s="40"/>
      <c r="Z163" s="40"/>
      <c r="AA163" s="40"/>
      <c r="AB163" s="40"/>
      <c r="AC163" s="40"/>
      <c r="AD163" s="40"/>
      <c r="AE163" s="40"/>
      <c r="AR163" s="226" t="s">
        <v>234</v>
      </c>
      <c r="AT163" s="226" t="s">
        <v>229</v>
      </c>
      <c r="AU163" s="226" t="s">
        <v>84</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234</v>
      </c>
      <c r="BM163" s="226" t="s">
        <v>859</v>
      </c>
    </row>
    <row r="164" s="2" customFormat="1">
      <c r="A164" s="40"/>
      <c r="B164" s="41"/>
      <c r="C164" s="42"/>
      <c r="D164" s="228" t="s">
        <v>236</v>
      </c>
      <c r="E164" s="42"/>
      <c r="F164" s="229" t="s">
        <v>437</v>
      </c>
      <c r="G164" s="42"/>
      <c r="H164" s="42"/>
      <c r="I164" s="230"/>
      <c r="J164" s="42"/>
      <c r="K164" s="42"/>
      <c r="L164" s="46"/>
      <c r="M164" s="231"/>
      <c r="N164" s="232"/>
      <c r="O164" s="86"/>
      <c r="P164" s="86"/>
      <c r="Q164" s="86"/>
      <c r="R164" s="86"/>
      <c r="S164" s="86"/>
      <c r="T164" s="86"/>
      <c r="U164" s="87"/>
      <c r="V164" s="40"/>
      <c r="W164" s="40"/>
      <c r="X164" s="40"/>
      <c r="Y164" s="40"/>
      <c r="Z164" s="40"/>
      <c r="AA164" s="40"/>
      <c r="AB164" s="40"/>
      <c r="AC164" s="40"/>
      <c r="AD164" s="40"/>
      <c r="AE164" s="40"/>
      <c r="AT164" s="19" t="s">
        <v>236</v>
      </c>
      <c r="AU164" s="19" t="s">
        <v>84</v>
      </c>
    </row>
    <row r="165" s="13" customFormat="1">
      <c r="A165" s="13"/>
      <c r="B165" s="233"/>
      <c r="C165" s="234"/>
      <c r="D165" s="235" t="s">
        <v>238</v>
      </c>
      <c r="E165" s="236" t="s">
        <v>19</v>
      </c>
      <c r="F165" s="237" t="s">
        <v>860</v>
      </c>
      <c r="G165" s="234"/>
      <c r="H165" s="238">
        <v>65.692999999999998</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4" customFormat="1">
      <c r="A166" s="14"/>
      <c r="B166" s="245"/>
      <c r="C166" s="246"/>
      <c r="D166" s="235" t="s">
        <v>238</v>
      </c>
      <c r="E166" s="247" t="s">
        <v>19</v>
      </c>
      <c r="F166" s="248" t="s">
        <v>240</v>
      </c>
      <c r="G166" s="246"/>
      <c r="H166" s="249">
        <v>65.692999999999998</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84</v>
      </c>
      <c r="AV166" s="14" t="s">
        <v>234</v>
      </c>
      <c r="AW166" s="14" t="s">
        <v>37</v>
      </c>
      <c r="AX166" s="14" t="s">
        <v>82</v>
      </c>
      <c r="AY166" s="255" t="s">
        <v>227</v>
      </c>
    </row>
    <row r="167" s="2" customFormat="1" ht="21.75" customHeight="1">
      <c r="A167" s="40"/>
      <c r="B167" s="41"/>
      <c r="C167" s="215" t="s">
        <v>329</v>
      </c>
      <c r="D167" s="215" t="s">
        <v>229</v>
      </c>
      <c r="E167" s="216" t="s">
        <v>439</v>
      </c>
      <c r="F167" s="217" t="s">
        <v>440</v>
      </c>
      <c r="G167" s="218" t="s">
        <v>259</v>
      </c>
      <c r="H167" s="219">
        <v>14.75</v>
      </c>
      <c r="I167" s="220"/>
      <c r="J167" s="221">
        <f>ROUND(I167*H167,2)</f>
        <v>0</v>
      </c>
      <c r="K167" s="217" t="s">
        <v>233</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234</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234</v>
      </c>
      <c r="BM167" s="226" t="s">
        <v>861</v>
      </c>
    </row>
    <row r="168" s="2" customFormat="1">
      <c r="A168" s="40"/>
      <c r="B168" s="41"/>
      <c r="C168" s="42"/>
      <c r="D168" s="228" t="s">
        <v>236</v>
      </c>
      <c r="E168" s="42"/>
      <c r="F168" s="229" t="s">
        <v>442</v>
      </c>
      <c r="G168" s="42"/>
      <c r="H168" s="42"/>
      <c r="I168" s="230"/>
      <c r="J168" s="42"/>
      <c r="K168" s="42"/>
      <c r="L168" s="46"/>
      <c r="M168" s="231"/>
      <c r="N168" s="232"/>
      <c r="O168" s="86"/>
      <c r="P168" s="86"/>
      <c r="Q168" s="86"/>
      <c r="R168" s="86"/>
      <c r="S168" s="86"/>
      <c r="T168" s="86"/>
      <c r="U168" s="87"/>
      <c r="V168" s="40"/>
      <c r="W168" s="40"/>
      <c r="X168" s="40"/>
      <c r="Y168" s="40"/>
      <c r="Z168" s="40"/>
      <c r="AA168" s="40"/>
      <c r="AB168" s="40"/>
      <c r="AC168" s="40"/>
      <c r="AD168" s="40"/>
      <c r="AE168" s="40"/>
      <c r="AT168" s="19" t="s">
        <v>236</v>
      </c>
      <c r="AU168" s="19" t="s">
        <v>84</v>
      </c>
    </row>
    <row r="169" s="13" customFormat="1">
      <c r="A169" s="13"/>
      <c r="B169" s="233"/>
      <c r="C169" s="234"/>
      <c r="D169" s="235" t="s">
        <v>238</v>
      </c>
      <c r="E169" s="236" t="s">
        <v>19</v>
      </c>
      <c r="F169" s="237" t="s">
        <v>862</v>
      </c>
      <c r="G169" s="234"/>
      <c r="H169" s="238">
        <v>14.75</v>
      </c>
      <c r="I169" s="239"/>
      <c r="J169" s="234"/>
      <c r="K169" s="234"/>
      <c r="L169" s="240"/>
      <c r="M169" s="241"/>
      <c r="N169" s="242"/>
      <c r="O169" s="242"/>
      <c r="P169" s="242"/>
      <c r="Q169" s="242"/>
      <c r="R169" s="242"/>
      <c r="S169" s="242"/>
      <c r="T169" s="242"/>
      <c r="U169" s="243"/>
      <c r="V169" s="13"/>
      <c r="W169" s="13"/>
      <c r="X169" s="13"/>
      <c r="Y169" s="13"/>
      <c r="Z169" s="13"/>
      <c r="AA169" s="13"/>
      <c r="AB169" s="13"/>
      <c r="AC169" s="13"/>
      <c r="AD169" s="13"/>
      <c r="AE169" s="13"/>
      <c r="AT169" s="244" t="s">
        <v>238</v>
      </c>
      <c r="AU169" s="244" t="s">
        <v>84</v>
      </c>
      <c r="AV169" s="13" t="s">
        <v>84</v>
      </c>
      <c r="AW169" s="13" t="s">
        <v>37</v>
      </c>
      <c r="AX169" s="13" t="s">
        <v>75</v>
      </c>
      <c r="AY169" s="244" t="s">
        <v>227</v>
      </c>
    </row>
    <row r="170" s="14" customFormat="1">
      <c r="A170" s="14"/>
      <c r="B170" s="245"/>
      <c r="C170" s="246"/>
      <c r="D170" s="235" t="s">
        <v>238</v>
      </c>
      <c r="E170" s="247" t="s">
        <v>19</v>
      </c>
      <c r="F170" s="248" t="s">
        <v>240</v>
      </c>
      <c r="G170" s="246"/>
      <c r="H170" s="249">
        <v>14.75</v>
      </c>
      <c r="I170" s="250"/>
      <c r="J170" s="246"/>
      <c r="K170" s="246"/>
      <c r="L170" s="251"/>
      <c r="M170" s="252"/>
      <c r="N170" s="253"/>
      <c r="O170" s="253"/>
      <c r="P170" s="253"/>
      <c r="Q170" s="253"/>
      <c r="R170" s="253"/>
      <c r="S170" s="253"/>
      <c r="T170" s="253"/>
      <c r="U170" s="254"/>
      <c r="V170" s="14"/>
      <c r="W170" s="14"/>
      <c r="X170" s="14"/>
      <c r="Y170" s="14"/>
      <c r="Z170" s="14"/>
      <c r="AA170" s="14"/>
      <c r="AB170" s="14"/>
      <c r="AC170" s="14"/>
      <c r="AD170" s="14"/>
      <c r="AE170" s="14"/>
      <c r="AT170" s="255" t="s">
        <v>238</v>
      </c>
      <c r="AU170" s="255" t="s">
        <v>84</v>
      </c>
      <c r="AV170" s="14" t="s">
        <v>234</v>
      </c>
      <c r="AW170" s="14" t="s">
        <v>37</v>
      </c>
      <c r="AX170" s="14" t="s">
        <v>82</v>
      </c>
      <c r="AY170" s="255" t="s">
        <v>227</v>
      </c>
    </row>
    <row r="171" s="2" customFormat="1" ht="21.75" customHeight="1">
      <c r="A171" s="40"/>
      <c r="B171" s="41"/>
      <c r="C171" s="215" t="s">
        <v>336</v>
      </c>
      <c r="D171" s="215" t="s">
        <v>229</v>
      </c>
      <c r="E171" s="216" t="s">
        <v>444</v>
      </c>
      <c r="F171" s="217" t="s">
        <v>445</v>
      </c>
      <c r="G171" s="218" t="s">
        <v>232</v>
      </c>
      <c r="H171" s="219">
        <v>0.98799999999999999</v>
      </c>
      <c r="I171" s="220"/>
      <c r="J171" s="221">
        <f>ROUND(I171*H171,2)</f>
        <v>0</v>
      </c>
      <c r="K171" s="217" t="s">
        <v>233</v>
      </c>
      <c r="L171" s="46"/>
      <c r="M171" s="222" t="s">
        <v>19</v>
      </c>
      <c r="N171" s="223" t="s">
        <v>46</v>
      </c>
      <c r="O171" s="86"/>
      <c r="P171" s="224">
        <f>O171*H171</f>
        <v>0</v>
      </c>
      <c r="Q171" s="224">
        <v>2.5018699999999998</v>
      </c>
      <c r="R171" s="224">
        <f>Q171*H171</f>
        <v>2.4718475599999996</v>
      </c>
      <c r="S171" s="224">
        <v>0</v>
      </c>
      <c r="T171" s="224">
        <f>S171*H171</f>
        <v>0</v>
      </c>
      <c r="U171" s="225" t="s">
        <v>19</v>
      </c>
      <c r="V171" s="40"/>
      <c r="W171" s="40"/>
      <c r="X171" s="40"/>
      <c r="Y171" s="40"/>
      <c r="Z171" s="40"/>
      <c r="AA171" s="40"/>
      <c r="AB171" s="40"/>
      <c r="AC171" s="40"/>
      <c r="AD171" s="40"/>
      <c r="AE171" s="40"/>
      <c r="AR171" s="226" t="s">
        <v>234</v>
      </c>
      <c r="AT171" s="226" t="s">
        <v>229</v>
      </c>
      <c r="AU171" s="226" t="s">
        <v>84</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234</v>
      </c>
      <c r="BM171" s="226" t="s">
        <v>863</v>
      </c>
    </row>
    <row r="172" s="2" customFormat="1">
      <c r="A172" s="40"/>
      <c r="B172" s="41"/>
      <c r="C172" s="42"/>
      <c r="D172" s="228" t="s">
        <v>236</v>
      </c>
      <c r="E172" s="42"/>
      <c r="F172" s="229" t="s">
        <v>447</v>
      </c>
      <c r="G172" s="42"/>
      <c r="H172" s="42"/>
      <c r="I172" s="230"/>
      <c r="J172" s="42"/>
      <c r="K172" s="42"/>
      <c r="L172" s="46"/>
      <c r="M172" s="231"/>
      <c r="N172" s="232"/>
      <c r="O172" s="86"/>
      <c r="P172" s="86"/>
      <c r="Q172" s="86"/>
      <c r="R172" s="86"/>
      <c r="S172" s="86"/>
      <c r="T172" s="86"/>
      <c r="U172" s="87"/>
      <c r="V172" s="40"/>
      <c r="W172" s="40"/>
      <c r="X172" s="40"/>
      <c r="Y172" s="40"/>
      <c r="Z172" s="40"/>
      <c r="AA172" s="40"/>
      <c r="AB172" s="40"/>
      <c r="AC172" s="40"/>
      <c r="AD172" s="40"/>
      <c r="AE172" s="40"/>
      <c r="AT172" s="19" t="s">
        <v>236</v>
      </c>
      <c r="AU172" s="19" t="s">
        <v>84</v>
      </c>
    </row>
    <row r="173" s="13" customFormat="1">
      <c r="A173" s="13"/>
      <c r="B173" s="233"/>
      <c r="C173" s="234"/>
      <c r="D173" s="235" t="s">
        <v>238</v>
      </c>
      <c r="E173" s="236" t="s">
        <v>19</v>
      </c>
      <c r="F173" s="237" t="s">
        <v>864</v>
      </c>
      <c r="G173" s="234"/>
      <c r="H173" s="238">
        <v>0.61599999999999999</v>
      </c>
      <c r="I173" s="239"/>
      <c r="J173" s="234"/>
      <c r="K173" s="234"/>
      <c r="L173" s="240"/>
      <c r="M173" s="241"/>
      <c r="N173" s="242"/>
      <c r="O173" s="242"/>
      <c r="P173" s="242"/>
      <c r="Q173" s="242"/>
      <c r="R173" s="242"/>
      <c r="S173" s="242"/>
      <c r="T173" s="242"/>
      <c r="U173" s="243"/>
      <c r="V173" s="13"/>
      <c r="W173" s="13"/>
      <c r="X173" s="13"/>
      <c r="Y173" s="13"/>
      <c r="Z173" s="13"/>
      <c r="AA173" s="13"/>
      <c r="AB173" s="13"/>
      <c r="AC173" s="13"/>
      <c r="AD173" s="13"/>
      <c r="AE173" s="13"/>
      <c r="AT173" s="244" t="s">
        <v>238</v>
      </c>
      <c r="AU173" s="244" t="s">
        <v>84</v>
      </c>
      <c r="AV173" s="13" t="s">
        <v>84</v>
      </c>
      <c r="AW173" s="13" t="s">
        <v>37</v>
      </c>
      <c r="AX173" s="13" t="s">
        <v>75</v>
      </c>
      <c r="AY173" s="244" t="s">
        <v>227</v>
      </c>
    </row>
    <row r="174" s="13" customFormat="1">
      <c r="A174" s="13"/>
      <c r="B174" s="233"/>
      <c r="C174" s="234"/>
      <c r="D174" s="235" t="s">
        <v>238</v>
      </c>
      <c r="E174" s="236" t="s">
        <v>19</v>
      </c>
      <c r="F174" s="237" t="s">
        <v>865</v>
      </c>
      <c r="G174" s="234"/>
      <c r="H174" s="238">
        <v>0.372</v>
      </c>
      <c r="I174" s="239"/>
      <c r="J174" s="234"/>
      <c r="K174" s="234"/>
      <c r="L174" s="240"/>
      <c r="M174" s="241"/>
      <c r="N174" s="242"/>
      <c r="O174" s="242"/>
      <c r="P174" s="242"/>
      <c r="Q174" s="242"/>
      <c r="R174" s="242"/>
      <c r="S174" s="242"/>
      <c r="T174" s="242"/>
      <c r="U174" s="243"/>
      <c r="V174" s="13"/>
      <c r="W174" s="13"/>
      <c r="X174" s="13"/>
      <c r="Y174" s="13"/>
      <c r="Z174" s="13"/>
      <c r="AA174" s="13"/>
      <c r="AB174" s="13"/>
      <c r="AC174" s="13"/>
      <c r="AD174" s="13"/>
      <c r="AE174" s="13"/>
      <c r="AT174" s="244" t="s">
        <v>238</v>
      </c>
      <c r="AU174" s="244" t="s">
        <v>84</v>
      </c>
      <c r="AV174" s="13" t="s">
        <v>84</v>
      </c>
      <c r="AW174" s="13" t="s">
        <v>37</v>
      </c>
      <c r="AX174" s="13" t="s">
        <v>75</v>
      </c>
      <c r="AY174" s="244" t="s">
        <v>227</v>
      </c>
    </row>
    <row r="175" s="14" customFormat="1">
      <c r="A175" s="14"/>
      <c r="B175" s="245"/>
      <c r="C175" s="246"/>
      <c r="D175" s="235" t="s">
        <v>238</v>
      </c>
      <c r="E175" s="247" t="s">
        <v>19</v>
      </c>
      <c r="F175" s="248" t="s">
        <v>240</v>
      </c>
      <c r="G175" s="246"/>
      <c r="H175" s="249">
        <v>0.98799999999999999</v>
      </c>
      <c r="I175" s="250"/>
      <c r="J175" s="246"/>
      <c r="K175" s="246"/>
      <c r="L175" s="251"/>
      <c r="M175" s="252"/>
      <c r="N175" s="253"/>
      <c r="O175" s="253"/>
      <c r="P175" s="253"/>
      <c r="Q175" s="253"/>
      <c r="R175" s="253"/>
      <c r="S175" s="253"/>
      <c r="T175" s="253"/>
      <c r="U175" s="254"/>
      <c r="V175" s="14"/>
      <c r="W175" s="14"/>
      <c r="X175" s="14"/>
      <c r="Y175" s="14"/>
      <c r="Z175" s="14"/>
      <c r="AA175" s="14"/>
      <c r="AB175" s="14"/>
      <c r="AC175" s="14"/>
      <c r="AD175" s="14"/>
      <c r="AE175" s="14"/>
      <c r="AT175" s="255" t="s">
        <v>238</v>
      </c>
      <c r="AU175" s="255" t="s">
        <v>84</v>
      </c>
      <c r="AV175" s="14" t="s">
        <v>234</v>
      </c>
      <c r="AW175" s="14" t="s">
        <v>37</v>
      </c>
      <c r="AX175" s="14" t="s">
        <v>82</v>
      </c>
      <c r="AY175" s="255" t="s">
        <v>227</v>
      </c>
    </row>
    <row r="176" s="2" customFormat="1" ht="24.15" customHeight="1">
      <c r="A176" s="40"/>
      <c r="B176" s="41"/>
      <c r="C176" s="215" t="s">
        <v>345</v>
      </c>
      <c r="D176" s="215" t="s">
        <v>229</v>
      </c>
      <c r="E176" s="216" t="s">
        <v>250</v>
      </c>
      <c r="F176" s="217" t="s">
        <v>251</v>
      </c>
      <c r="G176" s="218" t="s">
        <v>232</v>
      </c>
      <c r="H176" s="219">
        <v>1.95</v>
      </c>
      <c r="I176" s="220"/>
      <c r="J176" s="221">
        <f>ROUND(I176*H176,2)</f>
        <v>0</v>
      </c>
      <c r="K176" s="217" t="s">
        <v>233</v>
      </c>
      <c r="L176" s="46"/>
      <c r="M176" s="222" t="s">
        <v>19</v>
      </c>
      <c r="N176" s="223" t="s">
        <v>46</v>
      </c>
      <c r="O176" s="86"/>
      <c r="P176" s="224">
        <f>O176*H176</f>
        <v>0</v>
      </c>
      <c r="Q176" s="224">
        <v>2.3010199999999998</v>
      </c>
      <c r="R176" s="224">
        <f>Q176*H176</f>
        <v>4.4869889999999994</v>
      </c>
      <c r="S176" s="224">
        <v>0</v>
      </c>
      <c r="T176" s="224">
        <f>S176*H176</f>
        <v>0</v>
      </c>
      <c r="U176" s="225" t="s">
        <v>19</v>
      </c>
      <c r="V176" s="40"/>
      <c r="W176" s="40"/>
      <c r="X176" s="40"/>
      <c r="Y176" s="40"/>
      <c r="Z176" s="40"/>
      <c r="AA176" s="40"/>
      <c r="AB176" s="40"/>
      <c r="AC176" s="40"/>
      <c r="AD176" s="40"/>
      <c r="AE176" s="40"/>
      <c r="AR176" s="226" t="s">
        <v>234</v>
      </c>
      <c r="AT176" s="226" t="s">
        <v>229</v>
      </c>
      <c r="AU176" s="226" t="s">
        <v>84</v>
      </c>
      <c r="AY176" s="19" t="s">
        <v>227</v>
      </c>
      <c r="BE176" s="227">
        <f>IF(N176="základní",J176,0)</f>
        <v>0</v>
      </c>
      <c r="BF176" s="227">
        <f>IF(N176="snížená",J176,0)</f>
        <v>0</v>
      </c>
      <c r="BG176" s="227">
        <f>IF(N176="zákl. přenesená",J176,0)</f>
        <v>0</v>
      </c>
      <c r="BH176" s="227">
        <f>IF(N176="sníž. přenesená",J176,0)</f>
        <v>0</v>
      </c>
      <c r="BI176" s="227">
        <f>IF(N176="nulová",J176,0)</f>
        <v>0</v>
      </c>
      <c r="BJ176" s="19" t="s">
        <v>82</v>
      </c>
      <c r="BK176" s="227">
        <f>ROUND(I176*H176,2)</f>
        <v>0</v>
      </c>
      <c r="BL176" s="19" t="s">
        <v>234</v>
      </c>
      <c r="BM176" s="226" t="s">
        <v>866</v>
      </c>
    </row>
    <row r="177" s="2" customFormat="1">
      <c r="A177" s="40"/>
      <c r="B177" s="41"/>
      <c r="C177" s="42"/>
      <c r="D177" s="228" t="s">
        <v>236</v>
      </c>
      <c r="E177" s="42"/>
      <c r="F177" s="229" t="s">
        <v>253</v>
      </c>
      <c r="G177" s="42"/>
      <c r="H177" s="42"/>
      <c r="I177" s="230"/>
      <c r="J177" s="42"/>
      <c r="K177" s="42"/>
      <c r="L177" s="46"/>
      <c r="M177" s="231"/>
      <c r="N177" s="232"/>
      <c r="O177" s="86"/>
      <c r="P177" s="86"/>
      <c r="Q177" s="86"/>
      <c r="R177" s="86"/>
      <c r="S177" s="86"/>
      <c r="T177" s="86"/>
      <c r="U177" s="87"/>
      <c r="V177" s="40"/>
      <c r="W177" s="40"/>
      <c r="X177" s="40"/>
      <c r="Y177" s="40"/>
      <c r="Z177" s="40"/>
      <c r="AA177" s="40"/>
      <c r="AB177" s="40"/>
      <c r="AC177" s="40"/>
      <c r="AD177" s="40"/>
      <c r="AE177" s="40"/>
      <c r="AT177" s="19" t="s">
        <v>236</v>
      </c>
      <c r="AU177" s="19" t="s">
        <v>84</v>
      </c>
    </row>
    <row r="178" s="13" customFormat="1">
      <c r="A178" s="13"/>
      <c r="B178" s="233"/>
      <c r="C178" s="234"/>
      <c r="D178" s="235" t="s">
        <v>238</v>
      </c>
      <c r="E178" s="236" t="s">
        <v>19</v>
      </c>
      <c r="F178" s="237" t="s">
        <v>867</v>
      </c>
      <c r="G178" s="234"/>
      <c r="H178" s="238">
        <v>1.95</v>
      </c>
      <c r="I178" s="239"/>
      <c r="J178" s="234"/>
      <c r="K178" s="234"/>
      <c r="L178" s="240"/>
      <c r="M178" s="241"/>
      <c r="N178" s="242"/>
      <c r="O178" s="242"/>
      <c r="P178" s="242"/>
      <c r="Q178" s="242"/>
      <c r="R178" s="242"/>
      <c r="S178" s="242"/>
      <c r="T178" s="242"/>
      <c r="U178" s="243"/>
      <c r="V178" s="13"/>
      <c r="W178" s="13"/>
      <c r="X178" s="13"/>
      <c r="Y178" s="13"/>
      <c r="Z178" s="13"/>
      <c r="AA178" s="13"/>
      <c r="AB178" s="13"/>
      <c r="AC178" s="13"/>
      <c r="AD178" s="13"/>
      <c r="AE178" s="13"/>
      <c r="AT178" s="244" t="s">
        <v>238</v>
      </c>
      <c r="AU178" s="244" t="s">
        <v>84</v>
      </c>
      <c r="AV178" s="13" t="s">
        <v>84</v>
      </c>
      <c r="AW178" s="13" t="s">
        <v>37</v>
      </c>
      <c r="AX178" s="13" t="s">
        <v>75</v>
      </c>
      <c r="AY178" s="244" t="s">
        <v>227</v>
      </c>
    </row>
    <row r="179" s="14" customFormat="1">
      <c r="A179" s="14"/>
      <c r="B179" s="245"/>
      <c r="C179" s="246"/>
      <c r="D179" s="235" t="s">
        <v>238</v>
      </c>
      <c r="E179" s="247" t="s">
        <v>19</v>
      </c>
      <c r="F179" s="248" t="s">
        <v>240</v>
      </c>
      <c r="G179" s="246"/>
      <c r="H179" s="249">
        <v>1.95</v>
      </c>
      <c r="I179" s="250"/>
      <c r="J179" s="246"/>
      <c r="K179" s="246"/>
      <c r="L179" s="251"/>
      <c r="M179" s="252"/>
      <c r="N179" s="253"/>
      <c r="O179" s="253"/>
      <c r="P179" s="253"/>
      <c r="Q179" s="253"/>
      <c r="R179" s="253"/>
      <c r="S179" s="253"/>
      <c r="T179" s="253"/>
      <c r="U179" s="254"/>
      <c r="V179" s="14"/>
      <c r="W179" s="14"/>
      <c r="X179" s="14"/>
      <c r="Y179" s="14"/>
      <c r="Z179" s="14"/>
      <c r="AA179" s="14"/>
      <c r="AB179" s="14"/>
      <c r="AC179" s="14"/>
      <c r="AD179" s="14"/>
      <c r="AE179" s="14"/>
      <c r="AT179" s="255" t="s">
        <v>238</v>
      </c>
      <c r="AU179" s="255" t="s">
        <v>84</v>
      </c>
      <c r="AV179" s="14" t="s">
        <v>234</v>
      </c>
      <c r="AW179" s="14" t="s">
        <v>37</v>
      </c>
      <c r="AX179" s="14" t="s">
        <v>82</v>
      </c>
      <c r="AY179" s="255" t="s">
        <v>227</v>
      </c>
    </row>
    <row r="180" s="2" customFormat="1" ht="16.5" customHeight="1">
      <c r="A180" s="40"/>
      <c r="B180" s="41"/>
      <c r="C180" s="215" t="s">
        <v>352</v>
      </c>
      <c r="D180" s="215" t="s">
        <v>229</v>
      </c>
      <c r="E180" s="216" t="s">
        <v>450</v>
      </c>
      <c r="F180" s="217" t="s">
        <v>451</v>
      </c>
      <c r="G180" s="218" t="s">
        <v>244</v>
      </c>
      <c r="H180" s="219">
        <v>0.079000000000000001</v>
      </c>
      <c r="I180" s="220"/>
      <c r="J180" s="221">
        <f>ROUND(I180*H180,2)</f>
        <v>0</v>
      </c>
      <c r="K180" s="217" t="s">
        <v>233</v>
      </c>
      <c r="L180" s="46"/>
      <c r="M180" s="222" t="s">
        <v>19</v>
      </c>
      <c r="N180" s="223" t="s">
        <v>46</v>
      </c>
      <c r="O180" s="86"/>
      <c r="P180" s="224">
        <f>O180*H180</f>
        <v>0</v>
      </c>
      <c r="Q180" s="224">
        <v>1.06277</v>
      </c>
      <c r="R180" s="224">
        <f>Q180*H180</f>
        <v>0.083958829999999998</v>
      </c>
      <c r="S180" s="224">
        <v>0</v>
      </c>
      <c r="T180" s="224">
        <f>S180*H180</f>
        <v>0</v>
      </c>
      <c r="U180" s="225" t="s">
        <v>19</v>
      </c>
      <c r="V180" s="40"/>
      <c r="W180" s="40"/>
      <c r="X180" s="40"/>
      <c r="Y180" s="40"/>
      <c r="Z180" s="40"/>
      <c r="AA180" s="40"/>
      <c r="AB180" s="40"/>
      <c r="AC180" s="40"/>
      <c r="AD180" s="40"/>
      <c r="AE180" s="40"/>
      <c r="AR180" s="226" t="s">
        <v>234</v>
      </c>
      <c r="AT180" s="226" t="s">
        <v>229</v>
      </c>
      <c r="AU180" s="226" t="s">
        <v>84</v>
      </c>
      <c r="AY180" s="19" t="s">
        <v>227</v>
      </c>
      <c r="BE180" s="227">
        <f>IF(N180="základní",J180,0)</f>
        <v>0</v>
      </c>
      <c r="BF180" s="227">
        <f>IF(N180="snížená",J180,0)</f>
        <v>0</v>
      </c>
      <c r="BG180" s="227">
        <f>IF(N180="zákl. přenesená",J180,0)</f>
        <v>0</v>
      </c>
      <c r="BH180" s="227">
        <f>IF(N180="sníž. přenesená",J180,0)</f>
        <v>0</v>
      </c>
      <c r="BI180" s="227">
        <f>IF(N180="nulová",J180,0)</f>
        <v>0</v>
      </c>
      <c r="BJ180" s="19" t="s">
        <v>82</v>
      </c>
      <c r="BK180" s="227">
        <f>ROUND(I180*H180,2)</f>
        <v>0</v>
      </c>
      <c r="BL180" s="19" t="s">
        <v>234</v>
      </c>
      <c r="BM180" s="226" t="s">
        <v>868</v>
      </c>
    </row>
    <row r="181" s="2" customFormat="1">
      <c r="A181" s="40"/>
      <c r="B181" s="41"/>
      <c r="C181" s="42"/>
      <c r="D181" s="228" t="s">
        <v>236</v>
      </c>
      <c r="E181" s="42"/>
      <c r="F181" s="229" t="s">
        <v>453</v>
      </c>
      <c r="G181" s="42"/>
      <c r="H181" s="42"/>
      <c r="I181" s="230"/>
      <c r="J181" s="42"/>
      <c r="K181" s="42"/>
      <c r="L181" s="46"/>
      <c r="M181" s="231"/>
      <c r="N181" s="232"/>
      <c r="O181" s="86"/>
      <c r="P181" s="86"/>
      <c r="Q181" s="86"/>
      <c r="R181" s="86"/>
      <c r="S181" s="86"/>
      <c r="T181" s="86"/>
      <c r="U181" s="87"/>
      <c r="V181" s="40"/>
      <c r="W181" s="40"/>
      <c r="X181" s="40"/>
      <c r="Y181" s="40"/>
      <c r="Z181" s="40"/>
      <c r="AA181" s="40"/>
      <c r="AB181" s="40"/>
      <c r="AC181" s="40"/>
      <c r="AD181" s="40"/>
      <c r="AE181" s="40"/>
      <c r="AT181" s="19" t="s">
        <v>236</v>
      </c>
      <c r="AU181" s="19" t="s">
        <v>84</v>
      </c>
    </row>
    <row r="182" s="13" customFormat="1">
      <c r="A182" s="13"/>
      <c r="B182" s="233"/>
      <c r="C182" s="234"/>
      <c r="D182" s="235" t="s">
        <v>238</v>
      </c>
      <c r="E182" s="236" t="s">
        <v>19</v>
      </c>
      <c r="F182" s="237" t="s">
        <v>869</v>
      </c>
      <c r="G182" s="234"/>
      <c r="H182" s="238">
        <v>0.045999999999999999</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3" customFormat="1">
      <c r="A183" s="13"/>
      <c r="B183" s="233"/>
      <c r="C183" s="234"/>
      <c r="D183" s="235" t="s">
        <v>238</v>
      </c>
      <c r="E183" s="236" t="s">
        <v>19</v>
      </c>
      <c r="F183" s="237" t="s">
        <v>870</v>
      </c>
      <c r="G183" s="234"/>
      <c r="H183" s="238">
        <v>0.033000000000000002</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4" customFormat="1">
      <c r="A184" s="14"/>
      <c r="B184" s="245"/>
      <c r="C184" s="246"/>
      <c r="D184" s="235" t="s">
        <v>238</v>
      </c>
      <c r="E184" s="247" t="s">
        <v>19</v>
      </c>
      <c r="F184" s="248" t="s">
        <v>240</v>
      </c>
      <c r="G184" s="246"/>
      <c r="H184" s="249">
        <v>0.079000000000000001</v>
      </c>
      <c r="I184" s="250"/>
      <c r="J184" s="246"/>
      <c r="K184" s="246"/>
      <c r="L184" s="251"/>
      <c r="M184" s="252"/>
      <c r="N184" s="253"/>
      <c r="O184" s="253"/>
      <c r="P184" s="253"/>
      <c r="Q184" s="253"/>
      <c r="R184" s="253"/>
      <c r="S184" s="253"/>
      <c r="T184" s="253"/>
      <c r="U184" s="254"/>
      <c r="V184" s="14"/>
      <c r="W184" s="14"/>
      <c r="X184" s="14"/>
      <c r="Y184" s="14"/>
      <c r="Z184" s="14"/>
      <c r="AA184" s="14"/>
      <c r="AB184" s="14"/>
      <c r="AC184" s="14"/>
      <c r="AD184" s="14"/>
      <c r="AE184" s="14"/>
      <c r="AT184" s="255" t="s">
        <v>238</v>
      </c>
      <c r="AU184" s="255" t="s">
        <v>84</v>
      </c>
      <c r="AV184" s="14" t="s">
        <v>234</v>
      </c>
      <c r="AW184" s="14" t="s">
        <v>37</v>
      </c>
      <c r="AX184" s="14" t="s">
        <v>82</v>
      </c>
      <c r="AY184" s="255" t="s">
        <v>227</v>
      </c>
    </row>
    <row r="185" s="2" customFormat="1" ht="16.5" customHeight="1">
      <c r="A185" s="40"/>
      <c r="B185" s="41"/>
      <c r="C185" s="215" t="s">
        <v>359</v>
      </c>
      <c r="D185" s="215" t="s">
        <v>229</v>
      </c>
      <c r="E185" s="216" t="s">
        <v>456</v>
      </c>
      <c r="F185" s="217" t="s">
        <v>457</v>
      </c>
      <c r="G185" s="218" t="s">
        <v>259</v>
      </c>
      <c r="H185" s="219">
        <v>16</v>
      </c>
      <c r="I185" s="220"/>
      <c r="J185" s="221">
        <f>ROUND(I185*H185,2)</f>
        <v>0</v>
      </c>
      <c r="K185" s="217" t="s">
        <v>233</v>
      </c>
      <c r="L185" s="46"/>
      <c r="M185" s="222" t="s">
        <v>19</v>
      </c>
      <c r="N185" s="223" t="s">
        <v>46</v>
      </c>
      <c r="O185" s="86"/>
      <c r="P185" s="224">
        <f>O185*H185</f>
        <v>0</v>
      </c>
      <c r="Q185" s="224">
        <v>0.00012999999999999999</v>
      </c>
      <c r="R185" s="224">
        <f>Q185*H185</f>
        <v>0.0020799999999999998</v>
      </c>
      <c r="S185" s="224">
        <v>0</v>
      </c>
      <c r="T185" s="224">
        <f>S185*H185</f>
        <v>0</v>
      </c>
      <c r="U185" s="225" t="s">
        <v>19</v>
      </c>
      <c r="V185" s="40"/>
      <c r="W185" s="40"/>
      <c r="X185" s="40"/>
      <c r="Y185" s="40"/>
      <c r="Z185" s="40"/>
      <c r="AA185" s="40"/>
      <c r="AB185" s="40"/>
      <c r="AC185" s="40"/>
      <c r="AD185" s="40"/>
      <c r="AE185" s="40"/>
      <c r="AR185" s="226" t="s">
        <v>234</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234</v>
      </c>
      <c r="BM185" s="226" t="s">
        <v>871</v>
      </c>
    </row>
    <row r="186" s="2" customFormat="1">
      <c r="A186" s="40"/>
      <c r="B186" s="41"/>
      <c r="C186" s="42"/>
      <c r="D186" s="228" t="s">
        <v>236</v>
      </c>
      <c r="E186" s="42"/>
      <c r="F186" s="229" t="s">
        <v>459</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3" customFormat="1">
      <c r="A187" s="13"/>
      <c r="B187" s="233"/>
      <c r="C187" s="234"/>
      <c r="D187" s="235" t="s">
        <v>238</v>
      </c>
      <c r="E187" s="236" t="s">
        <v>19</v>
      </c>
      <c r="F187" s="237" t="s">
        <v>336</v>
      </c>
      <c r="G187" s="234"/>
      <c r="H187" s="238">
        <v>16</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16</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12" customFormat="1" ht="22.8" customHeight="1">
      <c r="A189" s="12"/>
      <c r="B189" s="199"/>
      <c r="C189" s="200"/>
      <c r="D189" s="201" t="s">
        <v>74</v>
      </c>
      <c r="E189" s="213" t="s">
        <v>255</v>
      </c>
      <c r="F189" s="213" t="s">
        <v>256</v>
      </c>
      <c r="G189" s="200"/>
      <c r="H189" s="200"/>
      <c r="I189" s="203"/>
      <c r="J189" s="214">
        <f>BK189</f>
        <v>0</v>
      </c>
      <c r="K189" s="200"/>
      <c r="L189" s="205"/>
      <c r="M189" s="206"/>
      <c r="N189" s="207"/>
      <c r="O189" s="207"/>
      <c r="P189" s="208">
        <f>SUM(P190:P205)</f>
        <v>0</v>
      </c>
      <c r="Q189" s="207"/>
      <c r="R189" s="208">
        <f>SUM(R190:R205)</f>
        <v>0.0025444</v>
      </c>
      <c r="S189" s="207"/>
      <c r="T189" s="208">
        <f>SUM(T190:T205)</f>
        <v>0</v>
      </c>
      <c r="U189" s="209"/>
      <c r="V189" s="12"/>
      <c r="W189" s="12"/>
      <c r="X189" s="12"/>
      <c r="Y189" s="12"/>
      <c r="Z189" s="12"/>
      <c r="AA189" s="12"/>
      <c r="AB189" s="12"/>
      <c r="AC189" s="12"/>
      <c r="AD189" s="12"/>
      <c r="AE189" s="12"/>
      <c r="AR189" s="210" t="s">
        <v>82</v>
      </c>
      <c r="AT189" s="211" t="s">
        <v>74</v>
      </c>
      <c r="AU189" s="211" t="s">
        <v>82</v>
      </c>
      <c r="AY189" s="210" t="s">
        <v>227</v>
      </c>
      <c r="BK189" s="212">
        <f>SUM(BK190:BK205)</f>
        <v>0</v>
      </c>
    </row>
    <row r="190" s="2" customFormat="1" ht="16.5" customHeight="1">
      <c r="A190" s="40"/>
      <c r="B190" s="41"/>
      <c r="C190" s="215" t="s">
        <v>367</v>
      </c>
      <c r="D190" s="215" t="s">
        <v>229</v>
      </c>
      <c r="E190" s="216" t="s">
        <v>460</v>
      </c>
      <c r="F190" s="217" t="s">
        <v>461</v>
      </c>
      <c r="G190" s="218" t="s">
        <v>462</v>
      </c>
      <c r="H190" s="219">
        <v>2</v>
      </c>
      <c r="I190" s="220"/>
      <c r="J190" s="221">
        <f>ROUND(I190*H190,2)</f>
        <v>0</v>
      </c>
      <c r="K190" s="217" t="s">
        <v>233</v>
      </c>
      <c r="L190" s="46"/>
      <c r="M190" s="222" t="s">
        <v>19</v>
      </c>
      <c r="N190" s="223" t="s">
        <v>46</v>
      </c>
      <c r="O190" s="86"/>
      <c r="P190" s="224">
        <f>O190*H190</f>
        <v>0</v>
      </c>
      <c r="Q190" s="224">
        <v>0</v>
      </c>
      <c r="R190" s="224">
        <f>Q190*H190</f>
        <v>0</v>
      </c>
      <c r="S190" s="224">
        <v>0</v>
      </c>
      <c r="T190" s="224">
        <f>S190*H190</f>
        <v>0</v>
      </c>
      <c r="U190" s="225" t="s">
        <v>19</v>
      </c>
      <c r="V190" s="40"/>
      <c r="W190" s="40"/>
      <c r="X190" s="40"/>
      <c r="Y190" s="40"/>
      <c r="Z190" s="40"/>
      <c r="AA190" s="40"/>
      <c r="AB190" s="40"/>
      <c r="AC190" s="40"/>
      <c r="AD190" s="40"/>
      <c r="AE190" s="40"/>
      <c r="AR190" s="226" t="s">
        <v>234</v>
      </c>
      <c r="AT190" s="226" t="s">
        <v>229</v>
      </c>
      <c r="AU190" s="226" t="s">
        <v>84</v>
      </c>
      <c r="AY190" s="19" t="s">
        <v>227</v>
      </c>
      <c r="BE190" s="227">
        <f>IF(N190="základní",J190,0)</f>
        <v>0</v>
      </c>
      <c r="BF190" s="227">
        <f>IF(N190="snížená",J190,0)</f>
        <v>0</v>
      </c>
      <c r="BG190" s="227">
        <f>IF(N190="zákl. přenesená",J190,0)</f>
        <v>0</v>
      </c>
      <c r="BH190" s="227">
        <f>IF(N190="sníž. přenesená",J190,0)</f>
        <v>0</v>
      </c>
      <c r="BI190" s="227">
        <f>IF(N190="nulová",J190,0)</f>
        <v>0</v>
      </c>
      <c r="BJ190" s="19" t="s">
        <v>82</v>
      </c>
      <c r="BK190" s="227">
        <f>ROUND(I190*H190,2)</f>
        <v>0</v>
      </c>
      <c r="BL190" s="19" t="s">
        <v>234</v>
      </c>
      <c r="BM190" s="226" t="s">
        <v>872</v>
      </c>
    </row>
    <row r="191" s="2" customFormat="1">
      <c r="A191" s="40"/>
      <c r="B191" s="41"/>
      <c r="C191" s="42"/>
      <c r="D191" s="228" t="s">
        <v>236</v>
      </c>
      <c r="E191" s="42"/>
      <c r="F191" s="229" t="s">
        <v>464</v>
      </c>
      <c r="G191" s="42"/>
      <c r="H191" s="42"/>
      <c r="I191" s="230"/>
      <c r="J191" s="42"/>
      <c r="K191" s="42"/>
      <c r="L191" s="46"/>
      <c r="M191" s="231"/>
      <c r="N191" s="232"/>
      <c r="O191" s="86"/>
      <c r="P191" s="86"/>
      <c r="Q191" s="86"/>
      <c r="R191" s="86"/>
      <c r="S191" s="86"/>
      <c r="T191" s="86"/>
      <c r="U191" s="87"/>
      <c r="V191" s="40"/>
      <c r="W191" s="40"/>
      <c r="X191" s="40"/>
      <c r="Y191" s="40"/>
      <c r="Z191" s="40"/>
      <c r="AA191" s="40"/>
      <c r="AB191" s="40"/>
      <c r="AC191" s="40"/>
      <c r="AD191" s="40"/>
      <c r="AE191" s="40"/>
      <c r="AT191" s="19" t="s">
        <v>236</v>
      </c>
      <c r="AU191" s="19" t="s">
        <v>84</v>
      </c>
    </row>
    <row r="192" s="13" customFormat="1">
      <c r="A192" s="13"/>
      <c r="B192" s="233"/>
      <c r="C192" s="234"/>
      <c r="D192" s="235" t="s">
        <v>238</v>
      </c>
      <c r="E192" s="236" t="s">
        <v>19</v>
      </c>
      <c r="F192" s="237" t="s">
        <v>84</v>
      </c>
      <c r="G192" s="234"/>
      <c r="H192" s="238">
        <v>2</v>
      </c>
      <c r="I192" s="239"/>
      <c r="J192" s="234"/>
      <c r="K192" s="234"/>
      <c r="L192" s="240"/>
      <c r="M192" s="241"/>
      <c r="N192" s="242"/>
      <c r="O192" s="242"/>
      <c r="P192" s="242"/>
      <c r="Q192" s="242"/>
      <c r="R192" s="242"/>
      <c r="S192" s="242"/>
      <c r="T192" s="242"/>
      <c r="U192" s="243"/>
      <c r="V192" s="13"/>
      <c r="W192" s="13"/>
      <c r="X192" s="13"/>
      <c r="Y192" s="13"/>
      <c r="Z192" s="13"/>
      <c r="AA192" s="13"/>
      <c r="AB192" s="13"/>
      <c r="AC192" s="13"/>
      <c r="AD192" s="13"/>
      <c r="AE192" s="13"/>
      <c r="AT192" s="244" t="s">
        <v>238</v>
      </c>
      <c r="AU192" s="244" t="s">
        <v>84</v>
      </c>
      <c r="AV192" s="13" t="s">
        <v>84</v>
      </c>
      <c r="AW192" s="13" t="s">
        <v>37</v>
      </c>
      <c r="AX192" s="13" t="s">
        <v>75</v>
      </c>
      <c r="AY192" s="244" t="s">
        <v>227</v>
      </c>
    </row>
    <row r="193" s="14" customFormat="1">
      <c r="A193" s="14"/>
      <c r="B193" s="245"/>
      <c r="C193" s="246"/>
      <c r="D193" s="235" t="s">
        <v>238</v>
      </c>
      <c r="E193" s="247" t="s">
        <v>19</v>
      </c>
      <c r="F193" s="248" t="s">
        <v>240</v>
      </c>
      <c r="G193" s="246"/>
      <c r="H193" s="249">
        <v>2</v>
      </c>
      <c r="I193" s="250"/>
      <c r="J193" s="246"/>
      <c r="K193" s="246"/>
      <c r="L193" s="251"/>
      <c r="M193" s="252"/>
      <c r="N193" s="253"/>
      <c r="O193" s="253"/>
      <c r="P193" s="253"/>
      <c r="Q193" s="253"/>
      <c r="R193" s="253"/>
      <c r="S193" s="253"/>
      <c r="T193" s="253"/>
      <c r="U193" s="254"/>
      <c r="V193" s="14"/>
      <c r="W193" s="14"/>
      <c r="X193" s="14"/>
      <c r="Y193" s="14"/>
      <c r="Z193" s="14"/>
      <c r="AA193" s="14"/>
      <c r="AB193" s="14"/>
      <c r="AC193" s="14"/>
      <c r="AD193" s="14"/>
      <c r="AE193" s="14"/>
      <c r="AT193" s="255" t="s">
        <v>238</v>
      </c>
      <c r="AU193" s="255" t="s">
        <v>84</v>
      </c>
      <c r="AV193" s="14" t="s">
        <v>234</v>
      </c>
      <c r="AW193" s="14" t="s">
        <v>37</v>
      </c>
      <c r="AX193" s="14" t="s">
        <v>82</v>
      </c>
      <c r="AY193" s="255" t="s">
        <v>227</v>
      </c>
    </row>
    <row r="194" s="2" customFormat="1" ht="21.75" customHeight="1">
      <c r="A194" s="40"/>
      <c r="B194" s="41"/>
      <c r="C194" s="215" t="s">
        <v>7</v>
      </c>
      <c r="D194" s="215" t="s">
        <v>229</v>
      </c>
      <c r="E194" s="216" t="s">
        <v>465</v>
      </c>
      <c r="F194" s="217" t="s">
        <v>466</v>
      </c>
      <c r="G194" s="218" t="s">
        <v>462</v>
      </c>
      <c r="H194" s="219">
        <v>20</v>
      </c>
      <c r="I194" s="220"/>
      <c r="J194" s="221">
        <f>ROUND(I194*H194,2)</f>
        <v>0</v>
      </c>
      <c r="K194" s="217" t="s">
        <v>233</v>
      </c>
      <c r="L194" s="46"/>
      <c r="M194" s="222" t="s">
        <v>19</v>
      </c>
      <c r="N194" s="223" t="s">
        <v>46</v>
      </c>
      <c r="O194" s="86"/>
      <c r="P194" s="224">
        <f>O194*H194</f>
        <v>0</v>
      </c>
      <c r="Q194" s="224">
        <v>0</v>
      </c>
      <c r="R194" s="224">
        <f>Q194*H194</f>
        <v>0</v>
      </c>
      <c r="S194" s="224">
        <v>0</v>
      </c>
      <c r="T194" s="224">
        <f>S194*H194</f>
        <v>0</v>
      </c>
      <c r="U194" s="225" t="s">
        <v>19</v>
      </c>
      <c r="V194" s="40"/>
      <c r="W194" s="40"/>
      <c r="X194" s="40"/>
      <c r="Y194" s="40"/>
      <c r="Z194" s="40"/>
      <c r="AA194" s="40"/>
      <c r="AB194" s="40"/>
      <c r="AC194" s="40"/>
      <c r="AD194" s="40"/>
      <c r="AE194" s="40"/>
      <c r="AR194" s="226" t="s">
        <v>234</v>
      </c>
      <c r="AT194" s="226" t="s">
        <v>229</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234</v>
      </c>
      <c r="BM194" s="226" t="s">
        <v>873</v>
      </c>
    </row>
    <row r="195" s="2" customFormat="1">
      <c r="A195" s="40"/>
      <c r="B195" s="41"/>
      <c r="C195" s="42"/>
      <c r="D195" s="228" t="s">
        <v>236</v>
      </c>
      <c r="E195" s="42"/>
      <c r="F195" s="229" t="s">
        <v>468</v>
      </c>
      <c r="G195" s="42"/>
      <c r="H195" s="42"/>
      <c r="I195" s="230"/>
      <c r="J195" s="42"/>
      <c r="K195" s="42"/>
      <c r="L195" s="46"/>
      <c r="M195" s="231"/>
      <c r="N195" s="232"/>
      <c r="O195" s="86"/>
      <c r="P195" s="86"/>
      <c r="Q195" s="86"/>
      <c r="R195" s="86"/>
      <c r="S195" s="86"/>
      <c r="T195" s="86"/>
      <c r="U195" s="87"/>
      <c r="V195" s="40"/>
      <c r="W195" s="40"/>
      <c r="X195" s="40"/>
      <c r="Y195" s="40"/>
      <c r="Z195" s="40"/>
      <c r="AA195" s="40"/>
      <c r="AB195" s="40"/>
      <c r="AC195" s="40"/>
      <c r="AD195" s="40"/>
      <c r="AE195" s="40"/>
      <c r="AT195" s="19" t="s">
        <v>236</v>
      </c>
      <c r="AU195" s="19" t="s">
        <v>84</v>
      </c>
    </row>
    <row r="196" s="13" customFormat="1">
      <c r="A196" s="13"/>
      <c r="B196" s="233"/>
      <c r="C196" s="234"/>
      <c r="D196" s="235" t="s">
        <v>238</v>
      </c>
      <c r="E196" s="236" t="s">
        <v>19</v>
      </c>
      <c r="F196" s="237" t="s">
        <v>469</v>
      </c>
      <c r="G196" s="234"/>
      <c r="H196" s="238">
        <v>20</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84</v>
      </c>
      <c r="AV196" s="13" t="s">
        <v>84</v>
      </c>
      <c r="AW196" s="13" t="s">
        <v>37</v>
      </c>
      <c r="AX196" s="13" t="s">
        <v>75</v>
      </c>
      <c r="AY196" s="244" t="s">
        <v>227</v>
      </c>
    </row>
    <row r="197" s="14" customFormat="1">
      <c r="A197" s="14"/>
      <c r="B197" s="245"/>
      <c r="C197" s="246"/>
      <c r="D197" s="235" t="s">
        <v>238</v>
      </c>
      <c r="E197" s="247" t="s">
        <v>19</v>
      </c>
      <c r="F197" s="248" t="s">
        <v>240</v>
      </c>
      <c r="G197" s="246"/>
      <c r="H197" s="249">
        <v>20</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84</v>
      </c>
      <c r="AV197" s="14" t="s">
        <v>234</v>
      </c>
      <c r="AW197" s="14" t="s">
        <v>37</v>
      </c>
      <c r="AX197" s="14" t="s">
        <v>82</v>
      </c>
      <c r="AY197" s="255" t="s">
        <v>227</v>
      </c>
    </row>
    <row r="198" s="2" customFormat="1" ht="16.5" customHeight="1">
      <c r="A198" s="40"/>
      <c r="B198" s="41"/>
      <c r="C198" s="215" t="s">
        <v>494</v>
      </c>
      <c r="D198" s="215" t="s">
        <v>229</v>
      </c>
      <c r="E198" s="216" t="s">
        <v>470</v>
      </c>
      <c r="F198" s="217" t="s">
        <v>471</v>
      </c>
      <c r="G198" s="218" t="s">
        <v>462</v>
      </c>
      <c r="H198" s="219">
        <v>2</v>
      </c>
      <c r="I198" s="220"/>
      <c r="J198" s="221">
        <f>ROUND(I198*H198,2)</f>
        <v>0</v>
      </c>
      <c r="K198" s="217" t="s">
        <v>233</v>
      </c>
      <c r="L198" s="46"/>
      <c r="M198" s="222" t="s">
        <v>19</v>
      </c>
      <c r="N198" s="223" t="s">
        <v>46</v>
      </c>
      <c r="O198" s="86"/>
      <c r="P198" s="224">
        <f>O198*H198</f>
        <v>0</v>
      </c>
      <c r="Q198" s="224">
        <v>0</v>
      </c>
      <c r="R198" s="224">
        <f>Q198*H198</f>
        <v>0</v>
      </c>
      <c r="S198" s="224">
        <v>0</v>
      </c>
      <c r="T198" s="224">
        <f>S198*H198</f>
        <v>0</v>
      </c>
      <c r="U198" s="225" t="s">
        <v>19</v>
      </c>
      <c r="V198" s="40"/>
      <c r="W198" s="40"/>
      <c r="X198" s="40"/>
      <c r="Y198" s="40"/>
      <c r="Z198" s="40"/>
      <c r="AA198" s="40"/>
      <c r="AB198" s="40"/>
      <c r="AC198" s="40"/>
      <c r="AD198" s="40"/>
      <c r="AE198" s="40"/>
      <c r="AR198" s="226" t="s">
        <v>234</v>
      </c>
      <c r="AT198" s="226" t="s">
        <v>229</v>
      </c>
      <c r="AU198" s="226" t="s">
        <v>84</v>
      </c>
      <c r="AY198" s="19" t="s">
        <v>227</v>
      </c>
      <c r="BE198" s="227">
        <f>IF(N198="základní",J198,0)</f>
        <v>0</v>
      </c>
      <c r="BF198" s="227">
        <f>IF(N198="snížená",J198,0)</f>
        <v>0</v>
      </c>
      <c r="BG198" s="227">
        <f>IF(N198="zákl. přenesená",J198,0)</f>
        <v>0</v>
      </c>
      <c r="BH198" s="227">
        <f>IF(N198="sníž. přenesená",J198,0)</f>
        <v>0</v>
      </c>
      <c r="BI198" s="227">
        <f>IF(N198="nulová",J198,0)</f>
        <v>0</v>
      </c>
      <c r="BJ198" s="19" t="s">
        <v>82</v>
      </c>
      <c r="BK198" s="227">
        <f>ROUND(I198*H198,2)</f>
        <v>0</v>
      </c>
      <c r="BL198" s="19" t="s">
        <v>234</v>
      </c>
      <c r="BM198" s="226" t="s">
        <v>874</v>
      </c>
    </row>
    <row r="199" s="2" customFormat="1">
      <c r="A199" s="40"/>
      <c r="B199" s="41"/>
      <c r="C199" s="42"/>
      <c r="D199" s="228" t="s">
        <v>236</v>
      </c>
      <c r="E199" s="42"/>
      <c r="F199" s="229" t="s">
        <v>473</v>
      </c>
      <c r="G199" s="42"/>
      <c r="H199" s="42"/>
      <c r="I199" s="230"/>
      <c r="J199" s="42"/>
      <c r="K199" s="42"/>
      <c r="L199" s="46"/>
      <c r="M199" s="231"/>
      <c r="N199" s="232"/>
      <c r="O199" s="86"/>
      <c r="P199" s="86"/>
      <c r="Q199" s="86"/>
      <c r="R199" s="86"/>
      <c r="S199" s="86"/>
      <c r="T199" s="86"/>
      <c r="U199" s="87"/>
      <c r="V199" s="40"/>
      <c r="W199" s="40"/>
      <c r="X199" s="40"/>
      <c r="Y199" s="40"/>
      <c r="Z199" s="40"/>
      <c r="AA199" s="40"/>
      <c r="AB199" s="40"/>
      <c r="AC199" s="40"/>
      <c r="AD199" s="40"/>
      <c r="AE199" s="40"/>
      <c r="AT199" s="19" t="s">
        <v>236</v>
      </c>
      <c r="AU199" s="19" t="s">
        <v>84</v>
      </c>
    </row>
    <row r="200" s="13" customFormat="1">
      <c r="A200" s="13"/>
      <c r="B200" s="233"/>
      <c r="C200" s="234"/>
      <c r="D200" s="235" t="s">
        <v>238</v>
      </c>
      <c r="E200" s="236" t="s">
        <v>19</v>
      </c>
      <c r="F200" s="237" t="s">
        <v>84</v>
      </c>
      <c r="G200" s="234"/>
      <c r="H200" s="238">
        <v>2</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37</v>
      </c>
      <c r="AX200" s="13" t="s">
        <v>75</v>
      </c>
      <c r="AY200" s="244" t="s">
        <v>227</v>
      </c>
    </row>
    <row r="201" s="14" customFormat="1">
      <c r="A201" s="14"/>
      <c r="B201" s="245"/>
      <c r="C201" s="246"/>
      <c r="D201" s="235" t="s">
        <v>238</v>
      </c>
      <c r="E201" s="247" t="s">
        <v>19</v>
      </c>
      <c r="F201" s="248" t="s">
        <v>240</v>
      </c>
      <c r="G201" s="246"/>
      <c r="H201" s="249">
        <v>2</v>
      </c>
      <c r="I201" s="250"/>
      <c r="J201" s="246"/>
      <c r="K201" s="246"/>
      <c r="L201" s="251"/>
      <c r="M201" s="252"/>
      <c r="N201" s="253"/>
      <c r="O201" s="253"/>
      <c r="P201" s="253"/>
      <c r="Q201" s="253"/>
      <c r="R201" s="253"/>
      <c r="S201" s="253"/>
      <c r="T201" s="253"/>
      <c r="U201" s="254"/>
      <c r="V201" s="14"/>
      <c r="W201" s="14"/>
      <c r="X201" s="14"/>
      <c r="Y201" s="14"/>
      <c r="Z201" s="14"/>
      <c r="AA201" s="14"/>
      <c r="AB201" s="14"/>
      <c r="AC201" s="14"/>
      <c r="AD201" s="14"/>
      <c r="AE201" s="14"/>
      <c r="AT201" s="255" t="s">
        <v>238</v>
      </c>
      <c r="AU201" s="255" t="s">
        <v>84</v>
      </c>
      <c r="AV201" s="14" t="s">
        <v>234</v>
      </c>
      <c r="AW201" s="14" t="s">
        <v>37</v>
      </c>
      <c r="AX201" s="14" t="s">
        <v>82</v>
      </c>
      <c r="AY201" s="255" t="s">
        <v>227</v>
      </c>
    </row>
    <row r="202" s="2" customFormat="1" ht="24.15" customHeight="1">
      <c r="A202" s="40"/>
      <c r="B202" s="41"/>
      <c r="C202" s="215" t="s">
        <v>499</v>
      </c>
      <c r="D202" s="215" t="s">
        <v>229</v>
      </c>
      <c r="E202" s="216" t="s">
        <v>474</v>
      </c>
      <c r="F202" s="217" t="s">
        <v>475</v>
      </c>
      <c r="G202" s="218" t="s">
        <v>259</v>
      </c>
      <c r="H202" s="219">
        <v>63.609999999999999</v>
      </c>
      <c r="I202" s="220"/>
      <c r="J202" s="221">
        <f>ROUND(I202*H202,2)</f>
        <v>0</v>
      </c>
      <c r="K202" s="217" t="s">
        <v>233</v>
      </c>
      <c r="L202" s="46"/>
      <c r="M202" s="222" t="s">
        <v>19</v>
      </c>
      <c r="N202" s="223" t="s">
        <v>46</v>
      </c>
      <c r="O202" s="86"/>
      <c r="P202" s="224">
        <f>O202*H202</f>
        <v>0</v>
      </c>
      <c r="Q202" s="224">
        <v>4.0000000000000003E-05</v>
      </c>
      <c r="R202" s="224">
        <f>Q202*H202</f>
        <v>0.0025444</v>
      </c>
      <c r="S202" s="224">
        <v>0</v>
      </c>
      <c r="T202" s="224">
        <f>S202*H202</f>
        <v>0</v>
      </c>
      <c r="U202" s="225" t="s">
        <v>19</v>
      </c>
      <c r="V202" s="40"/>
      <c r="W202" s="40"/>
      <c r="X202" s="40"/>
      <c r="Y202" s="40"/>
      <c r="Z202" s="40"/>
      <c r="AA202" s="40"/>
      <c r="AB202" s="40"/>
      <c r="AC202" s="40"/>
      <c r="AD202" s="40"/>
      <c r="AE202" s="40"/>
      <c r="AR202" s="226" t="s">
        <v>234</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234</v>
      </c>
      <c r="BM202" s="226" t="s">
        <v>875</v>
      </c>
    </row>
    <row r="203" s="2" customFormat="1">
      <c r="A203" s="40"/>
      <c r="B203" s="41"/>
      <c r="C203" s="42"/>
      <c r="D203" s="228" t="s">
        <v>236</v>
      </c>
      <c r="E203" s="42"/>
      <c r="F203" s="229" t="s">
        <v>477</v>
      </c>
      <c r="G203" s="42"/>
      <c r="H203" s="42"/>
      <c r="I203" s="230"/>
      <c r="J203" s="42"/>
      <c r="K203" s="42"/>
      <c r="L203" s="46"/>
      <c r="M203" s="231"/>
      <c r="N203" s="232"/>
      <c r="O203" s="86"/>
      <c r="P203" s="86"/>
      <c r="Q203" s="86"/>
      <c r="R203" s="86"/>
      <c r="S203" s="86"/>
      <c r="T203" s="86"/>
      <c r="U203" s="87"/>
      <c r="V203" s="40"/>
      <c r="W203" s="40"/>
      <c r="X203" s="40"/>
      <c r="Y203" s="40"/>
      <c r="Z203" s="40"/>
      <c r="AA203" s="40"/>
      <c r="AB203" s="40"/>
      <c r="AC203" s="40"/>
      <c r="AD203" s="40"/>
      <c r="AE203" s="40"/>
      <c r="AT203" s="19" t="s">
        <v>236</v>
      </c>
      <c r="AU203" s="19" t="s">
        <v>84</v>
      </c>
    </row>
    <row r="204" s="13" customFormat="1">
      <c r="A204" s="13"/>
      <c r="B204" s="233"/>
      <c r="C204" s="234"/>
      <c r="D204" s="235" t="s">
        <v>238</v>
      </c>
      <c r="E204" s="236" t="s">
        <v>19</v>
      </c>
      <c r="F204" s="237" t="s">
        <v>876</v>
      </c>
      <c r="G204" s="234"/>
      <c r="H204" s="238">
        <v>63.609999999999999</v>
      </c>
      <c r="I204" s="239"/>
      <c r="J204" s="234"/>
      <c r="K204" s="234"/>
      <c r="L204" s="240"/>
      <c r="M204" s="241"/>
      <c r="N204" s="242"/>
      <c r="O204" s="242"/>
      <c r="P204" s="242"/>
      <c r="Q204" s="242"/>
      <c r="R204" s="242"/>
      <c r="S204" s="242"/>
      <c r="T204" s="242"/>
      <c r="U204" s="243"/>
      <c r="V204" s="13"/>
      <c r="W204" s="13"/>
      <c r="X204" s="13"/>
      <c r="Y204" s="13"/>
      <c r="Z204" s="13"/>
      <c r="AA204" s="13"/>
      <c r="AB204" s="13"/>
      <c r="AC204" s="13"/>
      <c r="AD204" s="13"/>
      <c r="AE204" s="13"/>
      <c r="AT204" s="244" t="s">
        <v>238</v>
      </c>
      <c r="AU204" s="244" t="s">
        <v>84</v>
      </c>
      <c r="AV204" s="13" t="s">
        <v>84</v>
      </c>
      <c r="AW204" s="13" t="s">
        <v>37</v>
      </c>
      <c r="AX204" s="13" t="s">
        <v>75</v>
      </c>
      <c r="AY204" s="244" t="s">
        <v>227</v>
      </c>
    </row>
    <row r="205" s="14" customFormat="1">
      <c r="A205" s="14"/>
      <c r="B205" s="245"/>
      <c r="C205" s="246"/>
      <c r="D205" s="235" t="s">
        <v>238</v>
      </c>
      <c r="E205" s="247" t="s">
        <v>19</v>
      </c>
      <c r="F205" s="248" t="s">
        <v>240</v>
      </c>
      <c r="G205" s="246"/>
      <c r="H205" s="249">
        <v>63.609999999999999</v>
      </c>
      <c r="I205" s="250"/>
      <c r="J205" s="246"/>
      <c r="K205" s="246"/>
      <c r="L205" s="251"/>
      <c r="M205" s="252"/>
      <c r="N205" s="253"/>
      <c r="O205" s="253"/>
      <c r="P205" s="253"/>
      <c r="Q205" s="253"/>
      <c r="R205" s="253"/>
      <c r="S205" s="253"/>
      <c r="T205" s="253"/>
      <c r="U205" s="254"/>
      <c r="V205" s="14"/>
      <c r="W205" s="14"/>
      <c r="X205" s="14"/>
      <c r="Y205" s="14"/>
      <c r="Z205" s="14"/>
      <c r="AA205" s="14"/>
      <c r="AB205" s="14"/>
      <c r="AC205" s="14"/>
      <c r="AD205" s="14"/>
      <c r="AE205" s="14"/>
      <c r="AT205" s="255" t="s">
        <v>238</v>
      </c>
      <c r="AU205" s="255" t="s">
        <v>84</v>
      </c>
      <c r="AV205" s="14" t="s">
        <v>234</v>
      </c>
      <c r="AW205" s="14" t="s">
        <v>37</v>
      </c>
      <c r="AX205" s="14" t="s">
        <v>82</v>
      </c>
      <c r="AY205" s="255" t="s">
        <v>227</v>
      </c>
    </row>
    <row r="206" s="12" customFormat="1" ht="22.8" customHeight="1">
      <c r="A206" s="12"/>
      <c r="B206" s="199"/>
      <c r="C206" s="200"/>
      <c r="D206" s="201" t="s">
        <v>74</v>
      </c>
      <c r="E206" s="213" t="s">
        <v>334</v>
      </c>
      <c r="F206" s="213" t="s">
        <v>335</v>
      </c>
      <c r="G206" s="200"/>
      <c r="H206" s="200"/>
      <c r="I206" s="203"/>
      <c r="J206" s="214">
        <f>BK206</f>
        <v>0</v>
      </c>
      <c r="K206" s="200"/>
      <c r="L206" s="205"/>
      <c r="M206" s="206"/>
      <c r="N206" s="207"/>
      <c r="O206" s="207"/>
      <c r="P206" s="208">
        <f>SUM(P207:P208)</f>
        <v>0</v>
      </c>
      <c r="Q206" s="207"/>
      <c r="R206" s="208">
        <f>SUM(R207:R208)</f>
        <v>0</v>
      </c>
      <c r="S206" s="207"/>
      <c r="T206" s="208">
        <f>SUM(T207:T208)</f>
        <v>0</v>
      </c>
      <c r="U206" s="209"/>
      <c r="V206" s="12"/>
      <c r="W206" s="12"/>
      <c r="X206" s="12"/>
      <c r="Y206" s="12"/>
      <c r="Z206" s="12"/>
      <c r="AA206" s="12"/>
      <c r="AB206" s="12"/>
      <c r="AC206" s="12"/>
      <c r="AD206" s="12"/>
      <c r="AE206" s="12"/>
      <c r="AR206" s="210" t="s">
        <v>82</v>
      </c>
      <c r="AT206" s="211" t="s">
        <v>74</v>
      </c>
      <c r="AU206" s="211" t="s">
        <v>82</v>
      </c>
      <c r="AY206" s="210" t="s">
        <v>227</v>
      </c>
      <c r="BK206" s="212">
        <f>SUM(BK207:BK208)</f>
        <v>0</v>
      </c>
    </row>
    <row r="207" s="2" customFormat="1" ht="33" customHeight="1">
      <c r="A207" s="40"/>
      <c r="B207" s="41"/>
      <c r="C207" s="215" t="s">
        <v>312</v>
      </c>
      <c r="D207" s="215" t="s">
        <v>229</v>
      </c>
      <c r="E207" s="216" t="s">
        <v>478</v>
      </c>
      <c r="F207" s="217" t="s">
        <v>479</v>
      </c>
      <c r="G207" s="218" t="s">
        <v>244</v>
      </c>
      <c r="H207" s="219">
        <v>38.573999999999998</v>
      </c>
      <c r="I207" s="220"/>
      <c r="J207" s="221">
        <f>ROUND(I207*H207,2)</f>
        <v>0</v>
      </c>
      <c r="K207" s="217" t="s">
        <v>233</v>
      </c>
      <c r="L207" s="46"/>
      <c r="M207" s="222" t="s">
        <v>19</v>
      </c>
      <c r="N207" s="223" t="s">
        <v>46</v>
      </c>
      <c r="O207" s="86"/>
      <c r="P207" s="224">
        <f>O207*H207</f>
        <v>0</v>
      </c>
      <c r="Q207" s="224">
        <v>0</v>
      </c>
      <c r="R207" s="224">
        <f>Q207*H207</f>
        <v>0</v>
      </c>
      <c r="S207" s="224">
        <v>0</v>
      </c>
      <c r="T207" s="224">
        <f>S207*H207</f>
        <v>0</v>
      </c>
      <c r="U207" s="225" t="s">
        <v>19</v>
      </c>
      <c r="V207" s="40"/>
      <c r="W207" s="40"/>
      <c r="X207" s="40"/>
      <c r="Y207" s="40"/>
      <c r="Z207" s="40"/>
      <c r="AA207" s="40"/>
      <c r="AB207" s="40"/>
      <c r="AC207" s="40"/>
      <c r="AD207" s="40"/>
      <c r="AE207" s="40"/>
      <c r="AR207" s="226" t="s">
        <v>234</v>
      </c>
      <c r="AT207" s="226" t="s">
        <v>229</v>
      </c>
      <c r="AU207" s="226" t="s">
        <v>84</v>
      </c>
      <c r="AY207" s="19" t="s">
        <v>227</v>
      </c>
      <c r="BE207" s="227">
        <f>IF(N207="základní",J207,0)</f>
        <v>0</v>
      </c>
      <c r="BF207" s="227">
        <f>IF(N207="snížená",J207,0)</f>
        <v>0</v>
      </c>
      <c r="BG207" s="227">
        <f>IF(N207="zákl. přenesená",J207,0)</f>
        <v>0</v>
      </c>
      <c r="BH207" s="227">
        <f>IF(N207="sníž. přenesená",J207,0)</f>
        <v>0</v>
      </c>
      <c r="BI207" s="227">
        <f>IF(N207="nulová",J207,0)</f>
        <v>0</v>
      </c>
      <c r="BJ207" s="19" t="s">
        <v>82</v>
      </c>
      <c r="BK207" s="227">
        <f>ROUND(I207*H207,2)</f>
        <v>0</v>
      </c>
      <c r="BL207" s="19" t="s">
        <v>234</v>
      </c>
      <c r="BM207" s="226" t="s">
        <v>877</v>
      </c>
    </row>
    <row r="208" s="2" customFormat="1">
      <c r="A208" s="40"/>
      <c r="B208" s="41"/>
      <c r="C208" s="42"/>
      <c r="D208" s="228" t="s">
        <v>236</v>
      </c>
      <c r="E208" s="42"/>
      <c r="F208" s="229" t="s">
        <v>481</v>
      </c>
      <c r="G208" s="42"/>
      <c r="H208" s="42"/>
      <c r="I208" s="230"/>
      <c r="J208" s="42"/>
      <c r="K208" s="42"/>
      <c r="L208" s="46"/>
      <c r="M208" s="231"/>
      <c r="N208" s="232"/>
      <c r="O208" s="86"/>
      <c r="P208" s="86"/>
      <c r="Q208" s="86"/>
      <c r="R208" s="86"/>
      <c r="S208" s="86"/>
      <c r="T208" s="86"/>
      <c r="U208" s="87"/>
      <c r="V208" s="40"/>
      <c r="W208" s="40"/>
      <c r="X208" s="40"/>
      <c r="Y208" s="40"/>
      <c r="Z208" s="40"/>
      <c r="AA208" s="40"/>
      <c r="AB208" s="40"/>
      <c r="AC208" s="40"/>
      <c r="AD208" s="40"/>
      <c r="AE208" s="40"/>
      <c r="AT208" s="19" t="s">
        <v>236</v>
      </c>
      <c r="AU208" s="19" t="s">
        <v>84</v>
      </c>
    </row>
    <row r="209" s="12" customFormat="1" ht="25.92" customHeight="1">
      <c r="A209" s="12"/>
      <c r="B209" s="199"/>
      <c r="C209" s="200"/>
      <c r="D209" s="201" t="s">
        <v>74</v>
      </c>
      <c r="E209" s="202" t="s">
        <v>341</v>
      </c>
      <c r="F209" s="202" t="s">
        <v>342</v>
      </c>
      <c r="G209" s="200"/>
      <c r="H209" s="200"/>
      <c r="I209" s="203"/>
      <c r="J209" s="204">
        <f>BK209</f>
        <v>0</v>
      </c>
      <c r="K209" s="200"/>
      <c r="L209" s="205"/>
      <c r="M209" s="206"/>
      <c r="N209" s="207"/>
      <c r="O209" s="207"/>
      <c r="P209" s="208">
        <f>P210+P225+P242+P251+P300+P336+P404</f>
        <v>0</v>
      </c>
      <c r="Q209" s="207"/>
      <c r="R209" s="208">
        <f>R210+R225+R242+R251+R300+R336+R404</f>
        <v>2.2134396999999999</v>
      </c>
      <c r="S209" s="207"/>
      <c r="T209" s="208">
        <f>T210+T225+T242+T251+T300+T336+T404</f>
        <v>0</v>
      </c>
      <c r="U209" s="209"/>
      <c r="V209" s="12"/>
      <c r="W209" s="12"/>
      <c r="X209" s="12"/>
      <c r="Y209" s="12"/>
      <c r="Z209" s="12"/>
      <c r="AA209" s="12"/>
      <c r="AB209" s="12"/>
      <c r="AC209" s="12"/>
      <c r="AD209" s="12"/>
      <c r="AE209" s="12"/>
      <c r="AR209" s="210" t="s">
        <v>84</v>
      </c>
      <c r="AT209" s="211" t="s">
        <v>74</v>
      </c>
      <c r="AU209" s="211" t="s">
        <v>75</v>
      </c>
      <c r="AY209" s="210" t="s">
        <v>227</v>
      </c>
      <c r="BK209" s="212">
        <f>BK210+BK225+BK242+BK251+BK300+BK336+BK404</f>
        <v>0</v>
      </c>
    </row>
    <row r="210" s="12" customFormat="1" ht="22.8" customHeight="1">
      <c r="A210" s="12"/>
      <c r="B210" s="199"/>
      <c r="C210" s="200"/>
      <c r="D210" s="201" t="s">
        <v>74</v>
      </c>
      <c r="E210" s="213" t="s">
        <v>482</v>
      </c>
      <c r="F210" s="213" t="s">
        <v>483</v>
      </c>
      <c r="G210" s="200"/>
      <c r="H210" s="200"/>
      <c r="I210" s="203"/>
      <c r="J210" s="214">
        <f>BK210</f>
        <v>0</v>
      </c>
      <c r="K210" s="200"/>
      <c r="L210" s="205"/>
      <c r="M210" s="206"/>
      <c r="N210" s="207"/>
      <c r="O210" s="207"/>
      <c r="P210" s="208">
        <f>SUM(P211:P224)</f>
        <v>0</v>
      </c>
      <c r="Q210" s="207"/>
      <c r="R210" s="208">
        <f>SUM(R211:R224)</f>
        <v>0.1027314</v>
      </c>
      <c r="S210" s="207"/>
      <c r="T210" s="208">
        <f>SUM(T211:T224)</f>
        <v>0</v>
      </c>
      <c r="U210" s="209"/>
      <c r="V210" s="12"/>
      <c r="W210" s="12"/>
      <c r="X210" s="12"/>
      <c r="Y210" s="12"/>
      <c r="Z210" s="12"/>
      <c r="AA210" s="12"/>
      <c r="AB210" s="12"/>
      <c r="AC210" s="12"/>
      <c r="AD210" s="12"/>
      <c r="AE210" s="12"/>
      <c r="AR210" s="210" t="s">
        <v>84</v>
      </c>
      <c r="AT210" s="211" t="s">
        <v>74</v>
      </c>
      <c r="AU210" s="211" t="s">
        <v>82</v>
      </c>
      <c r="AY210" s="210" t="s">
        <v>227</v>
      </c>
      <c r="BK210" s="212">
        <f>SUM(BK211:BK224)</f>
        <v>0</v>
      </c>
    </row>
    <row r="211" s="2" customFormat="1" ht="21.75" customHeight="1">
      <c r="A211" s="40"/>
      <c r="B211" s="41"/>
      <c r="C211" s="215" t="s">
        <v>508</v>
      </c>
      <c r="D211" s="215" t="s">
        <v>229</v>
      </c>
      <c r="E211" s="216" t="s">
        <v>484</v>
      </c>
      <c r="F211" s="217" t="s">
        <v>485</v>
      </c>
      <c r="G211" s="218" t="s">
        <v>259</v>
      </c>
      <c r="H211" s="219">
        <v>14.75</v>
      </c>
      <c r="I211" s="220"/>
      <c r="J211" s="221">
        <f>ROUND(I211*H211,2)</f>
        <v>0</v>
      </c>
      <c r="K211" s="217" t="s">
        <v>233</v>
      </c>
      <c r="L211" s="46"/>
      <c r="M211" s="222" t="s">
        <v>19</v>
      </c>
      <c r="N211" s="223" t="s">
        <v>46</v>
      </c>
      <c r="O211" s="86"/>
      <c r="P211" s="224">
        <f>O211*H211</f>
        <v>0</v>
      </c>
      <c r="Q211" s="224">
        <v>0</v>
      </c>
      <c r="R211" s="224">
        <f>Q211*H211</f>
        <v>0</v>
      </c>
      <c r="S211" s="224">
        <v>0</v>
      </c>
      <c r="T211" s="224">
        <f>S211*H211</f>
        <v>0</v>
      </c>
      <c r="U211" s="225" t="s">
        <v>19</v>
      </c>
      <c r="V211" s="40"/>
      <c r="W211" s="40"/>
      <c r="X211" s="40"/>
      <c r="Y211" s="40"/>
      <c r="Z211" s="40"/>
      <c r="AA211" s="40"/>
      <c r="AB211" s="40"/>
      <c r="AC211" s="40"/>
      <c r="AD211" s="40"/>
      <c r="AE211" s="40"/>
      <c r="AR211" s="226" t="s">
        <v>336</v>
      </c>
      <c r="AT211" s="226" t="s">
        <v>229</v>
      </c>
      <c r="AU211" s="226" t="s">
        <v>84</v>
      </c>
      <c r="AY211" s="19" t="s">
        <v>227</v>
      </c>
      <c r="BE211" s="227">
        <f>IF(N211="základní",J211,0)</f>
        <v>0</v>
      </c>
      <c r="BF211" s="227">
        <f>IF(N211="snížená",J211,0)</f>
        <v>0</v>
      </c>
      <c r="BG211" s="227">
        <f>IF(N211="zákl. přenesená",J211,0)</f>
        <v>0</v>
      </c>
      <c r="BH211" s="227">
        <f>IF(N211="sníž. přenesená",J211,0)</f>
        <v>0</v>
      </c>
      <c r="BI211" s="227">
        <f>IF(N211="nulová",J211,0)</f>
        <v>0</v>
      </c>
      <c r="BJ211" s="19" t="s">
        <v>82</v>
      </c>
      <c r="BK211" s="227">
        <f>ROUND(I211*H211,2)</f>
        <v>0</v>
      </c>
      <c r="BL211" s="19" t="s">
        <v>336</v>
      </c>
      <c r="BM211" s="226" t="s">
        <v>878</v>
      </c>
    </row>
    <row r="212" s="2" customFormat="1">
      <c r="A212" s="40"/>
      <c r="B212" s="41"/>
      <c r="C212" s="42"/>
      <c r="D212" s="228" t="s">
        <v>236</v>
      </c>
      <c r="E212" s="42"/>
      <c r="F212" s="229" t="s">
        <v>487</v>
      </c>
      <c r="G212" s="42"/>
      <c r="H212" s="42"/>
      <c r="I212" s="230"/>
      <c r="J212" s="42"/>
      <c r="K212" s="42"/>
      <c r="L212" s="46"/>
      <c r="M212" s="231"/>
      <c r="N212" s="232"/>
      <c r="O212" s="86"/>
      <c r="P212" s="86"/>
      <c r="Q212" s="86"/>
      <c r="R212" s="86"/>
      <c r="S212" s="86"/>
      <c r="T212" s="86"/>
      <c r="U212" s="87"/>
      <c r="V212" s="40"/>
      <c r="W212" s="40"/>
      <c r="X212" s="40"/>
      <c r="Y212" s="40"/>
      <c r="Z212" s="40"/>
      <c r="AA212" s="40"/>
      <c r="AB212" s="40"/>
      <c r="AC212" s="40"/>
      <c r="AD212" s="40"/>
      <c r="AE212" s="40"/>
      <c r="AT212" s="19" t="s">
        <v>236</v>
      </c>
      <c r="AU212" s="19" t="s">
        <v>84</v>
      </c>
    </row>
    <row r="213" s="13" customFormat="1">
      <c r="A213" s="13"/>
      <c r="B213" s="233"/>
      <c r="C213" s="234"/>
      <c r="D213" s="235" t="s">
        <v>238</v>
      </c>
      <c r="E213" s="236" t="s">
        <v>19</v>
      </c>
      <c r="F213" s="237" t="s">
        <v>879</v>
      </c>
      <c r="G213" s="234"/>
      <c r="H213" s="238">
        <v>14.75</v>
      </c>
      <c r="I213" s="239"/>
      <c r="J213" s="234"/>
      <c r="K213" s="234"/>
      <c r="L213" s="240"/>
      <c r="M213" s="241"/>
      <c r="N213" s="242"/>
      <c r="O213" s="242"/>
      <c r="P213" s="242"/>
      <c r="Q213" s="242"/>
      <c r="R213" s="242"/>
      <c r="S213" s="242"/>
      <c r="T213" s="242"/>
      <c r="U213" s="243"/>
      <c r="V213" s="13"/>
      <c r="W213" s="13"/>
      <c r="X213" s="13"/>
      <c r="Y213" s="13"/>
      <c r="Z213" s="13"/>
      <c r="AA213" s="13"/>
      <c r="AB213" s="13"/>
      <c r="AC213" s="13"/>
      <c r="AD213" s="13"/>
      <c r="AE213" s="13"/>
      <c r="AT213" s="244" t="s">
        <v>238</v>
      </c>
      <c r="AU213" s="244" t="s">
        <v>84</v>
      </c>
      <c r="AV213" s="13" t="s">
        <v>84</v>
      </c>
      <c r="AW213" s="13" t="s">
        <v>37</v>
      </c>
      <c r="AX213" s="13" t="s">
        <v>75</v>
      </c>
      <c r="AY213" s="244" t="s">
        <v>227</v>
      </c>
    </row>
    <row r="214" s="14" customFormat="1">
      <c r="A214" s="14"/>
      <c r="B214" s="245"/>
      <c r="C214" s="246"/>
      <c r="D214" s="235" t="s">
        <v>238</v>
      </c>
      <c r="E214" s="247" t="s">
        <v>19</v>
      </c>
      <c r="F214" s="248" t="s">
        <v>240</v>
      </c>
      <c r="G214" s="246"/>
      <c r="H214" s="249">
        <v>14.75</v>
      </c>
      <c r="I214" s="250"/>
      <c r="J214" s="246"/>
      <c r="K214" s="246"/>
      <c r="L214" s="251"/>
      <c r="M214" s="252"/>
      <c r="N214" s="253"/>
      <c r="O214" s="253"/>
      <c r="P214" s="253"/>
      <c r="Q214" s="253"/>
      <c r="R214" s="253"/>
      <c r="S214" s="253"/>
      <c r="T214" s="253"/>
      <c r="U214" s="254"/>
      <c r="V214" s="14"/>
      <c r="W214" s="14"/>
      <c r="X214" s="14"/>
      <c r="Y214" s="14"/>
      <c r="Z214" s="14"/>
      <c r="AA214" s="14"/>
      <c r="AB214" s="14"/>
      <c r="AC214" s="14"/>
      <c r="AD214" s="14"/>
      <c r="AE214" s="14"/>
      <c r="AT214" s="255" t="s">
        <v>238</v>
      </c>
      <c r="AU214" s="255" t="s">
        <v>84</v>
      </c>
      <c r="AV214" s="14" t="s">
        <v>234</v>
      </c>
      <c r="AW214" s="14" t="s">
        <v>37</v>
      </c>
      <c r="AX214" s="14" t="s">
        <v>82</v>
      </c>
      <c r="AY214" s="255" t="s">
        <v>227</v>
      </c>
    </row>
    <row r="215" s="2" customFormat="1" ht="16.5" customHeight="1">
      <c r="A215" s="40"/>
      <c r="B215" s="41"/>
      <c r="C215" s="256" t="s">
        <v>514</v>
      </c>
      <c r="D215" s="256" t="s">
        <v>241</v>
      </c>
      <c r="E215" s="257" t="s">
        <v>489</v>
      </c>
      <c r="F215" s="258" t="s">
        <v>490</v>
      </c>
      <c r="G215" s="259" t="s">
        <v>244</v>
      </c>
      <c r="H215" s="260">
        <v>0.0040000000000000001</v>
      </c>
      <c r="I215" s="261"/>
      <c r="J215" s="262">
        <f>ROUND(I215*H215,2)</f>
        <v>0</v>
      </c>
      <c r="K215" s="258" t="s">
        <v>233</v>
      </c>
      <c r="L215" s="263"/>
      <c r="M215" s="264" t="s">
        <v>19</v>
      </c>
      <c r="N215" s="265" t="s">
        <v>46</v>
      </c>
      <c r="O215" s="86"/>
      <c r="P215" s="224">
        <f>O215*H215</f>
        <v>0</v>
      </c>
      <c r="Q215" s="224">
        <v>1</v>
      </c>
      <c r="R215" s="224">
        <f>Q215*H215</f>
        <v>0.0040000000000000001</v>
      </c>
      <c r="S215" s="224">
        <v>0</v>
      </c>
      <c r="T215" s="224">
        <f>S215*H215</f>
        <v>0</v>
      </c>
      <c r="U215" s="225" t="s">
        <v>19</v>
      </c>
      <c r="V215" s="40"/>
      <c r="W215" s="40"/>
      <c r="X215" s="40"/>
      <c r="Y215" s="40"/>
      <c r="Z215" s="40"/>
      <c r="AA215" s="40"/>
      <c r="AB215" s="40"/>
      <c r="AC215" s="40"/>
      <c r="AD215" s="40"/>
      <c r="AE215" s="40"/>
      <c r="AR215" s="226" t="s">
        <v>491</v>
      </c>
      <c r="AT215" s="226" t="s">
        <v>241</v>
      </c>
      <c r="AU215" s="226" t="s">
        <v>84</v>
      </c>
      <c r="AY215" s="19" t="s">
        <v>227</v>
      </c>
      <c r="BE215" s="227">
        <f>IF(N215="základní",J215,0)</f>
        <v>0</v>
      </c>
      <c r="BF215" s="227">
        <f>IF(N215="snížená",J215,0)</f>
        <v>0</v>
      </c>
      <c r="BG215" s="227">
        <f>IF(N215="zákl. přenesená",J215,0)</f>
        <v>0</v>
      </c>
      <c r="BH215" s="227">
        <f>IF(N215="sníž. přenesená",J215,0)</f>
        <v>0</v>
      </c>
      <c r="BI215" s="227">
        <f>IF(N215="nulová",J215,0)</f>
        <v>0</v>
      </c>
      <c r="BJ215" s="19" t="s">
        <v>82</v>
      </c>
      <c r="BK215" s="227">
        <f>ROUND(I215*H215,2)</f>
        <v>0</v>
      </c>
      <c r="BL215" s="19" t="s">
        <v>336</v>
      </c>
      <c r="BM215" s="226" t="s">
        <v>880</v>
      </c>
    </row>
    <row r="216" s="13" customFormat="1">
      <c r="A216" s="13"/>
      <c r="B216" s="233"/>
      <c r="C216" s="234"/>
      <c r="D216" s="235" t="s">
        <v>238</v>
      </c>
      <c r="E216" s="234"/>
      <c r="F216" s="237" t="s">
        <v>881</v>
      </c>
      <c r="G216" s="234"/>
      <c r="H216" s="238">
        <v>0.0040000000000000001</v>
      </c>
      <c r="I216" s="239"/>
      <c r="J216" s="234"/>
      <c r="K216" s="234"/>
      <c r="L216" s="240"/>
      <c r="M216" s="241"/>
      <c r="N216" s="242"/>
      <c r="O216" s="242"/>
      <c r="P216" s="242"/>
      <c r="Q216" s="242"/>
      <c r="R216" s="242"/>
      <c r="S216" s="242"/>
      <c r="T216" s="242"/>
      <c r="U216" s="243"/>
      <c r="V216" s="13"/>
      <c r="W216" s="13"/>
      <c r="X216" s="13"/>
      <c r="Y216" s="13"/>
      <c r="Z216" s="13"/>
      <c r="AA216" s="13"/>
      <c r="AB216" s="13"/>
      <c r="AC216" s="13"/>
      <c r="AD216" s="13"/>
      <c r="AE216" s="13"/>
      <c r="AT216" s="244" t="s">
        <v>238</v>
      </c>
      <c r="AU216" s="244" t="s">
        <v>84</v>
      </c>
      <c r="AV216" s="13" t="s">
        <v>84</v>
      </c>
      <c r="AW216" s="13" t="s">
        <v>4</v>
      </c>
      <c r="AX216" s="13" t="s">
        <v>82</v>
      </c>
      <c r="AY216" s="244" t="s">
        <v>227</v>
      </c>
    </row>
    <row r="217" s="2" customFormat="1" ht="16.5" customHeight="1">
      <c r="A217" s="40"/>
      <c r="B217" s="41"/>
      <c r="C217" s="215" t="s">
        <v>521</v>
      </c>
      <c r="D217" s="215" t="s">
        <v>229</v>
      </c>
      <c r="E217" s="216" t="s">
        <v>495</v>
      </c>
      <c r="F217" s="217" t="s">
        <v>496</v>
      </c>
      <c r="G217" s="218" t="s">
        <v>259</v>
      </c>
      <c r="H217" s="219">
        <v>14.75</v>
      </c>
      <c r="I217" s="220"/>
      <c r="J217" s="221">
        <f>ROUND(I217*H217,2)</f>
        <v>0</v>
      </c>
      <c r="K217" s="217" t="s">
        <v>233</v>
      </c>
      <c r="L217" s="46"/>
      <c r="M217" s="222" t="s">
        <v>19</v>
      </c>
      <c r="N217" s="223" t="s">
        <v>46</v>
      </c>
      <c r="O217" s="86"/>
      <c r="P217" s="224">
        <f>O217*H217</f>
        <v>0</v>
      </c>
      <c r="Q217" s="224">
        <v>0.00040000000000000002</v>
      </c>
      <c r="R217" s="224">
        <f>Q217*H217</f>
        <v>0.0058999999999999999</v>
      </c>
      <c r="S217" s="224">
        <v>0</v>
      </c>
      <c r="T217" s="224">
        <f>S217*H217</f>
        <v>0</v>
      </c>
      <c r="U217" s="225" t="s">
        <v>19</v>
      </c>
      <c r="V217" s="40"/>
      <c r="W217" s="40"/>
      <c r="X217" s="40"/>
      <c r="Y217" s="40"/>
      <c r="Z217" s="40"/>
      <c r="AA217" s="40"/>
      <c r="AB217" s="40"/>
      <c r="AC217" s="40"/>
      <c r="AD217" s="40"/>
      <c r="AE217" s="40"/>
      <c r="AR217" s="226" t="s">
        <v>336</v>
      </c>
      <c r="AT217" s="226" t="s">
        <v>229</v>
      </c>
      <c r="AU217" s="226" t="s">
        <v>84</v>
      </c>
      <c r="AY217" s="19" t="s">
        <v>227</v>
      </c>
      <c r="BE217" s="227">
        <f>IF(N217="základní",J217,0)</f>
        <v>0</v>
      </c>
      <c r="BF217" s="227">
        <f>IF(N217="snížená",J217,0)</f>
        <v>0</v>
      </c>
      <c r="BG217" s="227">
        <f>IF(N217="zákl. přenesená",J217,0)</f>
        <v>0</v>
      </c>
      <c r="BH217" s="227">
        <f>IF(N217="sníž. přenesená",J217,0)</f>
        <v>0</v>
      </c>
      <c r="BI217" s="227">
        <f>IF(N217="nulová",J217,0)</f>
        <v>0</v>
      </c>
      <c r="BJ217" s="19" t="s">
        <v>82</v>
      </c>
      <c r="BK217" s="227">
        <f>ROUND(I217*H217,2)</f>
        <v>0</v>
      </c>
      <c r="BL217" s="19" t="s">
        <v>336</v>
      </c>
      <c r="BM217" s="226" t="s">
        <v>882</v>
      </c>
    </row>
    <row r="218" s="2" customFormat="1">
      <c r="A218" s="40"/>
      <c r="B218" s="41"/>
      <c r="C218" s="42"/>
      <c r="D218" s="228" t="s">
        <v>236</v>
      </c>
      <c r="E218" s="42"/>
      <c r="F218" s="229" t="s">
        <v>498</v>
      </c>
      <c r="G218" s="42"/>
      <c r="H218" s="42"/>
      <c r="I218" s="230"/>
      <c r="J218" s="42"/>
      <c r="K218" s="42"/>
      <c r="L218" s="46"/>
      <c r="M218" s="231"/>
      <c r="N218" s="232"/>
      <c r="O218" s="86"/>
      <c r="P218" s="86"/>
      <c r="Q218" s="86"/>
      <c r="R218" s="86"/>
      <c r="S218" s="86"/>
      <c r="T218" s="86"/>
      <c r="U218" s="87"/>
      <c r="V218" s="40"/>
      <c r="W218" s="40"/>
      <c r="X218" s="40"/>
      <c r="Y218" s="40"/>
      <c r="Z218" s="40"/>
      <c r="AA218" s="40"/>
      <c r="AB218" s="40"/>
      <c r="AC218" s="40"/>
      <c r="AD218" s="40"/>
      <c r="AE218" s="40"/>
      <c r="AT218" s="19" t="s">
        <v>236</v>
      </c>
      <c r="AU218" s="19" t="s">
        <v>84</v>
      </c>
    </row>
    <row r="219" s="13" customFormat="1">
      <c r="A219" s="13"/>
      <c r="B219" s="233"/>
      <c r="C219" s="234"/>
      <c r="D219" s="235" t="s">
        <v>238</v>
      </c>
      <c r="E219" s="236" t="s">
        <v>19</v>
      </c>
      <c r="F219" s="237" t="s">
        <v>883</v>
      </c>
      <c r="G219" s="234"/>
      <c r="H219" s="238">
        <v>14.75</v>
      </c>
      <c r="I219" s="239"/>
      <c r="J219" s="234"/>
      <c r="K219" s="234"/>
      <c r="L219" s="240"/>
      <c r="M219" s="241"/>
      <c r="N219" s="242"/>
      <c r="O219" s="242"/>
      <c r="P219" s="242"/>
      <c r="Q219" s="242"/>
      <c r="R219" s="242"/>
      <c r="S219" s="242"/>
      <c r="T219" s="242"/>
      <c r="U219" s="243"/>
      <c r="V219" s="13"/>
      <c r="W219" s="13"/>
      <c r="X219" s="13"/>
      <c r="Y219" s="13"/>
      <c r="Z219" s="13"/>
      <c r="AA219" s="13"/>
      <c r="AB219" s="13"/>
      <c r="AC219" s="13"/>
      <c r="AD219" s="13"/>
      <c r="AE219" s="13"/>
      <c r="AT219" s="244" t="s">
        <v>238</v>
      </c>
      <c r="AU219" s="244" t="s">
        <v>84</v>
      </c>
      <c r="AV219" s="13" t="s">
        <v>84</v>
      </c>
      <c r="AW219" s="13" t="s">
        <v>37</v>
      </c>
      <c r="AX219" s="13" t="s">
        <v>75</v>
      </c>
      <c r="AY219" s="244" t="s">
        <v>227</v>
      </c>
    </row>
    <row r="220" s="14" customFormat="1">
      <c r="A220" s="14"/>
      <c r="B220" s="245"/>
      <c r="C220" s="246"/>
      <c r="D220" s="235" t="s">
        <v>238</v>
      </c>
      <c r="E220" s="247" t="s">
        <v>19</v>
      </c>
      <c r="F220" s="248" t="s">
        <v>240</v>
      </c>
      <c r="G220" s="246"/>
      <c r="H220" s="249">
        <v>14.75</v>
      </c>
      <c r="I220" s="250"/>
      <c r="J220" s="246"/>
      <c r="K220" s="246"/>
      <c r="L220" s="251"/>
      <c r="M220" s="252"/>
      <c r="N220" s="253"/>
      <c r="O220" s="253"/>
      <c r="P220" s="253"/>
      <c r="Q220" s="253"/>
      <c r="R220" s="253"/>
      <c r="S220" s="253"/>
      <c r="T220" s="253"/>
      <c r="U220" s="254"/>
      <c r="V220" s="14"/>
      <c r="W220" s="14"/>
      <c r="X220" s="14"/>
      <c r="Y220" s="14"/>
      <c r="Z220" s="14"/>
      <c r="AA220" s="14"/>
      <c r="AB220" s="14"/>
      <c r="AC220" s="14"/>
      <c r="AD220" s="14"/>
      <c r="AE220" s="14"/>
      <c r="AT220" s="255" t="s">
        <v>238</v>
      </c>
      <c r="AU220" s="255" t="s">
        <v>84</v>
      </c>
      <c r="AV220" s="14" t="s">
        <v>234</v>
      </c>
      <c r="AW220" s="14" t="s">
        <v>37</v>
      </c>
      <c r="AX220" s="14" t="s">
        <v>82</v>
      </c>
      <c r="AY220" s="255" t="s">
        <v>227</v>
      </c>
    </row>
    <row r="221" s="2" customFormat="1" ht="24.15" customHeight="1">
      <c r="A221" s="40"/>
      <c r="B221" s="41"/>
      <c r="C221" s="256" t="s">
        <v>526</v>
      </c>
      <c r="D221" s="256" t="s">
        <v>241</v>
      </c>
      <c r="E221" s="257" t="s">
        <v>500</v>
      </c>
      <c r="F221" s="258" t="s">
        <v>501</v>
      </c>
      <c r="G221" s="259" t="s">
        <v>259</v>
      </c>
      <c r="H221" s="260">
        <v>17.190999999999999</v>
      </c>
      <c r="I221" s="261"/>
      <c r="J221" s="262">
        <f>ROUND(I221*H221,2)</f>
        <v>0</v>
      </c>
      <c r="K221" s="258" t="s">
        <v>233</v>
      </c>
      <c r="L221" s="263"/>
      <c r="M221" s="264" t="s">
        <v>19</v>
      </c>
      <c r="N221" s="265" t="s">
        <v>46</v>
      </c>
      <c r="O221" s="86"/>
      <c r="P221" s="224">
        <f>O221*H221</f>
        <v>0</v>
      </c>
      <c r="Q221" s="224">
        <v>0.0054000000000000003</v>
      </c>
      <c r="R221" s="224">
        <f>Q221*H221</f>
        <v>0.092831399999999994</v>
      </c>
      <c r="S221" s="224">
        <v>0</v>
      </c>
      <c r="T221" s="224">
        <f>S221*H221</f>
        <v>0</v>
      </c>
      <c r="U221" s="225" t="s">
        <v>19</v>
      </c>
      <c r="V221" s="40"/>
      <c r="W221" s="40"/>
      <c r="X221" s="40"/>
      <c r="Y221" s="40"/>
      <c r="Z221" s="40"/>
      <c r="AA221" s="40"/>
      <c r="AB221" s="40"/>
      <c r="AC221" s="40"/>
      <c r="AD221" s="40"/>
      <c r="AE221" s="40"/>
      <c r="AR221" s="226" t="s">
        <v>491</v>
      </c>
      <c r="AT221" s="226" t="s">
        <v>241</v>
      </c>
      <c r="AU221" s="226" t="s">
        <v>84</v>
      </c>
      <c r="AY221" s="19" t="s">
        <v>227</v>
      </c>
      <c r="BE221" s="227">
        <f>IF(N221="základní",J221,0)</f>
        <v>0</v>
      </c>
      <c r="BF221" s="227">
        <f>IF(N221="snížená",J221,0)</f>
        <v>0</v>
      </c>
      <c r="BG221" s="227">
        <f>IF(N221="zákl. přenesená",J221,0)</f>
        <v>0</v>
      </c>
      <c r="BH221" s="227">
        <f>IF(N221="sníž. přenesená",J221,0)</f>
        <v>0</v>
      </c>
      <c r="BI221" s="227">
        <f>IF(N221="nulová",J221,0)</f>
        <v>0</v>
      </c>
      <c r="BJ221" s="19" t="s">
        <v>82</v>
      </c>
      <c r="BK221" s="227">
        <f>ROUND(I221*H221,2)</f>
        <v>0</v>
      </c>
      <c r="BL221" s="19" t="s">
        <v>336</v>
      </c>
      <c r="BM221" s="226" t="s">
        <v>884</v>
      </c>
    </row>
    <row r="222" s="13" customFormat="1">
      <c r="A222" s="13"/>
      <c r="B222" s="233"/>
      <c r="C222" s="234"/>
      <c r="D222" s="235" t="s">
        <v>238</v>
      </c>
      <c r="E222" s="234"/>
      <c r="F222" s="237" t="s">
        <v>885</v>
      </c>
      <c r="G222" s="234"/>
      <c r="H222" s="238">
        <v>17.190999999999999</v>
      </c>
      <c r="I222" s="239"/>
      <c r="J222" s="234"/>
      <c r="K222" s="234"/>
      <c r="L222" s="240"/>
      <c r="M222" s="241"/>
      <c r="N222" s="242"/>
      <c r="O222" s="242"/>
      <c r="P222" s="242"/>
      <c r="Q222" s="242"/>
      <c r="R222" s="242"/>
      <c r="S222" s="242"/>
      <c r="T222" s="242"/>
      <c r="U222" s="243"/>
      <c r="V222" s="13"/>
      <c r="W222" s="13"/>
      <c r="X222" s="13"/>
      <c r="Y222" s="13"/>
      <c r="Z222" s="13"/>
      <c r="AA222" s="13"/>
      <c r="AB222" s="13"/>
      <c r="AC222" s="13"/>
      <c r="AD222" s="13"/>
      <c r="AE222" s="13"/>
      <c r="AT222" s="244" t="s">
        <v>238</v>
      </c>
      <c r="AU222" s="244" t="s">
        <v>84</v>
      </c>
      <c r="AV222" s="13" t="s">
        <v>84</v>
      </c>
      <c r="AW222" s="13" t="s">
        <v>4</v>
      </c>
      <c r="AX222" s="13" t="s">
        <v>82</v>
      </c>
      <c r="AY222" s="244" t="s">
        <v>227</v>
      </c>
    </row>
    <row r="223" s="2" customFormat="1" ht="24.15" customHeight="1">
      <c r="A223" s="40"/>
      <c r="B223" s="41"/>
      <c r="C223" s="215" t="s">
        <v>531</v>
      </c>
      <c r="D223" s="215" t="s">
        <v>229</v>
      </c>
      <c r="E223" s="216" t="s">
        <v>504</v>
      </c>
      <c r="F223" s="217" t="s">
        <v>505</v>
      </c>
      <c r="G223" s="218" t="s">
        <v>244</v>
      </c>
      <c r="H223" s="219">
        <v>0.10299999999999999</v>
      </c>
      <c r="I223" s="220"/>
      <c r="J223" s="221">
        <f>ROUND(I223*H223,2)</f>
        <v>0</v>
      </c>
      <c r="K223" s="217" t="s">
        <v>233</v>
      </c>
      <c r="L223" s="46"/>
      <c r="M223" s="222" t="s">
        <v>19</v>
      </c>
      <c r="N223" s="223" t="s">
        <v>46</v>
      </c>
      <c r="O223" s="86"/>
      <c r="P223" s="224">
        <f>O223*H223</f>
        <v>0</v>
      </c>
      <c r="Q223" s="224">
        <v>0</v>
      </c>
      <c r="R223" s="224">
        <f>Q223*H223</f>
        <v>0</v>
      </c>
      <c r="S223" s="224">
        <v>0</v>
      </c>
      <c r="T223" s="224">
        <f>S223*H223</f>
        <v>0</v>
      </c>
      <c r="U223" s="225" t="s">
        <v>19</v>
      </c>
      <c r="V223" s="40"/>
      <c r="W223" s="40"/>
      <c r="X223" s="40"/>
      <c r="Y223" s="40"/>
      <c r="Z223" s="40"/>
      <c r="AA223" s="40"/>
      <c r="AB223" s="40"/>
      <c r="AC223" s="40"/>
      <c r="AD223" s="40"/>
      <c r="AE223" s="40"/>
      <c r="AR223" s="226" t="s">
        <v>336</v>
      </c>
      <c r="AT223" s="226" t="s">
        <v>229</v>
      </c>
      <c r="AU223" s="226" t="s">
        <v>84</v>
      </c>
      <c r="AY223" s="19" t="s">
        <v>227</v>
      </c>
      <c r="BE223" s="227">
        <f>IF(N223="základní",J223,0)</f>
        <v>0</v>
      </c>
      <c r="BF223" s="227">
        <f>IF(N223="snížená",J223,0)</f>
        <v>0</v>
      </c>
      <c r="BG223" s="227">
        <f>IF(N223="zákl. přenesená",J223,0)</f>
        <v>0</v>
      </c>
      <c r="BH223" s="227">
        <f>IF(N223="sníž. přenesená",J223,0)</f>
        <v>0</v>
      </c>
      <c r="BI223" s="227">
        <f>IF(N223="nulová",J223,0)</f>
        <v>0</v>
      </c>
      <c r="BJ223" s="19" t="s">
        <v>82</v>
      </c>
      <c r="BK223" s="227">
        <f>ROUND(I223*H223,2)</f>
        <v>0</v>
      </c>
      <c r="BL223" s="19" t="s">
        <v>336</v>
      </c>
      <c r="BM223" s="226" t="s">
        <v>886</v>
      </c>
    </row>
    <row r="224" s="2" customFormat="1">
      <c r="A224" s="40"/>
      <c r="B224" s="41"/>
      <c r="C224" s="42"/>
      <c r="D224" s="228" t="s">
        <v>236</v>
      </c>
      <c r="E224" s="42"/>
      <c r="F224" s="229" t="s">
        <v>507</v>
      </c>
      <c r="G224" s="42"/>
      <c r="H224" s="42"/>
      <c r="I224" s="230"/>
      <c r="J224" s="42"/>
      <c r="K224" s="42"/>
      <c r="L224" s="46"/>
      <c r="M224" s="231"/>
      <c r="N224" s="232"/>
      <c r="O224" s="86"/>
      <c r="P224" s="86"/>
      <c r="Q224" s="86"/>
      <c r="R224" s="86"/>
      <c r="S224" s="86"/>
      <c r="T224" s="86"/>
      <c r="U224" s="87"/>
      <c r="V224" s="40"/>
      <c r="W224" s="40"/>
      <c r="X224" s="40"/>
      <c r="Y224" s="40"/>
      <c r="Z224" s="40"/>
      <c r="AA224" s="40"/>
      <c r="AB224" s="40"/>
      <c r="AC224" s="40"/>
      <c r="AD224" s="40"/>
      <c r="AE224" s="40"/>
      <c r="AT224" s="19" t="s">
        <v>236</v>
      </c>
      <c r="AU224" s="19" t="s">
        <v>84</v>
      </c>
    </row>
    <row r="225" s="12" customFormat="1" ht="22.8" customHeight="1">
      <c r="A225" s="12"/>
      <c r="B225" s="199"/>
      <c r="C225" s="200"/>
      <c r="D225" s="201" t="s">
        <v>74</v>
      </c>
      <c r="E225" s="213" t="s">
        <v>343</v>
      </c>
      <c r="F225" s="213" t="s">
        <v>344</v>
      </c>
      <c r="G225" s="200"/>
      <c r="H225" s="200"/>
      <c r="I225" s="203"/>
      <c r="J225" s="214">
        <f>BK225</f>
        <v>0</v>
      </c>
      <c r="K225" s="200"/>
      <c r="L225" s="205"/>
      <c r="M225" s="206"/>
      <c r="N225" s="207"/>
      <c r="O225" s="207"/>
      <c r="P225" s="208">
        <f>SUM(P226:P241)</f>
        <v>0</v>
      </c>
      <c r="Q225" s="207"/>
      <c r="R225" s="208">
        <f>SUM(R226:R241)</f>
        <v>0.12438</v>
      </c>
      <c r="S225" s="207"/>
      <c r="T225" s="208">
        <f>SUM(T226:T241)</f>
        <v>0</v>
      </c>
      <c r="U225" s="209"/>
      <c r="V225" s="12"/>
      <c r="W225" s="12"/>
      <c r="X225" s="12"/>
      <c r="Y225" s="12"/>
      <c r="Z225" s="12"/>
      <c r="AA225" s="12"/>
      <c r="AB225" s="12"/>
      <c r="AC225" s="12"/>
      <c r="AD225" s="12"/>
      <c r="AE225" s="12"/>
      <c r="AR225" s="210" t="s">
        <v>84</v>
      </c>
      <c r="AT225" s="211" t="s">
        <v>74</v>
      </c>
      <c r="AU225" s="211" t="s">
        <v>82</v>
      </c>
      <c r="AY225" s="210" t="s">
        <v>227</v>
      </c>
      <c r="BK225" s="212">
        <f>SUM(BK226:BK241)</f>
        <v>0</v>
      </c>
    </row>
    <row r="226" s="2" customFormat="1" ht="24.15" customHeight="1">
      <c r="A226" s="40"/>
      <c r="B226" s="41"/>
      <c r="C226" s="215" t="s">
        <v>538</v>
      </c>
      <c r="D226" s="215" t="s">
        <v>229</v>
      </c>
      <c r="E226" s="216" t="s">
        <v>509</v>
      </c>
      <c r="F226" s="217" t="s">
        <v>510</v>
      </c>
      <c r="G226" s="218" t="s">
        <v>348</v>
      </c>
      <c r="H226" s="219">
        <v>4</v>
      </c>
      <c r="I226" s="220"/>
      <c r="J226" s="221">
        <f>ROUND(I226*H226,2)</f>
        <v>0</v>
      </c>
      <c r="K226" s="217" t="s">
        <v>233</v>
      </c>
      <c r="L226" s="46"/>
      <c r="M226" s="222" t="s">
        <v>19</v>
      </c>
      <c r="N226" s="223" t="s">
        <v>46</v>
      </c>
      <c r="O226" s="86"/>
      <c r="P226" s="224">
        <f>O226*H226</f>
        <v>0</v>
      </c>
      <c r="Q226" s="224">
        <v>0</v>
      </c>
      <c r="R226" s="224">
        <f>Q226*H226</f>
        <v>0</v>
      </c>
      <c r="S226" s="224">
        <v>0</v>
      </c>
      <c r="T226" s="224">
        <f>S226*H226</f>
        <v>0</v>
      </c>
      <c r="U226" s="225" t="s">
        <v>19</v>
      </c>
      <c r="V226" s="40"/>
      <c r="W226" s="40"/>
      <c r="X226" s="40"/>
      <c r="Y226" s="40"/>
      <c r="Z226" s="40"/>
      <c r="AA226" s="40"/>
      <c r="AB226" s="40"/>
      <c r="AC226" s="40"/>
      <c r="AD226" s="40"/>
      <c r="AE226" s="40"/>
      <c r="AR226" s="226" t="s">
        <v>336</v>
      </c>
      <c r="AT226" s="226" t="s">
        <v>229</v>
      </c>
      <c r="AU226" s="226" t="s">
        <v>84</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336</v>
      </c>
      <c r="BM226" s="226" t="s">
        <v>887</v>
      </c>
    </row>
    <row r="227" s="2" customFormat="1">
      <c r="A227" s="40"/>
      <c r="B227" s="41"/>
      <c r="C227" s="42"/>
      <c r="D227" s="228" t="s">
        <v>236</v>
      </c>
      <c r="E227" s="42"/>
      <c r="F227" s="229" t="s">
        <v>512</v>
      </c>
      <c r="G227" s="42"/>
      <c r="H227" s="42"/>
      <c r="I227" s="230"/>
      <c r="J227" s="42"/>
      <c r="K227" s="42"/>
      <c r="L227" s="46"/>
      <c r="M227" s="231"/>
      <c r="N227" s="232"/>
      <c r="O227" s="86"/>
      <c r="P227" s="86"/>
      <c r="Q227" s="86"/>
      <c r="R227" s="86"/>
      <c r="S227" s="86"/>
      <c r="T227" s="86"/>
      <c r="U227" s="87"/>
      <c r="V227" s="40"/>
      <c r="W227" s="40"/>
      <c r="X227" s="40"/>
      <c r="Y227" s="40"/>
      <c r="Z227" s="40"/>
      <c r="AA227" s="40"/>
      <c r="AB227" s="40"/>
      <c r="AC227" s="40"/>
      <c r="AD227" s="40"/>
      <c r="AE227" s="40"/>
      <c r="AT227" s="19" t="s">
        <v>236</v>
      </c>
      <c r="AU227" s="19" t="s">
        <v>84</v>
      </c>
    </row>
    <row r="228" s="13" customFormat="1">
      <c r="A228" s="13"/>
      <c r="B228" s="233"/>
      <c r="C228" s="234"/>
      <c r="D228" s="235" t="s">
        <v>238</v>
      </c>
      <c r="E228" s="236" t="s">
        <v>19</v>
      </c>
      <c r="F228" s="237" t="s">
        <v>888</v>
      </c>
      <c r="G228" s="234"/>
      <c r="H228" s="238">
        <v>3</v>
      </c>
      <c r="I228" s="239"/>
      <c r="J228" s="234"/>
      <c r="K228" s="234"/>
      <c r="L228" s="240"/>
      <c r="M228" s="241"/>
      <c r="N228" s="242"/>
      <c r="O228" s="242"/>
      <c r="P228" s="242"/>
      <c r="Q228" s="242"/>
      <c r="R228" s="242"/>
      <c r="S228" s="242"/>
      <c r="T228" s="242"/>
      <c r="U228" s="243"/>
      <c r="V228" s="13"/>
      <c r="W228" s="13"/>
      <c r="X228" s="13"/>
      <c r="Y228" s="13"/>
      <c r="Z228" s="13"/>
      <c r="AA228" s="13"/>
      <c r="AB228" s="13"/>
      <c r="AC228" s="13"/>
      <c r="AD228" s="13"/>
      <c r="AE228" s="13"/>
      <c r="AT228" s="244" t="s">
        <v>238</v>
      </c>
      <c r="AU228" s="244" t="s">
        <v>84</v>
      </c>
      <c r="AV228" s="13" t="s">
        <v>84</v>
      </c>
      <c r="AW228" s="13" t="s">
        <v>37</v>
      </c>
      <c r="AX228" s="13" t="s">
        <v>75</v>
      </c>
      <c r="AY228" s="244" t="s">
        <v>227</v>
      </c>
    </row>
    <row r="229" s="13" customFormat="1">
      <c r="A229" s="13"/>
      <c r="B229" s="233"/>
      <c r="C229" s="234"/>
      <c r="D229" s="235" t="s">
        <v>238</v>
      </c>
      <c r="E229" s="236" t="s">
        <v>19</v>
      </c>
      <c r="F229" s="237" t="s">
        <v>889</v>
      </c>
      <c r="G229" s="234"/>
      <c r="H229" s="238">
        <v>1</v>
      </c>
      <c r="I229" s="239"/>
      <c r="J229" s="234"/>
      <c r="K229" s="234"/>
      <c r="L229" s="240"/>
      <c r="M229" s="241"/>
      <c r="N229" s="242"/>
      <c r="O229" s="242"/>
      <c r="P229" s="242"/>
      <c r="Q229" s="242"/>
      <c r="R229" s="242"/>
      <c r="S229" s="242"/>
      <c r="T229" s="242"/>
      <c r="U229" s="243"/>
      <c r="V229" s="13"/>
      <c r="W229" s="13"/>
      <c r="X229" s="13"/>
      <c r="Y229" s="13"/>
      <c r="Z229" s="13"/>
      <c r="AA229" s="13"/>
      <c r="AB229" s="13"/>
      <c r="AC229" s="13"/>
      <c r="AD229" s="13"/>
      <c r="AE229" s="13"/>
      <c r="AT229" s="244" t="s">
        <v>238</v>
      </c>
      <c r="AU229" s="244" t="s">
        <v>84</v>
      </c>
      <c r="AV229" s="13" t="s">
        <v>84</v>
      </c>
      <c r="AW229" s="13" t="s">
        <v>37</v>
      </c>
      <c r="AX229" s="13" t="s">
        <v>75</v>
      </c>
      <c r="AY229" s="244" t="s">
        <v>227</v>
      </c>
    </row>
    <row r="230" s="14" customFormat="1">
      <c r="A230" s="14"/>
      <c r="B230" s="245"/>
      <c r="C230" s="246"/>
      <c r="D230" s="235" t="s">
        <v>238</v>
      </c>
      <c r="E230" s="247" t="s">
        <v>19</v>
      </c>
      <c r="F230" s="248" t="s">
        <v>240</v>
      </c>
      <c r="G230" s="246"/>
      <c r="H230" s="249">
        <v>4</v>
      </c>
      <c r="I230" s="250"/>
      <c r="J230" s="246"/>
      <c r="K230" s="246"/>
      <c r="L230" s="251"/>
      <c r="M230" s="252"/>
      <c r="N230" s="253"/>
      <c r="O230" s="253"/>
      <c r="P230" s="253"/>
      <c r="Q230" s="253"/>
      <c r="R230" s="253"/>
      <c r="S230" s="253"/>
      <c r="T230" s="253"/>
      <c r="U230" s="254"/>
      <c r="V230" s="14"/>
      <c r="W230" s="14"/>
      <c r="X230" s="14"/>
      <c r="Y230" s="14"/>
      <c r="Z230" s="14"/>
      <c r="AA230" s="14"/>
      <c r="AB230" s="14"/>
      <c r="AC230" s="14"/>
      <c r="AD230" s="14"/>
      <c r="AE230" s="14"/>
      <c r="AT230" s="255" t="s">
        <v>238</v>
      </c>
      <c r="AU230" s="255" t="s">
        <v>84</v>
      </c>
      <c r="AV230" s="14" t="s">
        <v>234</v>
      </c>
      <c r="AW230" s="14" t="s">
        <v>37</v>
      </c>
      <c r="AX230" s="14" t="s">
        <v>82</v>
      </c>
      <c r="AY230" s="255" t="s">
        <v>227</v>
      </c>
    </row>
    <row r="231" s="2" customFormat="1" ht="24.15" customHeight="1">
      <c r="A231" s="40"/>
      <c r="B231" s="41"/>
      <c r="C231" s="256" t="s">
        <v>545</v>
      </c>
      <c r="D231" s="256" t="s">
        <v>241</v>
      </c>
      <c r="E231" s="257" t="s">
        <v>515</v>
      </c>
      <c r="F231" s="258" t="s">
        <v>516</v>
      </c>
      <c r="G231" s="259" t="s">
        <v>348</v>
      </c>
      <c r="H231" s="260">
        <v>3</v>
      </c>
      <c r="I231" s="261"/>
      <c r="J231" s="262">
        <f>ROUND(I231*H231,2)</f>
        <v>0</v>
      </c>
      <c r="K231" s="258" t="s">
        <v>517</v>
      </c>
      <c r="L231" s="263"/>
      <c r="M231" s="264" t="s">
        <v>19</v>
      </c>
      <c r="N231" s="265" t="s">
        <v>46</v>
      </c>
      <c r="O231" s="86"/>
      <c r="P231" s="224">
        <f>O231*H231</f>
        <v>0</v>
      </c>
      <c r="Q231" s="224">
        <v>0.0195</v>
      </c>
      <c r="R231" s="224">
        <f>Q231*H231</f>
        <v>0.058499999999999996</v>
      </c>
      <c r="S231" s="224">
        <v>0</v>
      </c>
      <c r="T231" s="224">
        <f>S231*H231</f>
        <v>0</v>
      </c>
      <c r="U231" s="225" t="s">
        <v>19</v>
      </c>
      <c r="V231" s="40"/>
      <c r="W231" s="40"/>
      <c r="X231" s="40"/>
      <c r="Y231" s="40"/>
      <c r="Z231" s="40"/>
      <c r="AA231" s="40"/>
      <c r="AB231" s="40"/>
      <c r="AC231" s="40"/>
      <c r="AD231" s="40"/>
      <c r="AE231" s="40"/>
      <c r="AR231" s="226" t="s">
        <v>491</v>
      </c>
      <c r="AT231" s="226" t="s">
        <v>241</v>
      </c>
      <c r="AU231" s="226" t="s">
        <v>84</v>
      </c>
      <c r="AY231" s="19" t="s">
        <v>227</v>
      </c>
      <c r="BE231" s="227">
        <f>IF(N231="základní",J231,0)</f>
        <v>0</v>
      </c>
      <c r="BF231" s="227">
        <f>IF(N231="snížená",J231,0)</f>
        <v>0</v>
      </c>
      <c r="BG231" s="227">
        <f>IF(N231="zákl. přenesená",J231,0)</f>
        <v>0</v>
      </c>
      <c r="BH231" s="227">
        <f>IF(N231="sníž. přenesená",J231,0)</f>
        <v>0</v>
      </c>
      <c r="BI231" s="227">
        <f>IF(N231="nulová",J231,0)</f>
        <v>0</v>
      </c>
      <c r="BJ231" s="19" t="s">
        <v>82</v>
      </c>
      <c r="BK231" s="227">
        <f>ROUND(I231*H231,2)</f>
        <v>0</v>
      </c>
      <c r="BL231" s="19" t="s">
        <v>336</v>
      </c>
      <c r="BM231" s="226" t="s">
        <v>890</v>
      </c>
    </row>
    <row r="232" s="2" customFormat="1">
      <c r="A232" s="40"/>
      <c r="B232" s="41"/>
      <c r="C232" s="42"/>
      <c r="D232" s="235" t="s">
        <v>519</v>
      </c>
      <c r="E232" s="42"/>
      <c r="F232" s="279" t="s">
        <v>520</v>
      </c>
      <c r="G232" s="42"/>
      <c r="H232" s="42"/>
      <c r="I232" s="230"/>
      <c r="J232" s="42"/>
      <c r="K232" s="42"/>
      <c r="L232" s="46"/>
      <c r="M232" s="231"/>
      <c r="N232" s="232"/>
      <c r="O232" s="86"/>
      <c r="P232" s="86"/>
      <c r="Q232" s="86"/>
      <c r="R232" s="86"/>
      <c r="S232" s="86"/>
      <c r="T232" s="86"/>
      <c r="U232" s="87"/>
      <c r="V232" s="40"/>
      <c r="W232" s="40"/>
      <c r="X232" s="40"/>
      <c r="Y232" s="40"/>
      <c r="Z232" s="40"/>
      <c r="AA232" s="40"/>
      <c r="AB232" s="40"/>
      <c r="AC232" s="40"/>
      <c r="AD232" s="40"/>
      <c r="AE232" s="40"/>
      <c r="AT232" s="19" t="s">
        <v>519</v>
      </c>
      <c r="AU232" s="19" t="s">
        <v>84</v>
      </c>
    </row>
    <row r="233" s="2" customFormat="1" ht="24.15" customHeight="1">
      <c r="A233" s="40"/>
      <c r="B233" s="41"/>
      <c r="C233" s="256" t="s">
        <v>491</v>
      </c>
      <c r="D233" s="256" t="s">
        <v>241</v>
      </c>
      <c r="E233" s="257" t="s">
        <v>891</v>
      </c>
      <c r="F233" s="258" t="s">
        <v>892</v>
      </c>
      <c r="G233" s="259" t="s">
        <v>348</v>
      </c>
      <c r="H233" s="260">
        <v>1</v>
      </c>
      <c r="I233" s="261"/>
      <c r="J233" s="262">
        <f>ROUND(I233*H233,2)</f>
        <v>0</v>
      </c>
      <c r="K233" s="258" t="s">
        <v>517</v>
      </c>
      <c r="L233" s="263"/>
      <c r="M233" s="264" t="s">
        <v>19</v>
      </c>
      <c r="N233" s="265" t="s">
        <v>46</v>
      </c>
      <c r="O233" s="86"/>
      <c r="P233" s="224">
        <f>O233*H233</f>
        <v>0</v>
      </c>
      <c r="Q233" s="224">
        <v>0</v>
      </c>
      <c r="R233" s="224">
        <f>Q233*H233</f>
        <v>0</v>
      </c>
      <c r="S233" s="224">
        <v>0</v>
      </c>
      <c r="T233" s="224">
        <f>S233*H233</f>
        <v>0</v>
      </c>
      <c r="U233" s="225" t="s">
        <v>19</v>
      </c>
      <c r="V233" s="40"/>
      <c r="W233" s="40"/>
      <c r="X233" s="40"/>
      <c r="Y233" s="40"/>
      <c r="Z233" s="40"/>
      <c r="AA233" s="40"/>
      <c r="AB233" s="40"/>
      <c r="AC233" s="40"/>
      <c r="AD233" s="40"/>
      <c r="AE233" s="40"/>
      <c r="AR233" s="226" t="s">
        <v>491</v>
      </c>
      <c r="AT233" s="226" t="s">
        <v>241</v>
      </c>
      <c r="AU233" s="226" t="s">
        <v>84</v>
      </c>
      <c r="AY233" s="19" t="s">
        <v>227</v>
      </c>
      <c r="BE233" s="227">
        <f>IF(N233="základní",J233,0)</f>
        <v>0</v>
      </c>
      <c r="BF233" s="227">
        <f>IF(N233="snížená",J233,0)</f>
        <v>0</v>
      </c>
      <c r="BG233" s="227">
        <f>IF(N233="zákl. přenesená",J233,0)</f>
        <v>0</v>
      </c>
      <c r="BH233" s="227">
        <f>IF(N233="sníž. přenesená",J233,0)</f>
        <v>0</v>
      </c>
      <c r="BI233" s="227">
        <f>IF(N233="nulová",J233,0)</f>
        <v>0</v>
      </c>
      <c r="BJ233" s="19" t="s">
        <v>82</v>
      </c>
      <c r="BK233" s="227">
        <f>ROUND(I233*H233,2)</f>
        <v>0</v>
      </c>
      <c r="BL233" s="19" t="s">
        <v>336</v>
      </c>
      <c r="BM233" s="226" t="s">
        <v>893</v>
      </c>
    </row>
    <row r="234" s="2" customFormat="1">
      <c r="A234" s="40"/>
      <c r="B234" s="41"/>
      <c r="C234" s="42"/>
      <c r="D234" s="235" t="s">
        <v>519</v>
      </c>
      <c r="E234" s="42"/>
      <c r="F234" s="279" t="s">
        <v>894</v>
      </c>
      <c r="G234" s="42"/>
      <c r="H234" s="42"/>
      <c r="I234" s="230"/>
      <c r="J234" s="42"/>
      <c r="K234" s="42"/>
      <c r="L234" s="46"/>
      <c r="M234" s="231"/>
      <c r="N234" s="232"/>
      <c r="O234" s="86"/>
      <c r="P234" s="86"/>
      <c r="Q234" s="86"/>
      <c r="R234" s="86"/>
      <c r="S234" s="86"/>
      <c r="T234" s="86"/>
      <c r="U234" s="87"/>
      <c r="V234" s="40"/>
      <c r="W234" s="40"/>
      <c r="X234" s="40"/>
      <c r="Y234" s="40"/>
      <c r="Z234" s="40"/>
      <c r="AA234" s="40"/>
      <c r="AB234" s="40"/>
      <c r="AC234" s="40"/>
      <c r="AD234" s="40"/>
      <c r="AE234" s="40"/>
      <c r="AT234" s="19" t="s">
        <v>519</v>
      </c>
      <c r="AU234" s="19" t="s">
        <v>84</v>
      </c>
    </row>
    <row r="235" s="2" customFormat="1" ht="24.15" customHeight="1">
      <c r="A235" s="40"/>
      <c r="B235" s="41"/>
      <c r="C235" s="215" t="s">
        <v>556</v>
      </c>
      <c r="D235" s="215" t="s">
        <v>229</v>
      </c>
      <c r="E235" s="216" t="s">
        <v>522</v>
      </c>
      <c r="F235" s="217" t="s">
        <v>523</v>
      </c>
      <c r="G235" s="218" t="s">
        <v>348</v>
      </c>
      <c r="H235" s="219">
        <v>4</v>
      </c>
      <c r="I235" s="220"/>
      <c r="J235" s="221">
        <f>ROUND(I235*H235,2)</f>
        <v>0</v>
      </c>
      <c r="K235" s="217" t="s">
        <v>233</v>
      </c>
      <c r="L235" s="46"/>
      <c r="M235" s="222" t="s">
        <v>19</v>
      </c>
      <c r="N235" s="223" t="s">
        <v>46</v>
      </c>
      <c r="O235" s="86"/>
      <c r="P235" s="224">
        <f>O235*H235</f>
        <v>0</v>
      </c>
      <c r="Q235" s="224">
        <v>0.00046999999999999999</v>
      </c>
      <c r="R235" s="224">
        <f>Q235*H235</f>
        <v>0.0018799999999999999</v>
      </c>
      <c r="S235" s="224">
        <v>0</v>
      </c>
      <c r="T235" s="224">
        <f>S235*H235</f>
        <v>0</v>
      </c>
      <c r="U235" s="225" t="s">
        <v>19</v>
      </c>
      <c r="V235" s="40"/>
      <c r="W235" s="40"/>
      <c r="X235" s="40"/>
      <c r="Y235" s="40"/>
      <c r="Z235" s="40"/>
      <c r="AA235" s="40"/>
      <c r="AB235" s="40"/>
      <c r="AC235" s="40"/>
      <c r="AD235" s="40"/>
      <c r="AE235" s="40"/>
      <c r="AR235" s="226" t="s">
        <v>336</v>
      </c>
      <c r="AT235" s="226" t="s">
        <v>229</v>
      </c>
      <c r="AU235" s="226" t="s">
        <v>84</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336</v>
      </c>
      <c r="BM235" s="226" t="s">
        <v>895</v>
      </c>
    </row>
    <row r="236" s="2" customFormat="1">
      <c r="A236" s="40"/>
      <c r="B236" s="41"/>
      <c r="C236" s="42"/>
      <c r="D236" s="228" t="s">
        <v>236</v>
      </c>
      <c r="E236" s="42"/>
      <c r="F236" s="229" t="s">
        <v>525</v>
      </c>
      <c r="G236" s="42"/>
      <c r="H236" s="42"/>
      <c r="I236" s="230"/>
      <c r="J236" s="42"/>
      <c r="K236" s="42"/>
      <c r="L236" s="46"/>
      <c r="M236" s="231"/>
      <c r="N236" s="232"/>
      <c r="O236" s="86"/>
      <c r="P236" s="86"/>
      <c r="Q236" s="86"/>
      <c r="R236" s="86"/>
      <c r="S236" s="86"/>
      <c r="T236" s="86"/>
      <c r="U236" s="87"/>
      <c r="V236" s="40"/>
      <c r="W236" s="40"/>
      <c r="X236" s="40"/>
      <c r="Y236" s="40"/>
      <c r="Z236" s="40"/>
      <c r="AA236" s="40"/>
      <c r="AB236" s="40"/>
      <c r="AC236" s="40"/>
      <c r="AD236" s="40"/>
      <c r="AE236" s="40"/>
      <c r="AT236" s="19" t="s">
        <v>236</v>
      </c>
      <c r="AU236" s="19" t="s">
        <v>84</v>
      </c>
    </row>
    <row r="237" s="13" customFormat="1">
      <c r="A237" s="13"/>
      <c r="B237" s="233"/>
      <c r="C237" s="234"/>
      <c r="D237" s="235" t="s">
        <v>238</v>
      </c>
      <c r="E237" s="236" t="s">
        <v>19</v>
      </c>
      <c r="F237" s="237" t="s">
        <v>234</v>
      </c>
      <c r="G237" s="234"/>
      <c r="H237" s="238">
        <v>4</v>
      </c>
      <c r="I237" s="239"/>
      <c r="J237" s="234"/>
      <c r="K237" s="234"/>
      <c r="L237" s="240"/>
      <c r="M237" s="241"/>
      <c r="N237" s="242"/>
      <c r="O237" s="242"/>
      <c r="P237" s="242"/>
      <c r="Q237" s="242"/>
      <c r="R237" s="242"/>
      <c r="S237" s="242"/>
      <c r="T237" s="242"/>
      <c r="U237" s="243"/>
      <c r="V237" s="13"/>
      <c r="W237" s="13"/>
      <c r="X237" s="13"/>
      <c r="Y237" s="13"/>
      <c r="Z237" s="13"/>
      <c r="AA237" s="13"/>
      <c r="AB237" s="13"/>
      <c r="AC237" s="13"/>
      <c r="AD237" s="13"/>
      <c r="AE237" s="13"/>
      <c r="AT237" s="244" t="s">
        <v>238</v>
      </c>
      <c r="AU237" s="244" t="s">
        <v>84</v>
      </c>
      <c r="AV237" s="13" t="s">
        <v>84</v>
      </c>
      <c r="AW237" s="13" t="s">
        <v>37</v>
      </c>
      <c r="AX237" s="13" t="s">
        <v>75</v>
      </c>
      <c r="AY237" s="244" t="s">
        <v>227</v>
      </c>
    </row>
    <row r="238" s="14" customFormat="1">
      <c r="A238" s="14"/>
      <c r="B238" s="245"/>
      <c r="C238" s="246"/>
      <c r="D238" s="235" t="s">
        <v>238</v>
      </c>
      <c r="E238" s="247" t="s">
        <v>19</v>
      </c>
      <c r="F238" s="248" t="s">
        <v>240</v>
      </c>
      <c r="G238" s="246"/>
      <c r="H238" s="249">
        <v>4</v>
      </c>
      <c r="I238" s="250"/>
      <c r="J238" s="246"/>
      <c r="K238" s="246"/>
      <c r="L238" s="251"/>
      <c r="M238" s="252"/>
      <c r="N238" s="253"/>
      <c r="O238" s="253"/>
      <c r="P238" s="253"/>
      <c r="Q238" s="253"/>
      <c r="R238" s="253"/>
      <c r="S238" s="253"/>
      <c r="T238" s="253"/>
      <c r="U238" s="254"/>
      <c r="V238" s="14"/>
      <c r="W238" s="14"/>
      <c r="X238" s="14"/>
      <c r="Y238" s="14"/>
      <c r="Z238" s="14"/>
      <c r="AA238" s="14"/>
      <c r="AB238" s="14"/>
      <c r="AC238" s="14"/>
      <c r="AD238" s="14"/>
      <c r="AE238" s="14"/>
      <c r="AT238" s="255" t="s">
        <v>238</v>
      </c>
      <c r="AU238" s="255" t="s">
        <v>84</v>
      </c>
      <c r="AV238" s="14" t="s">
        <v>234</v>
      </c>
      <c r="AW238" s="14" t="s">
        <v>37</v>
      </c>
      <c r="AX238" s="14" t="s">
        <v>82</v>
      </c>
      <c r="AY238" s="255" t="s">
        <v>227</v>
      </c>
    </row>
    <row r="239" s="2" customFormat="1" ht="24.15" customHeight="1">
      <c r="A239" s="40"/>
      <c r="B239" s="41"/>
      <c r="C239" s="256" t="s">
        <v>561</v>
      </c>
      <c r="D239" s="256" t="s">
        <v>241</v>
      </c>
      <c r="E239" s="257" t="s">
        <v>527</v>
      </c>
      <c r="F239" s="258" t="s">
        <v>528</v>
      </c>
      <c r="G239" s="259" t="s">
        <v>348</v>
      </c>
      <c r="H239" s="260">
        <v>4</v>
      </c>
      <c r="I239" s="261"/>
      <c r="J239" s="262">
        <f>ROUND(I239*H239,2)</f>
        <v>0</v>
      </c>
      <c r="K239" s="258" t="s">
        <v>529</v>
      </c>
      <c r="L239" s="263"/>
      <c r="M239" s="264" t="s">
        <v>19</v>
      </c>
      <c r="N239" s="265" t="s">
        <v>46</v>
      </c>
      <c r="O239" s="86"/>
      <c r="P239" s="224">
        <f>O239*H239</f>
        <v>0</v>
      </c>
      <c r="Q239" s="224">
        <v>0.016</v>
      </c>
      <c r="R239" s="224">
        <f>Q239*H239</f>
        <v>0.064000000000000001</v>
      </c>
      <c r="S239" s="224">
        <v>0</v>
      </c>
      <c r="T239" s="224">
        <f>S239*H239</f>
        <v>0</v>
      </c>
      <c r="U239" s="225" t="s">
        <v>19</v>
      </c>
      <c r="V239" s="40"/>
      <c r="W239" s="40"/>
      <c r="X239" s="40"/>
      <c r="Y239" s="40"/>
      <c r="Z239" s="40"/>
      <c r="AA239" s="40"/>
      <c r="AB239" s="40"/>
      <c r="AC239" s="40"/>
      <c r="AD239" s="40"/>
      <c r="AE239" s="40"/>
      <c r="AR239" s="226" t="s">
        <v>491</v>
      </c>
      <c r="AT239" s="226" t="s">
        <v>241</v>
      </c>
      <c r="AU239" s="226" t="s">
        <v>84</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336</v>
      </c>
      <c r="BM239" s="226" t="s">
        <v>896</v>
      </c>
    </row>
    <row r="240" s="2" customFormat="1" ht="24.15" customHeight="1">
      <c r="A240" s="40"/>
      <c r="B240" s="41"/>
      <c r="C240" s="215" t="s">
        <v>566</v>
      </c>
      <c r="D240" s="215" t="s">
        <v>229</v>
      </c>
      <c r="E240" s="216" t="s">
        <v>532</v>
      </c>
      <c r="F240" s="217" t="s">
        <v>533</v>
      </c>
      <c r="G240" s="218" t="s">
        <v>244</v>
      </c>
      <c r="H240" s="219">
        <v>0.124</v>
      </c>
      <c r="I240" s="220"/>
      <c r="J240" s="221">
        <f>ROUND(I240*H240,2)</f>
        <v>0</v>
      </c>
      <c r="K240" s="217" t="s">
        <v>233</v>
      </c>
      <c r="L240" s="46"/>
      <c r="M240" s="222" t="s">
        <v>19</v>
      </c>
      <c r="N240" s="223" t="s">
        <v>46</v>
      </c>
      <c r="O240" s="86"/>
      <c r="P240" s="224">
        <f>O240*H240</f>
        <v>0</v>
      </c>
      <c r="Q240" s="224">
        <v>0</v>
      </c>
      <c r="R240" s="224">
        <f>Q240*H240</f>
        <v>0</v>
      </c>
      <c r="S240" s="224">
        <v>0</v>
      </c>
      <c r="T240" s="224">
        <f>S240*H240</f>
        <v>0</v>
      </c>
      <c r="U240" s="225" t="s">
        <v>19</v>
      </c>
      <c r="V240" s="40"/>
      <c r="W240" s="40"/>
      <c r="X240" s="40"/>
      <c r="Y240" s="40"/>
      <c r="Z240" s="40"/>
      <c r="AA240" s="40"/>
      <c r="AB240" s="40"/>
      <c r="AC240" s="40"/>
      <c r="AD240" s="40"/>
      <c r="AE240" s="40"/>
      <c r="AR240" s="226" t="s">
        <v>336</v>
      </c>
      <c r="AT240" s="226" t="s">
        <v>229</v>
      </c>
      <c r="AU240" s="226" t="s">
        <v>84</v>
      </c>
      <c r="AY240" s="19" t="s">
        <v>227</v>
      </c>
      <c r="BE240" s="227">
        <f>IF(N240="základní",J240,0)</f>
        <v>0</v>
      </c>
      <c r="BF240" s="227">
        <f>IF(N240="snížená",J240,0)</f>
        <v>0</v>
      </c>
      <c r="BG240" s="227">
        <f>IF(N240="zákl. přenesená",J240,0)</f>
        <v>0</v>
      </c>
      <c r="BH240" s="227">
        <f>IF(N240="sníž. přenesená",J240,0)</f>
        <v>0</v>
      </c>
      <c r="BI240" s="227">
        <f>IF(N240="nulová",J240,0)</f>
        <v>0</v>
      </c>
      <c r="BJ240" s="19" t="s">
        <v>82</v>
      </c>
      <c r="BK240" s="227">
        <f>ROUND(I240*H240,2)</f>
        <v>0</v>
      </c>
      <c r="BL240" s="19" t="s">
        <v>336</v>
      </c>
      <c r="BM240" s="226" t="s">
        <v>897</v>
      </c>
    </row>
    <row r="241" s="2" customFormat="1">
      <c r="A241" s="40"/>
      <c r="B241" s="41"/>
      <c r="C241" s="42"/>
      <c r="D241" s="228" t="s">
        <v>236</v>
      </c>
      <c r="E241" s="42"/>
      <c r="F241" s="229" t="s">
        <v>535</v>
      </c>
      <c r="G241" s="42"/>
      <c r="H241" s="42"/>
      <c r="I241" s="230"/>
      <c r="J241" s="42"/>
      <c r="K241" s="42"/>
      <c r="L241" s="46"/>
      <c r="M241" s="231"/>
      <c r="N241" s="232"/>
      <c r="O241" s="86"/>
      <c r="P241" s="86"/>
      <c r="Q241" s="86"/>
      <c r="R241" s="86"/>
      <c r="S241" s="86"/>
      <c r="T241" s="86"/>
      <c r="U241" s="87"/>
      <c r="V241" s="40"/>
      <c r="W241" s="40"/>
      <c r="X241" s="40"/>
      <c r="Y241" s="40"/>
      <c r="Z241" s="40"/>
      <c r="AA241" s="40"/>
      <c r="AB241" s="40"/>
      <c r="AC241" s="40"/>
      <c r="AD241" s="40"/>
      <c r="AE241" s="40"/>
      <c r="AT241" s="19" t="s">
        <v>236</v>
      </c>
      <c r="AU241" s="19" t="s">
        <v>84</v>
      </c>
    </row>
    <row r="242" s="12" customFormat="1" ht="22.8" customHeight="1">
      <c r="A242" s="12"/>
      <c r="B242" s="199"/>
      <c r="C242" s="200"/>
      <c r="D242" s="201" t="s">
        <v>74</v>
      </c>
      <c r="E242" s="213" t="s">
        <v>536</v>
      </c>
      <c r="F242" s="213" t="s">
        <v>537</v>
      </c>
      <c r="G242" s="200"/>
      <c r="H242" s="200"/>
      <c r="I242" s="203"/>
      <c r="J242" s="214">
        <f>BK242</f>
        <v>0</v>
      </c>
      <c r="K242" s="200"/>
      <c r="L242" s="205"/>
      <c r="M242" s="206"/>
      <c r="N242" s="207"/>
      <c r="O242" s="207"/>
      <c r="P242" s="208">
        <f>SUM(P243:P250)</f>
        <v>0</v>
      </c>
      <c r="Q242" s="207"/>
      <c r="R242" s="208">
        <f>SUM(R243:R250)</f>
        <v>0</v>
      </c>
      <c r="S242" s="207"/>
      <c r="T242" s="208">
        <f>SUM(T243:T250)</f>
        <v>0</v>
      </c>
      <c r="U242" s="209"/>
      <c r="V242" s="12"/>
      <c r="W242" s="12"/>
      <c r="X242" s="12"/>
      <c r="Y242" s="12"/>
      <c r="Z242" s="12"/>
      <c r="AA242" s="12"/>
      <c r="AB242" s="12"/>
      <c r="AC242" s="12"/>
      <c r="AD242" s="12"/>
      <c r="AE242" s="12"/>
      <c r="AR242" s="210" t="s">
        <v>84</v>
      </c>
      <c r="AT242" s="211" t="s">
        <v>74</v>
      </c>
      <c r="AU242" s="211" t="s">
        <v>82</v>
      </c>
      <c r="AY242" s="210" t="s">
        <v>227</v>
      </c>
      <c r="BK242" s="212">
        <f>SUM(BK243:BK250)</f>
        <v>0</v>
      </c>
    </row>
    <row r="243" s="2" customFormat="1" ht="24.15" customHeight="1">
      <c r="A243" s="40"/>
      <c r="B243" s="41"/>
      <c r="C243" s="215" t="s">
        <v>571</v>
      </c>
      <c r="D243" s="215" t="s">
        <v>229</v>
      </c>
      <c r="E243" s="216" t="s">
        <v>898</v>
      </c>
      <c r="F243" s="217" t="s">
        <v>899</v>
      </c>
      <c r="G243" s="218" t="s">
        <v>348</v>
      </c>
      <c r="H243" s="219">
        <v>1</v>
      </c>
      <c r="I243" s="220"/>
      <c r="J243" s="221">
        <f>ROUND(I243*H243,2)</f>
        <v>0</v>
      </c>
      <c r="K243" s="217" t="s">
        <v>517</v>
      </c>
      <c r="L243" s="46"/>
      <c r="M243" s="222" t="s">
        <v>19</v>
      </c>
      <c r="N243" s="223" t="s">
        <v>46</v>
      </c>
      <c r="O243" s="86"/>
      <c r="P243" s="224">
        <f>O243*H243</f>
        <v>0</v>
      </c>
      <c r="Q243" s="224">
        <v>0</v>
      </c>
      <c r="R243" s="224">
        <f>Q243*H243</f>
        <v>0</v>
      </c>
      <c r="S243" s="224">
        <v>0</v>
      </c>
      <c r="T243" s="224">
        <f>S243*H243</f>
        <v>0</v>
      </c>
      <c r="U243" s="225" t="s">
        <v>19</v>
      </c>
      <c r="V243" s="40"/>
      <c r="W243" s="40"/>
      <c r="X243" s="40"/>
      <c r="Y243" s="40"/>
      <c r="Z243" s="40"/>
      <c r="AA243" s="40"/>
      <c r="AB243" s="40"/>
      <c r="AC243" s="40"/>
      <c r="AD243" s="40"/>
      <c r="AE243" s="40"/>
      <c r="AR243" s="226" t="s">
        <v>336</v>
      </c>
      <c r="AT243" s="226" t="s">
        <v>229</v>
      </c>
      <c r="AU243" s="226" t="s">
        <v>84</v>
      </c>
      <c r="AY243" s="19" t="s">
        <v>227</v>
      </c>
      <c r="BE243" s="227">
        <f>IF(N243="základní",J243,0)</f>
        <v>0</v>
      </c>
      <c r="BF243" s="227">
        <f>IF(N243="snížená",J243,0)</f>
        <v>0</v>
      </c>
      <c r="BG243" s="227">
        <f>IF(N243="zákl. přenesená",J243,0)</f>
        <v>0</v>
      </c>
      <c r="BH243" s="227">
        <f>IF(N243="sníž. přenesená",J243,0)</f>
        <v>0</v>
      </c>
      <c r="BI243" s="227">
        <f>IF(N243="nulová",J243,0)</f>
        <v>0</v>
      </c>
      <c r="BJ243" s="19" t="s">
        <v>82</v>
      </c>
      <c r="BK243" s="227">
        <f>ROUND(I243*H243,2)</f>
        <v>0</v>
      </c>
      <c r="BL243" s="19" t="s">
        <v>336</v>
      </c>
      <c r="BM243" s="226" t="s">
        <v>900</v>
      </c>
    </row>
    <row r="244" s="2" customFormat="1">
      <c r="A244" s="40"/>
      <c r="B244" s="41"/>
      <c r="C244" s="42"/>
      <c r="D244" s="235" t="s">
        <v>519</v>
      </c>
      <c r="E244" s="42"/>
      <c r="F244" s="279" t="s">
        <v>901</v>
      </c>
      <c r="G244" s="42"/>
      <c r="H244" s="42"/>
      <c r="I244" s="230"/>
      <c r="J244" s="42"/>
      <c r="K244" s="42"/>
      <c r="L244" s="46"/>
      <c r="M244" s="231"/>
      <c r="N244" s="232"/>
      <c r="O244" s="86"/>
      <c r="P244" s="86"/>
      <c r="Q244" s="86"/>
      <c r="R244" s="86"/>
      <c r="S244" s="86"/>
      <c r="T244" s="86"/>
      <c r="U244" s="87"/>
      <c r="V244" s="40"/>
      <c r="W244" s="40"/>
      <c r="X244" s="40"/>
      <c r="Y244" s="40"/>
      <c r="Z244" s="40"/>
      <c r="AA244" s="40"/>
      <c r="AB244" s="40"/>
      <c r="AC244" s="40"/>
      <c r="AD244" s="40"/>
      <c r="AE244" s="40"/>
      <c r="AT244" s="19" t="s">
        <v>519</v>
      </c>
      <c r="AU244" s="19" t="s">
        <v>84</v>
      </c>
    </row>
    <row r="245" s="13" customFormat="1">
      <c r="A245" s="13"/>
      <c r="B245" s="233"/>
      <c r="C245" s="234"/>
      <c r="D245" s="235" t="s">
        <v>238</v>
      </c>
      <c r="E245" s="236" t="s">
        <v>19</v>
      </c>
      <c r="F245" s="237" t="s">
        <v>82</v>
      </c>
      <c r="G245" s="234"/>
      <c r="H245" s="238">
        <v>1</v>
      </c>
      <c r="I245" s="239"/>
      <c r="J245" s="234"/>
      <c r="K245" s="234"/>
      <c r="L245" s="240"/>
      <c r="M245" s="241"/>
      <c r="N245" s="242"/>
      <c r="O245" s="242"/>
      <c r="P245" s="242"/>
      <c r="Q245" s="242"/>
      <c r="R245" s="242"/>
      <c r="S245" s="242"/>
      <c r="T245" s="242"/>
      <c r="U245" s="243"/>
      <c r="V245" s="13"/>
      <c r="W245" s="13"/>
      <c r="X245" s="13"/>
      <c r="Y245" s="13"/>
      <c r="Z245" s="13"/>
      <c r="AA245" s="13"/>
      <c r="AB245" s="13"/>
      <c r="AC245" s="13"/>
      <c r="AD245" s="13"/>
      <c r="AE245" s="13"/>
      <c r="AT245" s="244" t="s">
        <v>238</v>
      </c>
      <c r="AU245" s="244" t="s">
        <v>84</v>
      </c>
      <c r="AV245" s="13" t="s">
        <v>84</v>
      </c>
      <c r="AW245" s="13" t="s">
        <v>37</v>
      </c>
      <c r="AX245" s="13" t="s">
        <v>75</v>
      </c>
      <c r="AY245" s="244" t="s">
        <v>227</v>
      </c>
    </row>
    <row r="246" s="14" customFormat="1">
      <c r="A246" s="14"/>
      <c r="B246" s="245"/>
      <c r="C246" s="246"/>
      <c r="D246" s="235" t="s">
        <v>238</v>
      </c>
      <c r="E246" s="247" t="s">
        <v>19</v>
      </c>
      <c r="F246" s="248" t="s">
        <v>240</v>
      </c>
      <c r="G246" s="246"/>
      <c r="H246" s="249">
        <v>1</v>
      </c>
      <c r="I246" s="250"/>
      <c r="J246" s="246"/>
      <c r="K246" s="246"/>
      <c r="L246" s="251"/>
      <c r="M246" s="252"/>
      <c r="N246" s="253"/>
      <c r="O246" s="253"/>
      <c r="P246" s="253"/>
      <c r="Q246" s="253"/>
      <c r="R246" s="253"/>
      <c r="S246" s="253"/>
      <c r="T246" s="253"/>
      <c r="U246" s="254"/>
      <c r="V246" s="14"/>
      <c r="W246" s="14"/>
      <c r="X246" s="14"/>
      <c r="Y246" s="14"/>
      <c r="Z246" s="14"/>
      <c r="AA246" s="14"/>
      <c r="AB246" s="14"/>
      <c r="AC246" s="14"/>
      <c r="AD246" s="14"/>
      <c r="AE246" s="14"/>
      <c r="AT246" s="255" t="s">
        <v>238</v>
      </c>
      <c r="AU246" s="255" t="s">
        <v>84</v>
      </c>
      <c r="AV246" s="14" t="s">
        <v>234</v>
      </c>
      <c r="AW246" s="14" t="s">
        <v>37</v>
      </c>
      <c r="AX246" s="14" t="s">
        <v>82</v>
      </c>
      <c r="AY246" s="255" t="s">
        <v>227</v>
      </c>
    </row>
    <row r="247" s="2" customFormat="1" ht="24.15" customHeight="1">
      <c r="A247" s="40"/>
      <c r="B247" s="41"/>
      <c r="C247" s="215" t="s">
        <v>576</v>
      </c>
      <c r="D247" s="215" t="s">
        <v>229</v>
      </c>
      <c r="E247" s="216" t="s">
        <v>902</v>
      </c>
      <c r="F247" s="217" t="s">
        <v>903</v>
      </c>
      <c r="G247" s="218" t="s">
        <v>348</v>
      </c>
      <c r="H247" s="219">
        <v>1</v>
      </c>
      <c r="I247" s="220"/>
      <c r="J247" s="221">
        <f>ROUND(I247*H247,2)</f>
        <v>0</v>
      </c>
      <c r="K247" s="217" t="s">
        <v>517</v>
      </c>
      <c r="L247" s="46"/>
      <c r="M247" s="222" t="s">
        <v>19</v>
      </c>
      <c r="N247" s="223" t="s">
        <v>46</v>
      </c>
      <c r="O247" s="86"/>
      <c r="P247" s="224">
        <f>O247*H247</f>
        <v>0</v>
      </c>
      <c r="Q247" s="224">
        <v>0</v>
      </c>
      <c r="R247" s="224">
        <f>Q247*H247</f>
        <v>0</v>
      </c>
      <c r="S247" s="224">
        <v>0</v>
      </c>
      <c r="T247" s="224">
        <f>S247*H247</f>
        <v>0</v>
      </c>
      <c r="U247" s="225" t="s">
        <v>19</v>
      </c>
      <c r="V247" s="40"/>
      <c r="W247" s="40"/>
      <c r="X247" s="40"/>
      <c r="Y247" s="40"/>
      <c r="Z247" s="40"/>
      <c r="AA247" s="40"/>
      <c r="AB247" s="40"/>
      <c r="AC247" s="40"/>
      <c r="AD247" s="40"/>
      <c r="AE247" s="40"/>
      <c r="AR247" s="226" t="s">
        <v>336</v>
      </c>
      <c r="AT247" s="226" t="s">
        <v>229</v>
      </c>
      <c r="AU247" s="226" t="s">
        <v>84</v>
      </c>
      <c r="AY247" s="19" t="s">
        <v>227</v>
      </c>
      <c r="BE247" s="227">
        <f>IF(N247="základní",J247,0)</f>
        <v>0</v>
      </c>
      <c r="BF247" s="227">
        <f>IF(N247="snížená",J247,0)</f>
        <v>0</v>
      </c>
      <c r="BG247" s="227">
        <f>IF(N247="zákl. přenesená",J247,0)</f>
        <v>0</v>
      </c>
      <c r="BH247" s="227">
        <f>IF(N247="sníž. přenesená",J247,0)</f>
        <v>0</v>
      </c>
      <c r="BI247" s="227">
        <f>IF(N247="nulová",J247,0)</f>
        <v>0</v>
      </c>
      <c r="BJ247" s="19" t="s">
        <v>82</v>
      </c>
      <c r="BK247" s="227">
        <f>ROUND(I247*H247,2)</f>
        <v>0</v>
      </c>
      <c r="BL247" s="19" t="s">
        <v>336</v>
      </c>
      <c r="BM247" s="226" t="s">
        <v>904</v>
      </c>
    </row>
    <row r="248" s="2" customFormat="1">
      <c r="A248" s="40"/>
      <c r="B248" s="41"/>
      <c r="C248" s="42"/>
      <c r="D248" s="235" t="s">
        <v>519</v>
      </c>
      <c r="E248" s="42"/>
      <c r="F248" s="279" t="s">
        <v>905</v>
      </c>
      <c r="G248" s="42"/>
      <c r="H248" s="42"/>
      <c r="I248" s="230"/>
      <c r="J248" s="42"/>
      <c r="K248" s="42"/>
      <c r="L248" s="46"/>
      <c r="M248" s="231"/>
      <c r="N248" s="232"/>
      <c r="O248" s="86"/>
      <c r="P248" s="86"/>
      <c r="Q248" s="86"/>
      <c r="R248" s="86"/>
      <c r="S248" s="86"/>
      <c r="T248" s="86"/>
      <c r="U248" s="87"/>
      <c r="V248" s="40"/>
      <c r="W248" s="40"/>
      <c r="X248" s="40"/>
      <c r="Y248" s="40"/>
      <c r="Z248" s="40"/>
      <c r="AA248" s="40"/>
      <c r="AB248" s="40"/>
      <c r="AC248" s="40"/>
      <c r="AD248" s="40"/>
      <c r="AE248" s="40"/>
      <c r="AT248" s="19" t="s">
        <v>519</v>
      </c>
      <c r="AU248" s="19" t="s">
        <v>84</v>
      </c>
    </row>
    <row r="249" s="13" customFormat="1">
      <c r="A249" s="13"/>
      <c r="B249" s="233"/>
      <c r="C249" s="234"/>
      <c r="D249" s="235" t="s">
        <v>238</v>
      </c>
      <c r="E249" s="236" t="s">
        <v>19</v>
      </c>
      <c r="F249" s="237" t="s">
        <v>82</v>
      </c>
      <c r="G249" s="234"/>
      <c r="H249" s="238">
        <v>1</v>
      </c>
      <c r="I249" s="239"/>
      <c r="J249" s="234"/>
      <c r="K249" s="234"/>
      <c r="L249" s="240"/>
      <c r="M249" s="241"/>
      <c r="N249" s="242"/>
      <c r="O249" s="242"/>
      <c r="P249" s="242"/>
      <c r="Q249" s="242"/>
      <c r="R249" s="242"/>
      <c r="S249" s="242"/>
      <c r="T249" s="242"/>
      <c r="U249" s="243"/>
      <c r="V249" s="13"/>
      <c r="W249" s="13"/>
      <c r="X249" s="13"/>
      <c r="Y249" s="13"/>
      <c r="Z249" s="13"/>
      <c r="AA249" s="13"/>
      <c r="AB249" s="13"/>
      <c r="AC249" s="13"/>
      <c r="AD249" s="13"/>
      <c r="AE249" s="13"/>
      <c r="AT249" s="244" t="s">
        <v>238</v>
      </c>
      <c r="AU249" s="244" t="s">
        <v>84</v>
      </c>
      <c r="AV249" s="13" t="s">
        <v>84</v>
      </c>
      <c r="AW249" s="13" t="s">
        <v>37</v>
      </c>
      <c r="AX249" s="13" t="s">
        <v>75</v>
      </c>
      <c r="AY249" s="244" t="s">
        <v>227</v>
      </c>
    </row>
    <row r="250" s="14" customFormat="1">
      <c r="A250" s="14"/>
      <c r="B250" s="245"/>
      <c r="C250" s="246"/>
      <c r="D250" s="235" t="s">
        <v>238</v>
      </c>
      <c r="E250" s="247" t="s">
        <v>19</v>
      </c>
      <c r="F250" s="248" t="s">
        <v>240</v>
      </c>
      <c r="G250" s="246"/>
      <c r="H250" s="249">
        <v>1</v>
      </c>
      <c r="I250" s="250"/>
      <c r="J250" s="246"/>
      <c r="K250" s="246"/>
      <c r="L250" s="251"/>
      <c r="M250" s="252"/>
      <c r="N250" s="253"/>
      <c r="O250" s="253"/>
      <c r="P250" s="253"/>
      <c r="Q250" s="253"/>
      <c r="R250" s="253"/>
      <c r="S250" s="253"/>
      <c r="T250" s="253"/>
      <c r="U250" s="254"/>
      <c r="V250" s="14"/>
      <c r="W250" s="14"/>
      <c r="X250" s="14"/>
      <c r="Y250" s="14"/>
      <c r="Z250" s="14"/>
      <c r="AA250" s="14"/>
      <c r="AB250" s="14"/>
      <c r="AC250" s="14"/>
      <c r="AD250" s="14"/>
      <c r="AE250" s="14"/>
      <c r="AT250" s="255" t="s">
        <v>238</v>
      </c>
      <c r="AU250" s="255" t="s">
        <v>84</v>
      </c>
      <c r="AV250" s="14" t="s">
        <v>234</v>
      </c>
      <c r="AW250" s="14" t="s">
        <v>37</v>
      </c>
      <c r="AX250" s="14" t="s">
        <v>82</v>
      </c>
      <c r="AY250" s="255" t="s">
        <v>227</v>
      </c>
    </row>
    <row r="251" s="12" customFormat="1" ht="22.8" customHeight="1">
      <c r="A251" s="12"/>
      <c r="B251" s="199"/>
      <c r="C251" s="200"/>
      <c r="D251" s="201" t="s">
        <v>74</v>
      </c>
      <c r="E251" s="213" t="s">
        <v>543</v>
      </c>
      <c r="F251" s="213" t="s">
        <v>544</v>
      </c>
      <c r="G251" s="200"/>
      <c r="H251" s="200"/>
      <c r="I251" s="203"/>
      <c r="J251" s="214">
        <f>BK251</f>
        <v>0</v>
      </c>
      <c r="K251" s="200"/>
      <c r="L251" s="205"/>
      <c r="M251" s="206"/>
      <c r="N251" s="207"/>
      <c r="O251" s="207"/>
      <c r="P251" s="208">
        <f>SUM(P252:P299)</f>
        <v>0</v>
      </c>
      <c r="Q251" s="207"/>
      <c r="R251" s="208">
        <f>SUM(R252:R299)</f>
        <v>0.26612200000000003</v>
      </c>
      <c r="S251" s="207"/>
      <c r="T251" s="208">
        <f>SUM(T252:T299)</f>
        <v>0</v>
      </c>
      <c r="U251" s="209"/>
      <c r="V251" s="12"/>
      <c r="W251" s="12"/>
      <c r="X251" s="12"/>
      <c r="Y251" s="12"/>
      <c r="Z251" s="12"/>
      <c r="AA251" s="12"/>
      <c r="AB251" s="12"/>
      <c r="AC251" s="12"/>
      <c r="AD251" s="12"/>
      <c r="AE251" s="12"/>
      <c r="AR251" s="210" t="s">
        <v>84</v>
      </c>
      <c r="AT251" s="211" t="s">
        <v>74</v>
      </c>
      <c r="AU251" s="211" t="s">
        <v>82</v>
      </c>
      <c r="AY251" s="210" t="s">
        <v>227</v>
      </c>
      <c r="BK251" s="212">
        <f>SUM(BK252:BK299)</f>
        <v>0</v>
      </c>
    </row>
    <row r="252" s="2" customFormat="1" ht="16.5" customHeight="1">
      <c r="A252" s="40"/>
      <c r="B252" s="41"/>
      <c r="C252" s="215" t="s">
        <v>581</v>
      </c>
      <c r="D252" s="215" t="s">
        <v>229</v>
      </c>
      <c r="E252" s="216" t="s">
        <v>546</v>
      </c>
      <c r="F252" s="217" t="s">
        <v>547</v>
      </c>
      <c r="G252" s="218" t="s">
        <v>259</v>
      </c>
      <c r="H252" s="219">
        <v>6.2000000000000002</v>
      </c>
      <c r="I252" s="220"/>
      <c r="J252" s="221">
        <f>ROUND(I252*H252,2)</f>
        <v>0</v>
      </c>
      <c r="K252" s="217" t="s">
        <v>233</v>
      </c>
      <c r="L252" s="46"/>
      <c r="M252" s="222" t="s">
        <v>19</v>
      </c>
      <c r="N252" s="223" t="s">
        <v>46</v>
      </c>
      <c r="O252" s="86"/>
      <c r="P252" s="224">
        <f>O252*H252</f>
        <v>0</v>
      </c>
      <c r="Q252" s="224">
        <v>0</v>
      </c>
      <c r="R252" s="224">
        <f>Q252*H252</f>
        <v>0</v>
      </c>
      <c r="S252" s="224">
        <v>0</v>
      </c>
      <c r="T252" s="224">
        <f>S252*H252</f>
        <v>0</v>
      </c>
      <c r="U252" s="225" t="s">
        <v>19</v>
      </c>
      <c r="V252" s="40"/>
      <c r="W252" s="40"/>
      <c r="X252" s="40"/>
      <c r="Y252" s="40"/>
      <c r="Z252" s="40"/>
      <c r="AA252" s="40"/>
      <c r="AB252" s="40"/>
      <c r="AC252" s="40"/>
      <c r="AD252" s="40"/>
      <c r="AE252" s="40"/>
      <c r="AR252" s="226" t="s">
        <v>336</v>
      </c>
      <c r="AT252" s="226" t="s">
        <v>229</v>
      </c>
      <c r="AU252" s="226" t="s">
        <v>84</v>
      </c>
      <c r="AY252" s="19" t="s">
        <v>227</v>
      </c>
      <c r="BE252" s="227">
        <f>IF(N252="základní",J252,0)</f>
        <v>0</v>
      </c>
      <c r="BF252" s="227">
        <f>IF(N252="snížená",J252,0)</f>
        <v>0</v>
      </c>
      <c r="BG252" s="227">
        <f>IF(N252="zákl. přenesená",J252,0)</f>
        <v>0</v>
      </c>
      <c r="BH252" s="227">
        <f>IF(N252="sníž. přenesená",J252,0)</f>
        <v>0</v>
      </c>
      <c r="BI252" s="227">
        <f>IF(N252="nulová",J252,0)</f>
        <v>0</v>
      </c>
      <c r="BJ252" s="19" t="s">
        <v>82</v>
      </c>
      <c r="BK252" s="227">
        <f>ROUND(I252*H252,2)</f>
        <v>0</v>
      </c>
      <c r="BL252" s="19" t="s">
        <v>336</v>
      </c>
      <c r="BM252" s="226" t="s">
        <v>906</v>
      </c>
    </row>
    <row r="253" s="2" customFormat="1">
      <c r="A253" s="40"/>
      <c r="B253" s="41"/>
      <c r="C253" s="42"/>
      <c r="D253" s="228" t="s">
        <v>236</v>
      </c>
      <c r="E253" s="42"/>
      <c r="F253" s="229" t="s">
        <v>549</v>
      </c>
      <c r="G253" s="42"/>
      <c r="H253" s="42"/>
      <c r="I253" s="230"/>
      <c r="J253" s="42"/>
      <c r="K253" s="42"/>
      <c r="L253" s="46"/>
      <c r="M253" s="231"/>
      <c r="N253" s="232"/>
      <c r="O253" s="86"/>
      <c r="P253" s="86"/>
      <c r="Q253" s="86"/>
      <c r="R253" s="86"/>
      <c r="S253" s="86"/>
      <c r="T253" s="86"/>
      <c r="U253" s="87"/>
      <c r="V253" s="40"/>
      <c r="W253" s="40"/>
      <c r="X253" s="40"/>
      <c r="Y253" s="40"/>
      <c r="Z253" s="40"/>
      <c r="AA253" s="40"/>
      <c r="AB253" s="40"/>
      <c r="AC253" s="40"/>
      <c r="AD253" s="40"/>
      <c r="AE253" s="40"/>
      <c r="AT253" s="19" t="s">
        <v>236</v>
      </c>
      <c r="AU253" s="19" t="s">
        <v>84</v>
      </c>
    </row>
    <row r="254" s="13" customFormat="1">
      <c r="A254" s="13"/>
      <c r="B254" s="233"/>
      <c r="C254" s="234"/>
      <c r="D254" s="235" t="s">
        <v>238</v>
      </c>
      <c r="E254" s="236" t="s">
        <v>19</v>
      </c>
      <c r="F254" s="237" t="s">
        <v>907</v>
      </c>
      <c r="G254" s="234"/>
      <c r="H254" s="238">
        <v>6.2000000000000002</v>
      </c>
      <c r="I254" s="239"/>
      <c r="J254" s="234"/>
      <c r="K254" s="234"/>
      <c r="L254" s="240"/>
      <c r="M254" s="241"/>
      <c r="N254" s="242"/>
      <c r="O254" s="242"/>
      <c r="P254" s="242"/>
      <c r="Q254" s="242"/>
      <c r="R254" s="242"/>
      <c r="S254" s="242"/>
      <c r="T254" s="242"/>
      <c r="U254" s="243"/>
      <c r="V254" s="13"/>
      <c r="W254" s="13"/>
      <c r="X254" s="13"/>
      <c r="Y254" s="13"/>
      <c r="Z254" s="13"/>
      <c r="AA254" s="13"/>
      <c r="AB254" s="13"/>
      <c r="AC254" s="13"/>
      <c r="AD254" s="13"/>
      <c r="AE254" s="13"/>
      <c r="AT254" s="244" t="s">
        <v>238</v>
      </c>
      <c r="AU254" s="244" t="s">
        <v>84</v>
      </c>
      <c r="AV254" s="13" t="s">
        <v>84</v>
      </c>
      <c r="AW254" s="13" t="s">
        <v>37</v>
      </c>
      <c r="AX254" s="13" t="s">
        <v>75</v>
      </c>
      <c r="AY254" s="244" t="s">
        <v>227</v>
      </c>
    </row>
    <row r="255" s="14" customFormat="1">
      <c r="A255" s="14"/>
      <c r="B255" s="245"/>
      <c r="C255" s="246"/>
      <c r="D255" s="235" t="s">
        <v>238</v>
      </c>
      <c r="E255" s="247" t="s">
        <v>19</v>
      </c>
      <c r="F255" s="248" t="s">
        <v>240</v>
      </c>
      <c r="G255" s="246"/>
      <c r="H255" s="249">
        <v>6.2000000000000002</v>
      </c>
      <c r="I255" s="250"/>
      <c r="J255" s="246"/>
      <c r="K255" s="246"/>
      <c r="L255" s="251"/>
      <c r="M255" s="252"/>
      <c r="N255" s="253"/>
      <c r="O255" s="253"/>
      <c r="P255" s="253"/>
      <c r="Q255" s="253"/>
      <c r="R255" s="253"/>
      <c r="S255" s="253"/>
      <c r="T255" s="253"/>
      <c r="U255" s="254"/>
      <c r="V255" s="14"/>
      <c r="W255" s="14"/>
      <c r="X255" s="14"/>
      <c r="Y255" s="14"/>
      <c r="Z255" s="14"/>
      <c r="AA255" s="14"/>
      <c r="AB255" s="14"/>
      <c r="AC255" s="14"/>
      <c r="AD255" s="14"/>
      <c r="AE255" s="14"/>
      <c r="AT255" s="255" t="s">
        <v>238</v>
      </c>
      <c r="AU255" s="255" t="s">
        <v>84</v>
      </c>
      <c r="AV255" s="14" t="s">
        <v>234</v>
      </c>
      <c r="AW255" s="14" t="s">
        <v>37</v>
      </c>
      <c r="AX255" s="14" t="s">
        <v>82</v>
      </c>
      <c r="AY255" s="255" t="s">
        <v>227</v>
      </c>
    </row>
    <row r="256" s="2" customFormat="1" ht="16.5" customHeight="1">
      <c r="A256" s="40"/>
      <c r="B256" s="41"/>
      <c r="C256" s="215" t="s">
        <v>587</v>
      </c>
      <c r="D256" s="215" t="s">
        <v>229</v>
      </c>
      <c r="E256" s="216" t="s">
        <v>551</v>
      </c>
      <c r="F256" s="217" t="s">
        <v>552</v>
      </c>
      <c r="G256" s="218" t="s">
        <v>259</v>
      </c>
      <c r="H256" s="219">
        <v>6.2000000000000002</v>
      </c>
      <c r="I256" s="220"/>
      <c r="J256" s="221">
        <f>ROUND(I256*H256,2)</f>
        <v>0</v>
      </c>
      <c r="K256" s="217" t="s">
        <v>233</v>
      </c>
      <c r="L256" s="46"/>
      <c r="M256" s="222" t="s">
        <v>19</v>
      </c>
      <c r="N256" s="223" t="s">
        <v>46</v>
      </c>
      <c r="O256" s="86"/>
      <c r="P256" s="224">
        <f>O256*H256</f>
        <v>0</v>
      </c>
      <c r="Q256" s="224">
        <v>0.00029999999999999997</v>
      </c>
      <c r="R256" s="224">
        <f>Q256*H256</f>
        <v>0.0018599999999999999</v>
      </c>
      <c r="S256" s="224">
        <v>0</v>
      </c>
      <c r="T256" s="224">
        <f>S256*H256</f>
        <v>0</v>
      </c>
      <c r="U256" s="225" t="s">
        <v>19</v>
      </c>
      <c r="V256" s="40"/>
      <c r="W256" s="40"/>
      <c r="X256" s="40"/>
      <c r="Y256" s="40"/>
      <c r="Z256" s="40"/>
      <c r="AA256" s="40"/>
      <c r="AB256" s="40"/>
      <c r="AC256" s="40"/>
      <c r="AD256" s="40"/>
      <c r="AE256" s="40"/>
      <c r="AR256" s="226" t="s">
        <v>336</v>
      </c>
      <c r="AT256" s="226" t="s">
        <v>229</v>
      </c>
      <c r="AU256" s="226" t="s">
        <v>84</v>
      </c>
      <c r="AY256" s="19" t="s">
        <v>227</v>
      </c>
      <c r="BE256" s="227">
        <f>IF(N256="základní",J256,0)</f>
        <v>0</v>
      </c>
      <c r="BF256" s="227">
        <f>IF(N256="snížená",J256,0)</f>
        <v>0</v>
      </c>
      <c r="BG256" s="227">
        <f>IF(N256="zákl. přenesená",J256,0)</f>
        <v>0</v>
      </c>
      <c r="BH256" s="227">
        <f>IF(N256="sníž. přenesená",J256,0)</f>
        <v>0</v>
      </c>
      <c r="BI256" s="227">
        <f>IF(N256="nulová",J256,0)</f>
        <v>0</v>
      </c>
      <c r="BJ256" s="19" t="s">
        <v>82</v>
      </c>
      <c r="BK256" s="227">
        <f>ROUND(I256*H256,2)</f>
        <v>0</v>
      </c>
      <c r="BL256" s="19" t="s">
        <v>336</v>
      </c>
      <c r="BM256" s="226" t="s">
        <v>908</v>
      </c>
    </row>
    <row r="257" s="2" customFormat="1">
      <c r="A257" s="40"/>
      <c r="B257" s="41"/>
      <c r="C257" s="42"/>
      <c r="D257" s="228" t="s">
        <v>236</v>
      </c>
      <c r="E257" s="42"/>
      <c r="F257" s="229" t="s">
        <v>554</v>
      </c>
      <c r="G257" s="42"/>
      <c r="H257" s="42"/>
      <c r="I257" s="230"/>
      <c r="J257" s="42"/>
      <c r="K257" s="42"/>
      <c r="L257" s="46"/>
      <c r="M257" s="231"/>
      <c r="N257" s="232"/>
      <c r="O257" s="86"/>
      <c r="P257" s="86"/>
      <c r="Q257" s="86"/>
      <c r="R257" s="86"/>
      <c r="S257" s="86"/>
      <c r="T257" s="86"/>
      <c r="U257" s="87"/>
      <c r="V257" s="40"/>
      <c r="W257" s="40"/>
      <c r="X257" s="40"/>
      <c r="Y257" s="40"/>
      <c r="Z257" s="40"/>
      <c r="AA257" s="40"/>
      <c r="AB257" s="40"/>
      <c r="AC257" s="40"/>
      <c r="AD257" s="40"/>
      <c r="AE257" s="40"/>
      <c r="AT257" s="19" t="s">
        <v>236</v>
      </c>
      <c r="AU257" s="19" t="s">
        <v>84</v>
      </c>
    </row>
    <row r="258" s="13" customFormat="1">
      <c r="A258" s="13"/>
      <c r="B258" s="233"/>
      <c r="C258" s="234"/>
      <c r="D258" s="235" t="s">
        <v>238</v>
      </c>
      <c r="E258" s="236" t="s">
        <v>19</v>
      </c>
      <c r="F258" s="237" t="s">
        <v>909</v>
      </c>
      <c r="G258" s="234"/>
      <c r="H258" s="238">
        <v>6.2000000000000002</v>
      </c>
      <c r="I258" s="239"/>
      <c r="J258" s="234"/>
      <c r="K258" s="234"/>
      <c r="L258" s="240"/>
      <c r="M258" s="241"/>
      <c r="N258" s="242"/>
      <c r="O258" s="242"/>
      <c r="P258" s="242"/>
      <c r="Q258" s="242"/>
      <c r="R258" s="242"/>
      <c r="S258" s="242"/>
      <c r="T258" s="242"/>
      <c r="U258" s="243"/>
      <c r="V258" s="13"/>
      <c r="W258" s="13"/>
      <c r="X258" s="13"/>
      <c r="Y258" s="13"/>
      <c r="Z258" s="13"/>
      <c r="AA258" s="13"/>
      <c r="AB258" s="13"/>
      <c r="AC258" s="13"/>
      <c r="AD258" s="13"/>
      <c r="AE258" s="13"/>
      <c r="AT258" s="244" t="s">
        <v>238</v>
      </c>
      <c r="AU258" s="244" t="s">
        <v>84</v>
      </c>
      <c r="AV258" s="13" t="s">
        <v>84</v>
      </c>
      <c r="AW258" s="13" t="s">
        <v>37</v>
      </c>
      <c r="AX258" s="13" t="s">
        <v>75</v>
      </c>
      <c r="AY258" s="244" t="s">
        <v>227</v>
      </c>
    </row>
    <row r="259" s="14" customFormat="1">
      <c r="A259" s="14"/>
      <c r="B259" s="245"/>
      <c r="C259" s="246"/>
      <c r="D259" s="235" t="s">
        <v>238</v>
      </c>
      <c r="E259" s="247" t="s">
        <v>19</v>
      </c>
      <c r="F259" s="248" t="s">
        <v>240</v>
      </c>
      <c r="G259" s="246"/>
      <c r="H259" s="249">
        <v>6.2000000000000002</v>
      </c>
      <c r="I259" s="250"/>
      <c r="J259" s="246"/>
      <c r="K259" s="246"/>
      <c r="L259" s="251"/>
      <c r="M259" s="252"/>
      <c r="N259" s="253"/>
      <c r="O259" s="253"/>
      <c r="P259" s="253"/>
      <c r="Q259" s="253"/>
      <c r="R259" s="253"/>
      <c r="S259" s="253"/>
      <c r="T259" s="253"/>
      <c r="U259" s="254"/>
      <c r="V259" s="14"/>
      <c r="W259" s="14"/>
      <c r="X259" s="14"/>
      <c r="Y259" s="14"/>
      <c r="Z259" s="14"/>
      <c r="AA259" s="14"/>
      <c r="AB259" s="14"/>
      <c r="AC259" s="14"/>
      <c r="AD259" s="14"/>
      <c r="AE259" s="14"/>
      <c r="AT259" s="255" t="s">
        <v>238</v>
      </c>
      <c r="AU259" s="255" t="s">
        <v>84</v>
      </c>
      <c r="AV259" s="14" t="s">
        <v>234</v>
      </c>
      <c r="AW259" s="14" t="s">
        <v>37</v>
      </c>
      <c r="AX259" s="14" t="s">
        <v>82</v>
      </c>
      <c r="AY259" s="255" t="s">
        <v>227</v>
      </c>
    </row>
    <row r="260" s="2" customFormat="1" ht="24.15" customHeight="1">
      <c r="A260" s="40"/>
      <c r="B260" s="41"/>
      <c r="C260" s="215" t="s">
        <v>592</v>
      </c>
      <c r="D260" s="215" t="s">
        <v>229</v>
      </c>
      <c r="E260" s="216" t="s">
        <v>557</v>
      </c>
      <c r="F260" s="217" t="s">
        <v>558</v>
      </c>
      <c r="G260" s="218" t="s">
        <v>259</v>
      </c>
      <c r="H260" s="219">
        <v>6.2000000000000002</v>
      </c>
      <c r="I260" s="220"/>
      <c r="J260" s="221">
        <f>ROUND(I260*H260,2)</f>
        <v>0</v>
      </c>
      <c r="K260" s="217" t="s">
        <v>233</v>
      </c>
      <c r="L260" s="46"/>
      <c r="M260" s="222" t="s">
        <v>19</v>
      </c>
      <c r="N260" s="223" t="s">
        <v>46</v>
      </c>
      <c r="O260" s="86"/>
      <c r="P260" s="224">
        <f>O260*H260</f>
        <v>0</v>
      </c>
      <c r="Q260" s="224">
        <v>0.012</v>
      </c>
      <c r="R260" s="224">
        <f>Q260*H260</f>
        <v>0.074400000000000008</v>
      </c>
      <c r="S260" s="224">
        <v>0</v>
      </c>
      <c r="T260" s="224">
        <f>S260*H260</f>
        <v>0</v>
      </c>
      <c r="U260" s="225" t="s">
        <v>19</v>
      </c>
      <c r="V260" s="40"/>
      <c r="W260" s="40"/>
      <c r="X260" s="40"/>
      <c r="Y260" s="40"/>
      <c r="Z260" s="40"/>
      <c r="AA260" s="40"/>
      <c r="AB260" s="40"/>
      <c r="AC260" s="40"/>
      <c r="AD260" s="40"/>
      <c r="AE260" s="40"/>
      <c r="AR260" s="226" t="s">
        <v>336</v>
      </c>
      <c r="AT260" s="226" t="s">
        <v>229</v>
      </c>
      <c r="AU260" s="226" t="s">
        <v>84</v>
      </c>
      <c r="AY260" s="19" t="s">
        <v>227</v>
      </c>
      <c r="BE260" s="227">
        <f>IF(N260="základní",J260,0)</f>
        <v>0</v>
      </c>
      <c r="BF260" s="227">
        <f>IF(N260="snížená",J260,0)</f>
        <v>0</v>
      </c>
      <c r="BG260" s="227">
        <f>IF(N260="zákl. přenesená",J260,0)</f>
        <v>0</v>
      </c>
      <c r="BH260" s="227">
        <f>IF(N260="sníž. přenesená",J260,0)</f>
        <v>0</v>
      </c>
      <c r="BI260" s="227">
        <f>IF(N260="nulová",J260,0)</f>
        <v>0</v>
      </c>
      <c r="BJ260" s="19" t="s">
        <v>82</v>
      </c>
      <c r="BK260" s="227">
        <f>ROUND(I260*H260,2)</f>
        <v>0</v>
      </c>
      <c r="BL260" s="19" t="s">
        <v>336</v>
      </c>
      <c r="BM260" s="226" t="s">
        <v>910</v>
      </c>
    </row>
    <row r="261" s="2" customFormat="1">
      <c r="A261" s="40"/>
      <c r="B261" s="41"/>
      <c r="C261" s="42"/>
      <c r="D261" s="228" t="s">
        <v>236</v>
      </c>
      <c r="E261" s="42"/>
      <c r="F261" s="229" t="s">
        <v>560</v>
      </c>
      <c r="G261" s="42"/>
      <c r="H261" s="42"/>
      <c r="I261" s="230"/>
      <c r="J261" s="42"/>
      <c r="K261" s="42"/>
      <c r="L261" s="46"/>
      <c r="M261" s="231"/>
      <c r="N261" s="232"/>
      <c r="O261" s="86"/>
      <c r="P261" s="86"/>
      <c r="Q261" s="86"/>
      <c r="R261" s="86"/>
      <c r="S261" s="86"/>
      <c r="T261" s="86"/>
      <c r="U261" s="87"/>
      <c r="V261" s="40"/>
      <c r="W261" s="40"/>
      <c r="X261" s="40"/>
      <c r="Y261" s="40"/>
      <c r="Z261" s="40"/>
      <c r="AA261" s="40"/>
      <c r="AB261" s="40"/>
      <c r="AC261" s="40"/>
      <c r="AD261" s="40"/>
      <c r="AE261" s="40"/>
      <c r="AT261" s="19" t="s">
        <v>236</v>
      </c>
      <c r="AU261" s="19" t="s">
        <v>84</v>
      </c>
    </row>
    <row r="262" s="13" customFormat="1">
      <c r="A262" s="13"/>
      <c r="B262" s="233"/>
      <c r="C262" s="234"/>
      <c r="D262" s="235" t="s">
        <v>238</v>
      </c>
      <c r="E262" s="236" t="s">
        <v>19</v>
      </c>
      <c r="F262" s="237" t="s">
        <v>909</v>
      </c>
      <c r="G262" s="234"/>
      <c r="H262" s="238">
        <v>6.2000000000000002</v>
      </c>
      <c r="I262" s="239"/>
      <c r="J262" s="234"/>
      <c r="K262" s="234"/>
      <c r="L262" s="240"/>
      <c r="M262" s="241"/>
      <c r="N262" s="242"/>
      <c r="O262" s="242"/>
      <c r="P262" s="242"/>
      <c r="Q262" s="242"/>
      <c r="R262" s="242"/>
      <c r="S262" s="242"/>
      <c r="T262" s="242"/>
      <c r="U262" s="243"/>
      <c r="V262" s="13"/>
      <c r="W262" s="13"/>
      <c r="X262" s="13"/>
      <c r="Y262" s="13"/>
      <c r="Z262" s="13"/>
      <c r="AA262" s="13"/>
      <c r="AB262" s="13"/>
      <c r="AC262" s="13"/>
      <c r="AD262" s="13"/>
      <c r="AE262" s="13"/>
      <c r="AT262" s="244" t="s">
        <v>238</v>
      </c>
      <c r="AU262" s="244" t="s">
        <v>84</v>
      </c>
      <c r="AV262" s="13" t="s">
        <v>84</v>
      </c>
      <c r="AW262" s="13" t="s">
        <v>37</v>
      </c>
      <c r="AX262" s="13" t="s">
        <v>75</v>
      </c>
      <c r="AY262" s="244" t="s">
        <v>227</v>
      </c>
    </row>
    <row r="263" s="14" customFormat="1">
      <c r="A263" s="14"/>
      <c r="B263" s="245"/>
      <c r="C263" s="246"/>
      <c r="D263" s="235" t="s">
        <v>238</v>
      </c>
      <c r="E263" s="247" t="s">
        <v>19</v>
      </c>
      <c r="F263" s="248" t="s">
        <v>240</v>
      </c>
      <c r="G263" s="246"/>
      <c r="H263" s="249">
        <v>6.2000000000000002</v>
      </c>
      <c r="I263" s="250"/>
      <c r="J263" s="246"/>
      <c r="K263" s="246"/>
      <c r="L263" s="251"/>
      <c r="M263" s="252"/>
      <c r="N263" s="253"/>
      <c r="O263" s="253"/>
      <c r="P263" s="253"/>
      <c r="Q263" s="253"/>
      <c r="R263" s="253"/>
      <c r="S263" s="253"/>
      <c r="T263" s="253"/>
      <c r="U263" s="254"/>
      <c r="V263" s="14"/>
      <c r="W263" s="14"/>
      <c r="X263" s="14"/>
      <c r="Y263" s="14"/>
      <c r="Z263" s="14"/>
      <c r="AA263" s="14"/>
      <c r="AB263" s="14"/>
      <c r="AC263" s="14"/>
      <c r="AD263" s="14"/>
      <c r="AE263" s="14"/>
      <c r="AT263" s="255" t="s">
        <v>238</v>
      </c>
      <c r="AU263" s="255" t="s">
        <v>84</v>
      </c>
      <c r="AV263" s="14" t="s">
        <v>234</v>
      </c>
      <c r="AW263" s="14" t="s">
        <v>37</v>
      </c>
      <c r="AX263" s="14" t="s">
        <v>82</v>
      </c>
      <c r="AY263" s="255" t="s">
        <v>227</v>
      </c>
    </row>
    <row r="264" s="2" customFormat="1" ht="24.15" customHeight="1">
      <c r="A264" s="40"/>
      <c r="B264" s="41"/>
      <c r="C264" s="215" t="s">
        <v>597</v>
      </c>
      <c r="D264" s="215" t="s">
        <v>229</v>
      </c>
      <c r="E264" s="216" t="s">
        <v>562</v>
      </c>
      <c r="F264" s="217" t="s">
        <v>563</v>
      </c>
      <c r="G264" s="218" t="s">
        <v>259</v>
      </c>
      <c r="H264" s="219">
        <v>6.2000000000000002</v>
      </c>
      <c r="I264" s="220"/>
      <c r="J264" s="221">
        <f>ROUND(I264*H264,2)</f>
        <v>0</v>
      </c>
      <c r="K264" s="217" t="s">
        <v>233</v>
      </c>
      <c r="L264" s="46"/>
      <c r="M264" s="222" t="s">
        <v>19</v>
      </c>
      <c r="N264" s="223" t="s">
        <v>46</v>
      </c>
      <c r="O264" s="86"/>
      <c r="P264" s="224">
        <f>O264*H264</f>
        <v>0</v>
      </c>
      <c r="Q264" s="224">
        <v>0.0051999999999999998</v>
      </c>
      <c r="R264" s="224">
        <f>Q264*H264</f>
        <v>0.032239999999999998</v>
      </c>
      <c r="S264" s="224">
        <v>0</v>
      </c>
      <c r="T264" s="224">
        <f>S264*H264</f>
        <v>0</v>
      </c>
      <c r="U264" s="225" t="s">
        <v>19</v>
      </c>
      <c r="V264" s="40"/>
      <c r="W264" s="40"/>
      <c r="X264" s="40"/>
      <c r="Y264" s="40"/>
      <c r="Z264" s="40"/>
      <c r="AA264" s="40"/>
      <c r="AB264" s="40"/>
      <c r="AC264" s="40"/>
      <c r="AD264" s="40"/>
      <c r="AE264" s="40"/>
      <c r="AR264" s="226" t="s">
        <v>336</v>
      </c>
      <c r="AT264" s="226" t="s">
        <v>229</v>
      </c>
      <c r="AU264" s="226" t="s">
        <v>84</v>
      </c>
      <c r="AY264" s="19" t="s">
        <v>227</v>
      </c>
      <c r="BE264" s="227">
        <f>IF(N264="základní",J264,0)</f>
        <v>0</v>
      </c>
      <c r="BF264" s="227">
        <f>IF(N264="snížená",J264,0)</f>
        <v>0</v>
      </c>
      <c r="BG264" s="227">
        <f>IF(N264="zákl. přenesená",J264,0)</f>
        <v>0</v>
      </c>
      <c r="BH264" s="227">
        <f>IF(N264="sníž. přenesená",J264,0)</f>
        <v>0</v>
      </c>
      <c r="BI264" s="227">
        <f>IF(N264="nulová",J264,0)</f>
        <v>0</v>
      </c>
      <c r="BJ264" s="19" t="s">
        <v>82</v>
      </c>
      <c r="BK264" s="227">
        <f>ROUND(I264*H264,2)</f>
        <v>0</v>
      </c>
      <c r="BL264" s="19" t="s">
        <v>336</v>
      </c>
      <c r="BM264" s="226" t="s">
        <v>911</v>
      </c>
    </row>
    <row r="265" s="2" customFormat="1">
      <c r="A265" s="40"/>
      <c r="B265" s="41"/>
      <c r="C265" s="42"/>
      <c r="D265" s="228" t="s">
        <v>236</v>
      </c>
      <c r="E265" s="42"/>
      <c r="F265" s="229" t="s">
        <v>565</v>
      </c>
      <c r="G265" s="42"/>
      <c r="H265" s="42"/>
      <c r="I265" s="230"/>
      <c r="J265" s="42"/>
      <c r="K265" s="42"/>
      <c r="L265" s="46"/>
      <c r="M265" s="231"/>
      <c r="N265" s="232"/>
      <c r="O265" s="86"/>
      <c r="P265" s="86"/>
      <c r="Q265" s="86"/>
      <c r="R265" s="86"/>
      <c r="S265" s="86"/>
      <c r="T265" s="86"/>
      <c r="U265" s="87"/>
      <c r="V265" s="40"/>
      <c r="W265" s="40"/>
      <c r="X265" s="40"/>
      <c r="Y265" s="40"/>
      <c r="Z265" s="40"/>
      <c r="AA265" s="40"/>
      <c r="AB265" s="40"/>
      <c r="AC265" s="40"/>
      <c r="AD265" s="40"/>
      <c r="AE265" s="40"/>
      <c r="AT265" s="19" t="s">
        <v>236</v>
      </c>
      <c r="AU265" s="19" t="s">
        <v>84</v>
      </c>
    </row>
    <row r="266" s="13" customFormat="1">
      <c r="A266" s="13"/>
      <c r="B266" s="233"/>
      <c r="C266" s="234"/>
      <c r="D266" s="235" t="s">
        <v>238</v>
      </c>
      <c r="E266" s="236" t="s">
        <v>19</v>
      </c>
      <c r="F266" s="237" t="s">
        <v>909</v>
      </c>
      <c r="G266" s="234"/>
      <c r="H266" s="238">
        <v>6.2000000000000002</v>
      </c>
      <c r="I266" s="239"/>
      <c r="J266" s="234"/>
      <c r="K266" s="234"/>
      <c r="L266" s="240"/>
      <c r="M266" s="241"/>
      <c r="N266" s="242"/>
      <c r="O266" s="242"/>
      <c r="P266" s="242"/>
      <c r="Q266" s="242"/>
      <c r="R266" s="242"/>
      <c r="S266" s="242"/>
      <c r="T266" s="242"/>
      <c r="U266" s="243"/>
      <c r="V266" s="13"/>
      <c r="W266" s="13"/>
      <c r="X266" s="13"/>
      <c r="Y266" s="13"/>
      <c r="Z266" s="13"/>
      <c r="AA266" s="13"/>
      <c r="AB266" s="13"/>
      <c r="AC266" s="13"/>
      <c r="AD266" s="13"/>
      <c r="AE266" s="13"/>
      <c r="AT266" s="244" t="s">
        <v>238</v>
      </c>
      <c r="AU266" s="244" t="s">
        <v>84</v>
      </c>
      <c r="AV266" s="13" t="s">
        <v>84</v>
      </c>
      <c r="AW266" s="13" t="s">
        <v>37</v>
      </c>
      <c r="AX266" s="13" t="s">
        <v>75</v>
      </c>
      <c r="AY266" s="244" t="s">
        <v>227</v>
      </c>
    </row>
    <row r="267" s="14" customFormat="1">
      <c r="A267" s="14"/>
      <c r="B267" s="245"/>
      <c r="C267" s="246"/>
      <c r="D267" s="235" t="s">
        <v>238</v>
      </c>
      <c r="E267" s="247" t="s">
        <v>19</v>
      </c>
      <c r="F267" s="248" t="s">
        <v>240</v>
      </c>
      <c r="G267" s="246"/>
      <c r="H267" s="249">
        <v>6.2000000000000002</v>
      </c>
      <c r="I267" s="250"/>
      <c r="J267" s="246"/>
      <c r="K267" s="246"/>
      <c r="L267" s="251"/>
      <c r="M267" s="252"/>
      <c r="N267" s="253"/>
      <c r="O267" s="253"/>
      <c r="P267" s="253"/>
      <c r="Q267" s="253"/>
      <c r="R267" s="253"/>
      <c r="S267" s="253"/>
      <c r="T267" s="253"/>
      <c r="U267" s="254"/>
      <c r="V267" s="14"/>
      <c r="W267" s="14"/>
      <c r="X267" s="14"/>
      <c r="Y267" s="14"/>
      <c r="Z267" s="14"/>
      <c r="AA267" s="14"/>
      <c r="AB267" s="14"/>
      <c r="AC267" s="14"/>
      <c r="AD267" s="14"/>
      <c r="AE267" s="14"/>
      <c r="AT267" s="255" t="s">
        <v>238</v>
      </c>
      <c r="AU267" s="255" t="s">
        <v>84</v>
      </c>
      <c r="AV267" s="14" t="s">
        <v>234</v>
      </c>
      <c r="AW267" s="14" t="s">
        <v>37</v>
      </c>
      <c r="AX267" s="14" t="s">
        <v>82</v>
      </c>
      <c r="AY267" s="255" t="s">
        <v>227</v>
      </c>
    </row>
    <row r="268" s="2" customFormat="1" ht="24.15" customHeight="1">
      <c r="A268" s="40"/>
      <c r="B268" s="41"/>
      <c r="C268" s="256" t="s">
        <v>603</v>
      </c>
      <c r="D268" s="256" t="s">
        <v>241</v>
      </c>
      <c r="E268" s="257" t="s">
        <v>567</v>
      </c>
      <c r="F268" s="258" t="s">
        <v>568</v>
      </c>
      <c r="G268" s="259" t="s">
        <v>259</v>
      </c>
      <c r="H268" s="260">
        <v>6.8200000000000003</v>
      </c>
      <c r="I268" s="261"/>
      <c r="J268" s="262">
        <f>ROUND(I268*H268,2)</f>
        <v>0</v>
      </c>
      <c r="K268" s="258" t="s">
        <v>233</v>
      </c>
      <c r="L268" s="263"/>
      <c r="M268" s="264" t="s">
        <v>19</v>
      </c>
      <c r="N268" s="265" t="s">
        <v>46</v>
      </c>
      <c r="O268" s="86"/>
      <c r="P268" s="224">
        <f>O268*H268</f>
        <v>0</v>
      </c>
      <c r="Q268" s="224">
        <v>0.021999999999999999</v>
      </c>
      <c r="R268" s="224">
        <f>Q268*H268</f>
        <v>0.15004000000000001</v>
      </c>
      <c r="S268" s="224">
        <v>0</v>
      </c>
      <c r="T268" s="224">
        <f>S268*H268</f>
        <v>0</v>
      </c>
      <c r="U268" s="225" t="s">
        <v>19</v>
      </c>
      <c r="V268" s="40"/>
      <c r="W268" s="40"/>
      <c r="X268" s="40"/>
      <c r="Y268" s="40"/>
      <c r="Z268" s="40"/>
      <c r="AA268" s="40"/>
      <c r="AB268" s="40"/>
      <c r="AC268" s="40"/>
      <c r="AD268" s="40"/>
      <c r="AE268" s="40"/>
      <c r="AR268" s="226" t="s">
        <v>491</v>
      </c>
      <c r="AT268" s="226" t="s">
        <v>241</v>
      </c>
      <c r="AU268" s="226" t="s">
        <v>84</v>
      </c>
      <c r="AY268" s="19" t="s">
        <v>227</v>
      </c>
      <c r="BE268" s="227">
        <f>IF(N268="základní",J268,0)</f>
        <v>0</v>
      </c>
      <c r="BF268" s="227">
        <f>IF(N268="snížená",J268,0)</f>
        <v>0</v>
      </c>
      <c r="BG268" s="227">
        <f>IF(N268="zákl. přenesená",J268,0)</f>
        <v>0</v>
      </c>
      <c r="BH268" s="227">
        <f>IF(N268="sníž. přenesená",J268,0)</f>
        <v>0</v>
      </c>
      <c r="BI268" s="227">
        <f>IF(N268="nulová",J268,0)</f>
        <v>0</v>
      </c>
      <c r="BJ268" s="19" t="s">
        <v>82</v>
      </c>
      <c r="BK268" s="227">
        <f>ROUND(I268*H268,2)</f>
        <v>0</v>
      </c>
      <c r="BL268" s="19" t="s">
        <v>336</v>
      </c>
      <c r="BM268" s="226" t="s">
        <v>912</v>
      </c>
    </row>
    <row r="269" s="13" customFormat="1">
      <c r="A269" s="13"/>
      <c r="B269" s="233"/>
      <c r="C269" s="234"/>
      <c r="D269" s="235" t="s">
        <v>238</v>
      </c>
      <c r="E269" s="234"/>
      <c r="F269" s="237" t="s">
        <v>913</v>
      </c>
      <c r="G269" s="234"/>
      <c r="H269" s="238">
        <v>6.8200000000000003</v>
      </c>
      <c r="I269" s="239"/>
      <c r="J269" s="234"/>
      <c r="K269" s="234"/>
      <c r="L269" s="240"/>
      <c r="M269" s="241"/>
      <c r="N269" s="242"/>
      <c r="O269" s="242"/>
      <c r="P269" s="242"/>
      <c r="Q269" s="242"/>
      <c r="R269" s="242"/>
      <c r="S269" s="242"/>
      <c r="T269" s="242"/>
      <c r="U269" s="243"/>
      <c r="V269" s="13"/>
      <c r="W269" s="13"/>
      <c r="X269" s="13"/>
      <c r="Y269" s="13"/>
      <c r="Z269" s="13"/>
      <c r="AA269" s="13"/>
      <c r="AB269" s="13"/>
      <c r="AC269" s="13"/>
      <c r="AD269" s="13"/>
      <c r="AE269" s="13"/>
      <c r="AT269" s="244" t="s">
        <v>238</v>
      </c>
      <c r="AU269" s="244" t="s">
        <v>84</v>
      </c>
      <c r="AV269" s="13" t="s">
        <v>84</v>
      </c>
      <c r="AW269" s="13" t="s">
        <v>4</v>
      </c>
      <c r="AX269" s="13" t="s">
        <v>82</v>
      </c>
      <c r="AY269" s="244" t="s">
        <v>227</v>
      </c>
    </row>
    <row r="270" s="2" customFormat="1" ht="24.15" customHeight="1">
      <c r="A270" s="40"/>
      <c r="B270" s="41"/>
      <c r="C270" s="215" t="s">
        <v>608</v>
      </c>
      <c r="D270" s="215" t="s">
        <v>229</v>
      </c>
      <c r="E270" s="216" t="s">
        <v>572</v>
      </c>
      <c r="F270" s="217" t="s">
        <v>573</v>
      </c>
      <c r="G270" s="218" t="s">
        <v>259</v>
      </c>
      <c r="H270" s="219">
        <v>6.2000000000000002</v>
      </c>
      <c r="I270" s="220"/>
      <c r="J270" s="221">
        <f>ROUND(I270*H270,2)</f>
        <v>0</v>
      </c>
      <c r="K270" s="217" t="s">
        <v>233</v>
      </c>
      <c r="L270" s="46"/>
      <c r="M270" s="222" t="s">
        <v>19</v>
      </c>
      <c r="N270" s="223" t="s">
        <v>46</v>
      </c>
      <c r="O270" s="86"/>
      <c r="P270" s="224">
        <f>O270*H270</f>
        <v>0</v>
      </c>
      <c r="Q270" s="224">
        <v>0</v>
      </c>
      <c r="R270" s="224">
        <f>Q270*H270</f>
        <v>0</v>
      </c>
      <c r="S270" s="224">
        <v>0</v>
      </c>
      <c r="T270" s="224">
        <f>S270*H270</f>
        <v>0</v>
      </c>
      <c r="U270" s="225" t="s">
        <v>19</v>
      </c>
      <c r="V270" s="40"/>
      <c r="W270" s="40"/>
      <c r="X270" s="40"/>
      <c r="Y270" s="40"/>
      <c r="Z270" s="40"/>
      <c r="AA270" s="40"/>
      <c r="AB270" s="40"/>
      <c r="AC270" s="40"/>
      <c r="AD270" s="40"/>
      <c r="AE270" s="40"/>
      <c r="AR270" s="226" t="s">
        <v>336</v>
      </c>
      <c r="AT270" s="226" t="s">
        <v>229</v>
      </c>
      <c r="AU270" s="226" t="s">
        <v>84</v>
      </c>
      <c r="AY270" s="19" t="s">
        <v>227</v>
      </c>
      <c r="BE270" s="227">
        <f>IF(N270="základní",J270,0)</f>
        <v>0</v>
      </c>
      <c r="BF270" s="227">
        <f>IF(N270="snížená",J270,0)</f>
        <v>0</v>
      </c>
      <c r="BG270" s="227">
        <f>IF(N270="zákl. přenesená",J270,0)</f>
        <v>0</v>
      </c>
      <c r="BH270" s="227">
        <f>IF(N270="sníž. přenesená",J270,0)</f>
        <v>0</v>
      </c>
      <c r="BI270" s="227">
        <f>IF(N270="nulová",J270,0)</f>
        <v>0</v>
      </c>
      <c r="BJ270" s="19" t="s">
        <v>82</v>
      </c>
      <c r="BK270" s="227">
        <f>ROUND(I270*H270,2)</f>
        <v>0</v>
      </c>
      <c r="BL270" s="19" t="s">
        <v>336</v>
      </c>
      <c r="BM270" s="226" t="s">
        <v>914</v>
      </c>
    </row>
    <row r="271" s="2" customFormat="1">
      <c r="A271" s="40"/>
      <c r="B271" s="41"/>
      <c r="C271" s="42"/>
      <c r="D271" s="228" t="s">
        <v>236</v>
      </c>
      <c r="E271" s="42"/>
      <c r="F271" s="229" t="s">
        <v>575</v>
      </c>
      <c r="G271" s="42"/>
      <c r="H271" s="42"/>
      <c r="I271" s="230"/>
      <c r="J271" s="42"/>
      <c r="K271" s="42"/>
      <c r="L271" s="46"/>
      <c r="M271" s="231"/>
      <c r="N271" s="232"/>
      <c r="O271" s="86"/>
      <c r="P271" s="86"/>
      <c r="Q271" s="86"/>
      <c r="R271" s="86"/>
      <c r="S271" s="86"/>
      <c r="T271" s="86"/>
      <c r="U271" s="87"/>
      <c r="V271" s="40"/>
      <c r="W271" s="40"/>
      <c r="X271" s="40"/>
      <c r="Y271" s="40"/>
      <c r="Z271" s="40"/>
      <c r="AA271" s="40"/>
      <c r="AB271" s="40"/>
      <c r="AC271" s="40"/>
      <c r="AD271" s="40"/>
      <c r="AE271" s="40"/>
      <c r="AT271" s="19" t="s">
        <v>236</v>
      </c>
      <c r="AU271" s="19" t="s">
        <v>84</v>
      </c>
    </row>
    <row r="272" s="13" customFormat="1">
      <c r="A272" s="13"/>
      <c r="B272" s="233"/>
      <c r="C272" s="234"/>
      <c r="D272" s="235" t="s">
        <v>238</v>
      </c>
      <c r="E272" s="236" t="s">
        <v>19</v>
      </c>
      <c r="F272" s="237" t="s">
        <v>909</v>
      </c>
      <c r="G272" s="234"/>
      <c r="H272" s="238">
        <v>6.2000000000000002</v>
      </c>
      <c r="I272" s="239"/>
      <c r="J272" s="234"/>
      <c r="K272" s="234"/>
      <c r="L272" s="240"/>
      <c r="M272" s="241"/>
      <c r="N272" s="242"/>
      <c r="O272" s="242"/>
      <c r="P272" s="242"/>
      <c r="Q272" s="242"/>
      <c r="R272" s="242"/>
      <c r="S272" s="242"/>
      <c r="T272" s="242"/>
      <c r="U272" s="243"/>
      <c r="V272" s="13"/>
      <c r="W272" s="13"/>
      <c r="X272" s="13"/>
      <c r="Y272" s="13"/>
      <c r="Z272" s="13"/>
      <c r="AA272" s="13"/>
      <c r="AB272" s="13"/>
      <c r="AC272" s="13"/>
      <c r="AD272" s="13"/>
      <c r="AE272" s="13"/>
      <c r="AT272" s="244" t="s">
        <v>238</v>
      </c>
      <c r="AU272" s="244" t="s">
        <v>84</v>
      </c>
      <c r="AV272" s="13" t="s">
        <v>84</v>
      </c>
      <c r="AW272" s="13" t="s">
        <v>37</v>
      </c>
      <c r="AX272" s="13" t="s">
        <v>75</v>
      </c>
      <c r="AY272" s="244" t="s">
        <v>227</v>
      </c>
    </row>
    <row r="273" s="14" customFormat="1">
      <c r="A273" s="14"/>
      <c r="B273" s="245"/>
      <c r="C273" s="246"/>
      <c r="D273" s="235" t="s">
        <v>238</v>
      </c>
      <c r="E273" s="247" t="s">
        <v>19</v>
      </c>
      <c r="F273" s="248" t="s">
        <v>240</v>
      </c>
      <c r="G273" s="246"/>
      <c r="H273" s="249">
        <v>6.2000000000000002</v>
      </c>
      <c r="I273" s="250"/>
      <c r="J273" s="246"/>
      <c r="K273" s="246"/>
      <c r="L273" s="251"/>
      <c r="M273" s="252"/>
      <c r="N273" s="253"/>
      <c r="O273" s="253"/>
      <c r="P273" s="253"/>
      <c r="Q273" s="253"/>
      <c r="R273" s="253"/>
      <c r="S273" s="253"/>
      <c r="T273" s="253"/>
      <c r="U273" s="254"/>
      <c r="V273" s="14"/>
      <c r="W273" s="14"/>
      <c r="X273" s="14"/>
      <c r="Y273" s="14"/>
      <c r="Z273" s="14"/>
      <c r="AA273" s="14"/>
      <c r="AB273" s="14"/>
      <c r="AC273" s="14"/>
      <c r="AD273" s="14"/>
      <c r="AE273" s="14"/>
      <c r="AT273" s="255" t="s">
        <v>238</v>
      </c>
      <c r="AU273" s="255" t="s">
        <v>84</v>
      </c>
      <c r="AV273" s="14" t="s">
        <v>234</v>
      </c>
      <c r="AW273" s="14" t="s">
        <v>37</v>
      </c>
      <c r="AX273" s="14" t="s">
        <v>82</v>
      </c>
      <c r="AY273" s="255" t="s">
        <v>227</v>
      </c>
    </row>
    <row r="274" s="2" customFormat="1" ht="16.5" customHeight="1">
      <c r="A274" s="40"/>
      <c r="B274" s="41"/>
      <c r="C274" s="215" t="s">
        <v>615</v>
      </c>
      <c r="D274" s="215" t="s">
        <v>229</v>
      </c>
      <c r="E274" s="216" t="s">
        <v>577</v>
      </c>
      <c r="F274" s="217" t="s">
        <v>578</v>
      </c>
      <c r="G274" s="218" t="s">
        <v>259</v>
      </c>
      <c r="H274" s="219">
        <v>2.4500000000000002</v>
      </c>
      <c r="I274" s="220"/>
      <c r="J274" s="221">
        <f>ROUND(I274*H274,2)</f>
        <v>0</v>
      </c>
      <c r="K274" s="217" t="s">
        <v>233</v>
      </c>
      <c r="L274" s="46"/>
      <c r="M274" s="222" t="s">
        <v>19</v>
      </c>
      <c r="N274" s="223" t="s">
        <v>46</v>
      </c>
      <c r="O274" s="86"/>
      <c r="P274" s="224">
        <f>O274*H274</f>
        <v>0</v>
      </c>
      <c r="Q274" s="224">
        <v>0.0015</v>
      </c>
      <c r="R274" s="224">
        <f>Q274*H274</f>
        <v>0.0036750000000000003</v>
      </c>
      <c r="S274" s="224">
        <v>0</v>
      </c>
      <c r="T274" s="224">
        <f>S274*H274</f>
        <v>0</v>
      </c>
      <c r="U274" s="225" t="s">
        <v>19</v>
      </c>
      <c r="V274" s="40"/>
      <c r="W274" s="40"/>
      <c r="X274" s="40"/>
      <c r="Y274" s="40"/>
      <c r="Z274" s="40"/>
      <c r="AA274" s="40"/>
      <c r="AB274" s="40"/>
      <c r="AC274" s="40"/>
      <c r="AD274" s="40"/>
      <c r="AE274" s="40"/>
      <c r="AR274" s="226" t="s">
        <v>336</v>
      </c>
      <c r="AT274" s="226" t="s">
        <v>229</v>
      </c>
      <c r="AU274" s="226" t="s">
        <v>84</v>
      </c>
      <c r="AY274" s="19" t="s">
        <v>227</v>
      </c>
      <c r="BE274" s="227">
        <f>IF(N274="základní",J274,0)</f>
        <v>0</v>
      </c>
      <c r="BF274" s="227">
        <f>IF(N274="snížená",J274,0)</f>
        <v>0</v>
      </c>
      <c r="BG274" s="227">
        <f>IF(N274="zákl. přenesená",J274,0)</f>
        <v>0</v>
      </c>
      <c r="BH274" s="227">
        <f>IF(N274="sníž. přenesená",J274,0)</f>
        <v>0</v>
      </c>
      <c r="BI274" s="227">
        <f>IF(N274="nulová",J274,0)</f>
        <v>0</v>
      </c>
      <c r="BJ274" s="19" t="s">
        <v>82</v>
      </c>
      <c r="BK274" s="227">
        <f>ROUND(I274*H274,2)</f>
        <v>0</v>
      </c>
      <c r="BL274" s="19" t="s">
        <v>336</v>
      </c>
      <c r="BM274" s="226" t="s">
        <v>915</v>
      </c>
    </row>
    <row r="275" s="2" customFormat="1">
      <c r="A275" s="40"/>
      <c r="B275" s="41"/>
      <c r="C275" s="42"/>
      <c r="D275" s="228" t="s">
        <v>236</v>
      </c>
      <c r="E275" s="42"/>
      <c r="F275" s="229" t="s">
        <v>580</v>
      </c>
      <c r="G275" s="42"/>
      <c r="H275" s="42"/>
      <c r="I275" s="230"/>
      <c r="J275" s="42"/>
      <c r="K275" s="42"/>
      <c r="L275" s="46"/>
      <c r="M275" s="231"/>
      <c r="N275" s="232"/>
      <c r="O275" s="86"/>
      <c r="P275" s="86"/>
      <c r="Q275" s="86"/>
      <c r="R275" s="86"/>
      <c r="S275" s="86"/>
      <c r="T275" s="86"/>
      <c r="U275" s="87"/>
      <c r="V275" s="40"/>
      <c r="W275" s="40"/>
      <c r="X275" s="40"/>
      <c r="Y275" s="40"/>
      <c r="Z275" s="40"/>
      <c r="AA275" s="40"/>
      <c r="AB275" s="40"/>
      <c r="AC275" s="40"/>
      <c r="AD275" s="40"/>
      <c r="AE275" s="40"/>
      <c r="AT275" s="19" t="s">
        <v>236</v>
      </c>
      <c r="AU275" s="19" t="s">
        <v>84</v>
      </c>
    </row>
    <row r="276" s="13" customFormat="1">
      <c r="A276" s="13"/>
      <c r="B276" s="233"/>
      <c r="C276" s="234"/>
      <c r="D276" s="235" t="s">
        <v>238</v>
      </c>
      <c r="E276" s="236" t="s">
        <v>19</v>
      </c>
      <c r="F276" s="237" t="s">
        <v>916</v>
      </c>
      <c r="G276" s="234"/>
      <c r="H276" s="238">
        <v>2.4500000000000002</v>
      </c>
      <c r="I276" s="239"/>
      <c r="J276" s="234"/>
      <c r="K276" s="234"/>
      <c r="L276" s="240"/>
      <c r="M276" s="241"/>
      <c r="N276" s="242"/>
      <c r="O276" s="242"/>
      <c r="P276" s="242"/>
      <c r="Q276" s="242"/>
      <c r="R276" s="242"/>
      <c r="S276" s="242"/>
      <c r="T276" s="242"/>
      <c r="U276" s="243"/>
      <c r="V276" s="13"/>
      <c r="W276" s="13"/>
      <c r="X276" s="13"/>
      <c r="Y276" s="13"/>
      <c r="Z276" s="13"/>
      <c r="AA276" s="13"/>
      <c r="AB276" s="13"/>
      <c r="AC276" s="13"/>
      <c r="AD276" s="13"/>
      <c r="AE276" s="13"/>
      <c r="AT276" s="244" t="s">
        <v>238</v>
      </c>
      <c r="AU276" s="244" t="s">
        <v>84</v>
      </c>
      <c r="AV276" s="13" t="s">
        <v>84</v>
      </c>
      <c r="AW276" s="13" t="s">
        <v>37</v>
      </c>
      <c r="AX276" s="13" t="s">
        <v>75</v>
      </c>
      <c r="AY276" s="244" t="s">
        <v>227</v>
      </c>
    </row>
    <row r="277" s="14" customFormat="1">
      <c r="A277" s="14"/>
      <c r="B277" s="245"/>
      <c r="C277" s="246"/>
      <c r="D277" s="235" t="s">
        <v>238</v>
      </c>
      <c r="E277" s="247" t="s">
        <v>19</v>
      </c>
      <c r="F277" s="248" t="s">
        <v>240</v>
      </c>
      <c r="G277" s="246"/>
      <c r="H277" s="249">
        <v>2.4500000000000002</v>
      </c>
      <c r="I277" s="250"/>
      <c r="J277" s="246"/>
      <c r="K277" s="246"/>
      <c r="L277" s="251"/>
      <c r="M277" s="252"/>
      <c r="N277" s="253"/>
      <c r="O277" s="253"/>
      <c r="P277" s="253"/>
      <c r="Q277" s="253"/>
      <c r="R277" s="253"/>
      <c r="S277" s="253"/>
      <c r="T277" s="253"/>
      <c r="U277" s="254"/>
      <c r="V277" s="14"/>
      <c r="W277" s="14"/>
      <c r="X277" s="14"/>
      <c r="Y277" s="14"/>
      <c r="Z277" s="14"/>
      <c r="AA277" s="14"/>
      <c r="AB277" s="14"/>
      <c r="AC277" s="14"/>
      <c r="AD277" s="14"/>
      <c r="AE277" s="14"/>
      <c r="AT277" s="255" t="s">
        <v>238</v>
      </c>
      <c r="AU277" s="255" t="s">
        <v>84</v>
      </c>
      <c r="AV277" s="14" t="s">
        <v>234</v>
      </c>
      <c r="AW277" s="14" t="s">
        <v>37</v>
      </c>
      <c r="AX277" s="14" t="s">
        <v>82</v>
      </c>
      <c r="AY277" s="255" t="s">
        <v>227</v>
      </c>
    </row>
    <row r="278" s="2" customFormat="1" ht="16.5" customHeight="1">
      <c r="A278" s="40"/>
      <c r="B278" s="41"/>
      <c r="C278" s="215" t="s">
        <v>621</v>
      </c>
      <c r="D278" s="215" t="s">
        <v>229</v>
      </c>
      <c r="E278" s="216" t="s">
        <v>582</v>
      </c>
      <c r="F278" s="217" t="s">
        <v>583</v>
      </c>
      <c r="G278" s="218" t="s">
        <v>309</v>
      </c>
      <c r="H278" s="219">
        <v>18.300000000000001</v>
      </c>
      <c r="I278" s="220"/>
      <c r="J278" s="221">
        <f>ROUND(I278*H278,2)</f>
        <v>0</v>
      </c>
      <c r="K278" s="217" t="s">
        <v>233</v>
      </c>
      <c r="L278" s="46"/>
      <c r="M278" s="222" t="s">
        <v>19</v>
      </c>
      <c r="N278" s="223" t="s">
        <v>46</v>
      </c>
      <c r="O278" s="86"/>
      <c r="P278" s="224">
        <f>O278*H278</f>
        <v>0</v>
      </c>
      <c r="Q278" s="224">
        <v>3.0000000000000001E-05</v>
      </c>
      <c r="R278" s="224">
        <f>Q278*H278</f>
        <v>0.00054900000000000001</v>
      </c>
      <c r="S278" s="224">
        <v>0</v>
      </c>
      <c r="T278" s="224">
        <f>S278*H278</f>
        <v>0</v>
      </c>
      <c r="U278" s="225" t="s">
        <v>19</v>
      </c>
      <c r="V278" s="40"/>
      <c r="W278" s="40"/>
      <c r="X278" s="40"/>
      <c r="Y278" s="40"/>
      <c r="Z278" s="40"/>
      <c r="AA278" s="40"/>
      <c r="AB278" s="40"/>
      <c r="AC278" s="40"/>
      <c r="AD278" s="40"/>
      <c r="AE278" s="40"/>
      <c r="AR278" s="226" t="s">
        <v>336</v>
      </c>
      <c r="AT278" s="226" t="s">
        <v>229</v>
      </c>
      <c r="AU278" s="226" t="s">
        <v>84</v>
      </c>
      <c r="AY278" s="19" t="s">
        <v>227</v>
      </c>
      <c r="BE278" s="227">
        <f>IF(N278="základní",J278,0)</f>
        <v>0</v>
      </c>
      <c r="BF278" s="227">
        <f>IF(N278="snížená",J278,0)</f>
        <v>0</v>
      </c>
      <c r="BG278" s="227">
        <f>IF(N278="zákl. přenesená",J278,0)</f>
        <v>0</v>
      </c>
      <c r="BH278" s="227">
        <f>IF(N278="sníž. přenesená",J278,0)</f>
        <v>0</v>
      </c>
      <c r="BI278" s="227">
        <f>IF(N278="nulová",J278,0)</f>
        <v>0</v>
      </c>
      <c r="BJ278" s="19" t="s">
        <v>82</v>
      </c>
      <c r="BK278" s="227">
        <f>ROUND(I278*H278,2)</f>
        <v>0</v>
      </c>
      <c r="BL278" s="19" t="s">
        <v>336</v>
      </c>
      <c r="BM278" s="226" t="s">
        <v>917</v>
      </c>
    </row>
    <row r="279" s="2" customFormat="1">
      <c r="A279" s="40"/>
      <c r="B279" s="41"/>
      <c r="C279" s="42"/>
      <c r="D279" s="228" t="s">
        <v>236</v>
      </c>
      <c r="E279" s="42"/>
      <c r="F279" s="229" t="s">
        <v>585</v>
      </c>
      <c r="G279" s="42"/>
      <c r="H279" s="42"/>
      <c r="I279" s="230"/>
      <c r="J279" s="42"/>
      <c r="K279" s="42"/>
      <c r="L279" s="46"/>
      <c r="M279" s="231"/>
      <c r="N279" s="232"/>
      <c r="O279" s="86"/>
      <c r="P279" s="86"/>
      <c r="Q279" s="86"/>
      <c r="R279" s="86"/>
      <c r="S279" s="86"/>
      <c r="T279" s="86"/>
      <c r="U279" s="87"/>
      <c r="V279" s="40"/>
      <c r="W279" s="40"/>
      <c r="X279" s="40"/>
      <c r="Y279" s="40"/>
      <c r="Z279" s="40"/>
      <c r="AA279" s="40"/>
      <c r="AB279" s="40"/>
      <c r="AC279" s="40"/>
      <c r="AD279" s="40"/>
      <c r="AE279" s="40"/>
      <c r="AT279" s="19" t="s">
        <v>236</v>
      </c>
      <c r="AU279" s="19" t="s">
        <v>84</v>
      </c>
    </row>
    <row r="280" s="13" customFormat="1">
      <c r="A280" s="13"/>
      <c r="B280" s="233"/>
      <c r="C280" s="234"/>
      <c r="D280" s="235" t="s">
        <v>238</v>
      </c>
      <c r="E280" s="236" t="s">
        <v>19</v>
      </c>
      <c r="F280" s="237" t="s">
        <v>918</v>
      </c>
      <c r="G280" s="234"/>
      <c r="H280" s="238">
        <v>18.300000000000001</v>
      </c>
      <c r="I280" s="239"/>
      <c r="J280" s="234"/>
      <c r="K280" s="234"/>
      <c r="L280" s="240"/>
      <c r="M280" s="241"/>
      <c r="N280" s="242"/>
      <c r="O280" s="242"/>
      <c r="P280" s="242"/>
      <c r="Q280" s="242"/>
      <c r="R280" s="242"/>
      <c r="S280" s="242"/>
      <c r="T280" s="242"/>
      <c r="U280" s="243"/>
      <c r="V280" s="13"/>
      <c r="W280" s="13"/>
      <c r="X280" s="13"/>
      <c r="Y280" s="13"/>
      <c r="Z280" s="13"/>
      <c r="AA280" s="13"/>
      <c r="AB280" s="13"/>
      <c r="AC280" s="13"/>
      <c r="AD280" s="13"/>
      <c r="AE280" s="13"/>
      <c r="AT280" s="244" t="s">
        <v>238</v>
      </c>
      <c r="AU280" s="244" t="s">
        <v>84</v>
      </c>
      <c r="AV280" s="13" t="s">
        <v>84</v>
      </c>
      <c r="AW280" s="13" t="s">
        <v>37</v>
      </c>
      <c r="AX280" s="13" t="s">
        <v>75</v>
      </c>
      <c r="AY280" s="244" t="s">
        <v>227</v>
      </c>
    </row>
    <row r="281" s="14" customFormat="1">
      <c r="A281" s="14"/>
      <c r="B281" s="245"/>
      <c r="C281" s="246"/>
      <c r="D281" s="235" t="s">
        <v>238</v>
      </c>
      <c r="E281" s="247" t="s">
        <v>19</v>
      </c>
      <c r="F281" s="248" t="s">
        <v>240</v>
      </c>
      <c r="G281" s="246"/>
      <c r="H281" s="249">
        <v>18.300000000000001</v>
      </c>
      <c r="I281" s="250"/>
      <c r="J281" s="246"/>
      <c r="K281" s="246"/>
      <c r="L281" s="251"/>
      <c r="M281" s="252"/>
      <c r="N281" s="253"/>
      <c r="O281" s="253"/>
      <c r="P281" s="253"/>
      <c r="Q281" s="253"/>
      <c r="R281" s="253"/>
      <c r="S281" s="253"/>
      <c r="T281" s="253"/>
      <c r="U281" s="254"/>
      <c r="V281" s="14"/>
      <c r="W281" s="14"/>
      <c r="X281" s="14"/>
      <c r="Y281" s="14"/>
      <c r="Z281" s="14"/>
      <c r="AA281" s="14"/>
      <c r="AB281" s="14"/>
      <c r="AC281" s="14"/>
      <c r="AD281" s="14"/>
      <c r="AE281" s="14"/>
      <c r="AT281" s="255" t="s">
        <v>238</v>
      </c>
      <c r="AU281" s="255" t="s">
        <v>84</v>
      </c>
      <c r="AV281" s="14" t="s">
        <v>234</v>
      </c>
      <c r="AW281" s="14" t="s">
        <v>37</v>
      </c>
      <c r="AX281" s="14" t="s">
        <v>82</v>
      </c>
      <c r="AY281" s="255" t="s">
        <v>227</v>
      </c>
    </row>
    <row r="282" s="2" customFormat="1" ht="16.5" customHeight="1">
      <c r="A282" s="40"/>
      <c r="B282" s="41"/>
      <c r="C282" s="215" t="s">
        <v>627</v>
      </c>
      <c r="D282" s="215" t="s">
        <v>229</v>
      </c>
      <c r="E282" s="216" t="s">
        <v>588</v>
      </c>
      <c r="F282" s="217" t="s">
        <v>589</v>
      </c>
      <c r="G282" s="218" t="s">
        <v>309</v>
      </c>
      <c r="H282" s="219">
        <v>1</v>
      </c>
      <c r="I282" s="220"/>
      <c r="J282" s="221">
        <f>ROUND(I282*H282,2)</f>
        <v>0</v>
      </c>
      <c r="K282" s="217" t="s">
        <v>233</v>
      </c>
      <c r="L282" s="46"/>
      <c r="M282" s="222" t="s">
        <v>19</v>
      </c>
      <c r="N282" s="223" t="s">
        <v>46</v>
      </c>
      <c r="O282" s="86"/>
      <c r="P282" s="224">
        <f>O282*H282</f>
        <v>0</v>
      </c>
      <c r="Q282" s="224">
        <v>0</v>
      </c>
      <c r="R282" s="224">
        <f>Q282*H282</f>
        <v>0</v>
      </c>
      <c r="S282" s="224">
        <v>0</v>
      </c>
      <c r="T282" s="224">
        <f>S282*H282</f>
        <v>0</v>
      </c>
      <c r="U282" s="225" t="s">
        <v>19</v>
      </c>
      <c r="V282" s="40"/>
      <c r="W282" s="40"/>
      <c r="X282" s="40"/>
      <c r="Y282" s="40"/>
      <c r="Z282" s="40"/>
      <c r="AA282" s="40"/>
      <c r="AB282" s="40"/>
      <c r="AC282" s="40"/>
      <c r="AD282" s="40"/>
      <c r="AE282" s="40"/>
      <c r="AR282" s="226" t="s">
        <v>336</v>
      </c>
      <c r="AT282" s="226" t="s">
        <v>229</v>
      </c>
      <c r="AU282" s="226" t="s">
        <v>84</v>
      </c>
      <c r="AY282" s="19" t="s">
        <v>227</v>
      </c>
      <c r="BE282" s="227">
        <f>IF(N282="základní",J282,0)</f>
        <v>0</v>
      </c>
      <c r="BF282" s="227">
        <f>IF(N282="snížená",J282,0)</f>
        <v>0</v>
      </c>
      <c r="BG282" s="227">
        <f>IF(N282="zákl. přenesená",J282,0)</f>
        <v>0</v>
      </c>
      <c r="BH282" s="227">
        <f>IF(N282="sníž. přenesená",J282,0)</f>
        <v>0</v>
      </c>
      <c r="BI282" s="227">
        <f>IF(N282="nulová",J282,0)</f>
        <v>0</v>
      </c>
      <c r="BJ282" s="19" t="s">
        <v>82</v>
      </c>
      <c r="BK282" s="227">
        <f>ROUND(I282*H282,2)</f>
        <v>0</v>
      </c>
      <c r="BL282" s="19" t="s">
        <v>336</v>
      </c>
      <c r="BM282" s="226" t="s">
        <v>919</v>
      </c>
    </row>
    <row r="283" s="2" customFormat="1">
      <c r="A283" s="40"/>
      <c r="B283" s="41"/>
      <c r="C283" s="42"/>
      <c r="D283" s="228" t="s">
        <v>236</v>
      </c>
      <c r="E283" s="42"/>
      <c r="F283" s="229" t="s">
        <v>591</v>
      </c>
      <c r="G283" s="42"/>
      <c r="H283" s="42"/>
      <c r="I283" s="230"/>
      <c r="J283" s="42"/>
      <c r="K283" s="42"/>
      <c r="L283" s="46"/>
      <c r="M283" s="231"/>
      <c r="N283" s="232"/>
      <c r="O283" s="86"/>
      <c r="P283" s="86"/>
      <c r="Q283" s="86"/>
      <c r="R283" s="86"/>
      <c r="S283" s="86"/>
      <c r="T283" s="86"/>
      <c r="U283" s="87"/>
      <c r="V283" s="40"/>
      <c r="W283" s="40"/>
      <c r="X283" s="40"/>
      <c r="Y283" s="40"/>
      <c r="Z283" s="40"/>
      <c r="AA283" s="40"/>
      <c r="AB283" s="40"/>
      <c r="AC283" s="40"/>
      <c r="AD283" s="40"/>
      <c r="AE283" s="40"/>
      <c r="AT283" s="19" t="s">
        <v>236</v>
      </c>
      <c r="AU283" s="19" t="s">
        <v>84</v>
      </c>
    </row>
    <row r="284" s="13" customFormat="1">
      <c r="A284" s="13"/>
      <c r="B284" s="233"/>
      <c r="C284" s="234"/>
      <c r="D284" s="235" t="s">
        <v>238</v>
      </c>
      <c r="E284" s="236" t="s">
        <v>19</v>
      </c>
      <c r="F284" s="237" t="s">
        <v>82</v>
      </c>
      <c r="G284" s="234"/>
      <c r="H284" s="238">
        <v>1</v>
      </c>
      <c r="I284" s="239"/>
      <c r="J284" s="234"/>
      <c r="K284" s="234"/>
      <c r="L284" s="240"/>
      <c r="M284" s="241"/>
      <c r="N284" s="242"/>
      <c r="O284" s="242"/>
      <c r="P284" s="242"/>
      <c r="Q284" s="242"/>
      <c r="R284" s="242"/>
      <c r="S284" s="242"/>
      <c r="T284" s="242"/>
      <c r="U284" s="243"/>
      <c r="V284" s="13"/>
      <c r="W284" s="13"/>
      <c r="X284" s="13"/>
      <c r="Y284" s="13"/>
      <c r="Z284" s="13"/>
      <c r="AA284" s="13"/>
      <c r="AB284" s="13"/>
      <c r="AC284" s="13"/>
      <c r="AD284" s="13"/>
      <c r="AE284" s="13"/>
      <c r="AT284" s="244" t="s">
        <v>238</v>
      </c>
      <c r="AU284" s="244" t="s">
        <v>84</v>
      </c>
      <c r="AV284" s="13" t="s">
        <v>84</v>
      </c>
      <c r="AW284" s="13" t="s">
        <v>37</v>
      </c>
      <c r="AX284" s="13" t="s">
        <v>75</v>
      </c>
      <c r="AY284" s="244" t="s">
        <v>227</v>
      </c>
    </row>
    <row r="285" s="14" customFormat="1">
      <c r="A285" s="14"/>
      <c r="B285" s="245"/>
      <c r="C285" s="246"/>
      <c r="D285" s="235" t="s">
        <v>238</v>
      </c>
      <c r="E285" s="247" t="s">
        <v>19</v>
      </c>
      <c r="F285" s="248" t="s">
        <v>240</v>
      </c>
      <c r="G285" s="246"/>
      <c r="H285" s="249">
        <v>1</v>
      </c>
      <c r="I285" s="250"/>
      <c r="J285" s="246"/>
      <c r="K285" s="246"/>
      <c r="L285" s="251"/>
      <c r="M285" s="252"/>
      <c r="N285" s="253"/>
      <c r="O285" s="253"/>
      <c r="P285" s="253"/>
      <c r="Q285" s="253"/>
      <c r="R285" s="253"/>
      <c r="S285" s="253"/>
      <c r="T285" s="253"/>
      <c r="U285" s="254"/>
      <c r="V285" s="14"/>
      <c r="W285" s="14"/>
      <c r="X285" s="14"/>
      <c r="Y285" s="14"/>
      <c r="Z285" s="14"/>
      <c r="AA285" s="14"/>
      <c r="AB285" s="14"/>
      <c r="AC285" s="14"/>
      <c r="AD285" s="14"/>
      <c r="AE285" s="14"/>
      <c r="AT285" s="255" t="s">
        <v>238</v>
      </c>
      <c r="AU285" s="255" t="s">
        <v>84</v>
      </c>
      <c r="AV285" s="14" t="s">
        <v>234</v>
      </c>
      <c r="AW285" s="14" t="s">
        <v>37</v>
      </c>
      <c r="AX285" s="14" t="s">
        <v>82</v>
      </c>
      <c r="AY285" s="255" t="s">
        <v>227</v>
      </c>
    </row>
    <row r="286" s="2" customFormat="1" ht="16.5" customHeight="1">
      <c r="A286" s="40"/>
      <c r="B286" s="41"/>
      <c r="C286" s="215" t="s">
        <v>633</v>
      </c>
      <c r="D286" s="215" t="s">
        <v>229</v>
      </c>
      <c r="E286" s="216" t="s">
        <v>593</v>
      </c>
      <c r="F286" s="217" t="s">
        <v>594</v>
      </c>
      <c r="G286" s="218" t="s">
        <v>348</v>
      </c>
      <c r="H286" s="219">
        <v>4</v>
      </c>
      <c r="I286" s="220"/>
      <c r="J286" s="221">
        <f>ROUND(I286*H286,2)</f>
        <v>0</v>
      </c>
      <c r="K286" s="217" t="s">
        <v>233</v>
      </c>
      <c r="L286" s="46"/>
      <c r="M286" s="222" t="s">
        <v>19</v>
      </c>
      <c r="N286" s="223" t="s">
        <v>46</v>
      </c>
      <c r="O286" s="86"/>
      <c r="P286" s="224">
        <f>O286*H286</f>
        <v>0</v>
      </c>
      <c r="Q286" s="224">
        <v>0.00021000000000000001</v>
      </c>
      <c r="R286" s="224">
        <f>Q286*H286</f>
        <v>0.00084000000000000003</v>
      </c>
      <c r="S286" s="224">
        <v>0</v>
      </c>
      <c r="T286" s="224">
        <f>S286*H286</f>
        <v>0</v>
      </c>
      <c r="U286" s="225" t="s">
        <v>19</v>
      </c>
      <c r="V286" s="40"/>
      <c r="W286" s="40"/>
      <c r="X286" s="40"/>
      <c r="Y286" s="40"/>
      <c r="Z286" s="40"/>
      <c r="AA286" s="40"/>
      <c r="AB286" s="40"/>
      <c r="AC286" s="40"/>
      <c r="AD286" s="40"/>
      <c r="AE286" s="40"/>
      <c r="AR286" s="226" t="s">
        <v>336</v>
      </c>
      <c r="AT286" s="226" t="s">
        <v>229</v>
      </c>
      <c r="AU286" s="226" t="s">
        <v>84</v>
      </c>
      <c r="AY286" s="19" t="s">
        <v>227</v>
      </c>
      <c r="BE286" s="227">
        <f>IF(N286="základní",J286,0)</f>
        <v>0</v>
      </c>
      <c r="BF286" s="227">
        <f>IF(N286="snížená",J286,0)</f>
        <v>0</v>
      </c>
      <c r="BG286" s="227">
        <f>IF(N286="zákl. přenesená",J286,0)</f>
        <v>0</v>
      </c>
      <c r="BH286" s="227">
        <f>IF(N286="sníž. přenesená",J286,0)</f>
        <v>0</v>
      </c>
      <c r="BI286" s="227">
        <f>IF(N286="nulová",J286,0)</f>
        <v>0</v>
      </c>
      <c r="BJ286" s="19" t="s">
        <v>82</v>
      </c>
      <c r="BK286" s="227">
        <f>ROUND(I286*H286,2)</f>
        <v>0</v>
      </c>
      <c r="BL286" s="19" t="s">
        <v>336</v>
      </c>
      <c r="BM286" s="226" t="s">
        <v>920</v>
      </c>
    </row>
    <row r="287" s="2" customFormat="1">
      <c r="A287" s="40"/>
      <c r="B287" s="41"/>
      <c r="C287" s="42"/>
      <c r="D287" s="228" t="s">
        <v>236</v>
      </c>
      <c r="E287" s="42"/>
      <c r="F287" s="229" t="s">
        <v>596</v>
      </c>
      <c r="G287" s="42"/>
      <c r="H287" s="42"/>
      <c r="I287" s="230"/>
      <c r="J287" s="42"/>
      <c r="K287" s="42"/>
      <c r="L287" s="46"/>
      <c r="M287" s="231"/>
      <c r="N287" s="232"/>
      <c r="O287" s="86"/>
      <c r="P287" s="86"/>
      <c r="Q287" s="86"/>
      <c r="R287" s="86"/>
      <c r="S287" s="86"/>
      <c r="T287" s="86"/>
      <c r="U287" s="87"/>
      <c r="V287" s="40"/>
      <c r="W287" s="40"/>
      <c r="X287" s="40"/>
      <c r="Y287" s="40"/>
      <c r="Z287" s="40"/>
      <c r="AA287" s="40"/>
      <c r="AB287" s="40"/>
      <c r="AC287" s="40"/>
      <c r="AD287" s="40"/>
      <c r="AE287" s="40"/>
      <c r="AT287" s="19" t="s">
        <v>236</v>
      </c>
      <c r="AU287" s="19" t="s">
        <v>84</v>
      </c>
    </row>
    <row r="288" s="13" customFormat="1">
      <c r="A288" s="13"/>
      <c r="B288" s="233"/>
      <c r="C288" s="234"/>
      <c r="D288" s="235" t="s">
        <v>238</v>
      </c>
      <c r="E288" s="236" t="s">
        <v>19</v>
      </c>
      <c r="F288" s="237" t="s">
        <v>234</v>
      </c>
      <c r="G288" s="234"/>
      <c r="H288" s="238">
        <v>4</v>
      </c>
      <c r="I288" s="239"/>
      <c r="J288" s="234"/>
      <c r="K288" s="234"/>
      <c r="L288" s="240"/>
      <c r="M288" s="241"/>
      <c r="N288" s="242"/>
      <c r="O288" s="242"/>
      <c r="P288" s="242"/>
      <c r="Q288" s="242"/>
      <c r="R288" s="242"/>
      <c r="S288" s="242"/>
      <c r="T288" s="242"/>
      <c r="U288" s="243"/>
      <c r="V288" s="13"/>
      <c r="W288" s="13"/>
      <c r="X288" s="13"/>
      <c r="Y288" s="13"/>
      <c r="Z288" s="13"/>
      <c r="AA288" s="13"/>
      <c r="AB288" s="13"/>
      <c r="AC288" s="13"/>
      <c r="AD288" s="13"/>
      <c r="AE288" s="13"/>
      <c r="AT288" s="244" t="s">
        <v>238</v>
      </c>
      <c r="AU288" s="244" t="s">
        <v>84</v>
      </c>
      <c r="AV288" s="13" t="s">
        <v>84</v>
      </c>
      <c r="AW288" s="13" t="s">
        <v>37</v>
      </c>
      <c r="AX288" s="13" t="s">
        <v>75</v>
      </c>
      <c r="AY288" s="244" t="s">
        <v>227</v>
      </c>
    </row>
    <row r="289" s="14" customFormat="1">
      <c r="A289" s="14"/>
      <c r="B289" s="245"/>
      <c r="C289" s="246"/>
      <c r="D289" s="235" t="s">
        <v>238</v>
      </c>
      <c r="E289" s="247" t="s">
        <v>19</v>
      </c>
      <c r="F289" s="248" t="s">
        <v>240</v>
      </c>
      <c r="G289" s="246"/>
      <c r="H289" s="249">
        <v>4</v>
      </c>
      <c r="I289" s="250"/>
      <c r="J289" s="246"/>
      <c r="K289" s="246"/>
      <c r="L289" s="251"/>
      <c r="M289" s="252"/>
      <c r="N289" s="253"/>
      <c r="O289" s="253"/>
      <c r="P289" s="253"/>
      <c r="Q289" s="253"/>
      <c r="R289" s="253"/>
      <c r="S289" s="253"/>
      <c r="T289" s="253"/>
      <c r="U289" s="254"/>
      <c r="V289" s="14"/>
      <c r="W289" s="14"/>
      <c r="X289" s="14"/>
      <c r="Y289" s="14"/>
      <c r="Z289" s="14"/>
      <c r="AA289" s="14"/>
      <c r="AB289" s="14"/>
      <c r="AC289" s="14"/>
      <c r="AD289" s="14"/>
      <c r="AE289" s="14"/>
      <c r="AT289" s="255" t="s">
        <v>238</v>
      </c>
      <c r="AU289" s="255" t="s">
        <v>84</v>
      </c>
      <c r="AV289" s="14" t="s">
        <v>234</v>
      </c>
      <c r="AW289" s="14" t="s">
        <v>37</v>
      </c>
      <c r="AX289" s="14" t="s">
        <v>82</v>
      </c>
      <c r="AY289" s="255" t="s">
        <v>227</v>
      </c>
    </row>
    <row r="290" s="2" customFormat="1" ht="16.5" customHeight="1">
      <c r="A290" s="40"/>
      <c r="B290" s="41"/>
      <c r="C290" s="215" t="s">
        <v>638</v>
      </c>
      <c r="D290" s="215" t="s">
        <v>229</v>
      </c>
      <c r="E290" s="216" t="s">
        <v>598</v>
      </c>
      <c r="F290" s="217" t="s">
        <v>599</v>
      </c>
      <c r="G290" s="218" t="s">
        <v>309</v>
      </c>
      <c r="H290" s="219">
        <v>6.9000000000000004</v>
      </c>
      <c r="I290" s="220"/>
      <c r="J290" s="221">
        <f>ROUND(I290*H290,2)</f>
        <v>0</v>
      </c>
      <c r="K290" s="217" t="s">
        <v>233</v>
      </c>
      <c r="L290" s="46"/>
      <c r="M290" s="222" t="s">
        <v>19</v>
      </c>
      <c r="N290" s="223" t="s">
        <v>46</v>
      </c>
      <c r="O290" s="86"/>
      <c r="P290" s="224">
        <f>O290*H290</f>
        <v>0</v>
      </c>
      <c r="Q290" s="224">
        <v>0.00032000000000000003</v>
      </c>
      <c r="R290" s="224">
        <f>Q290*H290</f>
        <v>0.0022080000000000003</v>
      </c>
      <c r="S290" s="224">
        <v>0</v>
      </c>
      <c r="T290" s="224">
        <f>S290*H290</f>
        <v>0</v>
      </c>
      <c r="U290" s="225" t="s">
        <v>19</v>
      </c>
      <c r="V290" s="40"/>
      <c r="W290" s="40"/>
      <c r="X290" s="40"/>
      <c r="Y290" s="40"/>
      <c r="Z290" s="40"/>
      <c r="AA290" s="40"/>
      <c r="AB290" s="40"/>
      <c r="AC290" s="40"/>
      <c r="AD290" s="40"/>
      <c r="AE290" s="40"/>
      <c r="AR290" s="226" t="s">
        <v>336</v>
      </c>
      <c r="AT290" s="226" t="s">
        <v>229</v>
      </c>
      <c r="AU290" s="226" t="s">
        <v>84</v>
      </c>
      <c r="AY290" s="19" t="s">
        <v>227</v>
      </c>
      <c r="BE290" s="227">
        <f>IF(N290="základní",J290,0)</f>
        <v>0</v>
      </c>
      <c r="BF290" s="227">
        <f>IF(N290="snížená",J290,0)</f>
        <v>0</v>
      </c>
      <c r="BG290" s="227">
        <f>IF(N290="zákl. přenesená",J290,0)</f>
        <v>0</v>
      </c>
      <c r="BH290" s="227">
        <f>IF(N290="sníž. přenesená",J290,0)</f>
        <v>0</v>
      </c>
      <c r="BI290" s="227">
        <f>IF(N290="nulová",J290,0)</f>
        <v>0</v>
      </c>
      <c r="BJ290" s="19" t="s">
        <v>82</v>
      </c>
      <c r="BK290" s="227">
        <f>ROUND(I290*H290,2)</f>
        <v>0</v>
      </c>
      <c r="BL290" s="19" t="s">
        <v>336</v>
      </c>
      <c r="BM290" s="226" t="s">
        <v>921</v>
      </c>
    </row>
    <row r="291" s="2" customFormat="1">
      <c r="A291" s="40"/>
      <c r="B291" s="41"/>
      <c r="C291" s="42"/>
      <c r="D291" s="228" t="s">
        <v>236</v>
      </c>
      <c r="E291" s="42"/>
      <c r="F291" s="229" t="s">
        <v>601</v>
      </c>
      <c r="G291" s="42"/>
      <c r="H291" s="42"/>
      <c r="I291" s="230"/>
      <c r="J291" s="42"/>
      <c r="K291" s="42"/>
      <c r="L291" s="46"/>
      <c r="M291" s="231"/>
      <c r="N291" s="232"/>
      <c r="O291" s="86"/>
      <c r="P291" s="86"/>
      <c r="Q291" s="86"/>
      <c r="R291" s="86"/>
      <c r="S291" s="86"/>
      <c r="T291" s="86"/>
      <c r="U291" s="87"/>
      <c r="V291" s="40"/>
      <c r="W291" s="40"/>
      <c r="X291" s="40"/>
      <c r="Y291" s="40"/>
      <c r="Z291" s="40"/>
      <c r="AA291" s="40"/>
      <c r="AB291" s="40"/>
      <c r="AC291" s="40"/>
      <c r="AD291" s="40"/>
      <c r="AE291" s="40"/>
      <c r="AT291" s="19" t="s">
        <v>236</v>
      </c>
      <c r="AU291" s="19" t="s">
        <v>84</v>
      </c>
    </row>
    <row r="292" s="13" customFormat="1">
      <c r="A292" s="13"/>
      <c r="B292" s="233"/>
      <c r="C292" s="234"/>
      <c r="D292" s="235" t="s">
        <v>238</v>
      </c>
      <c r="E292" s="236" t="s">
        <v>19</v>
      </c>
      <c r="F292" s="237" t="s">
        <v>922</v>
      </c>
      <c r="G292" s="234"/>
      <c r="H292" s="238">
        <v>6.9000000000000004</v>
      </c>
      <c r="I292" s="239"/>
      <c r="J292" s="234"/>
      <c r="K292" s="234"/>
      <c r="L292" s="240"/>
      <c r="M292" s="241"/>
      <c r="N292" s="242"/>
      <c r="O292" s="242"/>
      <c r="P292" s="242"/>
      <c r="Q292" s="242"/>
      <c r="R292" s="242"/>
      <c r="S292" s="242"/>
      <c r="T292" s="242"/>
      <c r="U292" s="243"/>
      <c r="V292" s="13"/>
      <c r="W292" s="13"/>
      <c r="X292" s="13"/>
      <c r="Y292" s="13"/>
      <c r="Z292" s="13"/>
      <c r="AA292" s="13"/>
      <c r="AB292" s="13"/>
      <c r="AC292" s="13"/>
      <c r="AD292" s="13"/>
      <c r="AE292" s="13"/>
      <c r="AT292" s="244" t="s">
        <v>238</v>
      </c>
      <c r="AU292" s="244" t="s">
        <v>84</v>
      </c>
      <c r="AV292" s="13" t="s">
        <v>84</v>
      </c>
      <c r="AW292" s="13" t="s">
        <v>37</v>
      </c>
      <c r="AX292" s="13" t="s">
        <v>75</v>
      </c>
      <c r="AY292" s="244" t="s">
        <v>227</v>
      </c>
    </row>
    <row r="293" s="14" customFormat="1">
      <c r="A293" s="14"/>
      <c r="B293" s="245"/>
      <c r="C293" s="246"/>
      <c r="D293" s="235" t="s">
        <v>238</v>
      </c>
      <c r="E293" s="247" t="s">
        <v>19</v>
      </c>
      <c r="F293" s="248" t="s">
        <v>240</v>
      </c>
      <c r="G293" s="246"/>
      <c r="H293" s="249">
        <v>6.9000000000000004</v>
      </c>
      <c r="I293" s="250"/>
      <c r="J293" s="246"/>
      <c r="K293" s="246"/>
      <c r="L293" s="251"/>
      <c r="M293" s="252"/>
      <c r="N293" s="253"/>
      <c r="O293" s="253"/>
      <c r="P293" s="253"/>
      <c r="Q293" s="253"/>
      <c r="R293" s="253"/>
      <c r="S293" s="253"/>
      <c r="T293" s="253"/>
      <c r="U293" s="254"/>
      <c r="V293" s="14"/>
      <c r="W293" s="14"/>
      <c r="X293" s="14"/>
      <c r="Y293" s="14"/>
      <c r="Z293" s="14"/>
      <c r="AA293" s="14"/>
      <c r="AB293" s="14"/>
      <c r="AC293" s="14"/>
      <c r="AD293" s="14"/>
      <c r="AE293" s="14"/>
      <c r="AT293" s="255" t="s">
        <v>238</v>
      </c>
      <c r="AU293" s="255" t="s">
        <v>84</v>
      </c>
      <c r="AV293" s="14" t="s">
        <v>234</v>
      </c>
      <c r="AW293" s="14" t="s">
        <v>37</v>
      </c>
      <c r="AX293" s="14" t="s">
        <v>82</v>
      </c>
      <c r="AY293" s="255" t="s">
        <v>227</v>
      </c>
    </row>
    <row r="294" s="2" customFormat="1" ht="16.5" customHeight="1">
      <c r="A294" s="40"/>
      <c r="B294" s="41"/>
      <c r="C294" s="215" t="s">
        <v>643</v>
      </c>
      <c r="D294" s="215" t="s">
        <v>229</v>
      </c>
      <c r="E294" s="216" t="s">
        <v>604</v>
      </c>
      <c r="F294" s="217" t="s">
        <v>605</v>
      </c>
      <c r="G294" s="218" t="s">
        <v>259</v>
      </c>
      <c r="H294" s="219">
        <v>6.2000000000000002</v>
      </c>
      <c r="I294" s="220"/>
      <c r="J294" s="221">
        <f>ROUND(I294*H294,2)</f>
        <v>0</v>
      </c>
      <c r="K294" s="217" t="s">
        <v>233</v>
      </c>
      <c r="L294" s="46"/>
      <c r="M294" s="222" t="s">
        <v>19</v>
      </c>
      <c r="N294" s="223" t="s">
        <v>46</v>
      </c>
      <c r="O294" s="86"/>
      <c r="P294" s="224">
        <f>O294*H294</f>
        <v>0</v>
      </c>
      <c r="Q294" s="224">
        <v>5.0000000000000002E-05</v>
      </c>
      <c r="R294" s="224">
        <f>Q294*H294</f>
        <v>0.00031</v>
      </c>
      <c r="S294" s="224">
        <v>0</v>
      </c>
      <c r="T294" s="224">
        <f>S294*H294</f>
        <v>0</v>
      </c>
      <c r="U294" s="225" t="s">
        <v>19</v>
      </c>
      <c r="V294" s="40"/>
      <c r="W294" s="40"/>
      <c r="X294" s="40"/>
      <c r="Y294" s="40"/>
      <c r="Z294" s="40"/>
      <c r="AA294" s="40"/>
      <c r="AB294" s="40"/>
      <c r="AC294" s="40"/>
      <c r="AD294" s="40"/>
      <c r="AE294" s="40"/>
      <c r="AR294" s="226" t="s">
        <v>336</v>
      </c>
      <c r="AT294" s="226" t="s">
        <v>229</v>
      </c>
      <c r="AU294" s="226" t="s">
        <v>84</v>
      </c>
      <c r="AY294" s="19" t="s">
        <v>227</v>
      </c>
      <c r="BE294" s="227">
        <f>IF(N294="základní",J294,0)</f>
        <v>0</v>
      </c>
      <c r="BF294" s="227">
        <f>IF(N294="snížená",J294,0)</f>
        <v>0</v>
      </c>
      <c r="BG294" s="227">
        <f>IF(N294="zákl. přenesená",J294,0)</f>
        <v>0</v>
      </c>
      <c r="BH294" s="227">
        <f>IF(N294="sníž. přenesená",J294,0)</f>
        <v>0</v>
      </c>
      <c r="BI294" s="227">
        <f>IF(N294="nulová",J294,0)</f>
        <v>0</v>
      </c>
      <c r="BJ294" s="19" t="s">
        <v>82</v>
      </c>
      <c r="BK294" s="227">
        <f>ROUND(I294*H294,2)</f>
        <v>0</v>
      </c>
      <c r="BL294" s="19" t="s">
        <v>336</v>
      </c>
      <c r="BM294" s="226" t="s">
        <v>923</v>
      </c>
    </row>
    <row r="295" s="2" customFormat="1">
      <c r="A295" s="40"/>
      <c r="B295" s="41"/>
      <c r="C295" s="42"/>
      <c r="D295" s="228" t="s">
        <v>236</v>
      </c>
      <c r="E295" s="42"/>
      <c r="F295" s="229" t="s">
        <v>607</v>
      </c>
      <c r="G295" s="42"/>
      <c r="H295" s="42"/>
      <c r="I295" s="230"/>
      <c r="J295" s="42"/>
      <c r="K295" s="42"/>
      <c r="L295" s="46"/>
      <c r="M295" s="231"/>
      <c r="N295" s="232"/>
      <c r="O295" s="86"/>
      <c r="P295" s="86"/>
      <c r="Q295" s="86"/>
      <c r="R295" s="86"/>
      <c r="S295" s="86"/>
      <c r="T295" s="86"/>
      <c r="U295" s="87"/>
      <c r="V295" s="40"/>
      <c r="W295" s="40"/>
      <c r="X295" s="40"/>
      <c r="Y295" s="40"/>
      <c r="Z295" s="40"/>
      <c r="AA295" s="40"/>
      <c r="AB295" s="40"/>
      <c r="AC295" s="40"/>
      <c r="AD295" s="40"/>
      <c r="AE295" s="40"/>
      <c r="AT295" s="19" t="s">
        <v>236</v>
      </c>
      <c r="AU295" s="19" t="s">
        <v>84</v>
      </c>
    </row>
    <row r="296" s="13" customFormat="1">
      <c r="A296" s="13"/>
      <c r="B296" s="233"/>
      <c r="C296" s="234"/>
      <c r="D296" s="235" t="s">
        <v>238</v>
      </c>
      <c r="E296" s="236" t="s">
        <v>19</v>
      </c>
      <c r="F296" s="237" t="s">
        <v>909</v>
      </c>
      <c r="G296" s="234"/>
      <c r="H296" s="238">
        <v>6.2000000000000002</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84</v>
      </c>
      <c r="AV296" s="13" t="s">
        <v>84</v>
      </c>
      <c r="AW296" s="13" t="s">
        <v>37</v>
      </c>
      <c r="AX296" s="13" t="s">
        <v>75</v>
      </c>
      <c r="AY296" s="244" t="s">
        <v>227</v>
      </c>
    </row>
    <row r="297" s="14" customFormat="1">
      <c r="A297" s="14"/>
      <c r="B297" s="245"/>
      <c r="C297" s="246"/>
      <c r="D297" s="235" t="s">
        <v>238</v>
      </c>
      <c r="E297" s="247" t="s">
        <v>19</v>
      </c>
      <c r="F297" s="248" t="s">
        <v>240</v>
      </c>
      <c r="G297" s="246"/>
      <c r="H297" s="249">
        <v>6.2000000000000002</v>
      </c>
      <c r="I297" s="250"/>
      <c r="J297" s="246"/>
      <c r="K297" s="246"/>
      <c r="L297" s="251"/>
      <c r="M297" s="252"/>
      <c r="N297" s="253"/>
      <c r="O297" s="253"/>
      <c r="P297" s="253"/>
      <c r="Q297" s="253"/>
      <c r="R297" s="253"/>
      <c r="S297" s="253"/>
      <c r="T297" s="253"/>
      <c r="U297" s="254"/>
      <c r="V297" s="14"/>
      <c r="W297" s="14"/>
      <c r="X297" s="14"/>
      <c r="Y297" s="14"/>
      <c r="Z297" s="14"/>
      <c r="AA297" s="14"/>
      <c r="AB297" s="14"/>
      <c r="AC297" s="14"/>
      <c r="AD297" s="14"/>
      <c r="AE297" s="14"/>
      <c r="AT297" s="255" t="s">
        <v>238</v>
      </c>
      <c r="AU297" s="255" t="s">
        <v>84</v>
      </c>
      <c r="AV297" s="14" t="s">
        <v>234</v>
      </c>
      <c r="AW297" s="14" t="s">
        <v>37</v>
      </c>
      <c r="AX297" s="14" t="s">
        <v>82</v>
      </c>
      <c r="AY297" s="255" t="s">
        <v>227</v>
      </c>
    </row>
    <row r="298" s="2" customFormat="1" ht="24.15" customHeight="1">
      <c r="A298" s="40"/>
      <c r="B298" s="41"/>
      <c r="C298" s="215" t="s">
        <v>648</v>
      </c>
      <c r="D298" s="215" t="s">
        <v>229</v>
      </c>
      <c r="E298" s="216" t="s">
        <v>609</v>
      </c>
      <c r="F298" s="217" t="s">
        <v>610</v>
      </c>
      <c r="G298" s="218" t="s">
        <v>244</v>
      </c>
      <c r="H298" s="219">
        <v>0.26600000000000001</v>
      </c>
      <c r="I298" s="220"/>
      <c r="J298" s="221">
        <f>ROUND(I298*H298,2)</f>
        <v>0</v>
      </c>
      <c r="K298" s="217" t="s">
        <v>233</v>
      </c>
      <c r="L298" s="46"/>
      <c r="M298" s="222" t="s">
        <v>19</v>
      </c>
      <c r="N298" s="223" t="s">
        <v>46</v>
      </c>
      <c r="O298" s="86"/>
      <c r="P298" s="224">
        <f>O298*H298</f>
        <v>0</v>
      </c>
      <c r="Q298" s="224">
        <v>0</v>
      </c>
      <c r="R298" s="224">
        <f>Q298*H298</f>
        <v>0</v>
      </c>
      <c r="S298" s="224">
        <v>0</v>
      </c>
      <c r="T298" s="224">
        <f>S298*H298</f>
        <v>0</v>
      </c>
      <c r="U298" s="225" t="s">
        <v>19</v>
      </c>
      <c r="V298" s="40"/>
      <c r="W298" s="40"/>
      <c r="X298" s="40"/>
      <c r="Y298" s="40"/>
      <c r="Z298" s="40"/>
      <c r="AA298" s="40"/>
      <c r="AB298" s="40"/>
      <c r="AC298" s="40"/>
      <c r="AD298" s="40"/>
      <c r="AE298" s="40"/>
      <c r="AR298" s="226" t="s">
        <v>336</v>
      </c>
      <c r="AT298" s="226" t="s">
        <v>229</v>
      </c>
      <c r="AU298" s="226" t="s">
        <v>84</v>
      </c>
      <c r="AY298" s="19" t="s">
        <v>227</v>
      </c>
      <c r="BE298" s="227">
        <f>IF(N298="základní",J298,0)</f>
        <v>0</v>
      </c>
      <c r="BF298" s="227">
        <f>IF(N298="snížená",J298,0)</f>
        <v>0</v>
      </c>
      <c r="BG298" s="227">
        <f>IF(N298="zákl. přenesená",J298,0)</f>
        <v>0</v>
      </c>
      <c r="BH298" s="227">
        <f>IF(N298="sníž. přenesená",J298,0)</f>
        <v>0</v>
      </c>
      <c r="BI298" s="227">
        <f>IF(N298="nulová",J298,0)</f>
        <v>0</v>
      </c>
      <c r="BJ298" s="19" t="s">
        <v>82</v>
      </c>
      <c r="BK298" s="227">
        <f>ROUND(I298*H298,2)</f>
        <v>0</v>
      </c>
      <c r="BL298" s="19" t="s">
        <v>336</v>
      </c>
      <c r="BM298" s="226" t="s">
        <v>924</v>
      </c>
    </row>
    <row r="299" s="2" customFormat="1">
      <c r="A299" s="40"/>
      <c r="B299" s="41"/>
      <c r="C299" s="42"/>
      <c r="D299" s="228" t="s">
        <v>236</v>
      </c>
      <c r="E299" s="42"/>
      <c r="F299" s="229" t="s">
        <v>612</v>
      </c>
      <c r="G299" s="42"/>
      <c r="H299" s="42"/>
      <c r="I299" s="230"/>
      <c r="J299" s="42"/>
      <c r="K299" s="42"/>
      <c r="L299" s="46"/>
      <c r="M299" s="231"/>
      <c r="N299" s="232"/>
      <c r="O299" s="86"/>
      <c r="P299" s="86"/>
      <c r="Q299" s="86"/>
      <c r="R299" s="86"/>
      <c r="S299" s="86"/>
      <c r="T299" s="86"/>
      <c r="U299" s="87"/>
      <c r="V299" s="40"/>
      <c r="W299" s="40"/>
      <c r="X299" s="40"/>
      <c r="Y299" s="40"/>
      <c r="Z299" s="40"/>
      <c r="AA299" s="40"/>
      <c r="AB299" s="40"/>
      <c r="AC299" s="40"/>
      <c r="AD299" s="40"/>
      <c r="AE299" s="40"/>
      <c r="AT299" s="19" t="s">
        <v>236</v>
      </c>
      <c r="AU299" s="19" t="s">
        <v>84</v>
      </c>
    </row>
    <row r="300" s="12" customFormat="1" ht="22.8" customHeight="1">
      <c r="A300" s="12"/>
      <c r="B300" s="199"/>
      <c r="C300" s="200"/>
      <c r="D300" s="201" t="s">
        <v>74</v>
      </c>
      <c r="E300" s="213" t="s">
        <v>613</v>
      </c>
      <c r="F300" s="213" t="s">
        <v>614</v>
      </c>
      <c r="G300" s="200"/>
      <c r="H300" s="200"/>
      <c r="I300" s="203"/>
      <c r="J300" s="214">
        <f>BK300</f>
        <v>0</v>
      </c>
      <c r="K300" s="200"/>
      <c r="L300" s="205"/>
      <c r="M300" s="206"/>
      <c r="N300" s="207"/>
      <c r="O300" s="207"/>
      <c r="P300" s="208">
        <f>SUM(P301:P335)</f>
        <v>0</v>
      </c>
      <c r="Q300" s="207"/>
      <c r="R300" s="208">
        <f>SUM(R301:R335)</f>
        <v>1.0474161</v>
      </c>
      <c r="S300" s="207"/>
      <c r="T300" s="208">
        <f>SUM(T301:T335)</f>
        <v>0</v>
      </c>
      <c r="U300" s="209"/>
      <c r="V300" s="12"/>
      <c r="W300" s="12"/>
      <c r="X300" s="12"/>
      <c r="Y300" s="12"/>
      <c r="Z300" s="12"/>
      <c r="AA300" s="12"/>
      <c r="AB300" s="12"/>
      <c r="AC300" s="12"/>
      <c r="AD300" s="12"/>
      <c r="AE300" s="12"/>
      <c r="AR300" s="210" t="s">
        <v>84</v>
      </c>
      <c r="AT300" s="211" t="s">
        <v>74</v>
      </c>
      <c r="AU300" s="211" t="s">
        <v>82</v>
      </c>
      <c r="AY300" s="210" t="s">
        <v>227</v>
      </c>
      <c r="BK300" s="212">
        <f>SUM(BK301:BK335)</f>
        <v>0</v>
      </c>
    </row>
    <row r="301" s="2" customFormat="1" ht="16.5" customHeight="1">
      <c r="A301" s="40"/>
      <c r="B301" s="41"/>
      <c r="C301" s="215" t="s">
        <v>654</v>
      </c>
      <c r="D301" s="215" t="s">
        <v>229</v>
      </c>
      <c r="E301" s="216" t="s">
        <v>616</v>
      </c>
      <c r="F301" s="217" t="s">
        <v>617</v>
      </c>
      <c r="G301" s="218" t="s">
        <v>259</v>
      </c>
      <c r="H301" s="219">
        <v>57.409999999999997</v>
      </c>
      <c r="I301" s="220"/>
      <c r="J301" s="221">
        <f>ROUND(I301*H301,2)</f>
        <v>0</v>
      </c>
      <c r="K301" s="217" t="s">
        <v>233</v>
      </c>
      <c r="L301" s="46"/>
      <c r="M301" s="222" t="s">
        <v>19</v>
      </c>
      <c r="N301" s="223" t="s">
        <v>46</v>
      </c>
      <c r="O301" s="86"/>
      <c r="P301" s="224">
        <f>O301*H301</f>
        <v>0</v>
      </c>
      <c r="Q301" s="224">
        <v>0</v>
      </c>
      <c r="R301" s="224">
        <f>Q301*H301</f>
        <v>0</v>
      </c>
      <c r="S301" s="224">
        <v>0</v>
      </c>
      <c r="T301" s="224">
        <f>S301*H301</f>
        <v>0</v>
      </c>
      <c r="U301" s="225" t="s">
        <v>19</v>
      </c>
      <c r="V301" s="40"/>
      <c r="W301" s="40"/>
      <c r="X301" s="40"/>
      <c r="Y301" s="40"/>
      <c r="Z301" s="40"/>
      <c r="AA301" s="40"/>
      <c r="AB301" s="40"/>
      <c r="AC301" s="40"/>
      <c r="AD301" s="40"/>
      <c r="AE301" s="40"/>
      <c r="AR301" s="226" t="s">
        <v>336</v>
      </c>
      <c r="AT301" s="226" t="s">
        <v>229</v>
      </c>
      <c r="AU301" s="226" t="s">
        <v>84</v>
      </c>
      <c r="AY301" s="19" t="s">
        <v>227</v>
      </c>
      <c r="BE301" s="227">
        <f>IF(N301="základní",J301,0)</f>
        <v>0</v>
      </c>
      <c r="BF301" s="227">
        <f>IF(N301="snížená",J301,0)</f>
        <v>0</v>
      </c>
      <c r="BG301" s="227">
        <f>IF(N301="zákl. přenesená",J301,0)</f>
        <v>0</v>
      </c>
      <c r="BH301" s="227">
        <f>IF(N301="sníž. přenesená",J301,0)</f>
        <v>0</v>
      </c>
      <c r="BI301" s="227">
        <f>IF(N301="nulová",J301,0)</f>
        <v>0</v>
      </c>
      <c r="BJ301" s="19" t="s">
        <v>82</v>
      </c>
      <c r="BK301" s="227">
        <f>ROUND(I301*H301,2)</f>
        <v>0</v>
      </c>
      <c r="BL301" s="19" t="s">
        <v>336</v>
      </c>
      <c r="BM301" s="226" t="s">
        <v>925</v>
      </c>
    </row>
    <row r="302" s="2" customFormat="1">
      <c r="A302" s="40"/>
      <c r="B302" s="41"/>
      <c r="C302" s="42"/>
      <c r="D302" s="228" t="s">
        <v>236</v>
      </c>
      <c r="E302" s="42"/>
      <c r="F302" s="229" t="s">
        <v>619</v>
      </c>
      <c r="G302" s="42"/>
      <c r="H302" s="42"/>
      <c r="I302" s="230"/>
      <c r="J302" s="42"/>
      <c r="K302" s="42"/>
      <c r="L302" s="46"/>
      <c r="M302" s="231"/>
      <c r="N302" s="232"/>
      <c r="O302" s="86"/>
      <c r="P302" s="86"/>
      <c r="Q302" s="86"/>
      <c r="R302" s="86"/>
      <c r="S302" s="86"/>
      <c r="T302" s="86"/>
      <c r="U302" s="87"/>
      <c r="V302" s="40"/>
      <c r="W302" s="40"/>
      <c r="X302" s="40"/>
      <c r="Y302" s="40"/>
      <c r="Z302" s="40"/>
      <c r="AA302" s="40"/>
      <c r="AB302" s="40"/>
      <c r="AC302" s="40"/>
      <c r="AD302" s="40"/>
      <c r="AE302" s="40"/>
      <c r="AT302" s="19" t="s">
        <v>236</v>
      </c>
      <c r="AU302" s="19" t="s">
        <v>84</v>
      </c>
    </row>
    <row r="303" s="13" customFormat="1">
      <c r="A303" s="13"/>
      <c r="B303" s="233"/>
      <c r="C303" s="234"/>
      <c r="D303" s="235" t="s">
        <v>238</v>
      </c>
      <c r="E303" s="236" t="s">
        <v>19</v>
      </c>
      <c r="F303" s="237" t="s">
        <v>926</v>
      </c>
      <c r="G303" s="234"/>
      <c r="H303" s="238">
        <v>57.409999999999997</v>
      </c>
      <c r="I303" s="239"/>
      <c r="J303" s="234"/>
      <c r="K303" s="234"/>
      <c r="L303" s="240"/>
      <c r="M303" s="241"/>
      <c r="N303" s="242"/>
      <c r="O303" s="242"/>
      <c r="P303" s="242"/>
      <c r="Q303" s="242"/>
      <c r="R303" s="242"/>
      <c r="S303" s="242"/>
      <c r="T303" s="242"/>
      <c r="U303" s="243"/>
      <c r="V303" s="13"/>
      <c r="W303" s="13"/>
      <c r="X303" s="13"/>
      <c r="Y303" s="13"/>
      <c r="Z303" s="13"/>
      <c r="AA303" s="13"/>
      <c r="AB303" s="13"/>
      <c r="AC303" s="13"/>
      <c r="AD303" s="13"/>
      <c r="AE303" s="13"/>
      <c r="AT303" s="244" t="s">
        <v>238</v>
      </c>
      <c r="AU303" s="244" t="s">
        <v>84</v>
      </c>
      <c r="AV303" s="13" t="s">
        <v>84</v>
      </c>
      <c r="AW303" s="13" t="s">
        <v>37</v>
      </c>
      <c r="AX303" s="13" t="s">
        <v>75</v>
      </c>
      <c r="AY303" s="244" t="s">
        <v>227</v>
      </c>
    </row>
    <row r="304" s="14" customFormat="1">
      <c r="A304" s="14"/>
      <c r="B304" s="245"/>
      <c r="C304" s="246"/>
      <c r="D304" s="235" t="s">
        <v>238</v>
      </c>
      <c r="E304" s="247" t="s">
        <v>19</v>
      </c>
      <c r="F304" s="248" t="s">
        <v>240</v>
      </c>
      <c r="G304" s="246"/>
      <c r="H304" s="249">
        <v>57.409999999999997</v>
      </c>
      <c r="I304" s="250"/>
      <c r="J304" s="246"/>
      <c r="K304" s="246"/>
      <c r="L304" s="251"/>
      <c r="M304" s="252"/>
      <c r="N304" s="253"/>
      <c r="O304" s="253"/>
      <c r="P304" s="253"/>
      <c r="Q304" s="253"/>
      <c r="R304" s="253"/>
      <c r="S304" s="253"/>
      <c r="T304" s="253"/>
      <c r="U304" s="254"/>
      <c r="V304" s="14"/>
      <c r="W304" s="14"/>
      <c r="X304" s="14"/>
      <c r="Y304" s="14"/>
      <c r="Z304" s="14"/>
      <c r="AA304" s="14"/>
      <c r="AB304" s="14"/>
      <c r="AC304" s="14"/>
      <c r="AD304" s="14"/>
      <c r="AE304" s="14"/>
      <c r="AT304" s="255" t="s">
        <v>238</v>
      </c>
      <c r="AU304" s="255" t="s">
        <v>84</v>
      </c>
      <c r="AV304" s="14" t="s">
        <v>234</v>
      </c>
      <c r="AW304" s="14" t="s">
        <v>37</v>
      </c>
      <c r="AX304" s="14" t="s">
        <v>82</v>
      </c>
      <c r="AY304" s="255" t="s">
        <v>227</v>
      </c>
    </row>
    <row r="305" s="2" customFormat="1" ht="16.5" customHeight="1">
      <c r="A305" s="40"/>
      <c r="B305" s="41"/>
      <c r="C305" s="215" t="s">
        <v>659</v>
      </c>
      <c r="D305" s="215" t="s">
        <v>229</v>
      </c>
      <c r="E305" s="216" t="s">
        <v>622</v>
      </c>
      <c r="F305" s="217" t="s">
        <v>623</v>
      </c>
      <c r="G305" s="218" t="s">
        <v>259</v>
      </c>
      <c r="H305" s="219">
        <v>114.81999999999999</v>
      </c>
      <c r="I305" s="220"/>
      <c r="J305" s="221">
        <f>ROUND(I305*H305,2)</f>
        <v>0</v>
      </c>
      <c r="K305" s="217" t="s">
        <v>233</v>
      </c>
      <c r="L305" s="46"/>
      <c r="M305" s="222" t="s">
        <v>19</v>
      </c>
      <c r="N305" s="223" t="s">
        <v>46</v>
      </c>
      <c r="O305" s="86"/>
      <c r="P305" s="224">
        <f>O305*H305</f>
        <v>0</v>
      </c>
      <c r="Q305" s="224">
        <v>0</v>
      </c>
      <c r="R305" s="224">
        <f>Q305*H305</f>
        <v>0</v>
      </c>
      <c r="S305" s="224">
        <v>0</v>
      </c>
      <c r="T305" s="224">
        <f>S305*H305</f>
        <v>0</v>
      </c>
      <c r="U305" s="225" t="s">
        <v>19</v>
      </c>
      <c r="V305" s="40"/>
      <c r="W305" s="40"/>
      <c r="X305" s="40"/>
      <c r="Y305" s="40"/>
      <c r="Z305" s="40"/>
      <c r="AA305" s="40"/>
      <c r="AB305" s="40"/>
      <c r="AC305" s="40"/>
      <c r="AD305" s="40"/>
      <c r="AE305" s="40"/>
      <c r="AR305" s="226" t="s">
        <v>336</v>
      </c>
      <c r="AT305" s="226" t="s">
        <v>229</v>
      </c>
      <c r="AU305" s="226" t="s">
        <v>84</v>
      </c>
      <c r="AY305" s="19" t="s">
        <v>227</v>
      </c>
      <c r="BE305" s="227">
        <f>IF(N305="základní",J305,0)</f>
        <v>0</v>
      </c>
      <c r="BF305" s="227">
        <f>IF(N305="snížená",J305,0)</f>
        <v>0</v>
      </c>
      <c r="BG305" s="227">
        <f>IF(N305="zákl. přenesená",J305,0)</f>
        <v>0</v>
      </c>
      <c r="BH305" s="227">
        <f>IF(N305="sníž. přenesená",J305,0)</f>
        <v>0</v>
      </c>
      <c r="BI305" s="227">
        <f>IF(N305="nulová",J305,0)</f>
        <v>0</v>
      </c>
      <c r="BJ305" s="19" t="s">
        <v>82</v>
      </c>
      <c r="BK305" s="227">
        <f>ROUND(I305*H305,2)</f>
        <v>0</v>
      </c>
      <c r="BL305" s="19" t="s">
        <v>336</v>
      </c>
      <c r="BM305" s="226" t="s">
        <v>927</v>
      </c>
    </row>
    <row r="306" s="2" customFormat="1">
      <c r="A306" s="40"/>
      <c r="B306" s="41"/>
      <c r="C306" s="42"/>
      <c r="D306" s="228" t="s">
        <v>236</v>
      </c>
      <c r="E306" s="42"/>
      <c r="F306" s="229" t="s">
        <v>625</v>
      </c>
      <c r="G306" s="42"/>
      <c r="H306" s="42"/>
      <c r="I306" s="230"/>
      <c r="J306" s="42"/>
      <c r="K306" s="42"/>
      <c r="L306" s="46"/>
      <c r="M306" s="231"/>
      <c r="N306" s="232"/>
      <c r="O306" s="86"/>
      <c r="P306" s="86"/>
      <c r="Q306" s="86"/>
      <c r="R306" s="86"/>
      <c r="S306" s="86"/>
      <c r="T306" s="86"/>
      <c r="U306" s="87"/>
      <c r="V306" s="40"/>
      <c r="W306" s="40"/>
      <c r="X306" s="40"/>
      <c r="Y306" s="40"/>
      <c r="Z306" s="40"/>
      <c r="AA306" s="40"/>
      <c r="AB306" s="40"/>
      <c r="AC306" s="40"/>
      <c r="AD306" s="40"/>
      <c r="AE306" s="40"/>
      <c r="AT306" s="19" t="s">
        <v>236</v>
      </c>
      <c r="AU306" s="19" t="s">
        <v>84</v>
      </c>
    </row>
    <row r="307" s="13" customFormat="1">
      <c r="A307" s="13"/>
      <c r="B307" s="233"/>
      <c r="C307" s="234"/>
      <c r="D307" s="235" t="s">
        <v>238</v>
      </c>
      <c r="E307" s="236" t="s">
        <v>19</v>
      </c>
      <c r="F307" s="237" t="s">
        <v>928</v>
      </c>
      <c r="G307" s="234"/>
      <c r="H307" s="238">
        <v>114.81999999999999</v>
      </c>
      <c r="I307" s="239"/>
      <c r="J307" s="234"/>
      <c r="K307" s="234"/>
      <c r="L307" s="240"/>
      <c r="M307" s="241"/>
      <c r="N307" s="242"/>
      <c r="O307" s="242"/>
      <c r="P307" s="242"/>
      <c r="Q307" s="242"/>
      <c r="R307" s="242"/>
      <c r="S307" s="242"/>
      <c r="T307" s="242"/>
      <c r="U307" s="243"/>
      <c r="V307" s="13"/>
      <c r="W307" s="13"/>
      <c r="X307" s="13"/>
      <c r="Y307" s="13"/>
      <c r="Z307" s="13"/>
      <c r="AA307" s="13"/>
      <c r="AB307" s="13"/>
      <c r="AC307" s="13"/>
      <c r="AD307" s="13"/>
      <c r="AE307" s="13"/>
      <c r="AT307" s="244" t="s">
        <v>238</v>
      </c>
      <c r="AU307" s="244" t="s">
        <v>84</v>
      </c>
      <c r="AV307" s="13" t="s">
        <v>84</v>
      </c>
      <c r="AW307" s="13" t="s">
        <v>37</v>
      </c>
      <c r="AX307" s="13" t="s">
        <v>75</v>
      </c>
      <c r="AY307" s="244" t="s">
        <v>227</v>
      </c>
    </row>
    <row r="308" s="14" customFormat="1">
      <c r="A308" s="14"/>
      <c r="B308" s="245"/>
      <c r="C308" s="246"/>
      <c r="D308" s="235" t="s">
        <v>238</v>
      </c>
      <c r="E308" s="247" t="s">
        <v>19</v>
      </c>
      <c r="F308" s="248" t="s">
        <v>240</v>
      </c>
      <c r="G308" s="246"/>
      <c r="H308" s="249">
        <v>114.81999999999999</v>
      </c>
      <c r="I308" s="250"/>
      <c r="J308" s="246"/>
      <c r="K308" s="246"/>
      <c r="L308" s="251"/>
      <c r="M308" s="252"/>
      <c r="N308" s="253"/>
      <c r="O308" s="253"/>
      <c r="P308" s="253"/>
      <c r="Q308" s="253"/>
      <c r="R308" s="253"/>
      <c r="S308" s="253"/>
      <c r="T308" s="253"/>
      <c r="U308" s="254"/>
      <c r="V308" s="14"/>
      <c r="W308" s="14"/>
      <c r="X308" s="14"/>
      <c r="Y308" s="14"/>
      <c r="Z308" s="14"/>
      <c r="AA308" s="14"/>
      <c r="AB308" s="14"/>
      <c r="AC308" s="14"/>
      <c r="AD308" s="14"/>
      <c r="AE308" s="14"/>
      <c r="AT308" s="255" t="s">
        <v>238</v>
      </c>
      <c r="AU308" s="255" t="s">
        <v>84</v>
      </c>
      <c r="AV308" s="14" t="s">
        <v>234</v>
      </c>
      <c r="AW308" s="14" t="s">
        <v>37</v>
      </c>
      <c r="AX308" s="14" t="s">
        <v>82</v>
      </c>
      <c r="AY308" s="255" t="s">
        <v>227</v>
      </c>
    </row>
    <row r="309" s="2" customFormat="1" ht="16.5" customHeight="1">
      <c r="A309" s="40"/>
      <c r="B309" s="41"/>
      <c r="C309" s="215" t="s">
        <v>665</v>
      </c>
      <c r="D309" s="215" t="s">
        <v>229</v>
      </c>
      <c r="E309" s="216" t="s">
        <v>628</v>
      </c>
      <c r="F309" s="217" t="s">
        <v>629</v>
      </c>
      <c r="G309" s="218" t="s">
        <v>259</v>
      </c>
      <c r="H309" s="219">
        <v>57.409999999999997</v>
      </c>
      <c r="I309" s="220"/>
      <c r="J309" s="221">
        <f>ROUND(I309*H309,2)</f>
        <v>0</v>
      </c>
      <c r="K309" s="217" t="s">
        <v>233</v>
      </c>
      <c r="L309" s="46"/>
      <c r="M309" s="222" t="s">
        <v>19</v>
      </c>
      <c r="N309" s="223" t="s">
        <v>46</v>
      </c>
      <c r="O309" s="86"/>
      <c r="P309" s="224">
        <f>O309*H309</f>
        <v>0</v>
      </c>
      <c r="Q309" s="224">
        <v>0.00020000000000000001</v>
      </c>
      <c r="R309" s="224">
        <f>Q309*H309</f>
        <v>0.011481999999999999</v>
      </c>
      <c r="S309" s="224">
        <v>0</v>
      </c>
      <c r="T309" s="224">
        <f>S309*H309</f>
        <v>0</v>
      </c>
      <c r="U309" s="225" t="s">
        <v>19</v>
      </c>
      <c r="V309" s="40"/>
      <c r="W309" s="40"/>
      <c r="X309" s="40"/>
      <c r="Y309" s="40"/>
      <c r="Z309" s="40"/>
      <c r="AA309" s="40"/>
      <c r="AB309" s="40"/>
      <c r="AC309" s="40"/>
      <c r="AD309" s="40"/>
      <c r="AE309" s="40"/>
      <c r="AR309" s="226" t="s">
        <v>336</v>
      </c>
      <c r="AT309" s="226" t="s">
        <v>229</v>
      </c>
      <c r="AU309" s="226" t="s">
        <v>84</v>
      </c>
      <c r="AY309" s="19" t="s">
        <v>227</v>
      </c>
      <c r="BE309" s="227">
        <f>IF(N309="základní",J309,0)</f>
        <v>0</v>
      </c>
      <c r="BF309" s="227">
        <f>IF(N309="snížená",J309,0)</f>
        <v>0</v>
      </c>
      <c r="BG309" s="227">
        <f>IF(N309="zákl. přenesená",J309,0)</f>
        <v>0</v>
      </c>
      <c r="BH309" s="227">
        <f>IF(N309="sníž. přenesená",J309,0)</f>
        <v>0</v>
      </c>
      <c r="BI309" s="227">
        <f>IF(N309="nulová",J309,0)</f>
        <v>0</v>
      </c>
      <c r="BJ309" s="19" t="s">
        <v>82</v>
      </c>
      <c r="BK309" s="227">
        <f>ROUND(I309*H309,2)</f>
        <v>0</v>
      </c>
      <c r="BL309" s="19" t="s">
        <v>336</v>
      </c>
      <c r="BM309" s="226" t="s">
        <v>929</v>
      </c>
    </row>
    <row r="310" s="2" customFormat="1">
      <c r="A310" s="40"/>
      <c r="B310" s="41"/>
      <c r="C310" s="42"/>
      <c r="D310" s="228" t="s">
        <v>236</v>
      </c>
      <c r="E310" s="42"/>
      <c r="F310" s="229" t="s">
        <v>631</v>
      </c>
      <c r="G310" s="42"/>
      <c r="H310" s="42"/>
      <c r="I310" s="230"/>
      <c r="J310" s="42"/>
      <c r="K310" s="42"/>
      <c r="L310" s="46"/>
      <c r="M310" s="231"/>
      <c r="N310" s="232"/>
      <c r="O310" s="86"/>
      <c r="P310" s="86"/>
      <c r="Q310" s="86"/>
      <c r="R310" s="86"/>
      <c r="S310" s="86"/>
      <c r="T310" s="86"/>
      <c r="U310" s="87"/>
      <c r="V310" s="40"/>
      <c r="W310" s="40"/>
      <c r="X310" s="40"/>
      <c r="Y310" s="40"/>
      <c r="Z310" s="40"/>
      <c r="AA310" s="40"/>
      <c r="AB310" s="40"/>
      <c r="AC310" s="40"/>
      <c r="AD310" s="40"/>
      <c r="AE310" s="40"/>
      <c r="AT310" s="19" t="s">
        <v>236</v>
      </c>
      <c r="AU310" s="19" t="s">
        <v>84</v>
      </c>
    </row>
    <row r="311" s="13" customFormat="1">
      <c r="A311" s="13"/>
      <c r="B311" s="233"/>
      <c r="C311" s="234"/>
      <c r="D311" s="235" t="s">
        <v>238</v>
      </c>
      <c r="E311" s="236" t="s">
        <v>19</v>
      </c>
      <c r="F311" s="237" t="s">
        <v>930</v>
      </c>
      <c r="G311" s="234"/>
      <c r="H311" s="238">
        <v>57.409999999999997</v>
      </c>
      <c r="I311" s="239"/>
      <c r="J311" s="234"/>
      <c r="K311" s="234"/>
      <c r="L311" s="240"/>
      <c r="M311" s="241"/>
      <c r="N311" s="242"/>
      <c r="O311" s="242"/>
      <c r="P311" s="242"/>
      <c r="Q311" s="242"/>
      <c r="R311" s="242"/>
      <c r="S311" s="242"/>
      <c r="T311" s="242"/>
      <c r="U311" s="243"/>
      <c r="V311" s="13"/>
      <c r="W311" s="13"/>
      <c r="X311" s="13"/>
      <c r="Y311" s="13"/>
      <c r="Z311" s="13"/>
      <c r="AA311" s="13"/>
      <c r="AB311" s="13"/>
      <c r="AC311" s="13"/>
      <c r="AD311" s="13"/>
      <c r="AE311" s="13"/>
      <c r="AT311" s="244" t="s">
        <v>238</v>
      </c>
      <c r="AU311" s="244" t="s">
        <v>84</v>
      </c>
      <c r="AV311" s="13" t="s">
        <v>84</v>
      </c>
      <c r="AW311" s="13" t="s">
        <v>37</v>
      </c>
      <c r="AX311" s="13" t="s">
        <v>75</v>
      </c>
      <c r="AY311" s="244" t="s">
        <v>227</v>
      </c>
    </row>
    <row r="312" s="14" customFormat="1">
      <c r="A312" s="14"/>
      <c r="B312" s="245"/>
      <c r="C312" s="246"/>
      <c r="D312" s="235" t="s">
        <v>238</v>
      </c>
      <c r="E312" s="247" t="s">
        <v>19</v>
      </c>
      <c r="F312" s="248" t="s">
        <v>240</v>
      </c>
      <c r="G312" s="246"/>
      <c r="H312" s="249">
        <v>57.409999999999997</v>
      </c>
      <c r="I312" s="250"/>
      <c r="J312" s="246"/>
      <c r="K312" s="246"/>
      <c r="L312" s="251"/>
      <c r="M312" s="252"/>
      <c r="N312" s="253"/>
      <c r="O312" s="253"/>
      <c r="P312" s="253"/>
      <c r="Q312" s="253"/>
      <c r="R312" s="253"/>
      <c r="S312" s="253"/>
      <c r="T312" s="253"/>
      <c r="U312" s="254"/>
      <c r="V312" s="14"/>
      <c r="W312" s="14"/>
      <c r="X312" s="14"/>
      <c r="Y312" s="14"/>
      <c r="Z312" s="14"/>
      <c r="AA312" s="14"/>
      <c r="AB312" s="14"/>
      <c r="AC312" s="14"/>
      <c r="AD312" s="14"/>
      <c r="AE312" s="14"/>
      <c r="AT312" s="255" t="s">
        <v>238</v>
      </c>
      <c r="AU312" s="255" t="s">
        <v>84</v>
      </c>
      <c r="AV312" s="14" t="s">
        <v>234</v>
      </c>
      <c r="AW312" s="14" t="s">
        <v>37</v>
      </c>
      <c r="AX312" s="14" t="s">
        <v>82</v>
      </c>
      <c r="AY312" s="255" t="s">
        <v>227</v>
      </c>
    </row>
    <row r="313" s="2" customFormat="1" ht="21.75" customHeight="1">
      <c r="A313" s="40"/>
      <c r="B313" s="41"/>
      <c r="C313" s="215" t="s">
        <v>672</v>
      </c>
      <c r="D313" s="215" t="s">
        <v>229</v>
      </c>
      <c r="E313" s="216" t="s">
        <v>634</v>
      </c>
      <c r="F313" s="217" t="s">
        <v>635</v>
      </c>
      <c r="G313" s="218" t="s">
        <v>259</v>
      </c>
      <c r="H313" s="219">
        <v>57.409999999999997</v>
      </c>
      <c r="I313" s="220"/>
      <c r="J313" s="221">
        <f>ROUND(I313*H313,2)</f>
        <v>0</v>
      </c>
      <c r="K313" s="217" t="s">
        <v>233</v>
      </c>
      <c r="L313" s="46"/>
      <c r="M313" s="222" t="s">
        <v>19</v>
      </c>
      <c r="N313" s="223" t="s">
        <v>46</v>
      </c>
      <c r="O313" s="86"/>
      <c r="P313" s="224">
        <f>O313*H313</f>
        <v>0</v>
      </c>
      <c r="Q313" s="224">
        <v>0.012</v>
      </c>
      <c r="R313" s="224">
        <f>Q313*H313</f>
        <v>0.68891999999999998</v>
      </c>
      <c r="S313" s="224">
        <v>0</v>
      </c>
      <c r="T313" s="224">
        <f>S313*H313</f>
        <v>0</v>
      </c>
      <c r="U313" s="225" t="s">
        <v>19</v>
      </c>
      <c r="V313" s="40"/>
      <c r="W313" s="40"/>
      <c r="X313" s="40"/>
      <c r="Y313" s="40"/>
      <c r="Z313" s="40"/>
      <c r="AA313" s="40"/>
      <c r="AB313" s="40"/>
      <c r="AC313" s="40"/>
      <c r="AD313" s="40"/>
      <c r="AE313" s="40"/>
      <c r="AR313" s="226" t="s">
        <v>336</v>
      </c>
      <c r="AT313" s="226" t="s">
        <v>229</v>
      </c>
      <c r="AU313" s="226" t="s">
        <v>84</v>
      </c>
      <c r="AY313" s="19" t="s">
        <v>227</v>
      </c>
      <c r="BE313" s="227">
        <f>IF(N313="základní",J313,0)</f>
        <v>0</v>
      </c>
      <c r="BF313" s="227">
        <f>IF(N313="snížená",J313,0)</f>
        <v>0</v>
      </c>
      <c r="BG313" s="227">
        <f>IF(N313="zákl. přenesená",J313,0)</f>
        <v>0</v>
      </c>
      <c r="BH313" s="227">
        <f>IF(N313="sníž. přenesená",J313,0)</f>
        <v>0</v>
      </c>
      <c r="BI313" s="227">
        <f>IF(N313="nulová",J313,0)</f>
        <v>0</v>
      </c>
      <c r="BJ313" s="19" t="s">
        <v>82</v>
      </c>
      <c r="BK313" s="227">
        <f>ROUND(I313*H313,2)</f>
        <v>0</v>
      </c>
      <c r="BL313" s="19" t="s">
        <v>336</v>
      </c>
      <c r="BM313" s="226" t="s">
        <v>931</v>
      </c>
    </row>
    <row r="314" s="2" customFormat="1">
      <c r="A314" s="40"/>
      <c r="B314" s="41"/>
      <c r="C314" s="42"/>
      <c r="D314" s="228" t="s">
        <v>236</v>
      </c>
      <c r="E314" s="42"/>
      <c r="F314" s="229" t="s">
        <v>637</v>
      </c>
      <c r="G314" s="42"/>
      <c r="H314" s="42"/>
      <c r="I314" s="230"/>
      <c r="J314" s="42"/>
      <c r="K314" s="42"/>
      <c r="L314" s="46"/>
      <c r="M314" s="231"/>
      <c r="N314" s="232"/>
      <c r="O314" s="86"/>
      <c r="P314" s="86"/>
      <c r="Q314" s="86"/>
      <c r="R314" s="86"/>
      <c r="S314" s="86"/>
      <c r="T314" s="86"/>
      <c r="U314" s="87"/>
      <c r="V314" s="40"/>
      <c r="W314" s="40"/>
      <c r="X314" s="40"/>
      <c r="Y314" s="40"/>
      <c r="Z314" s="40"/>
      <c r="AA314" s="40"/>
      <c r="AB314" s="40"/>
      <c r="AC314" s="40"/>
      <c r="AD314" s="40"/>
      <c r="AE314" s="40"/>
      <c r="AT314" s="19" t="s">
        <v>236</v>
      </c>
      <c r="AU314" s="19" t="s">
        <v>84</v>
      </c>
    </row>
    <row r="315" s="13" customFormat="1">
      <c r="A315" s="13"/>
      <c r="B315" s="233"/>
      <c r="C315" s="234"/>
      <c r="D315" s="235" t="s">
        <v>238</v>
      </c>
      <c r="E315" s="236" t="s">
        <v>19</v>
      </c>
      <c r="F315" s="237" t="s">
        <v>930</v>
      </c>
      <c r="G315" s="234"/>
      <c r="H315" s="238">
        <v>57.409999999999997</v>
      </c>
      <c r="I315" s="239"/>
      <c r="J315" s="234"/>
      <c r="K315" s="234"/>
      <c r="L315" s="240"/>
      <c r="M315" s="241"/>
      <c r="N315" s="242"/>
      <c r="O315" s="242"/>
      <c r="P315" s="242"/>
      <c r="Q315" s="242"/>
      <c r="R315" s="242"/>
      <c r="S315" s="242"/>
      <c r="T315" s="242"/>
      <c r="U315" s="243"/>
      <c r="V315" s="13"/>
      <c r="W315" s="13"/>
      <c r="X315" s="13"/>
      <c r="Y315" s="13"/>
      <c r="Z315" s="13"/>
      <c r="AA315" s="13"/>
      <c r="AB315" s="13"/>
      <c r="AC315" s="13"/>
      <c r="AD315" s="13"/>
      <c r="AE315" s="13"/>
      <c r="AT315" s="244" t="s">
        <v>238</v>
      </c>
      <c r="AU315" s="244" t="s">
        <v>84</v>
      </c>
      <c r="AV315" s="13" t="s">
        <v>84</v>
      </c>
      <c r="AW315" s="13" t="s">
        <v>37</v>
      </c>
      <c r="AX315" s="13" t="s">
        <v>75</v>
      </c>
      <c r="AY315" s="244" t="s">
        <v>227</v>
      </c>
    </row>
    <row r="316" s="14" customFormat="1">
      <c r="A316" s="14"/>
      <c r="B316" s="245"/>
      <c r="C316" s="246"/>
      <c r="D316" s="235" t="s">
        <v>238</v>
      </c>
      <c r="E316" s="247" t="s">
        <v>19</v>
      </c>
      <c r="F316" s="248" t="s">
        <v>240</v>
      </c>
      <c r="G316" s="246"/>
      <c r="H316" s="249">
        <v>57.409999999999997</v>
      </c>
      <c r="I316" s="250"/>
      <c r="J316" s="246"/>
      <c r="K316" s="246"/>
      <c r="L316" s="251"/>
      <c r="M316" s="252"/>
      <c r="N316" s="253"/>
      <c r="O316" s="253"/>
      <c r="P316" s="253"/>
      <c r="Q316" s="253"/>
      <c r="R316" s="253"/>
      <c r="S316" s="253"/>
      <c r="T316" s="253"/>
      <c r="U316" s="254"/>
      <c r="V316" s="14"/>
      <c r="W316" s="14"/>
      <c r="X316" s="14"/>
      <c r="Y316" s="14"/>
      <c r="Z316" s="14"/>
      <c r="AA316" s="14"/>
      <c r="AB316" s="14"/>
      <c r="AC316" s="14"/>
      <c r="AD316" s="14"/>
      <c r="AE316" s="14"/>
      <c r="AT316" s="255" t="s">
        <v>238</v>
      </c>
      <c r="AU316" s="255" t="s">
        <v>84</v>
      </c>
      <c r="AV316" s="14" t="s">
        <v>234</v>
      </c>
      <c r="AW316" s="14" t="s">
        <v>37</v>
      </c>
      <c r="AX316" s="14" t="s">
        <v>82</v>
      </c>
      <c r="AY316" s="255" t="s">
        <v>227</v>
      </c>
    </row>
    <row r="317" s="2" customFormat="1" ht="16.5" customHeight="1">
      <c r="A317" s="40"/>
      <c r="B317" s="41"/>
      <c r="C317" s="215" t="s">
        <v>682</v>
      </c>
      <c r="D317" s="215" t="s">
        <v>229</v>
      </c>
      <c r="E317" s="216" t="s">
        <v>639</v>
      </c>
      <c r="F317" s="217" t="s">
        <v>640</v>
      </c>
      <c r="G317" s="218" t="s">
        <v>259</v>
      </c>
      <c r="H317" s="219">
        <v>57.409999999999997</v>
      </c>
      <c r="I317" s="220"/>
      <c r="J317" s="221">
        <f>ROUND(I317*H317,2)</f>
        <v>0</v>
      </c>
      <c r="K317" s="217" t="s">
        <v>233</v>
      </c>
      <c r="L317" s="46"/>
      <c r="M317" s="222" t="s">
        <v>19</v>
      </c>
      <c r="N317" s="223" t="s">
        <v>46</v>
      </c>
      <c r="O317" s="86"/>
      <c r="P317" s="224">
        <f>O317*H317</f>
        <v>0</v>
      </c>
      <c r="Q317" s="224">
        <v>0.00029999999999999997</v>
      </c>
      <c r="R317" s="224">
        <f>Q317*H317</f>
        <v>0.017222999999999999</v>
      </c>
      <c r="S317" s="224">
        <v>0</v>
      </c>
      <c r="T317" s="224">
        <f>S317*H317</f>
        <v>0</v>
      </c>
      <c r="U317" s="225" t="s">
        <v>19</v>
      </c>
      <c r="V317" s="40"/>
      <c r="W317" s="40"/>
      <c r="X317" s="40"/>
      <c r="Y317" s="40"/>
      <c r="Z317" s="40"/>
      <c r="AA317" s="40"/>
      <c r="AB317" s="40"/>
      <c r="AC317" s="40"/>
      <c r="AD317" s="40"/>
      <c r="AE317" s="40"/>
      <c r="AR317" s="226" t="s">
        <v>336</v>
      </c>
      <c r="AT317" s="226" t="s">
        <v>229</v>
      </c>
      <c r="AU317" s="226" t="s">
        <v>84</v>
      </c>
      <c r="AY317" s="19" t="s">
        <v>227</v>
      </c>
      <c r="BE317" s="227">
        <f>IF(N317="základní",J317,0)</f>
        <v>0</v>
      </c>
      <c r="BF317" s="227">
        <f>IF(N317="snížená",J317,0)</f>
        <v>0</v>
      </c>
      <c r="BG317" s="227">
        <f>IF(N317="zákl. přenesená",J317,0)</f>
        <v>0</v>
      </c>
      <c r="BH317" s="227">
        <f>IF(N317="sníž. přenesená",J317,0)</f>
        <v>0</v>
      </c>
      <c r="BI317" s="227">
        <f>IF(N317="nulová",J317,0)</f>
        <v>0</v>
      </c>
      <c r="BJ317" s="19" t="s">
        <v>82</v>
      </c>
      <c r="BK317" s="227">
        <f>ROUND(I317*H317,2)</f>
        <v>0</v>
      </c>
      <c r="BL317" s="19" t="s">
        <v>336</v>
      </c>
      <c r="BM317" s="226" t="s">
        <v>932</v>
      </c>
    </row>
    <row r="318" s="2" customFormat="1">
      <c r="A318" s="40"/>
      <c r="B318" s="41"/>
      <c r="C318" s="42"/>
      <c r="D318" s="228" t="s">
        <v>236</v>
      </c>
      <c r="E318" s="42"/>
      <c r="F318" s="229" t="s">
        <v>642</v>
      </c>
      <c r="G318" s="42"/>
      <c r="H318" s="42"/>
      <c r="I318" s="230"/>
      <c r="J318" s="42"/>
      <c r="K318" s="42"/>
      <c r="L318" s="46"/>
      <c r="M318" s="231"/>
      <c r="N318" s="232"/>
      <c r="O318" s="86"/>
      <c r="P318" s="86"/>
      <c r="Q318" s="86"/>
      <c r="R318" s="86"/>
      <c r="S318" s="86"/>
      <c r="T318" s="86"/>
      <c r="U318" s="87"/>
      <c r="V318" s="40"/>
      <c r="W318" s="40"/>
      <c r="X318" s="40"/>
      <c r="Y318" s="40"/>
      <c r="Z318" s="40"/>
      <c r="AA318" s="40"/>
      <c r="AB318" s="40"/>
      <c r="AC318" s="40"/>
      <c r="AD318" s="40"/>
      <c r="AE318" s="40"/>
      <c r="AT318" s="19" t="s">
        <v>236</v>
      </c>
      <c r="AU318" s="19" t="s">
        <v>84</v>
      </c>
    </row>
    <row r="319" s="13" customFormat="1">
      <c r="A319" s="13"/>
      <c r="B319" s="233"/>
      <c r="C319" s="234"/>
      <c r="D319" s="235" t="s">
        <v>238</v>
      </c>
      <c r="E319" s="236" t="s">
        <v>19</v>
      </c>
      <c r="F319" s="237" t="s">
        <v>930</v>
      </c>
      <c r="G319" s="234"/>
      <c r="H319" s="238">
        <v>57.409999999999997</v>
      </c>
      <c r="I319" s="239"/>
      <c r="J319" s="234"/>
      <c r="K319" s="234"/>
      <c r="L319" s="240"/>
      <c r="M319" s="241"/>
      <c r="N319" s="242"/>
      <c r="O319" s="242"/>
      <c r="P319" s="242"/>
      <c r="Q319" s="242"/>
      <c r="R319" s="242"/>
      <c r="S319" s="242"/>
      <c r="T319" s="242"/>
      <c r="U319" s="243"/>
      <c r="V319" s="13"/>
      <c r="W319" s="13"/>
      <c r="X319" s="13"/>
      <c r="Y319" s="13"/>
      <c r="Z319" s="13"/>
      <c r="AA319" s="13"/>
      <c r="AB319" s="13"/>
      <c r="AC319" s="13"/>
      <c r="AD319" s="13"/>
      <c r="AE319" s="13"/>
      <c r="AT319" s="244" t="s">
        <v>238</v>
      </c>
      <c r="AU319" s="244" t="s">
        <v>84</v>
      </c>
      <c r="AV319" s="13" t="s">
        <v>84</v>
      </c>
      <c r="AW319" s="13" t="s">
        <v>37</v>
      </c>
      <c r="AX319" s="13" t="s">
        <v>75</v>
      </c>
      <c r="AY319" s="244" t="s">
        <v>227</v>
      </c>
    </row>
    <row r="320" s="14" customFormat="1">
      <c r="A320" s="14"/>
      <c r="B320" s="245"/>
      <c r="C320" s="246"/>
      <c r="D320" s="235" t="s">
        <v>238</v>
      </c>
      <c r="E320" s="247" t="s">
        <v>19</v>
      </c>
      <c r="F320" s="248" t="s">
        <v>240</v>
      </c>
      <c r="G320" s="246"/>
      <c r="H320" s="249">
        <v>57.409999999999997</v>
      </c>
      <c r="I320" s="250"/>
      <c r="J320" s="246"/>
      <c r="K320" s="246"/>
      <c r="L320" s="251"/>
      <c r="M320" s="252"/>
      <c r="N320" s="253"/>
      <c r="O320" s="253"/>
      <c r="P320" s="253"/>
      <c r="Q320" s="253"/>
      <c r="R320" s="253"/>
      <c r="S320" s="253"/>
      <c r="T320" s="253"/>
      <c r="U320" s="254"/>
      <c r="V320" s="14"/>
      <c r="W320" s="14"/>
      <c r="X320" s="14"/>
      <c r="Y320" s="14"/>
      <c r="Z320" s="14"/>
      <c r="AA320" s="14"/>
      <c r="AB320" s="14"/>
      <c r="AC320" s="14"/>
      <c r="AD320" s="14"/>
      <c r="AE320" s="14"/>
      <c r="AT320" s="255" t="s">
        <v>238</v>
      </c>
      <c r="AU320" s="255" t="s">
        <v>84</v>
      </c>
      <c r="AV320" s="14" t="s">
        <v>234</v>
      </c>
      <c r="AW320" s="14" t="s">
        <v>37</v>
      </c>
      <c r="AX320" s="14" t="s">
        <v>82</v>
      </c>
      <c r="AY320" s="255" t="s">
        <v>227</v>
      </c>
    </row>
    <row r="321" s="2" customFormat="1" ht="24.15" customHeight="1">
      <c r="A321" s="40"/>
      <c r="B321" s="41"/>
      <c r="C321" s="256" t="s">
        <v>688</v>
      </c>
      <c r="D321" s="256" t="s">
        <v>241</v>
      </c>
      <c r="E321" s="257" t="s">
        <v>644</v>
      </c>
      <c r="F321" s="258" t="s">
        <v>645</v>
      </c>
      <c r="G321" s="259" t="s">
        <v>259</v>
      </c>
      <c r="H321" s="260">
        <v>63.151000000000003</v>
      </c>
      <c r="I321" s="261"/>
      <c r="J321" s="262">
        <f>ROUND(I321*H321,2)</f>
        <v>0</v>
      </c>
      <c r="K321" s="258" t="s">
        <v>233</v>
      </c>
      <c r="L321" s="263"/>
      <c r="M321" s="264" t="s">
        <v>19</v>
      </c>
      <c r="N321" s="265" t="s">
        <v>46</v>
      </c>
      <c r="O321" s="86"/>
      <c r="P321" s="224">
        <f>O321*H321</f>
        <v>0</v>
      </c>
      <c r="Q321" s="224">
        <v>0.0051000000000000004</v>
      </c>
      <c r="R321" s="224">
        <f>Q321*H321</f>
        <v>0.32207010000000003</v>
      </c>
      <c r="S321" s="224">
        <v>0</v>
      </c>
      <c r="T321" s="224">
        <f>S321*H321</f>
        <v>0</v>
      </c>
      <c r="U321" s="225" t="s">
        <v>19</v>
      </c>
      <c r="V321" s="40"/>
      <c r="W321" s="40"/>
      <c r="X321" s="40"/>
      <c r="Y321" s="40"/>
      <c r="Z321" s="40"/>
      <c r="AA321" s="40"/>
      <c r="AB321" s="40"/>
      <c r="AC321" s="40"/>
      <c r="AD321" s="40"/>
      <c r="AE321" s="40"/>
      <c r="AR321" s="226" t="s">
        <v>491</v>
      </c>
      <c r="AT321" s="226" t="s">
        <v>241</v>
      </c>
      <c r="AU321" s="226" t="s">
        <v>84</v>
      </c>
      <c r="AY321" s="19" t="s">
        <v>227</v>
      </c>
      <c r="BE321" s="227">
        <f>IF(N321="základní",J321,0)</f>
        <v>0</v>
      </c>
      <c r="BF321" s="227">
        <f>IF(N321="snížená",J321,0)</f>
        <v>0</v>
      </c>
      <c r="BG321" s="227">
        <f>IF(N321="zákl. přenesená",J321,0)</f>
        <v>0</v>
      </c>
      <c r="BH321" s="227">
        <f>IF(N321="sníž. přenesená",J321,0)</f>
        <v>0</v>
      </c>
      <c r="BI321" s="227">
        <f>IF(N321="nulová",J321,0)</f>
        <v>0</v>
      </c>
      <c r="BJ321" s="19" t="s">
        <v>82</v>
      </c>
      <c r="BK321" s="227">
        <f>ROUND(I321*H321,2)</f>
        <v>0</v>
      </c>
      <c r="BL321" s="19" t="s">
        <v>336</v>
      </c>
      <c r="BM321" s="226" t="s">
        <v>933</v>
      </c>
    </row>
    <row r="322" s="13" customFormat="1">
      <c r="A322" s="13"/>
      <c r="B322" s="233"/>
      <c r="C322" s="234"/>
      <c r="D322" s="235" t="s">
        <v>238</v>
      </c>
      <c r="E322" s="234"/>
      <c r="F322" s="237" t="s">
        <v>934</v>
      </c>
      <c r="G322" s="234"/>
      <c r="H322" s="238">
        <v>63.151000000000003</v>
      </c>
      <c r="I322" s="239"/>
      <c r="J322" s="234"/>
      <c r="K322" s="234"/>
      <c r="L322" s="240"/>
      <c r="M322" s="241"/>
      <c r="N322" s="242"/>
      <c r="O322" s="242"/>
      <c r="P322" s="242"/>
      <c r="Q322" s="242"/>
      <c r="R322" s="242"/>
      <c r="S322" s="242"/>
      <c r="T322" s="242"/>
      <c r="U322" s="243"/>
      <c r="V322" s="13"/>
      <c r="W322" s="13"/>
      <c r="X322" s="13"/>
      <c r="Y322" s="13"/>
      <c r="Z322" s="13"/>
      <c r="AA322" s="13"/>
      <c r="AB322" s="13"/>
      <c r="AC322" s="13"/>
      <c r="AD322" s="13"/>
      <c r="AE322" s="13"/>
      <c r="AT322" s="244" t="s">
        <v>238</v>
      </c>
      <c r="AU322" s="244" t="s">
        <v>84</v>
      </c>
      <c r="AV322" s="13" t="s">
        <v>84</v>
      </c>
      <c r="AW322" s="13" t="s">
        <v>4</v>
      </c>
      <c r="AX322" s="13" t="s">
        <v>82</v>
      </c>
      <c r="AY322" s="244" t="s">
        <v>227</v>
      </c>
    </row>
    <row r="323" s="2" customFormat="1" ht="16.5" customHeight="1">
      <c r="A323" s="40"/>
      <c r="B323" s="41"/>
      <c r="C323" s="215" t="s">
        <v>693</v>
      </c>
      <c r="D323" s="215" t="s">
        <v>229</v>
      </c>
      <c r="E323" s="216" t="s">
        <v>649</v>
      </c>
      <c r="F323" s="217" t="s">
        <v>650</v>
      </c>
      <c r="G323" s="218" t="s">
        <v>309</v>
      </c>
      <c r="H323" s="219">
        <v>27.574999999999999</v>
      </c>
      <c r="I323" s="220"/>
      <c r="J323" s="221">
        <f>ROUND(I323*H323,2)</f>
        <v>0</v>
      </c>
      <c r="K323" s="217" t="s">
        <v>233</v>
      </c>
      <c r="L323" s="46"/>
      <c r="M323" s="222" t="s">
        <v>19</v>
      </c>
      <c r="N323" s="223" t="s">
        <v>46</v>
      </c>
      <c r="O323" s="86"/>
      <c r="P323" s="224">
        <f>O323*H323</f>
        <v>0</v>
      </c>
      <c r="Q323" s="224">
        <v>1.0000000000000001E-05</v>
      </c>
      <c r="R323" s="224">
        <f>Q323*H323</f>
        <v>0.00027575000000000001</v>
      </c>
      <c r="S323" s="224">
        <v>0</v>
      </c>
      <c r="T323" s="224">
        <f>S323*H323</f>
        <v>0</v>
      </c>
      <c r="U323" s="225" t="s">
        <v>19</v>
      </c>
      <c r="V323" s="40"/>
      <c r="W323" s="40"/>
      <c r="X323" s="40"/>
      <c r="Y323" s="40"/>
      <c r="Z323" s="40"/>
      <c r="AA323" s="40"/>
      <c r="AB323" s="40"/>
      <c r="AC323" s="40"/>
      <c r="AD323" s="40"/>
      <c r="AE323" s="40"/>
      <c r="AR323" s="226" t="s">
        <v>336</v>
      </c>
      <c r="AT323" s="226" t="s">
        <v>229</v>
      </c>
      <c r="AU323" s="226" t="s">
        <v>84</v>
      </c>
      <c r="AY323" s="19" t="s">
        <v>227</v>
      </c>
      <c r="BE323" s="227">
        <f>IF(N323="základní",J323,0)</f>
        <v>0</v>
      </c>
      <c r="BF323" s="227">
        <f>IF(N323="snížená",J323,0)</f>
        <v>0</v>
      </c>
      <c r="BG323" s="227">
        <f>IF(N323="zákl. přenesená",J323,0)</f>
        <v>0</v>
      </c>
      <c r="BH323" s="227">
        <f>IF(N323="sníž. přenesená",J323,0)</f>
        <v>0</v>
      </c>
      <c r="BI323" s="227">
        <f>IF(N323="nulová",J323,0)</f>
        <v>0</v>
      </c>
      <c r="BJ323" s="19" t="s">
        <v>82</v>
      </c>
      <c r="BK323" s="227">
        <f>ROUND(I323*H323,2)</f>
        <v>0</v>
      </c>
      <c r="BL323" s="19" t="s">
        <v>336</v>
      </c>
      <c r="BM323" s="226" t="s">
        <v>935</v>
      </c>
    </row>
    <row r="324" s="2" customFormat="1">
      <c r="A324" s="40"/>
      <c r="B324" s="41"/>
      <c r="C324" s="42"/>
      <c r="D324" s="228" t="s">
        <v>236</v>
      </c>
      <c r="E324" s="42"/>
      <c r="F324" s="229" t="s">
        <v>652</v>
      </c>
      <c r="G324" s="42"/>
      <c r="H324" s="42"/>
      <c r="I324" s="230"/>
      <c r="J324" s="42"/>
      <c r="K324" s="42"/>
      <c r="L324" s="46"/>
      <c r="M324" s="231"/>
      <c r="N324" s="232"/>
      <c r="O324" s="86"/>
      <c r="P324" s="86"/>
      <c r="Q324" s="86"/>
      <c r="R324" s="86"/>
      <c r="S324" s="86"/>
      <c r="T324" s="86"/>
      <c r="U324" s="87"/>
      <c r="V324" s="40"/>
      <c r="W324" s="40"/>
      <c r="X324" s="40"/>
      <c r="Y324" s="40"/>
      <c r="Z324" s="40"/>
      <c r="AA324" s="40"/>
      <c r="AB324" s="40"/>
      <c r="AC324" s="40"/>
      <c r="AD324" s="40"/>
      <c r="AE324" s="40"/>
      <c r="AT324" s="19" t="s">
        <v>236</v>
      </c>
      <c r="AU324" s="19" t="s">
        <v>84</v>
      </c>
    </row>
    <row r="325" s="13" customFormat="1">
      <c r="A325" s="13"/>
      <c r="B325" s="233"/>
      <c r="C325" s="234"/>
      <c r="D325" s="235" t="s">
        <v>238</v>
      </c>
      <c r="E325" s="236" t="s">
        <v>19</v>
      </c>
      <c r="F325" s="237" t="s">
        <v>936</v>
      </c>
      <c r="G325" s="234"/>
      <c r="H325" s="238">
        <v>31.625</v>
      </c>
      <c r="I325" s="239"/>
      <c r="J325" s="234"/>
      <c r="K325" s="234"/>
      <c r="L325" s="240"/>
      <c r="M325" s="241"/>
      <c r="N325" s="242"/>
      <c r="O325" s="242"/>
      <c r="P325" s="242"/>
      <c r="Q325" s="242"/>
      <c r="R325" s="242"/>
      <c r="S325" s="242"/>
      <c r="T325" s="242"/>
      <c r="U325" s="243"/>
      <c r="V325" s="13"/>
      <c r="W325" s="13"/>
      <c r="X325" s="13"/>
      <c r="Y325" s="13"/>
      <c r="Z325" s="13"/>
      <c r="AA325" s="13"/>
      <c r="AB325" s="13"/>
      <c r="AC325" s="13"/>
      <c r="AD325" s="13"/>
      <c r="AE325" s="13"/>
      <c r="AT325" s="244" t="s">
        <v>238</v>
      </c>
      <c r="AU325" s="244" t="s">
        <v>84</v>
      </c>
      <c r="AV325" s="13" t="s">
        <v>84</v>
      </c>
      <c r="AW325" s="13" t="s">
        <v>37</v>
      </c>
      <c r="AX325" s="13" t="s">
        <v>75</v>
      </c>
      <c r="AY325" s="244" t="s">
        <v>227</v>
      </c>
    </row>
    <row r="326" s="13" customFormat="1">
      <c r="A326" s="13"/>
      <c r="B326" s="233"/>
      <c r="C326" s="234"/>
      <c r="D326" s="235" t="s">
        <v>238</v>
      </c>
      <c r="E326" s="236" t="s">
        <v>19</v>
      </c>
      <c r="F326" s="237" t="s">
        <v>937</v>
      </c>
      <c r="G326" s="234"/>
      <c r="H326" s="238">
        <v>-4.0499999999999998</v>
      </c>
      <c r="I326" s="239"/>
      <c r="J326" s="234"/>
      <c r="K326" s="234"/>
      <c r="L326" s="240"/>
      <c r="M326" s="241"/>
      <c r="N326" s="242"/>
      <c r="O326" s="242"/>
      <c r="P326" s="242"/>
      <c r="Q326" s="242"/>
      <c r="R326" s="242"/>
      <c r="S326" s="242"/>
      <c r="T326" s="242"/>
      <c r="U326" s="243"/>
      <c r="V326" s="13"/>
      <c r="W326" s="13"/>
      <c r="X326" s="13"/>
      <c r="Y326" s="13"/>
      <c r="Z326" s="13"/>
      <c r="AA326" s="13"/>
      <c r="AB326" s="13"/>
      <c r="AC326" s="13"/>
      <c r="AD326" s="13"/>
      <c r="AE326" s="13"/>
      <c r="AT326" s="244" t="s">
        <v>238</v>
      </c>
      <c r="AU326" s="244" t="s">
        <v>84</v>
      </c>
      <c r="AV326" s="13" t="s">
        <v>84</v>
      </c>
      <c r="AW326" s="13" t="s">
        <v>37</v>
      </c>
      <c r="AX326" s="13" t="s">
        <v>75</v>
      </c>
      <c r="AY326" s="244" t="s">
        <v>227</v>
      </c>
    </row>
    <row r="327" s="14" customFormat="1">
      <c r="A327" s="14"/>
      <c r="B327" s="245"/>
      <c r="C327" s="246"/>
      <c r="D327" s="235" t="s">
        <v>238</v>
      </c>
      <c r="E327" s="247" t="s">
        <v>19</v>
      </c>
      <c r="F327" s="248" t="s">
        <v>240</v>
      </c>
      <c r="G327" s="246"/>
      <c r="H327" s="249">
        <v>27.574999999999999</v>
      </c>
      <c r="I327" s="250"/>
      <c r="J327" s="246"/>
      <c r="K327" s="246"/>
      <c r="L327" s="251"/>
      <c r="M327" s="252"/>
      <c r="N327" s="253"/>
      <c r="O327" s="253"/>
      <c r="P327" s="253"/>
      <c r="Q327" s="253"/>
      <c r="R327" s="253"/>
      <c r="S327" s="253"/>
      <c r="T327" s="253"/>
      <c r="U327" s="254"/>
      <c r="V327" s="14"/>
      <c r="W327" s="14"/>
      <c r="X327" s="14"/>
      <c r="Y327" s="14"/>
      <c r="Z327" s="14"/>
      <c r="AA327" s="14"/>
      <c r="AB327" s="14"/>
      <c r="AC327" s="14"/>
      <c r="AD327" s="14"/>
      <c r="AE327" s="14"/>
      <c r="AT327" s="255" t="s">
        <v>238</v>
      </c>
      <c r="AU327" s="255" t="s">
        <v>84</v>
      </c>
      <c r="AV327" s="14" t="s">
        <v>234</v>
      </c>
      <c r="AW327" s="14" t="s">
        <v>37</v>
      </c>
      <c r="AX327" s="14" t="s">
        <v>82</v>
      </c>
      <c r="AY327" s="255" t="s">
        <v>227</v>
      </c>
    </row>
    <row r="328" s="2" customFormat="1" ht="16.5" customHeight="1">
      <c r="A328" s="40"/>
      <c r="B328" s="41"/>
      <c r="C328" s="256" t="s">
        <v>699</v>
      </c>
      <c r="D328" s="256" t="s">
        <v>241</v>
      </c>
      <c r="E328" s="257" t="s">
        <v>655</v>
      </c>
      <c r="F328" s="258" t="s">
        <v>656</v>
      </c>
      <c r="G328" s="259" t="s">
        <v>309</v>
      </c>
      <c r="H328" s="260">
        <v>33.090000000000003</v>
      </c>
      <c r="I328" s="261"/>
      <c r="J328" s="262">
        <f>ROUND(I328*H328,2)</f>
        <v>0</v>
      </c>
      <c r="K328" s="258" t="s">
        <v>19</v>
      </c>
      <c r="L328" s="263"/>
      <c r="M328" s="264" t="s">
        <v>19</v>
      </c>
      <c r="N328" s="265" t="s">
        <v>46</v>
      </c>
      <c r="O328" s="86"/>
      <c r="P328" s="224">
        <f>O328*H328</f>
        <v>0</v>
      </c>
      <c r="Q328" s="224">
        <v>0.00020000000000000001</v>
      </c>
      <c r="R328" s="224">
        <f>Q328*H328</f>
        <v>0.0066180000000000006</v>
      </c>
      <c r="S328" s="224">
        <v>0</v>
      </c>
      <c r="T328" s="224">
        <f>S328*H328</f>
        <v>0</v>
      </c>
      <c r="U328" s="225" t="s">
        <v>19</v>
      </c>
      <c r="V328" s="40"/>
      <c r="W328" s="40"/>
      <c r="X328" s="40"/>
      <c r="Y328" s="40"/>
      <c r="Z328" s="40"/>
      <c r="AA328" s="40"/>
      <c r="AB328" s="40"/>
      <c r="AC328" s="40"/>
      <c r="AD328" s="40"/>
      <c r="AE328" s="40"/>
      <c r="AR328" s="226" t="s">
        <v>491</v>
      </c>
      <c r="AT328" s="226" t="s">
        <v>241</v>
      </c>
      <c r="AU328" s="226" t="s">
        <v>84</v>
      </c>
      <c r="AY328" s="19" t="s">
        <v>227</v>
      </c>
      <c r="BE328" s="227">
        <f>IF(N328="základní",J328,0)</f>
        <v>0</v>
      </c>
      <c r="BF328" s="227">
        <f>IF(N328="snížená",J328,0)</f>
        <v>0</v>
      </c>
      <c r="BG328" s="227">
        <f>IF(N328="zákl. přenesená",J328,0)</f>
        <v>0</v>
      </c>
      <c r="BH328" s="227">
        <f>IF(N328="sníž. přenesená",J328,0)</f>
        <v>0</v>
      </c>
      <c r="BI328" s="227">
        <f>IF(N328="nulová",J328,0)</f>
        <v>0</v>
      </c>
      <c r="BJ328" s="19" t="s">
        <v>82</v>
      </c>
      <c r="BK328" s="227">
        <f>ROUND(I328*H328,2)</f>
        <v>0</v>
      </c>
      <c r="BL328" s="19" t="s">
        <v>336</v>
      </c>
      <c r="BM328" s="226" t="s">
        <v>938</v>
      </c>
    </row>
    <row r="329" s="13" customFormat="1">
      <c r="A329" s="13"/>
      <c r="B329" s="233"/>
      <c r="C329" s="234"/>
      <c r="D329" s="235" t="s">
        <v>238</v>
      </c>
      <c r="E329" s="234"/>
      <c r="F329" s="237" t="s">
        <v>939</v>
      </c>
      <c r="G329" s="234"/>
      <c r="H329" s="238">
        <v>33.090000000000003</v>
      </c>
      <c r="I329" s="239"/>
      <c r="J329" s="234"/>
      <c r="K329" s="234"/>
      <c r="L329" s="240"/>
      <c r="M329" s="241"/>
      <c r="N329" s="242"/>
      <c r="O329" s="242"/>
      <c r="P329" s="242"/>
      <c r="Q329" s="242"/>
      <c r="R329" s="242"/>
      <c r="S329" s="242"/>
      <c r="T329" s="242"/>
      <c r="U329" s="243"/>
      <c r="V329" s="13"/>
      <c r="W329" s="13"/>
      <c r="X329" s="13"/>
      <c r="Y329" s="13"/>
      <c r="Z329" s="13"/>
      <c r="AA329" s="13"/>
      <c r="AB329" s="13"/>
      <c r="AC329" s="13"/>
      <c r="AD329" s="13"/>
      <c r="AE329" s="13"/>
      <c r="AT329" s="244" t="s">
        <v>238</v>
      </c>
      <c r="AU329" s="244" t="s">
        <v>84</v>
      </c>
      <c r="AV329" s="13" t="s">
        <v>84</v>
      </c>
      <c r="AW329" s="13" t="s">
        <v>4</v>
      </c>
      <c r="AX329" s="13" t="s">
        <v>82</v>
      </c>
      <c r="AY329" s="244" t="s">
        <v>227</v>
      </c>
    </row>
    <row r="330" s="2" customFormat="1" ht="16.5" customHeight="1">
      <c r="A330" s="40"/>
      <c r="B330" s="41"/>
      <c r="C330" s="215" t="s">
        <v>704</v>
      </c>
      <c r="D330" s="215" t="s">
        <v>229</v>
      </c>
      <c r="E330" s="216" t="s">
        <v>660</v>
      </c>
      <c r="F330" s="217" t="s">
        <v>661</v>
      </c>
      <c r="G330" s="218" t="s">
        <v>309</v>
      </c>
      <c r="H330" s="219">
        <v>27.574999999999999</v>
      </c>
      <c r="I330" s="220"/>
      <c r="J330" s="221">
        <f>ROUND(I330*H330,2)</f>
        <v>0</v>
      </c>
      <c r="K330" s="217" t="s">
        <v>233</v>
      </c>
      <c r="L330" s="46"/>
      <c r="M330" s="222" t="s">
        <v>19</v>
      </c>
      <c r="N330" s="223" t="s">
        <v>46</v>
      </c>
      <c r="O330" s="86"/>
      <c r="P330" s="224">
        <f>O330*H330</f>
        <v>0</v>
      </c>
      <c r="Q330" s="224">
        <v>3.0000000000000001E-05</v>
      </c>
      <c r="R330" s="224">
        <f>Q330*H330</f>
        <v>0.00082724999999999997</v>
      </c>
      <c r="S330" s="224">
        <v>0</v>
      </c>
      <c r="T330" s="224">
        <f>S330*H330</f>
        <v>0</v>
      </c>
      <c r="U330" s="225" t="s">
        <v>19</v>
      </c>
      <c r="V330" s="40"/>
      <c r="W330" s="40"/>
      <c r="X330" s="40"/>
      <c r="Y330" s="40"/>
      <c r="Z330" s="40"/>
      <c r="AA330" s="40"/>
      <c r="AB330" s="40"/>
      <c r="AC330" s="40"/>
      <c r="AD330" s="40"/>
      <c r="AE330" s="40"/>
      <c r="AR330" s="226" t="s">
        <v>336</v>
      </c>
      <c r="AT330" s="226" t="s">
        <v>229</v>
      </c>
      <c r="AU330" s="226" t="s">
        <v>84</v>
      </c>
      <c r="AY330" s="19" t="s">
        <v>227</v>
      </c>
      <c r="BE330" s="227">
        <f>IF(N330="základní",J330,0)</f>
        <v>0</v>
      </c>
      <c r="BF330" s="227">
        <f>IF(N330="snížená",J330,0)</f>
        <v>0</v>
      </c>
      <c r="BG330" s="227">
        <f>IF(N330="zákl. přenesená",J330,0)</f>
        <v>0</v>
      </c>
      <c r="BH330" s="227">
        <f>IF(N330="sníž. přenesená",J330,0)</f>
        <v>0</v>
      </c>
      <c r="BI330" s="227">
        <f>IF(N330="nulová",J330,0)</f>
        <v>0</v>
      </c>
      <c r="BJ330" s="19" t="s">
        <v>82</v>
      </c>
      <c r="BK330" s="227">
        <f>ROUND(I330*H330,2)</f>
        <v>0</v>
      </c>
      <c r="BL330" s="19" t="s">
        <v>336</v>
      </c>
      <c r="BM330" s="226" t="s">
        <v>940</v>
      </c>
    </row>
    <row r="331" s="2" customFormat="1">
      <c r="A331" s="40"/>
      <c r="B331" s="41"/>
      <c r="C331" s="42"/>
      <c r="D331" s="228" t="s">
        <v>236</v>
      </c>
      <c r="E331" s="42"/>
      <c r="F331" s="229" t="s">
        <v>663</v>
      </c>
      <c r="G331" s="42"/>
      <c r="H331" s="42"/>
      <c r="I331" s="230"/>
      <c r="J331" s="42"/>
      <c r="K331" s="42"/>
      <c r="L331" s="46"/>
      <c r="M331" s="231"/>
      <c r="N331" s="232"/>
      <c r="O331" s="86"/>
      <c r="P331" s="86"/>
      <c r="Q331" s="86"/>
      <c r="R331" s="86"/>
      <c r="S331" s="86"/>
      <c r="T331" s="86"/>
      <c r="U331" s="87"/>
      <c r="V331" s="40"/>
      <c r="W331" s="40"/>
      <c r="X331" s="40"/>
      <c r="Y331" s="40"/>
      <c r="Z331" s="40"/>
      <c r="AA331" s="40"/>
      <c r="AB331" s="40"/>
      <c r="AC331" s="40"/>
      <c r="AD331" s="40"/>
      <c r="AE331" s="40"/>
      <c r="AT331" s="19" t="s">
        <v>236</v>
      </c>
      <c r="AU331" s="19" t="s">
        <v>84</v>
      </c>
    </row>
    <row r="332" s="13" customFormat="1">
      <c r="A332" s="13"/>
      <c r="B332" s="233"/>
      <c r="C332" s="234"/>
      <c r="D332" s="235" t="s">
        <v>238</v>
      </c>
      <c r="E332" s="236" t="s">
        <v>19</v>
      </c>
      <c r="F332" s="237" t="s">
        <v>941</v>
      </c>
      <c r="G332" s="234"/>
      <c r="H332" s="238">
        <v>27.574999999999999</v>
      </c>
      <c r="I332" s="239"/>
      <c r="J332" s="234"/>
      <c r="K332" s="234"/>
      <c r="L332" s="240"/>
      <c r="M332" s="241"/>
      <c r="N332" s="242"/>
      <c r="O332" s="242"/>
      <c r="P332" s="242"/>
      <c r="Q332" s="242"/>
      <c r="R332" s="242"/>
      <c r="S332" s="242"/>
      <c r="T332" s="242"/>
      <c r="U332" s="243"/>
      <c r="V332" s="13"/>
      <c r="W332" s="13"/>
      <c r="X332" s="13"/>
      <c r="Y332" s="13"/>
      <c r="Z332" s="13"/>
      <c r="AA332" s="13"/>
      <c r="AB332" s="13"/>
      <c r="AC332" s="13"/>
      <c r="AD332" s="13"/>
      <c r="AE332" s="13"/>
      <c r="AT332" s="244" t="s">
        <v>238</v>
      </c>
      <c r="AU332" s="244" t="s">
        <v>84</v>
      </c>
      <c r="AV332" s="13" t="s">
        <v>84</v>
      </c>
      <c r="AW332" s="13" t="s">
        <v>37</v>
      </c>
      <c r="AX332" s="13" t="s">
        <v>75</v>
      </c>
      <c r="AY332" s="244" t="s">
        <v>227</v>
      </c>
    </row>
    <row r="333" s="14" customFormat="1">
      <c r="A333" s="14"/>
      <c r="B333" s="245"/>
      <c r="C333" s="246"/>
      <c r="D333" s="235" t="s">
        <v>238</v>
      </c>
      <c r="E333" s="247" t="s">
        <v>19</v>
      </c>
      <c r="F333" s="248" t="s">
        <v>240</v>
      </c>
      <c r="G333" s="246"/>
      <c r="H333" s="249">
        <v>27.574999999999999</v>
      </c>
      <c r="I333" s="250"/>
      <c r="J333" s="246"/>
      <c r="K333" s="246"/>
      <c r="L333" s="251"/>
      <c r="M333" s="252"/>
      <c r="N333" s="253"/>
      <c r="O333" s="253"/>
      <c r="P333" s="253"/>
      <c r="Q333" s="253"/>
      <c r="R333" s="253"/>
      <c r="S333" s="253"/>
      <c r="T333" s="253"/>
      <c r="U333" s="254"/>
      <c r="V333" s="14"/>
      <c r="W333" s="14"/>
      <c r="X333" s="14"/>
      <c r="Y333" s="14"/>
      <c r="Z333" s="14"/>
      <c r="AA333" s="14"/>
      <c r="AB333" s="14"/>
      <c r="AC333" s="14"/>
      <c r="AD333" s="14"/>
      <c r="AE333" s="14"/>
      <c r="AT333" s="255" t="s">
        <v>238</v>
      </c>
      <c r="AU333" s="255" t="s">
        <v>84</v>
      </c>
      <c r="AV333" s="14" t="s">
        <v>234</v>
      </c>
      <c r="AW333" s="14" t="s">
        <v>37</v>
      </c>
      <c r="AX333" s="14" t="s">
        <v>82</v>
      </c>
      <c r="AY333" s="255" t="s">
        <v>227</v>
      </c>
    </row>
    <row r="334" s="2" customFormat="1" ht="24.15" customHeight="1">
      <c r="A334" s="40"/>
      <c r="B334" s="41"/>
      <c r="C334" s="215" t="s">
        <v>709</v>
      </c>
      <c r="D334" s="215" t="s">
        <v>229</v>
      </c>
      <c r="E334" s="216" t="s">
        <v>666</v>
      </c>
      <c r="F334" s="217" t="s">
        <v>667</v>
      </c>
      <c r="G334" s="218" t="s">
        <v>244</v>
      </c>
      <c r="H334" s="219">
        <v>1.0469999999999999</v>
      </c>
      <c r="I334" s="220"/>
      <c r="J334" s="221">
        <f>ROUND(I334*H334,2)</f>
        <v>0</v>
      </c>
      <c r="K334" s="217" t="s">
        <v>233</v>
      </c>
      <c r="L334" s="46"/>
      <c r="M334" s="222" t="s">
        <v>19</v>
      </c>
      <c r="N334" s="223" t="s">
        <v>46</v>
      </c>
      <c r="O334" s="86"/>
      <c r="P334" s="224">
        <f>O334*H334</f>
        <v>0</v>
      </c>
      <c r="Q334" s="224">
        <v>0</v>
      </c>
      <c r="R334" s="224">
        <f>Q334*H334</f>
        <v>0</v>
      </c>
      <c r="S334" s="224">
        <v>0</v>
      </c>
      <c r="T334" s="224">
        <f>S334*H334</f>
        <v>0</v>
      </c>
      <c r="U334" s="225" t="s">
        <v>19</v>
      </c>
      <c r="V334" s="40"/>
      <c r="W334" s="40"/>
      <c r="X334" s="40"/>
      <c r="Y334" s="40"/>
      <c r="Z334" s="40"/>
      <c r="AA334" s="40"/>
      <c r="AB334" s="40"/>
      <c r="AC334" s="40"/>
      <c r="AD334" s="40"/>
      <c r="AE334" s="40"/>
      <c r="AR334" s="226" t="s">
        <v>336</v>
      </c>
      <c r="AT334" s="226" t="s">
        <v>229</v>
      </c>
      <c r="AU334" s="226" t="s">
        <v>84</v>
      </c>
      <c r="AY334" s="19" t="s">
        <v>227</v>
      </c>
      <c r="BE334" s="227">
        <f>IF(N334="základní",J334,0)</f>
        <v>0</v>
      </c>
      <c r="BF334" s="227">
        <f>IF(N334="snížená",J334,0)</f>
        <v>0</v>
      </c>
      <c r="BG334" s="227">
        <f>IF(N334="zákl. přenesená",J334,0)</f>
        <v>0</v>
      </c>
      <c r="BH334" s="227">
        <f>IF(N334="sníž. přenesená",J334,0)</f>
        <v>0</v>
      </c>
      <c r="BI334" s="227">
        <f>IF(N334="nulová",J334,0)</f>
        <v>0</v>
      </c>
      <c r="BJ334" s="19" t="s">
        <v>82</v>
      </c>
      <c r="BK334" s="227">
        <f>ROUND(I334*H334,2)</f>
        <v>0</v>
      </c>
      <c r="BL334" s="19" t="s">
        <v>336</v>
      </c>
      <c r="BM334" s="226" t="s">
        <v>942</v>
      </c>
    </row>
    <row r="335" s="2" customFormat="1">
      <c r="A335" s="40"/>
      <c r="B335" s="41"/>
      <c r="C335" s="42"/>
      <c r="D335" s="228" t="s">
        <v>236</v>
      </c>
      <c r="E335" s="42"/>
      <c r="F335" s="229" t="s">
        <v>669</v>
      </c>
      <c r="G335" s="42"/>
      <c r="H335" s="42"/>
      <c r="I335" s="230"/>
      <c r="J335" s="42"/>
      <c r="K335" s="42"/>
      <c r="L335" s="46"/>
      <c r="M335" s="231"/>
      <c r="N335" s="232"/>
      <c r="O335" s="86"/>
      <c r="P335" s="86"/>
      <c r="Q335" s="86"/>
      <c r="R335" s="86"/>
      <c r="S335" s="86"/>
      <c r="T335" s="86"/>
      <c r="U335" s="87"/>
      <c r="V335" s="40"/>
      <c r="W335" s="40"/>
      <c r="X335" s="40"/>
      <c r="Y335" s="40"/>
      <c r="Z335" s="40"/>
      <c r="AA335" s="40"/>
      <c r="AB335" s="40"/>
      <c r="AC335" s="40"/>
      <c r="AD335" s="40"/>
      <c r="AE335" s="40"/>
      <c r="AT335" s="19" t="s">
        <v>236</v>
      </c>
      <c r="AU335" s="19" t="s">
        <v>84</v>
      </c>
    </row>
    <row r="336" s="12" customFormat="1" ht="22.8" customHeight="1">
      <c r="A336" s="12"/>
      <c r="B336" s="199"/>
      <c r="C336" s="200"/>
      <c r="D336" s="201" t="s">
        <v>74</v>
      </c>
      <c r="E336" s="213" t="s">
        <v>670</v>
      </c>
      <c r="F336" s="213" t="s">
        <v>671</v>
      </c>
      <c r="G336" s="200"/>
      <c r="H336" s="200"/>
      <c r="I336" s="203"/>
      <c r="J336" s="214">
        <f>BK336</f>
        <v>0</v>
      </c>
      <c r="K336" s="200"/>
      <c r="L336" s="205"/>
      <c r="M336" s="206"/>
      <c r="N336" s="207"/>
      <c r="O336" s="207"/>
      <c r="P336" s="208">
        <f>SUM(P337:P403)</f>
        <v>0</v>
      </c>
      <c r="Q336" s="207"/>
      <c r="R336" s="208">
        <f>SUM(R337:R403)</f>
        <v>0.59823309999999996</v>
      </c>
      <c r="S336" s="207"/>
      <c r="T336" s="208">
        <f>SUM(T337:T403)</f>
        <v>0</v>
      </c>
      <c r="U336" s="209"/>
      <c r="V336" s="12"/>
      <c r="W336" s="12"/>
      <c r="X336" s="12"/>
      <c r="Y336" s="12"/>
      <c r="Z336" s="12"/>
      <c r="AA336" s="12"/>
      <c r="AB336" s="12"/>
      <c r="AC336" s="12"/>
      <c r="AD336" s="12"/>
      <c r="AE336" s="12"/>
      <c r="AR336" s="210" t="s">
        <v>84</v>
      </c>
      <c r="AT336" s="211" t="s">
        <v>74</v>
      </c>
      <c r="AU336" s="211" t="s">
        <v>82</v>
      </c>
      <c r="AY336" s="210" t="s">
        <v>227</v>
      </c>
      <c r="BK336" s="212">
        <f>SUM(BK337:BK403)</f>
        <v>0</v>
      </c>
    </row>
    <row r="337" s="2" customFormat="1" ht="16.5" customHeight="1">
      <c r="A337" s="40"/>
      <c r="B337" s="41"/>
      <c r="C337" s="215" t="s">
        <v>714</v>
      </c>
      <c r="D337" s="215" t="s">
        <v>229</v>
      </c>
      <c r="E337" s="216" t="s">
        <v>673</v>
      </c>
      <c r="F337" s="217" t="s">
        <v>674</v>
      </c>
      <c r="G337" s="218" t="s">
        <v>259</v>
      </c>
      <c r="H337" s="219">
        <v>29.506</v>
      </c>
      <c r="I337" s="220"/>
      <c r="J337" s="221">
        <f>ROUND(I337*H337,2)</f>
        <v>0</v>
      </c>
      <c r="K337" s="217" t="s">
        <v>233</v>
      </c>
      <c r="L337" s="46"/>
      <c r="M337" s="222" t="s">
        <v>19</v>
      </c>
      <c r="N337" s="223" t="s">
        <v>46</v>
      </c>
      <c r="O337" s="86"/>
      <c r="P337" s="224">
        <f>O337*H337</f>
        <v>0</v>
      </c>
      <c r="Q337" s="224">
        <v>0</v>
      </c>
      <c r="R337" s="224">
        <f>Q337*H337</f>
        <v>0</v>
      </c>
      <c r="S337" s="224">
        <v>0</v>
      </c>
      <c r="T337" s="224">
        <f>S337*H337</f>
        <v>0</v>
      </c>
      <c r="U337" s="225" t="s">
        <v>19</v>
      </c>
      <c r="V337" s="40"/>
      <c r="W337" s="40"/>
      <c r="X337" s="40"/>
      <c r="Y337" s="40"/>
      <c r="Z337" s="40"/>
      <c r="AA337" s="40"/>
      <c r="AB337" s="40"/>
      <c r="AC337" s="40"/>
      <c r="AD337" s="40"/>
      <c r="AE337" s="40"/>
      <c r="AR337" s="226" t="s">
        <v>336</v>
      </c>
      <c r="AT337" s="226" t="s">
        <v>229</v>
      </c>
      <c r="AU337" s="226" t="s">
        <v>84</v>
      </c>
      <c r="AY337" s="19" t="s">
        <v>227</v>
      </c>
      <c r="BE337" s="227">
        <f>IF(N337="základní",J337,0)</f>
        <v>0</v>
      </c>
      <c r="BF337" s="227">
        <f>IF(N337="snížená",J337,0)</f>
        <v>0</v>
      </c>
      <c r="BG337" s="227">
        <f>IF(N337="zákl. přenesená",J337,0)</f>
        <v>0</v>
      </c>
      <c r="BH337" s="227">
        <f>IF(N337="sníž. přenesená",J337,0)</f>
        <v>0</v>
      </c>
      <c r="BI337" s="227">
        <f>IF(N337="nulová",J337,0)</f>
        <v>0</v>
      </c>
      <c r="BJ337" s="19" t="s">
        <v>82</v>
      </c>
      <c r="BK337" s="227">
        <f>ROUND(I337*H337,2)</f>
        <v>0</v>
      </c>
      <c r="BL337" s="19" t="s">
        <v>336</v>
      </c>
      <c r="BM337" s="226" t="s">
        <v>943</v>
      </c>
    </row>
    <row r="338" s="2" customFormat="1">
      <c r="A338" s="40"/>
      <c r="B338" s="41"/>
      <c r="C338" s="42"/>
      <c r="D338" s="228" t="s">
        <v>236</v>
      </c>
      <c r="E338" s="42"/>
      <c r="F338" s="229" t="s">
        <v>676</v>
      </c>
      <c r="G338" s="42"/>
      <c r="H338" s="42"/>
      <c r="I338" s="230"/>
      <c r="J338" s="42"/>
      <c r="K338" s="42"/>
      <c r="L338" s="46"/>
      <c r="M338" s="231"/>
      <c r="N338" s="232"/>
      <c r="O338" s="86"/>
      <c r="P338" s="86"/>
      <c r="Q338" s="86"/>
      <c r="R338" s="86"/>
      <c r="S338" s="86"/>
      <c r="T338" s="86"/>
      <c r="U338" s="87"/>
      <c r="V338" s="40"/>
      <c r="W338" s="40"/>
      <c r="X338" s="40"/>
      <c r="Y338" s="40"/>
      <c r="Z338" s="40"/>
      <c r="AA338" s="40"/>
      <c r="AB338" s="40"/>
      <c r="AC338" s="40"/>
      <c r="AD338" s="40"/>
      <c r="AE338" s="40"/>
      <c r="AT338" s="19" t="s">
        <v>236</v>
      </c>
      <c r="AU338" s="19" t="s">
        <v>84</v>
      </c>
    </row>
    <row r="339" s="13" customFormat="1">
      <c r="A339" s="13"/>
      <c r="B339" s="233"/>
      <c r="C339" s="234"/>
      <c r="D339" s="235" t="s">
        <v>238</v>
      </c>
      <c r="E339" s="236" t="s">
        <v>19</v>
      </c>
      <c r="F339" s="237" t="s">
        <v>944</v>
      </c>
      <c r="G339" s="234"/>
      <c r="H339" s="238">
        <v>0.71999999999999997</v>
      </c>
      <c r="I339" s="239"/>
      <c r="J339" s="234"/>
      <c r="K339" s="234"/>
      <c r="L339" s="240"/>
      <c r="M339" s="241"/>
      <c r="N339" s="242"/>
      <c r="O339" s="242"/>
      <c r="P339" s="242"/>
      <c r="Q339" s="242"/>
      <c r="R339" s="242"/>
      <c r="S339" s="242"/>
      <c r="T339" s="242"/>
      <c r="U339" s="243"/>
      <c r="V339" s="13"/>
      <c r="W339" s="13"/>
      <c r="X339" s="13"/>
      <c r="Y339" s="13"/>
      <c r="Z339" s="13"/>
      <c r="AA339" s="13"/>
      <c r="AB339" s="13"/>
      <c r="AC339" s="13"/>
      <c r="AD339" s="13"/>
      <c r="AE339" s="13"/>
      <c r="AT339" s="244" t="s">
        <v>238</v>
      </c>
      <c r="AU339" s="244" t="s">
        <v>84</v>
      </c>
      <c r="AV339" s="13" t="s">
        <v>84</v>
      </c>
      <c r="AW339" s="13" t="s">
        <v>37</v>
      </c>
      <c r="AX339" s="13" t="s">
        <v>75</v>
      </c>
      <c r="AY339" s="244" t="s">
        <v>227</v>
      </c>
    </row>
    <row r="340" s="13" customFormat="1">
      <c r="A340" s="13"/>
      <c r="B340" s="233"/>
      <c r="C340" s="234"/>
      <c r="D340" s="235" t="s">
        <v>238</v>
      </c>
      <c r="E340" s="236" t="s">
        <v>19</v>
      </c>
      <c r="F340" s="237" t="s">
        <v>945</v>
      </c>
      <c r="G340" s="234"/>
      <c r="H340" s="238">
        <v>11.715999999999999</v>
      </c>
      <c r="I340" s="239"/>
      <c r="J340" s="234"/>
      <c r="K340" s="234"/>
      <c r="L340" s="240"/>
      <c r="M340" s="241"/>
      <c r="N340" s="242"/>
      <c r="O340" s="242"/>
      <c r="P340" s="242"/>
      <c r="Q340" s="242"/>
      <c r="R340" s="242"/>
      <c r="S340" s="242"/>
      <c r="T340" s="242"/>
      <c r="U340" s="243"/>
      <c r="V340" s="13"/>
      <c r="W340" s="13"/>
      <c r="X340" s="13"/>
      <c r="Y340" s="13"/>
      <c r="Z340" s="13"/>
      <c r="AA340" s="13"/>
      <c r="AB340" s="13"/>
      <c r="AC340" s="13"/>
      <c r="AD340" s="13"/>
      <c r="AE340" s="13"/>
      <c r="AT340" s="244" t="s">
        <v>238</v>
      </c>
      <c r="AU340" s="244" t="s">
        <v>84</v>
      </c>
      <c r="AV340" s="13" t="s">
        <v>84</v>
      </c>
      <c r="AW340" s="13" t="s">
        <v>37</v>
      </c>
      <c r="AX340" s="13" t="s">
        <v>75</v>
      </c>
      <c r="AY340" s="244" t="s">
        <v>227</v>
      </c>
    </row>
    <row r="341" s="13" customFormat="1">
      <c r="A341" s="13"/>
      <c r="B341" s="233"/>
      <c r="C341" s="234"/>
      <c r="D341" s="235" t="s">
        <v>238</v>
      </c>
      <c r="E341" s="236" t="s">
        <v>19</v>
      </c>
      <c r="F341" s="237" t="s">
        <v>680</v>
      </c>
      <c r="G341" s="234"/>
      <c r="H341" s="238">
        <v>-3.2000000000000002</v>
      </c>
      <c r="I341" s="239"/>
      <c r="J341" s="234"/>
      <c r="K341" s="234"/>
      <c r="L341" s="240"/>
      <c r="M341" s="241"/>
      <c r="N341" s="242"/>
      <c r="O341" s="242"/>
      <c r="P341" s="242"/>
      <c r="Q341" s="242"/>
      <c r="R341" s="242"/>
      <c r="S341" s="242"/>
      <c r="T341" s="242"/>
      <c r="U341" s="243"/>
      <c r="V341" s="13"/>
      <c r="W341" s="13"/>
      <c r="X341" s="13"/>
      <c r="Y341" s="13"/>
      <c r="Z341" s="13"/>
      <c r="AA341" s="13"/>
      <c r="AB341" s="13"/>
      <c r="AC341" s="13"/>
      <c r="AD341" s="13"/>
      <c r="AE341" s="13"/>
      <c r="AT341" s="244" t="s">
        <v>238</v>
      </c>
      <c r="AU341" s="244" t="s">
        <v>84</v>
      </c>
      <c r="AV341" s="13" t="s">
        <v>84</v>
      </c>
      <c r="AW341" s="13" t="s">
        <v>37</v>
      </c>
      <c r="AX341" s="13" t="s">
        <v>75</v>
      </c>
      <c r="AY341" s="244" t="s">
        <v>227</v>
      </c>
    </row>
    <row r="342" s="13" customFormat="1">
      <c r="A342" s="13"/>
      <c r="B342" s="233"/>
      <c r="C342" s="234"/>
      <c r="D342" s="235" t="s">
        <v>238</v>
      </c>
      <c r="E342" s="236" t="s">
        <v>19</v>
      </c>
      <c r="F342" s="237" t="s">
        <v>946</v>
      </c>
      <c r="G342" s="234"/>
      <c r="H342" s="238">
        <v>6.96</v>
      </c>
      <c r="I342" s="239"/>
      <c r="J342" s="234"/>
      <c r="K342" s="234"/>
      <c r="L342" s="240"/>
      <c r="M342" s="241"/>
      <c r="N342" s="242"/>
      <c r="O342" s="242"/>
      <c r="P342" s="242"/>
      <c r="Q342" s="242"/>
      <c r="R342" s="242"/>
      <c r="S342" s="242"/>
      <c r="T342" s="242"/>
      <c r="U342" s="243"/>
      <c r="V342" s="13"/>
      <c r="W342" s="13"/>
      <c r="X342" s="13"/>
      <c r="Y342" s="13"/>
      <c r="Z342" s="13"/>
      <c r="AA342" s="13"/>
      <c r="AB342" s="13"/>
      <c r="AC342" s="13"/>
      <c r="AD342" s="13"/>
      <c r="AE342" s="13"/>
      <c r="AT342" s="244" t="s">
        <v>238</v>
      </c>
      <c r="AU342" s="244" t="s">
        <v>84</v>
      </c>
      <c r="AV342" s="13" t="s">
        <v>84</v>
      </c>
      <c r="AW342" s="13" t="s">
        <v>37</v>
      </c>
      <c r="AX342" s="13" t="s">
        <v>75</v>
      </c>
      <c r="AY342" s="244" t="s">
        <v>227</v>
      </c>
    </row>
    <row r="343" s="13" customFormat="1">
      <c r="A343" s="13"/>
      <c r="B343" s="233"/>
      <c r="C343" s="234"/>
      <c r="D343" s="235" t="s">
        <v>238</v>
      </c>
      <c r="E343" s="236" t="s">
        <v>19</v>
      </c>
      <c r="F343" s="237" t="s">
        <v>947</v>
      </c>
      <c r="G343" s="234"/>
      <c r="H343" s="238">
        <v>-0.95999999999999996</v>
      </c>
      <c r="I343" s="239"/>
      <c r="J343" s="234"/>
      <c r="K343" s="234"/>
      <c r="L343" s="240"/>
      <c r="M343" s="241"/>
      <c r="N343" s="242"/>
      <c r="O343" s="242"/>
      <c r="P343" s="242"/>
      <c r="Q343" s="242"/>
      <c r="R343" s="242"/>
      <c r="S343" s="242"/>
      <c r="T343" s="242"/>
      <c r="U343" s="243"/>
      <c r="V343" s="13"/>
      <c r="W343" s="13"/>
      <c r="X343" s="13"/>
      <c r="Y343" s="13"/>
      <c r="Z343" s="13"/>
      <c r="AA343" s="13"/>
      <c r="AB343" s="13"/>
      <c r="AC343" s="13"/>
      <c r="AD343" s="13"/>
      <c r="AE343" s="13"/>
      <c r="AT343" s="244" t="s">
        <v>238</v>
      </c>
      <c r="AU343" s="244" t="s">
        <v>84</v>
      </c>
      <c r="AV343" s="13" t="s">
        <v>84</v>
      </c>
      <c r="AW343" s="13" t="s">
        <v>37</v>
      </c>
      <c r="AX343" s="13" t="s">
        <v>75</v>
      </c>
      <c r="AY343" s="244" t="s">
        <v>227</v>
      </c>
    </row>
    <row r="344" s="13" customFormat="1">
      <c r="A344" s="13"/>
      <c r="B344" s="233"/>
      <c r="C344" s="234"/>
      <c r="D344" s="235" t="s">
        <v>238</v>
      </c>
      <c r="E344" s="236" t="s">
        <v>19</v>
      </c>
      <c r="F344" s="237" t="s">
        <v>948</v>
      </c>
      <c r="G344" s="234"/>
      <c r="H344" s="238">
        <v>15.869999999999999</v>
      </c>
      <c r="I344" s="239"/>
      <c r="J344" s="234"/>
      <c r="K344" s="234"/>
      <c r="L344" s="240"/>
      <c r="M344" s="241"/>
      <c r="N344" s="242"/>
      <c r="O344" s="242"/>
      <c r="P344" s="242"/>
      <c r="Q344" s="242"/>
      <c r="R344" s="242"/>
      <c r="S344" s="242"/>
      <c r="T344" s="242"/>
      <c r="U344" s="243"/>
      <c r="V344" s="13"/>
      <c r="W344" s="13"/>
      <c r="X344" s="13"/>
      <c r="Y344" s="13"/>
      <c r="Z344" s="13"/>
      <c r="AA344" s="13"/>
      <c r="AB344" s="13"/>
      <c r="AC344" s="13"/>
      <c r="AD344" s="13"/>
      <c r="AE344" s="13"/>
      <c r="AT344" s="244" t="s">
        <v>238</v>
      </c>
      <c r="AU344" s="244" t="s">
        <v>84</v>
      </c>
      <c r="AV344" s="13" t="s">
        <v>84</v>
      </c>
      <c r="AW344" s="13" t="s">
        <v>37</v>
      </c>
      <c r="AX344" s="13" t="s">
        <v>75</v>
      </c>
      <c r="AY344" s="244" t="s">
        <v>227</v>
      </c>
    </row>
    <row r="345" s="13" customFormat="1">
      <c r="A345" s="13"/>
      <c r="B345" s="233"/>
      <c r="C345" s="234"/>
      <c r="D345" s="235" t="s">
        <v>238</v>
      </c>
      <c r="E345" s="236" t="s">
        <v>19</v>
      </c>
      <c r="F345" s="237" t="s">
        <v>949</v>
      </c>
      <c r="G345" s="234"/>
      <c r="H345" s="238">
        <v>-1.6000000000000001</v>
      </c>
      <c r="I345" s="239"/>
      <c r="J345" s="234"/>
      <c r="K345" s="234"/>
      <c r="L345" s="240"/>
      <c r="M345" s="241"/>
      <c r="N345" s="242"/>
      <c r="O345" s="242"/>
      <c r="P345" s="242"/>
      <c r="Q345" s="242"/>
      <c r="R345" s="242"/>
      <c r="S345" s="242"/>
      <c r="T345" s="242"/>
      <c r="U345" s="243"/>
      <c r="V345" s="13"/>
      <c r="W345" s="13"/>
      <c r="X345" s="13"/>
      <c r="Y345" s="13"/>
      <c r="Z345" s="13"/>
      <c r="AA345" s="13"/>
      <c r="AB345" s="13"/>
      <c r="AC345" s="13"/>
      <c r="AD345" s="13"/>
      <c r="AE345" s="13"/>
      <c r="AT345" s="244" t="s">
        <v>238</v>
      </c>
      <c r="AU345" s="244" t="s">
        <v>84</v>
      </c>
      <c r="AV345" s="13" t="s">
        <v>84</v>
      </c>
      <c r="AW345" s="13" t="s">
        <v>37</v>
      </c>
      <c r="AX345" s="13" t="s">
        <v>75</v>
      </c>
      <c r="AY345" s="244" t="s">
        <v>227</v>
      </c>
    </row>
    <row r="346" s="14" customFormat="1">
      <c r="A346" s="14"/>
      <c r="B346" s="245"/>
      <c r="C346" s="246"/>
      <c r="D346" s="235" t="s">
        <v>238</v>
      </c>
      <c r="E346" s="247" t="s">
        <v>19</v>
      </c>
      <c r="F346" s="248" t="s">
        <v>240</v>
      </c>
      <c r="G346" s="246"/>
      <c r="H346" s="249">
        <v>29.506</v>
      </c>
      <c r="I346" s="250"/>
      <c r="J346" s="246"/>
      <c r="K346" s="246"/>
      <c r="L346" s="251"/>
      <c r="M346" s="252"/>
      <c r="N346" s="253"/>
      <c r="O346" s="253"/>
      <c r="P346" s="253"/>
      <c r="Q346" s="253"/>
      <c r="R346" s="253"/>
      <c r="S346" s="253"/>
      <c r="T346" s="253"/>
      <c r="U346" s="254"/>
      <c r="V346" s="14"/>
      <c r="W346" s="14"/>
      <c r="X346" s="14"/>
      <c r="Y346" s="14"/>
      <c r="Z346" s="14"/>
      <c r="AA346" s="14"/>
      <c r="AB346" s="14"/>
      <c r="AC346" s="14"/>
      <c r="AD346" s="14"/>
      <c r="AE346" s="14"/>
      <c r="AT346" s="255" t="s">
        <v>238</v>
      </c>
      <c r="AU346" s="255" t="s">
        <v>84</v>
      </c>
      <c r="AV346" s="14" t="s">
        <v>234</v>
      </c>
      <c r="AW346" s="14" t="s">
        <v>37</v>
      </c>
      <c r="AX346" s="14" t="s">
        <v>82</v>
      </c>
      <c r="AY346" s="255" t="s">
        <v>227</v>
      </c>
    </row>
    <row r="347" s="2" customFormat="1" ht="16.5" customHeight="1">
      <c r="A347" s="40"/>
      <c r="B347" s="41"/>
      <c r="C347" s="215" t="s">
        <v>721</v>
      </c>
      <c r="D347" s="215" t="s">
        <v>229</v>
      </c>
      <c r="E347" s="216" t="s">
        <v>683</v>
      </c>
      <c r="F347" s="217" t="s">
        <v>684</v>
      </c>
      <c r="G347" s="218" t="s">
        <v>259</v>
      </c>
      <c r="H347" s="219">
        <v>29.506</v>
      </c>
      <c r="I347" s="220"/>
      <c r="J347" s="221">
        <f>ROUND(I347*H347,2)</f>
        <v>0</v>
      </c>
      <c r="K347" s="217" t="s">
        <v>233</v>
      </c>
      <c r="L347" s="46"/>
      <c r="M347" s="222" t="s">
        <v>19</v>
      </c>
      <c r="N347" s="223" t="s">
        <v>46</v>
      </c>
      <c r="O347" s="86"/>
      <c r="P347" s="224">
        <f>O347*H347</f>
        <v>0</v>
      </c>
      <c r="Q347" s="224">
        <v>0.00029999999999999997</v>
      </c>
      <c r="R347" s="224">
        <f>Q347*H347</f>
        <v>0.0088517999999999999</v>
      </c>
      <c r="S347" s="224">
        <v>0</v>
      </c>
      <c r="T347" s="224">
        <f>S347*H347</f>
        <v>0</v>
      </c>
      <c r="U347" s="225" t="s">
        <v>19</v>
      </c>
      <c r="V347" s="40"/>
      <c r="W347" s="40"/>
      <c r="X347" s="40"/>
      <c r="Y347" s="40"/>
      <c r="Z347" s="40"/>
      <c r="AA347" s="40"/>
      <c r="AB347" s="40"/>
      <c r="AC347" s="40"/>
      <c r="AD347" s="40"/>
      <c r="AE347" s="40"/>
      <c r="AR347" s="226" t="s">
        <v>336</v>
      </c>
      <c r="AT347" s="226" t="s">
        <v>229</v>
      </c>
      <c r="AU347" s="226" t="s">
        <v>84</v>
      </c>
      <c r="AY347" s="19" t="s">
        <v>227</v>
      </c>
      <c r="BE347" s="227">
        <f>IF(N347="základní",J347,0)</f>
        <v>0</v>
      </c>
      <c r="BF347" s="227">
        <f>IF(N347="snížená",J347,0)</f>
        <v>0</v>
      </c>
      <c r="BG347" s="227">
        <f>IF(N347="zákl. přenesená",J347,0)</f>
        <v>0</v>
      </c>
      <c r="BH347" s="227">
        <f>IF(N347="sníž. přenesená",J347,0)</f>
        <v>0</v>
      </c>
      <c r="BI347" s="227">
        <f>IF(N347="nulová",J347,0)</f>
        <v>0</v>
      </c>
      <c r="BJ347" s="19" t="s">
        <v>82</v>
      </c>
      <c r="BK347" s="227">
        <f>ROUND(I347*H347,2)</f>
        <v>0</v>
      </c>
      <c r="BL347" s="19" t="s">
        <v>336</v>
      </c>
      <c r="BM347" s="226" t="s">
        <v>950</v>
      </c>
    </row>
    <row r="348" s="2" customFormat="1">
      <c r="A348" s="40"/>
      <c r="B348" s="41"/>
      <c r="C348" s="42"/>
      <c r="D348" s="228" t="s">
        <v>236</v>
      </c>
      <c r="E348" s="42"/>
      <c r="F348" s="229" t="s">
        <v>686</v>
      </c>
      <c r="G348" s="42"/>
      <c r="H348" s="42"/>
      <c r="I348" s="230"/>
      <c r="J348" s="42"/>
      <c r="K348" s="42"/>
      <c r="L348" s="46"/>
      <c r="M348" s="231"/>
      <c r="N348" s="232"/>
      <c r="O348" s="86"/>
      <c r="P348" s="86"/>
      <c r="Q348" s="86"/>
      <c r="R348" s="86"/>
      <c r="S348" s="86"/>
      <c r="T348" s="86"/>
      <c r="U348" s="87"/>
      <c r="V348" s="40"/>
      <c r="W348" s="40"/>
      <c r="X348" s="40"/>
      <c r="Y348" s="40"/>
      <c r="Z348" s="40"/>
      <c r="AA348" s="40"/>
      <c r="AB348" s="40"/>
      <c r="AC348" s="40"/>
      <c r="AD348" s="40"/>
      <c r="AE348" s="40"/>
      <c r="AT348" s="19" t="s">
        <v>236</v>
      </c>
      <c r="AU348" s="19" t="s">
        <v>84</v>
      </c>
    </row>
    <row r="349" s="13" customFormat="1">
      <c r="A349" s="13"/>
      <c r="B349" s="233"/>
      <c r="C349" s="234"/>
      <c r="D349" s="235" t="s">
        <v>238</v>
      </c>
      <c r="E349" s="236" t="s">
        <v>19</v>
      </c>
      <c r="F349" s="237" t="s">
        <v>951</v>
      </c>
      <c r="G349" s="234"/>
      <c r="H349" s="238">
        <v>29.506</v>
      </c>
      <c r="I349" s="239"/>
      <c r="J349" s="234"/>
      <c r="K349" s="234"/>
      <c r="L349" s="240"/>
      <c r="M349" s="241"/>
      <c r="N349" s="242"/>
      <c r="O349" s="242"/>
      <c r="P349" s="242"/>
      <c r="Q349" s="242"/>
      <c r="R349" s="242"/>
      <c r="S349" s="242"/>
      <c r="T349" s="242"/>
      <c r="U349" s="243"/>
      <c r="V349" s="13"/>
      <c r="W349" s="13"/>
      <c r="X349" s="13"/>
      <c r="Y349" s="13"/>
      <c r="Z349" s="13"/>
      <c r="AA349" s="13"/>
      <c r="AB349" s="13"/>
      <c r="AC349" s="13"/>
      <c r="AD349" s="13"/>
      <c r="AE349" s="13"/>
      <c r="AT349" s="244" t="s">
        <v>238</v>
      </c>
      <c r="AU349" s="244" t="s">
        <v>84</v>
      </c>
      <c r="AV349" s="13" t="s">
        <v>84</v>
      </c>
      <c r="AW349" s="13" t="s">
        <v>37</v>
      </c>
      <c r="AX349" s="13" t="s">
        <v>75</v>
      </c>
      <c r="AY349" s="244" t="s">
        <v>227</v>
      </c>
    </row>
    <row r="350" s="14" customFormat="1">
      <c r="A350" s="14"/>
      <c r="B350" s="245"/>
      <c r="C350" s="246"/>
      <c r="D350" s="235" t="s">
        <v>238</v>
      </c>
      <c r="E350" s="247" t="s">
        <v>19</v>
      </c>
      <c r="F350" s="248" t="s">
        <v>240</v>
      </c>
      <c r="G350" s="246"/>
      <c r="H350" s="249">
        <v>29.506</v>
      </c>
      <c r="I350" s="250"/>
      <c r="J350" s="246"/>
      <c r="K350" s="246"/>
      <c r="L350" s="251"/>
      <c r="M350" s="252"/>
      <c r="N350" s="253"/>
      <c r="O350" s="253"/>
      <c r="P350" s="253"/>
      <c r="Q350" s="253"/>
      <c r="R350" s="253"/>
      <c r="S350" s="253"/>
      <c r="T350" s="253"/>
      <c r="U350" s="254"/>
      <c r="V350" s="14"/>
      <c r="W350" s="14"/>
      <c r="X350" s="14"/>
      <c r="Y350" s="14"/>
      <c r="Z350" s="14"/>
      <c r="AA350" s="14"/>
      <c r="AB350" s="14"/>
      <c r="AC350" s="14"/>
      <c r="AD350" s="14"/>
      <c r="AE350" s="14"/>
      <c r="AT350" s="255" t="s">
        <v>238</v>
      </c>
      <c r="AU350" s="255" t="s">
        <v>84</v>
      </c>
      <c r="AV350" s="14" t="s">
        <v>234</v>
      </c>
      <c r="AW350" s="14" t="s">
        <v>37</v>
      </c>
      <c r="AX350" s="14" t="s">
        <v>82</v>
      </c>
      <c r="AY350" s="255" t="s">
        <v>227</v>
      </c>
    </row>
    <row r="351" s="2" customFormat="1" ht="16.5" customHeight="1">
      <c r="A351" s="40"/>
      <c r="B351" s="41"/>
      <c r="C351" s="215" t="s">
        <v>726</v>
      </c>
      <c r="D351" s="215" t="s">
        <v>229</v>
      </c>
      <c r="E351" s="216" t="s">
        <v>689</v>
      </c>
      <c r="F351" s="217" t="s">
        <v>690</v>
      </c>
      <c r="G351" s="218" t="s">
        <v>259</v>
      </c>
      <c r="H351" s="219">
        <v>12.67</v>
      </c>
      <c r="I351" s="220"/>
      <c r="J351" s="221">
        <f>ROUND(I351*H351,2)</f>
        <v>0</v>
      </c>
      <c r="K351" s="217" t="s">
        <v>233</v>
      </c>
      <c r="L351" s="46"/>
      <c r="M351" s="222" t="s">
        <v>19</v>
      </c>
      <c r="N351" s="223" t="s">
        <v>46</v>
      </c>
      <c r="O351" s="86"/>
      <c r="P351" s="224">
        <f>O351*H351</f>
        <v>0</v>
      </c>
      <c r="Q351" s="224">
        <v>0.0015</v>
      </c>
      <c r="R351" s="224">
        <f>Q351*H351</f>
        <v>0.019005000000000001</v>
      </c>
      <c r="S351" s="224">
        <v>0</v>
      </c>
      <c r="T351" s="224">
        <f>S351*H351</f>
        <v>0</v>
      </c>
      <c r="U351" s="225" t="s">
        <v>19</v>
      </c>
      <c r="V351" s="40"/>
      <c r="W351" s="40"/>
      <c r="X351" s="40"/>
      <c r="Y351" s="40"/>
      <c r="Z351" s="40"/>
      <c r="AA351" s="40"/>
      <c r="AB351" s="40"/>
      <c r="AC351" s="40"/>
      <c r="AD351" s="40"/>
      <c r="AE351" s="40"/>
      <c r="AR351" s="226" t="s">
        <v>336</v>
      </c>
      <c r="AT351" s="226" t="s">
        <v>229</v>
      </c>
      <c r="AU351" s="226" t="s">
        <v>84</v>
      </c>
      <c r="AY351" s="19" t="s">
        <v>227</v>
      </c>
      <c r="BE351" s="227">
        <f>IF(N351="základní",J351,0)</f>
        <v>0</v>
      </c>
      <c r="BF351" s="227">
        <f>IF(N351="snížená",J351,0)</f>
        <v>0</v>
      </c>
      <c r="BG351" s="227">
        <f>IF(N351="zákl. přenesená",J351,0)</f>
        <v>0</v>
      </c>
      <c r="BH351" s="227">
        <f>IF(N351="sníž. přenesená",J351,0)</f>
        <v>0</v>
      </c>
      <c r="BI351" s="227">
        <f>IF(N351="nulová",J351,0)</f>
        <v>0</v>
      </c>
      <c r="BJ351" s="19" t="s">
        <v>82</v>
      </c>
      <c r="BK351" s="227">
        <f>ROUND(I351*H351,2)</f>
        <v>0</v>
      </c>
      <c r="BL351" s="19" t="s">
        <v>336</v>
      </c>
      <c r="BM351" s="226" t="s">
        <v>952</v>
      </c>
    </row>
    <row r="352" s="2" customFormat="1">
      <c r="A352" s="40"/>
      <c r="B352" s="41"/>
      <c r="C352" s="42"/>
      <c r="D352" s="228" t="s">
        <v>236</v>
      </c>
      <c r="E352" s="42"/>
      <c r="F352" s="229" t="s">
        <v>692</v>
      </c>
      <c r="G352" s="42"/>
      <c r="H352" s="42"/>
      <c r="I352" s="230"/>
      <c r="J352" s="42"/>
      <c r="K352" s="42"/>
      <c r="L352" s="46"/>
      <c r="M352" s="231"/>
      <c r="N352" s="232"/>
      <c r="O352" s="86"/>
      <c r="P352" s="86"/>
      <c r="Q352" s="86"/>
      <c r="R352" s="86"/>
      <c r="S352" s="86"/>
      <c r="T352" s="86"/>
      <c r="U352" s="87"/>
      <c r="V352" s="40"/>
      <c r="W352" s="40"/>
      <c r="X352" s="40"/>
      <c r="Y352" s="40"/>
      <c r="Z352" s="40"/>
      <c r="AA352" s="40"/>
      <c r="AB352" s="40"/>
      <c r="AC352" s="40"/>
      <c r="AD352" s="40"/>
      <c r="AE352" s="40"/>
      <c r="AT352" s="19" t="s">
        <v>236</v>
      </c>
      <c r="AU352" s="19" t="s">
        <v>84</v>
      </c>
    </row>
    <row r="353" s="13" customFormat="1">
      <c r="A353" s="13"/>
      <c r="B353" s="233"/>
      <c r="C353" s="234"/>
      <c r="D353" s="235" t="s">
        <v>238</v>
      </c>
      <c r="E353" s="236" t="s">
        <v>19</v>
      </c>
      <c r="F353" s="237" t="s">
        <v>953</v>
      </c>
      <c r="G353" s="234"/>
      <c r="H353" s="238">
        <v>15.869999999999999</v>
      </c>
      <c r="I353" s="239"/>
      <c r="J353" s="234"/>
      <c r="K353" s="234"/>
      <c r="L353" s="240"/>
      <c r="M353" s="241"/>
      <c r="N353" s="242"/>
      <c r="O353" s="242"/>
      <c r="P353" s="242"/>
      <c r="Q353" s="242"/>
      <c r="R353" s="242"/>
      <c r="S353" s="242"/>
      <c r="T353" s="242"/>
      <c r="U353" s="243"/>
      <c r="V353" s="13"/>
      <c r="W353" s="13"/>
      <c r="X353" s="13"/>
      <c r="Y353" s="13"/>
      <c r="Z353" s="13"/>
      <c r="AA353" s="13"/>
      <c r="AB353" s="13"/>
      <c r="AC353" s="13"/>
      <c r="AD353" s="13"/>
      <c r="AE353" s="13"/>
      <c r="AT353" s="244" t="s">
        <v>238</v>
      </c>
      <c r="AU353" s="244" t="s">
        <v>84</v>
      </c>
      <c r="AV353" s="13" t="s">
        <v>84</v>
      </c>
      <c r="AW353" s="13" t="s">
        <v>37</v>
      </c>
      <c r="AX353" s="13" t="s">
        <v>75</v>
      </c>
      <c r="AY353" s="244" t="s">
        <v>227</v>
      </c>
    </row>
    <row r="354" s="13" customFormat="1">
      <c r="A354" s="13"/>
      <c r="B354" s="233"/>
      <c r="C354" s="234"/>
      <c r="D354" s="235" t="s">
        <v>238</v>
      </c>
      <c r="E354" s="236" t="s">
        <v>19</v>
      </c>
      <c r="F354" s="237" t="s">
        <v>680</v>
      </c>
      <c r="G354" s="234"/>
      <c r="H354" s="238">
        <v>-3.2000000000000002</v>
      </c>
      <c r="I354" s="239"/>
      <c r="J354" s="234"/>
      <c r="K354" s="234"/>
      <c r="L354" s="240"/>
      <c r="M354" s="241"/>
      <c r="N354" s="242"/>
      <c r="O354" s="242"/>
      <c r="P354" s="242"/>
      <c r="Q354" s="242"/>
      <c r="R354" s="242"/>
      <c r="S354" s="242"/>
      <c r="T354" s="242"/>
      <c r="U354" s="243"/>
      <c r="V354" s="13"/>
      <c r="W354" s="13"/>
      <c r="X354" s="13"/>
      <c r="Y354" s="13"/>
      <c r="Z354" s="13"/>
      <c r="AA354" s="13"/>
      <c r="AB354" s="13"/>
      <c r="AC354" s="13"/>
      <c r="AD354" s="13"/>
      <c r="AE354" s="13"/>
      <c r="AT354" s="244" t="s">
        <v>238</v>
      </c>
      <c r="AU354" s="244" t="s">
        <v>84</v>
      </c>
      <c r="AV354" s="13" t="s">
        <v>84</v>
      </c>
      <c r="AW354" s="13" t="s">
        <v>37</v>
      </c>
      <c r="AX354" s="13" t="s">
        <v>75</v>
      </c>
      <c r="AY354" s="244" t="s">
        <v>227</v>
      </c>
    </row>
    <row r="355" s="14" customFormat="1">
      <c r="A355" s="14"/>
      <c r="B355" s="245"/>
      <c r="C355" s="246"/>
      <c r="D355" s="235" t="s">
        <v>238</v>
      </c>
      <c r="E355" s="247" t="s">
        <v>19</v>
      </c>
      <c r="F355" s="248" t="s">
        <v>240</v>
      </c>
      <c r="G355" s="246"/>
      <c r="H355" s="249">
        <v>12.669999999999998</v>
      </c>
      <c r="I355" s="250"/>
      <c r="J355" s="246"/>
      <c r="K355" s="246"/>
      <c r="L355" s="251"/>
      <c r="M355" s="252"/>
      <c r="N355" s="253"/>
      <c r="O355" s="253"/>
      <c r="P355" s="253"/>
      <c r="Q355" s="253"/>
      <c r="R355" s="253"/>
      <c r="S355" s="253"/>
      <c r="T355" s="253"/>
      <c r="U355" s="254"/>
      <c r="V355" s="14"/>
      <c r="W355" s="14"/>
      <c r="X355" s="14"/>
      <c r="Y355" s="14"/>
      <c r="Z355" s="14"/>
      <c r="AA355" s="14"/>
      <c r="AB355" s="14"/>
      <c r="AC355" s="14"/>
      <c r="AD355" s="14"/>
      <c r="AE355" s="14"/>
      <c r="AT355" s="255" t="s">
        <v>238</v>
      </c>
      <c r="AU355" s="255" t="s">
        <v>84</v>
      </c>
      <c r="AV355" s="14" t="s">
        <v>234</v>
      </c>
      <c r="AW355" s="14" t="s">
        <v>37</v>
      </c>
      <c r="AX355" s="14" t="s">
        <v>82</v>
      </c>
      <c r="AY355" s="255" t="s">
        <v>227</v>
      </c>
    </row>
    <row r="356" s="2" customFormat="1" ht="16.5" customHeight="1">
      <c r="A356" s="40"/>
      <c r="B356" s="41"/>
      <c r="C356" s="215" t="s">
        <v>734</v>
      </c>
      <c r="D356" s="215" t="s">
        <v>229</v>
      </c>
      <c r="E356" s="216" t="s">
        <v>694</v>
      </c>
      <c r="F356" s="217" t="s">
        <v>695</v>
      </c>
      <c r="G356" s="218" t="s">
        <v>309</v>
      </c>
      <c r="H356" s="219">
        <v>9.1999999999999993</v>
      </c>
      <c r="I356" s="220"/>
      <c r="J356" s="221">
        <f>ROUND(I356*H356,2)</f>
        <v>0</v>
      </c>
      <c r="K356" s="217" t="s">
        <v>233</v>
      </c>
      <c r="L356" s="46"/>
      <c r="M356" s="222" t="s">
        <v>19</v>
      </c>
      <c r="N356" s="223" t="s">
        <v>46</v>
      </c>
      <c r="O356" s="86"/>
      <c r="P356" s="224">
        <f>O356*H356</f>
        <v>0</v>
      </c>
      <c r="Q356" s="224">
        <v>0.00027999999999999998</v>
      </c>
      <c r="R356" s="224">
        <f>Q356*H356</f>
        <v>0.0025759999999999997</v>
      </c>
      <c r="S356" s="224">
        <v>0</v>
      </c>
      <c r="T356" s="224">
        <f>S356*H356</f>
        <v>0</v>
      </c>
      <c r="U356" s="225" t="s">
        <v>19</v>
      </c>
      <c r="V356" s="40"/>
      <c r="W356" s="40"/>
      <c r="X356" s="40"/>
      <c r="Y356" s="40"/>
      <c r="Z356" s="40"/>
      <c r="AA356" s="40"/>
      <c r="AB356" s="40"/>
      <c r="AC356" s="40"/>
      <c r="AD356" s="40"/>
      <c r="AE356" s="40"/>
      <c r="AR356" s="226" t="s">
        <v>336</v>
      </c>
      <c r="AT356" s="226" t="s">
        <v>229</v>
      </c>
      <c r="AU356" s="226" t="s">
        <v>84</v>
      </c>
      <c r="AY356" s="19" t="s">
        <v>227</v>
      </c>
      <c r="BE356" s="227">
        <f>IF(N356="základní",J356,0)</f>
        <v>0</v>
      </c>
      <c r="BF356" s="227">
        <f>IF(N356="snížená",J356,0)</f>
        <v>0</v>
      </c>
      <c r="BG356" s="227">
        <f>IF(N356="zákl. přenesená",J356,0)</f>
        <v>0</v>
      </c>
      <c r="BH356" s="227">
        <f>IF(N356="sníž. přenesená",J356,0)</f>
        <v>0</v>
      </c>
      <c r="BI356" s="227">
        <f>IF(N356="nulová",J356,0)</f>
        <v>0</v>
      </c>
      <c r="BJ356" s="19" t="s">
        <v>82</v>
      </c>
      <c r="BK356" s="227">
        <f>ROUND(I356*H356,2)</f>
        <v>0</v>
      </c>
      <c r="BL356" s="19" t="s">
        <v>336</v>
      </c>
      <c r="BM356" s="226" t="s">
        <v>954</v>
      </c>
    </row>
    <row r="357" s="2" customFormat="1">
      <c r="A357" s="40"/>
      <c r="B357" s="41"/>
      <c r="C357" s="42"/>
      <c r="D357" s="228" t="s">
        <v>236</v>
      </c>
      <c r="E357" s="42"/>
      <c r="F357" s="229" t="s">
        <v>697</v>
      </c>
      <c r="G357" s="42"/>
      <c r="H357" s="42"/>
      <c r="I357" s="230"/>
      <c r="J357" s="42"/>
      <c r="K357" s="42"/>
      <c r="L357" s="46"/>
      <c r="M357" s="231"/>
      <c r="N357" s="232"/>
      <c r="O357" s="86"/>
      <c r="P357" s="86"/>
      <c r="Q357" s="86"/>
      <c r="R357" s="86"/>
      <c r="S357" s="86"/>
      <c r="T357" s="86"/>
      <c r="U357" s="87"/>
      <c r="V357" s="40"/>
      <c r="W357" s="40"/>
      <c r="X357" s="40"/>
      <c r="Y357" s="40"/>
      <c r="Z357" s="40"/>
      <c r="AA357" s="40"/>
      <c r="AB357" s="40"/>
      <c r="AC357" s="40"/>
      <c r="AD357" s="40"/>
      <c r="AE357" s="40"/>
      <c r="AT357" s="19" t="s">
        <v>236</v>
      </c>
      <c r="AU357" s="19" t="s">
        <v>84</v>
      </c>
    </row>
    <row r="358" s="13" customFormat="1">
      <c r="A358" s="13"/>
      <c r="B358" s="233"/>
      <c r="C358" s="234"/>
      <c r="D358" s="235" t="s">
        <v>238</v>
      </c>
      <c r="E358" s="236" t="s">
        <v>19</v>
      </c>
      <c r="F358" s="237" t="s">
        <v>955</v>
      </c>
      <c r="G358" s="234"/>
      <c r="H358" s="238">
        <v>9.1999999999999993</v>
      </c>
      <c r="I358" s="239"/>
      <c r="J358" s="234"/>
      <c r="K358" s="234"/>
      <c r="L358" s="240"/>
      <c r="M358" s="241"/>
      <c r="N358" s="242"/>
      <c r="O358" s="242"/>
      <c r="P358" s="242"/>
      <c r="Q358" s="242"/>
      <c r="R358" s="242"/>
      <c r="S358" s="242"/>
      <c r="T358" s="242"/>
      <c r="U358" s="243"/>
      <c r="V358" s="13"/>
      <c r="W358" s="13"/>
      <c r="X358" s="13"/>
      <c r="Y358" s="13"/>
      <c r="Z358" s="13"/>
      <c r="AA358" s="13"/>
      <c r="AB358" s="13"/>
      <c r="AC358" s="13"/>
      <c r="AD358" s="13"/>
      <c r="AE358" s="13"/>
      <c r="AT358" s="244" t="s">
        <v>238</v>
      </c>
      <c r="AU358" s="244" t="s">
        <v>84</v>
      </c>
      <c r="AV358" s="13" t="s">
        <v>84</v>
      </c>
      <c r="AW358" s="13" t="s">
        <v>37</v>
      </c>
      <c r="AX358" s="13" t="s">
        <v>75</v>
      </c>
      <c r="AY358" s="244" t="s">
        <v>227</v>
      </c>
    </row>
    <row r="359" s="14" customFormat="1">
      <c r="A359" s="14"/>
      <c r="B359" s="245"/>
      <c r="C359" s="246"/>
      <c r="D359" s="235" t="s">
        <v>238</v>
      </c>
      <c r="E359" s="247" t="s">
        <v>19</v>
      </c>
      <c r="F359" s="248" t="s">
        <v>240</v>
      </c>
      <c r="G359" s="246"/>
      <c r="H359" s="249">
        <v>9.1999999999999993</v>
      </c>
      <c r="I359" s="250"/>
      <c r="J359" s="246"/>
      <c r="K359" s="246"/>
      <c r="L359" s="251"/>
      <c r="M359" s="252"/>
      <c r="N359" s="253"/>
      <c r="O359" s="253"/>
      <c r="P359" s="253"/>
      <c r="Q359" s="253"/>
      <c r="R359" s="253"/>
      <c r="S359" s="253"/>
      <c r="T359" s="253"/>
      <c r="U359" s="254"/>
      <c r="V359" s="14"/>
      <c r="W359" s="14"/>
      <c r="X359" s="14"/>
      <c r="Y359" s="14"/>
      <c r="Z359" s="14"/>
      <c r="AA359" s="14"/>
      <c r="AB359" s="14"/>
      <c r="AC359" s="14"/>
      <c r="AD359" s="14"/>
      <c r="AE359" s="14"/>
      <c r="AT359" s="255" t="s">
        <v>238</v>
      </c>
      <c r="AU359" s="255" t="s">
        <v>84</v>
      </c>
      <c r="AV359" s="14" t="s">
        <v>234</v>
      </c>
      <c r="AW359" s="14" t="s">
        <v>37</v>
      </c>
      <c r="AX359" s="14" t="s">
        <v>82</v>
      </c>
      <c r="AY359" s="255" t="s">
        <v>227</v>
      </c>
    </row>
    <row r="360" s="2" customFormat="1" ht="24.15" customHeight="1">
      <c r="A360" s="40"/>
      <c r="B360" s="41"/>
      <c r="C360" s="215" t="s">
        <v>739</v>
      </c>
      <c r="D360" s="215" t="s">
        <v>229</v>
      </c>
      <c r="E360" s="216" t="s">
        <v>700</v>
      </c>
      <c r="F360" s="217" t="s">
        <v>701</v>
      </c>
      <c r="G360" s="218" t="s">
        <v>259</v>
      </c>
      <c r="H360" s="219">
        <v>29.506</v>
      </c>
      <c r="I360" s="220"/>
      <c r="J360" s="221">
        <f>ROUND(I360*H360,2)</f>
        <v>0</v>
      </c>
      <c r="K360" s="217" t="s">
        <v>233</v>
      </c>
      <c r="L360" s="46"/>
      <c r="M360" s="222" t="s">
        <v>19</v>
      </c>
      <c r="N360" s="223" t="s">
        <v>46</v>
      </c>
      <c r="O360" s="86"/>
      <c r="P360" s="224">
        <f>O360*H360</f>
        <v>0</v>
      </c>
      <c r="Q360" s="224">
        <v>0.0053</v>
      </c>
      <c r="R360" s="224">
        <f>Q360*H360</f>
        <v>0.15638180000000002</v>
      </c>
      <c r="S360" s="224">
        <v>0</v>
      </c>
      <c r="T360" s="224">
        <f>S360*H360</f>
        <v>0</v>
      </c>
      <c r="U360" s="225" t="s">
        <v>19</v>
      </c>
      <c r="V360" s="40"/>
      <c r="W360" s="40"/>
      <c r="X360" s="40"/>
      <c r="Y360" s="40"/>
      <c r="Z360" s="40"/>
      <c r="AA360" s="40"/>
      <c r="AB360" s="40"/>
      <c r="AC360" s="40"/>
      <c r="AD360" s="40"/>
      <c r="AE360" s="40"/>
      <c r="AR360" s="226" t="s">
        <v>336</v>
      </c>
      <c r="AT360" s="226" t="s">
        <v>229</v>
      </c>
      <c r="AU360" s="226" t="s">
        <v>84</v>
      </c>
      <c r="AY360" s="19" t="s">
        <v>227</v>
      </c>
      <c r="BE360" s="227">
        <f>IF(N360="základní",J360,0)</f>
        <v>0</v>
      </c>
      <c r="BF360" s="227">
        <f>IF(N360="snížená",J360,0)</f>
        <v>0</v>
      </c>
      <c r="BG360" s="227">
        <f>IF(N360="zákl. přenesená",J360,0)</f>
        <v>0</v>
      </c>
      <c r="BH360" s="227">
        <f>IF(N360="sníž. přenesená",J360,0)</f>
        <v>0</v>
      </c>
      <c r="BI360" s="227">
        <f>IF(N360="nulová",J360,0)</f>
        <v>0</v>
      </c>
      <c r="BJ360" s="19" t="s">
        <v>82</v>
      </c>
      <c r="BK360" s="227">
        <f>ROUND(I360*H360,2)</f>
        <v>0</v>
      </c>
      <c r="BL360" s="19" t="s">
        <v>336</v>
      </c>
      <c r="BM360" s="226" t="s">
        <v>956</v>
      </c>
    </row>
    <row r="361" s="2" customFormat="1">
      <c r="A361" s="40"/>
      <c r="B361" s="41"/>
      <c r="C361" s="42"/>
      <c r="D361" s="228" t="s">
        <v>236</v>
      </c>
      <c r="E361" s="42"/>
      <c r="F361" s="229" t="s">
        <v>703</v>
      </c>
      <c r="G361" s="42"/>
      <c r="H361" s="42"/>
      <c r="I361" s="230"/>
      <c r="J361" s="42"/>
      <c r="K361" s="42"/>
      <c r="L361" s="46"/>
      <c r="M361" s="231"/>
      <c r="N361" s="232"/>
      <c r="O361" s="86"/>
      <c r="P361" s="86"/>
      <c r="Q361" s="86"/>
      <c r="R361" s="86"/>
      <c r="S361" s="86"/>
      <c r="T361" s="86"/>
      <c r="U361" s="87"/>
      <c r="V361" s="40"/>
      <c r="W361" s="40"/>
      <c r="X361" s="40"/>
      <c r="Y361" s="40"/>
      <c r="Z361" s="40"/>
      <c r="AA361" s="40"/>
      <c r="AB361" s="40"/>
      <c r="AC361" s="40"/>
      <c r="AD361" s="40"/>
      <c r="AE361" s="40"/>
      <c r="AT361" s="19" t="s">
        <v>236</v>
      </c>
      <c r="AU361" s="19" t="s">
        <v>84</v>
      </c>
    </row>
    <row r="362" s="13" customFormat="1">
      <c r="A362" s="13"/>
      <c r="B362" s="233"/>
      <c r="C362" s="234"/>
      <c r="D362" s="235" t="s">
        <v>238</v>
      </c>
      <c r="E362" s="236" t="s">
        <v>19</v>
      </c>
      <c r="F362" s="237" t="s">
        <v>951</v>
      </c>
      <c r="G362" s="234"/>
      <c r="H362" s="238">
        <v>29.506</v>
      </c>
      <c r="I362" s="239"/>
      <c r="J362" s="234"/>
      <c r="K362" s="234"/>
      <c r="L362" s="240"/>
      <c r="M362" s="241"/>
      <c r="N362" s="242"/>
      <c r="O362" s="242"/>
      <c r="P362" s="242"/>
      <c r="Q362" s="242"/>
      <c r="R362" s="242"/>
      <c r="S362" s="242"/>
      <c r="T362" s="242"/>
      <c r="U362" s="243"/>
      <c r="V362" s="13"/>
      <c r="W362" s="13"/>
      <c r="X362" s="13"/>
      <c r="Y362" s="13"/>
      <c r="Z362" s="13"/>
      <c r="AA362" s="13"/>
      <c r="AB362" s="13"/>
      <c r="AC362" s="13"/>
      <c r="AD362" s="13"/>
      <c r="AE362" s="13"/>
      <c r="AT362" s="244" t="s">
        <v>238</v>
      </c>
      <c r="AU362" s="244" t="s">
        <v>84</v>
      </c>
      <c r="AV362" s="13" t="s">
        <v>84</v>
      </c>
      <c r="AW362" s="13" t="s">
        <v>37</v>
      </c>
      <c r="AX362" s="13" t="s">
        <v>75</v>
      </c>
      <c r="AY362" s="244" t="s">
        <v>227</v>
      </c>
    </row>
    <row r="363" s="14" customFormat="1">
      <c r="A363" s="14"/>
      <c r="B363" s="245"/>
      <c r="C363" s="246"/>
      <c r="D363" s="235" t="s">
        <v>238</v>
      </c>
      <c r="E363" s="247" t="s">
        <v>19</v>
      </c>
      <c r="F363" s="248" t="s">
        <v>240</v>
      </c>
      <c r="G363" s="246"/>
      <c r="H363" s="249">
        <v>29.506</v>
      </c>
      <c r="I363" s="250"/>
      <c r="J363" s="246"/>
      <c r="K363" s="246"/>
      <c r="L363" s="251"/>
      <c r="M363" s="252"/>
      <c r="N363" s="253"/>
      <c r="O363" s="253"/>
      <c r="P363" s="253"/>
      <c r="Q363" s="253"/>
      <c r="R363" s="253"/>
      <c r="S363" s="253"/>
      <c r="T363" s="253"/>
      <c r="U363" s="254"/>
      <c r="V363" s="14"/>
      <c r="W363" s="14"/>
      <c r="X363" s="14"/>
      <c r="Y363" s="14"/>
      <c r="Z363" s="14"/>
      <c r="AA363" s="14"/>
      <c r="AB363" s="14"/>
      <c r="AC363" s="14"/>
      <c r="AD363" s="14"/>
      <c r="AE363" s="14"/>
      <c r="AT363" s="255" t="s">
        <v>238</v>
      </c>
      <c r="AU363" s="255" t="s">
        <v>84</v>
      </c>
      <c r="AV363" s="14" t="s">
        <v>234</v>
      </c>
      <c r="AW363" s="14" t="s">
        <v>37</v>
      </c>
      <c r="AX363" s="14" t="s">
        <v>82</v>
      </c>
      <c r="AY363" s="255" t="s">
        <v>227</v>
      </c>
    </row>
    <row r="364" s="2" customFormat="1" ht="16.5" customHeight="1">
      <c r="A364" s="40"/>
      <c r="B364" s="41"/>
      <c r="C364" s="256" t="s">
        <v>744</v>
      </c>
      <c r="D364" s="256" t="s">
        <v>241</v>
      </c>
      <c r="E364" s="257" t="s">
        <v>705</v>
      </c>
      <c r="F364" s="258" t="s">
        <v>706</v>
      </c>
      <c r="G364" s="259" t="s">
        <v>259</v>
      </c>
      <c r="H364" s="260">
        <v>32.457000000000001</v>
      </c>
      <c r="I364" s="261"/>
      <c r="J364" s="262">
        <f>ROUND(I364*H364,2)</f>
        <v>0</v>
      </c>
      <c r="K364" s="258" t="s">
        <v>233</v>
      </c>
      <c r="L364" s="263"/>
      <c r="M364" s="264" t="s">
        <v>19</v>
      </c>
      <c r="N364" s="265" t="s">
        <v>46</v>
      </c>
      <c r="O364" s="86"/>
      <c r="P364" s="224">
        <f>O364*H364</f>
        <v>0</v>
      </c>
      <c r="Q364" s="224">
        <v>0.0126</v>
      </c>
      <c r="R364" s="224">
        <f>Q364*H364</f>
        <v>0.40895819999999999</v>
      </c>
      <c r="S364" s="224">
        <v>0</v>
      </c>
      <c r="T364" s="224">
        <f>S364*H364</f>
        <v>0</v>
      </c>
      <c r="U364" s="225" t="s">
        <v>19</v>
      </c>
      <c r="V364" s="40"/>
      <c r="W364" s="40"/>
      <c r="X364" s="40"/>
      <c r="Y364" s="40"/>
      <c r="Z364" s="40"/>
      <c r="AA364" s="40"/>
      <c r="AB364" s="40"/>
      <c r="AC364" s="40"/>
      <c r="AD364" s="40"/>
      <c r="AE364" s="40"/>
      <c r="AR364" s="226" t="s">
        <v>491</v>
      </c>
      <c r="AT364" s="226" t="s">
        <v>241</v>
      </c>
      <c r="AU364" s="226" t="s">
        <v>84</v>
      </c>
      <c r="AY364" s="19" t="s">
        <v>227</v>
      </c>
      <c r="BE364" s="227">
        <f>IF(N364="základní",J364,0)</f>
        <v>0</v>
      </c>
      <c r="BF364" s="227">
        <f>IF(N364="snížená",J364,0)</f>
        <v>0</v>
      </c>
      <c r="BG364" s="227">
        <f>IF(N364="zákl. přenesená",J364,0)</f>
        <v>0</v>
      </c>
      <c r="BH364" s="227">
        <f>IF(N364="sníž. přenesená",J364,0)</f>
        <v>0</v>
      </c>
      <c r="BI364" s="227">
        <f>IF(N364="nulová",J364,0)</f>
        <v>0</v>
      </c>
      <c r="BJ364" s="19" t="s">
        <v>82</v>
      </c>
      <c r="BK364" s="227">
        <f>ROUND(I364*H364,2)</f>
        <v>0</v>
      </c>
      <c r="BL364" s="19" t="s">
        <v>336</v>
      </c>
      <c r="BM364" s="226" t="s">
        <v>957</v>
      </c>
    </row>
    <row r="365" s="13" customFormat="1">
      <c r="A365" s="13"/>
      <c r="B365" s="233"/>
      <c r="C365" s="234"/>
      <c r="D365" s="235" t="s">
        <v>238</v>
      </c>
      <c r="E365" s="234"/>
      <c r="F365" s="237" t="s">
        <v>958</v>
      </c>
      <c r="G365" s="234"/>
      <c r="H365" s="238">
        <v>32.457000000000001</v>
      </c>
      <c r="I365" s="239"/>
      <c r="J365" s="234"/>
      <c r="K365" s="234"/>
      <c r="L365" s="240"/>
      <c r="M365" s="241"/>
      <c r="N365" s="242"/>
      <c r="O365" s="242"/>
      <c r="P365" s="242"/>
      <c r="Q365" s="242"/>
      <c r="R365" s="242"/>
      <c r="S365" s="242"/>
      <c r="T365" s="242"/>
      <c r="U365" s="243"/>
      <c r="V365" s="13"/>
      <c r="W365" s="13"/>
      <c r="X365" s="13"/>
      <c r="Y365" s="13"/>
      <c r="Z365" s="13"/>
      <c r="AA365" s="13"/>
      <c r="AB365" s="13"/>
      <c r="AC365" s="13"/>
      <c r="AD365" s="13"/>
      <c r="AE365" s="13"/>
      <c r="AT365" s="244" t="s">
        <v>238</v>
      </c>
      <c r="AU365" s="244" t="s">
        <v>84</v>
      </c>
      <c r="AV365" s="13" t="s">
        <v>84</v>
      </c>
      <c r="AW365" s="13" t="s">
        <v>4</v>
      </c>
      <c r="AX365" s="13" t="s">
        <v>82</v>
      </c>
      <c r="AY365" s="244" t="s">
        <v>227</v>
      </c>
    </row>
    <row r="366" s="2" customFormat="1" ht="21.75" customHeight="1">
      <c r="A366" s="40"/>
      <c r="B366" s="41"/>
      <c r="C366" s="215" t="s">
        <v>750</v>
      </c>
      <c r="D366" s="215" t="s">
        <v>229</v>
      </c>
      <c r="E366" s="216" t="s">
        <v>710</v>
      </c>
      <c r="F366" s="217" t="s">
        <v>711</v>
      </c>
      <c r="G366" s="218" t="s">
        <v>259</v>
      </c>
      <c r="H366" s="219">
        <v>29.506</v>
      </c>
      <c r="I366" s="220"/>
      <c r="J366" s="221">
        <f>ROUND(I366*H366,2)</f>
        <v>0</v>
      </c>
      <c r="K366" s="217" t="s">
        <v>233</v>
      </c>
      <c r="L366" s="46"/>
      <c r="M366" s="222" t="s">
        <v>19</v>
      </c>
      <c r="N366" s="223" t="s">
        <v>46</v>
      </c>
      <c r="O366" s="86"/>
      <c r="P366" s="224">
        <f>O366*H366</f>
        <v>0</v>
      </c>
      <c r="Q366" s="224">
        <v>0</v>
      </c>
      <c r="R366" s="224">
        <f>Q366*H366</f>
        <v>0</v>
      </c>
      <c r="S366" s="224">
        <v>0</v>
      </c>
      <c r="T366" s="224">
        <f>S366*H366</f>
        <v>0</v>
      </c>
      <c r="U366" s="225" t="s">
        <v>19</v>
      </c>
      <c r="V366" s="40"/>
      <c r="W366" s="40"/>
      <c r="X366" s="40"/>
      <c r="Y366" s="40"/>
      <c r="Z366" s="40"/>
      <c r="AA366" s="40"/>
      <c r="AB366" s="40"/>
      <c r="AC366" s="40"/>
      <c r="AD366" s="40"/>
      <c r="AE366" s="40"/>
      <c r="AR366" s="226" t="s">
        <v>336</v>
      </c>
      <c r="AT366" s="226" t="s">
        <v>229</v>
      </c>
      <c r="AU366" s="226" t="s">
        <v>84</v>
      </c>
      <c r="AY366" s="19" t="s">
        <v>227</v>
      </c>
      <c r="BE366" s="227">
        <f>IF(N366="základní",J366,0)</f>
        <v>0</v>
      </c>
      <c r="BF366" s="227">
        <f>IF(N366="snížená",J366,0)</f>
        <v>0</v>
      </c>
      <c r="BG366" s="227">
        <f>IF(N366="zákl. přenesená",J366,0)</f>
        <v>0</v>
      </c>
      <c r="BH366" s="227">
        <f>IF(N366="sníž. přenesená",J366,0)</f>
        <v>0</v>
      </c>
      <c r="BI366" s="227">
        <f>IF(N366="nulová",J366,0)</f>
        <v>0</v>
      </c>
      <c r="BJ366" s="19" t="s">
        <v>82</v>
      </c>
      <c r="BK366" s="227">
        <f>ROUND(I366*H366,2)</f>
        <v>0</v>
      </c>
      <c r="BL366" s="19" t="s">
        <v>336</v>
      </c>
      <c r="BM366" s="226" t="s">
        <v>959</v>
      </c>
    </row>
    <row r="367" s="2" customFormat="1">
      <c r="A367" s="40"/>
      <c r="B367" s="41"/>
      <c r="C367" s="42"/>
      <c r="D367" s="228" t="s">
        <v>236</v>
      </c>
      <c r="E367" s="42"/>
      <c r="F367" s="229" t="s">
        <v>713</v>
      </c>
      <c r="G367" s="42"/>
      <c r="H367" s="42"/>
      <c r="I367" s="230"/>
      <c r="J367" s="42"/>
      <c r="K367" s="42"/>
      <c r="L367" s="46"/>
      <c r="M367" s="231"/>
      <c r="N367" s="232"/>
      <c r="O367" s="86"/>
      <c r="P367" s="86"/>
      <c r="Q367" s="86"/>
      <c r="R367" s="86"/>
      <c r="S367" s="86"/>
      <c r="T367" s="86"/>
      <c r="U367" s="87"/>
      <c r="V367" s="40"/>
      <c r="W367" s="40"/>
      <c r="X367" s="40"/>
      <c r="Y367" s="40"/>
      <c r="Z367" s="40"/>
      <c r="AA367" s="40"/>
      <c r="AB367" s="40"/>
      <c r="AC367" s="40"/>
      <c r="AD367" s="40"/>
      <c r="AE367" s="40"/>
      <c r="AT367" s="19" t="s">
        <v>236</v>
      </c>
      <c r="AU367" s="19" t="s">
        <v>84</v>
      </c>
    </row>
    <row r="368" s="13" customFormat="1">
      <c r="A368" s="13"/>
      <c r="B368" s="233"/>
      <c r="C368" s="234"/>
      <c r="D368" s="235" t="s">
        <v>238</v>
      </c>
      <c r="E368" s="236" t="s">
        <v>19</v>
      </c>
      <c r="F368" s="237" t="s">
        <v>951</v>
      </c>
      <c r="G368" s="234"/>
      <c r="H368" s="238">
        <v>29.506</v>
      </c>
      <c r="I368" s="239"/>
      <c r="J368" s="234"/>
      <c r="K368" s="234"/>
      <c r="L368" s="240"/>
      <c r="M368" s="241"/>
      <c r="N368" s="242"/>
      <c r="O368" s="242"/>
      <c r="P368" s="242"/>
      <c r="Q368" s="242"/>
      <c r="R368" s="242"/>
      <c r="S368" s="242"/>
      <c r="T368" s="242"/>
      <c r="U368" s="243"/>
      <c r="V368" s="13"/>
      <c r="W368" s="13"/>
      <c r="X368" s="13"/>
      <c r="Y368" s="13"/>
      <c r="Z368" s="13"/>
      <c r="AA368" s="13"/>
      <c r="AB368" s="13"/>
      <c r="AC368" s="13"/>
      <c r="AD368" s="13"/>
      <c r="AE368" s="13"/>
      <c r="AT368" s="244" t="s">
        <v>238</v>
      </c>
      <c r="AU368" s="244" t="s">
        <v>84</v>
      </c>
      <c r="AV368" s="13" t="s">
        <v>84</v>
      </c>
      <c r="AW368" s="13" t="s">
        <v>37</v>
      </c>
      <c r="AX368" s="13" t="s">
        <v>75</v>
      </c>
      <c r="AY368" s="244" t="s">
        <v>227</v>
      </c>
    </row>
    <row r="369" s="14" customFormat="1">
      <c r="A369" s="14"/>
      <c r="B369" s="245"/>
      <c r="C369" s="246"/>
      <c r="D369" s="235" t="s">
        <v>238</v>
      </c>
      <c r="E369" s="247" t="s">
        <v>19</v>
      </c>
      <c r="F369" s="248" t="s">
        <v>240</v>
      </c>
      <c r="G369" s="246"/>
      <c r="H369" s="249">
        <v>29.506</v>
      </c>
      <c r="I369" s="250"/>
      <c r="J369" s="246"/>
      <c r="K369" s="246"/>
      <c r="L369" s="251"/>
      <c r="M369" s="252"/>
      <c r="N369" s="253"/>
      <c r="O369" s="253"/>
      <c r="P369" s="253"/>
      <c r="Q369" s="253"/>
      <c r="R369" s="253"/>
      <c r="S369" s="253"/>
      <c r="T369" s="253"/>
      <c r="U369" s="254"/>
      <c r="V369" s="14"/>
      <c r="W369" s="14"/>
      <c r="X369" s="14"/>
      <c r="Y369" s="14"/>
      <c r="Z369" s="14"/>
      <c r="AA369" s="14"/>
      <c r="AB369" s="14"/>
      <c r="AC369" s="14"/>
      <c r="AD369" s="14"/>
      <c r="AE369" s="14"/>
      <c r="AT369" s="255" t="s">
        <v>238</v>
      </c>
      <c r="AU369" s="255" t="s">
        <v>84</v>
      </c>
      <c r="AV369" s="14" t="s">
        <v>234</v>
      </c>
      <c r="AW369" s="14" t="s">
        <v>37</v>
      </c>
      <c r="AX369" s="14" t="s">
        <v>82</v>
      </c>
      <c r="AY369" s="255" t="s">
        <v>227</v>
      </c>
    </row>
    <row r="370" s="2" customFormat="1" ht="16.5" customHeight="1">
      <c r="A370" s="40"/>
      <c r="B370" s="41"/>
      <c r="C370" s="215" t="s">
        <v>756</v>
      </c>
      <c r="D370" s="215" t="s">
        <v>229</v>
      </c>
      <c r="E370" s="216" t="s">
        <v>715</v>
      </c>
      <c r="F370" s="217" t="s">
        <v>716</v>
      </c>
      <c r="G370" s="218" t="s">
        <v>309</v>
      </c>
      <c r="H370" s="219">
        <v>1.1000000000000001</v>
      </c>
      <c r="I370" s="220"/>
      <c r="J370" s="221">
        <f>ROUND(I370*H370,2)</f>
        <v>0</v>
      </c>
      <c r="K370" s="217" t="s">
        <v>233</v>
      </c>
      <c r="L370" s="46"/>
      <c r="M370" s="222" t="s">
        <v>19</v>
      </c>
      <c r="N370" s="223" t="s">
        <v>46</v>
      </c>
      <c r="O370" s="86"/>
      <c r="P370" s="224">
        <f>O370*H370</f>
        <v>0</v>
      </c>
      <c r="Q370" s="224">
        <v>0.00020000000000000001</v>
      </c>
      <c r="R370" s="224">
        <f>Q370*H370</f>
        <v>0.00022000000000000004</v>
      </c>
      <c r="S370" s="224">
        <v>0</v>
      </c>
      <c r="T370" s="224">
        <f>S370*H370</f>
        <v>0</v>
      </c>
      <c r="U370" s="225" t="s">
        <v>19</v>
      </c>
      <c r="V370" s="40"/>
      <c r="W370" s="40"/>
      <c r="X370" s="40"/>
      <c r="Y370" s="40"/>
      <c r="Z370" s="40"/>
      <c r="AA370" s="40"/>
      <c r="AB370" s="40"/>
      <c r="AC370" s="40"/>
      <c r="AD370" s="40"/>
      <c r="AE370" s="40"/>
      <c r="AR370" s="226" t="s">
        <v>336</v>
      </c>
      <c r="AT370" s="226" t="s">
        <v>229</v>
      </c>
      <c r="AU370" s="226" t="s">
        <v>84</v>
      </c>
      <c r="AY370" s="19" t="s">
        <v>227</v>
      </c>
      <c r="BE370" s="227">
        <f>IF(N370="základní",J370,0)</f>
        <v>0</v>
      </c>
      <c r="BF370" s="227">
        <f>IF(N370="snížená",J370,0)</f>
        <v>0</v>
      </c>
      <c r="BG370" s="227">
        <f>IF(N370="zákl. přenesená",J370,0)</f>
        <v>0</v>
      </c>
      <c r="BH370" s="227">
        <f>IF(N370="sníž. přenesená",J370,0)</f>
        <v>0</v>
      </c>
      <c r="BI370" s="227">
        <f>IF(N370="nulová",J370,0)</f>
        <v>0</v>
      </c>
      <c r="BJ370" s="19" t="s">
        <v>82</v>
      </c>
      <c r="BK370" s="227">
        <f>ROUND(I370*H370,2)</f>
        <v>0</v>
      </c>
      <c r="BL370" s="19" t="s">
        <v>336</v>
      </c>
      <c r="BM370" s="226" t="s">
        <v>960</v>
      </c>
    </row>
    <row r="371" s="2" customFormat="1">
      <c r="A371" s="40"/>
      <c r="B371" s="41"/>
      <c r="C371" s="42"/>
      <c r="D371" s="228" t="s">
        <v>236</v>
      </c>
      <c r="E371" s="42"/>
      <c r="F371" s="229" t="s">
        <v>718</v>
      </c>
      <c r="G371" s="42"/>
      <c r="H371" s="42"/>
      <c r="I371" s="230"/>
      <c r="J371" s="42"/>
      <c r="K371" s="42"/>
      <c r="L371" s="46"/>
      <c r="M371" s="231"/>
      <c r="N371" s="232"/>
      <c r="O371" s="86"/>
      <c r="P371" s="86"/>
      <c r="Q371" s="86"/>
      <c r="R371" s="86"/>
      <c r="S371" s="86"/>
      <c r="T371" s="86"/>
      <c r="U371" s="87"/>
      <c r="V371" s="40"/>
      <c r="W371" s="40"/>
      <c r="X371" s="40"/>
      <c r="Y371" s="40"/>
      <c r="Z371" s="40"/>
      <c r="AA371" s="40"/>
      <c r="AB371" s="40"/>
      <c r="AC371" s="40"/>
      <c r="AD371" s="40"/>
      <c r="AE371" s="40"/>
      <c r="AT371" s="19" t="s">
        <v>236</v>
      </c>
      <c r="AU371" s="19" t="s">
        <v>84</v>
      </c>
    </row>
    <row r="372" s="13" customFormat="1">
      <c r="A372" s="13"/>
      <c r="B372" s="233"/>
      <c r="C372" s="234"/>
      <c r="D372" s="235" t="s">
        <v>238</v>
      </c>
      <c r="E372" s="236" t="s">
        <v>19</v>
      </c>
      <c r="F372" s="237" t="s">
        <v>961</v>
      </c>
      <c r="G372" s="234"/>
      <c r="H372" s="238">
        <v>1.1000000000000001</v>
      </c>
      <c r="I372" s="239"/>
      <c r="J372" s="234"/>
      <c r="K372" s="234"/>
      <c r="L372" s="240"/>
      <c r="M372" s="241"/>
      <c r="N372" s="242"/>
      <c r="O372" s="242"/>
      <c r="P372" s="242"/>
      <c r="Q372" s="242"/>
      <c r="R372" s="242"/>
      <c r="S372" s="242"/>
      <c r="T372" s="242"/>
      <c r="U372" s="243"/>
      <c r="V372" s="13"/>
      <c r="W372" s="13"/>
      <c r="X372" s="13"/>
      <c r="Y372" s="13"/>
      <c r="Z372" s="13"/>
      <c r="AA372" s="13"/>
      <c r="AB372" s="13"/>
      <c r="AC372" s="13"/>
      <c r="AD372" s="13"/>
      <c r="AE372" s="13"/>
      <c r="AT372" s="244" t="s">
        <v>238</v>
      </c>
      <c r="AU372" s="244" t="s">
        <v>84</v>
      </c>
      <c r="AV372" s="13" t="s">
        <v>84</v>
      </c>
      <c r="AW372" s="13" t="s">
        <v>37</v>
      </c>
      <c r="AX372" s="13" t="s">
        <v>75</v>
      </c>
      <c r="AY372" s="244" t="s">
        <v>227</v>
      </c>
    </row>
    <row r="373" s="14" customFormat="1">
      <c r="A373" s="14"/>
      <c r="B373" s="245"/>
      <c r="C373" s="246"/>
      <c r="D373" s="235" t="s">
        <v>238</v>
      </c>
      <c r="E373" s="247" t="s">
        <v>19</v>
      </c>
      <c r="F373" s="248" t="s">
        <v>240</v>
      </c>
      <c r="G373" s="246"/>
      <c r="H373" s="249">
        <v>1.1000000000000001</v>
      </c>
      <c r="I373" s="250"/>
      <c r="J373" s="246"/>
      <c r="K373" s="246"/>
      <c r="L373" s="251"/>
      <c r="M373" s="252"/>
      <c r="N373" s="253"/>
      <c r="O373" s="253"/>
      <c r="P373" s="253"/>
      <c r="Q373" s="253"/>
      <c r="R373" s="253"/>
      <c r="S373" s="253"/>
      <c r="T373" s="253"/>
      <c r="U373" s="254"/>
      <c r="V373" s="14"/>
      <c r="W373" s="14"/>
      <c r="X373" s="14"/>
      <c r="Y373" s="14"/>
      <c r="Z373" s="14"/>
      <c r="AA373" s="14"/>
      <c r="AB373" s="14"/>
      <c r="AC373" s="14"/>
      <c r="AD373" s="14"/>
      <c r="AE373" s="14"/>
      <c r="AT373" s="255" t="s">
        <v>238</v>
      </c>
      <c r="AU373" s="255" t="s">
        <v>84</v>
      </c>
      <c r="AV373" s="14" t="s">
        <v>234</v>
      </c>
      <c r="AW373" s="14" t="s">
        <v>37</v>
      </c>
      <c r="AX373" s="14" t="s">
        <v>82</v>
      </c>
      <c r="AY373" s="255" t="s">
        <v>227</v>
      </c>
    </row>
    <row r="374" s="2" customFormat="1" ht="16.5" customHeight="1">
      <c r="A374" s="40"/>
      <c r="B374" s="41"/>
      <c r="C374" s="256" t="s">
        <v>761</v>
      </c>
      <c r="D374" s="256" t="s">
        <v>241</v>
      </c>
      <c r="E374" s="257" t="s">
        <v>722</v>
      </c>
      <c r="F374" s="258" t="s">
        <v>723</v>
      </c>
      <c r="G374" s="259" t="s">
        <v>309</v>
      </c>
      <c r="H374" s="260">
        <v>1.155</v>
      </c>
      <c r="I374" s="261"/>
      <c r="J374" s="262">
        <f>ROUND(I374*H374,2)</f>
        <v>0</v>
      </c>
      <c r="K374" s="258" t="s">
        <v>233</v>
      </c>
      <c r="L374" s="263"/>
      <c r="M374" s="264" t="s">
        <v>19</v>
      </c>
      <c r="N374" s="265" t="s">
        <v>46</v>
      </c>
      <c r="O374" s="86"/>
      <c r="P374" s="224">
        <f>O374*H374</f>
        <v>0</v>
      </c>
      <c r="Q374" s="224">
        <v>0.00012</v>
      </c>
      <c r="R374" s="224">
        <f>Q374*H374</f>
        <v>0.00013860000000000001</v>
      </c>
      <c r="S374" s="224">
        <v>0</v>
      </c>
      <c r="T374" s="224">
        <f>S374*H374</f>
        <v>0</v>
      </c>
      <c r="U374" s="225" t="s">
        <v>19</v>
      </c>
      <c r="V374" s="40"/>
      <c r="W374" s="40"/>
      <c r="X374" s="40"/>
      <c r="Y374" s="40"/>
      <c r="Z374" s="40"/>
      <c r="AA374" s="40"/>
      <c r="AB374" s="40"/>
      <c r="AC374" s="40"/>
      <c r="AD374" s="40"/>
      <c r="AE374" s="40"/>
      <c r="AR374" s="226" t="s">
        <v>491</v>
      </c>
      <c r="AT374" s="226" t="s">
        <v>241</v>
      </c>
      <c r="AU374" s="226" t="s">
        <v>84</v>
      </c>
      <c r="AY374" s="19" t="s">
        <v>227</v>
      </c>
      <c r="BE374" s="227">
        <f>IF(N374="základní",J374,0)</f>
        <v>0</v>
      </c>
      <c r="BF374" s="227">
        <f>IF(N374="snížená",J374,0)</f>
        <v>0</v>
      </c>
      <c r="BG374" s="227">
        <f>IF(N374="zákl. přenesená",J374,0)</f>
        <v>0</v>
      </c>
      <c r="BH374" s="227">
        <f>IF(N374="sníž. přenesená",J374,0)</f>
        <v>0</v>
      </c>
      <c r="BI374" s="227">
        <f>IF(N374="nulová",J374,0)</f>
        <v>0</v>
      </c>
      <c r="BJ374" s="19" t="s">
        <v>82</v>
      </c>
      <c r="BK374" s="227">
        <f>ROUND(I374*H374,2)</f>
        <v>0</v>
      </c>
      <c r="BL374" s="19" t="s">
        <v>336</v>
      </c>
      <c r="BM374" s="226" t="s">
        <v>962</v>
      </c>
    </row>
    <row r="375" s="13" customFormat="1">
      <c r="A375" s="13"/>
      <c r="B375" s="233"/>
      <c r="C375" s="234"/>
      <c r="D375" s="235" t="s">
        <v>238</v>
      </c>
      <c r="E375" s="234"/>
      <c r="F375" s="237" t="s">
        <v>963</v>
      </c>
      <c r="G375" s="234"/>
      <c r="H375" s="238">
        <v>1.155</v>
      </c>
      <c r="I375" s="239"/>
      <c r="J375" s="234"/>
      <c r="K375" s="234"/>
      <c r="L375" s="240"/>
      <c r="M375" s="241"/>
      <c r="N375" s="242"/>
      <c r="O375" s="242"/>
      <c r="P375" s="242"/>
      <c r="Q375" s="242"/>
      <c r="R375" s="242"/>
      <c r="S375" s="242"/>
      <c r="T375" s="242"/>
      <c r="U375" s="243"/>
      <c r="V375" s="13"/>
      <c r="W375" s="13"/>
      <c r="X375" s="13"/>
      <c r="Y375" s="13"/>
      <c r="Z375" s="13"/>
      <c r="AA375" s="13"/>
      <c r="AB375" s="13"/>
      <c r="AC375" s="13"/>
      <c r="AD375" s="13"/>
      <c r="AE375" s="13"/>
      <c r="AT375" s="244" t="s">
        <v>238</v>
      </c>
      <c r="AU375" s="244" t="s">
        <v>84</v>
      </c>
      <c r="AV375" s="13" t="s">
        <v>84</v>
      </c>
      <c r="AW375" s="13" t="s">
        <v>4</v>
      </c>
      <c r="AX375" s="13" t="s">
        <v>82</v>
      </c>
      <c r="AY375" s="244" t="s">
        <v>227</v>
      </c>
    </row>
    <row r="376" s="2" customFormat="1" ht="16.5" customHeight="1">
      <c r="A376" s="40"/>
      <c r="B376" s="41"/>
      <c r="C376" s="215" t="s">
        <v>766</v>
      </c>
      <c r="D376" s="215" t="s">
        <v>229</v>
      </c>
      <c r="E376" s="216" t="s">
        <v>727</v>
      </c>
      <c r="F376" s="217" t="s">
        <v>728</v>
      </c>
      <c r="G376" s="218" t="s">
        <v>309</v>
      </c>
      <c r="H376" s="219">
        <v>20.879999999999999</v>
      </c>
      <c r="I376" s="220"/>
      <c r="J376" s="221">
        <f>ROUND(I376*H376,2)</f>
        <v>0</v>
      </c>
      <c r="K376" s="217" t="s">
        <v>233</v>
      </c>
      <c r="L376" s="46"/>
      <c r="M376" s="222" t="s">
        <v>19</v>
      </c>
      <c r="N376" s="223" t="s">
        <v>46</v>
      </c>
      <c r="O376" s="86"/>
      <c r="P376" s="224">
        <f>O376*H376</f>
        <v>0</v>
      </c>
      <c r="Q376" s="224">
        <v>3.0000000000000001E-05</v>
      </c>
      <c r="R376" s="224">
        <f>Q376*H376</f>
        <v>0.00062639999999999994</v>
      </c>
      <c r="S376" s="224">
        <v>0</v>
      </c>
      <c r="T376" s="224">
        <f>S376*H376</f>
        <v>0</v>
      </c>
      <c r="U376" s="225" t="s">
        <v>19</v>
      </c>
      <c r="V376" s="40"/>
      <c r="W376" s="40"/>
      <c r="X376" s="40"/>
      <c r="Y376" s="40"/>
      <c r="Z376" s="40"/>
      <c r="AA376" s="40"/>
      <c r="AB376" s="40"/>
      <c r="AC376" s="40"/>
      <c r="AD376" s="40"/>
      <c r="AE376" s="40"/>
      <c r="AR376" s="226" t="s">
        <v>336</v>
      </c>
      <c r="AT376" s="226" t="s">
        <v>229</v>
      </c>
      <c r="AU376" s="226" t="s">
        <v>84</v>
      </c>
      <c r="AY376" s="19" t="s">
        <v>227</v>
      </c>
      <c r="BE376" s="227">
        <f>IF(N376="základní",J376,0)</f>
        <v>0</v>
      </c>
      <c r="BF376" s="227">
        <f>IF(N376="snížená",J376,0)</f>
        <v>0</v>
      </c>
      <c r="BG376" s="227">
        <f>IF(N376="zákl. přenesená",J376,0)</f>
        <v>0</v>
      </c>
      <c r="BH376" s="227">
        <f>IF(N376="sníž. přenesená",J376,0)</f>
        <v>0</v>
      </c>
      <c r="BI376" s="227">
        <f>IF(N376="nulová",J376,0)</f>
        <v>0</v>
      </c>
      <c r="BJ376" s="19" t="s">
        <v>82</v>
      </c>
      <c r="BK376" s="227">
        <f>ROUND(I376*H376,2)</f>
        <v>0</v>
      </c>
      <c r="BL376" s="19" t="s">
        <v>336</v>
      </c>
      <c r="BM376" s="226" t="s">
        <v>964</v>
      </c>
    </row>
    <row r="377" s="2" customFormat="1">
      <c r="A377" s="40"/>
      <c r="B377" s="41"/>
      <c r="C377" s="42"/>
      <c r="D377" s="228" t="s">
        <v>236</v>
      </c>
      <c r="E377" s="42"/>
      <c r="F377" s="229" t="s">
        <v>730</v>
      </c>
      <c r="G377" s="42"/>
      <c r="H377" s="42"/>
      <c r="I377" s="230"/>
      <c r="J377" s="42"/>
      <c r="K377" s="42"/>
      <c r="L377" s="46"/>
      <c r="M377" s="231"/>
      <c r="N377" s="232"/>
      <c r="O377" s="86"/>
      <c r="P377" s="86"/>
      <c r="Q377" s="86"/>
      <c r="R377" s="86"/>
      <c r="S377" s="86"/>
      <c r="T377" s="86"/>
      <c r="U377" s="87"/>
      <c r="V377" s="40"/>
      <c r="W377" s="40"/>
      <c r="X377" s="40"/>
      <c r="Y377" s="40"/>
      <c r="Z377" s="40"/>
      <c r="AA377" s="40"/>
      <c r="AB377" s="40"/>
      <c r="AC377" s="40"/>
      <c r="AD377" s="40"/>
      <c r="AE377" s="40"/>
      <c r="AT377" s="19" t="s">
        <v>236</v>
      </c>
      <c r="AU377" s="19" t="s">
        <v>84</v>
      </c>
    </row>
    <row r="378" s="13" customFormat="1">
      <c r="A378" s="13"/>
      <c r="B378" s="233"/>
      <c r="C378" s="234"/>
      <c r="D378" s="235" t="s">
        <v>238</v>
      </c>
      <c r="E378" s="236" t="s">
        <v>19</v>
      </c>
      <c r="F378" s="237" t="s">
        <v>955</v>
      </c>
      <c r="G378" s="234"/>
      <c r="H378" s="238">
        <v>9.1999999999999993</v>
      </c>
      <c r="I378" s="239"/>
      <c r="J378" s="234"/>
      <c r="K378" s="234"/>
      <c r="L378" s="240"/>
      <c r="M378" s="241"/>
      <c r="N378" s="242"/>
      <c r="O378" s="242"/>
      <c r="P378" s="242"/>
      <c r="Q378" s="242"/>
      <c r="R378" s="242"/>
      <c r="S378" s="242"/>
      <c r="T378" s="242"/>
      <c r="U378" s="243"/>
      <c r="V378" s="13"/>
      <c r="W378" s="13"/>
      <c r="X378" s="13"/>
      <c r="Y378" s="13"/>
      <c r="Z378" s="13"/>
      <c r="AA378" s="13"/>
      <c r="AB378" s="13"/>
      <c r="AC378" s="13"/>
      <c r="AD378" s="13"/>
      <c r="AE378" s="13"/>
      <c r="AT378" s="244" t="s">
        <v>238</v>
      </c>
      <c r="AU378" s="244" t="s">
        <v>84</v>
      </c>
      <c r="AV378" s="13" t="s">
        <v>84</v>
      </c>
      <c r="AW378" s="13" t="s">
        <v>37</v>
      </c>
      <c r="AX378" s="13" t="s">
        <v>75</v>
      </c>
      <c r="AY378" s="244" t="s">
        <v>227</v>
      </c>
    </row>
    <row r="379" s="13" customFormat="1">
      <c r="A379" s="13"/>
      <c r="B379" s="233"/>
      <c r="C379" s="234"/>
      <c r="D379" s="235" t="s">
        <v>238</v>
      </c>
      <c r="E379" s="236" t="s">
        <v>19</v>
      </c>
      <c r="F379" s="237" t="s">
        <v>719</v>
      </c>
      <c r="G379" s="234"/>
      <c r="H379" s="238">
        <v>8.0800000000000001</v>
      </c>
      <c r="I379" s="239"/>
      <c r="J379" s="234"/>
      <c r="K379" s="234"/>
      <c r="L379" s="240"/>
      <c r="M379" s="241"/>
      <c r="N379" s="242"/>
      <c r="O379" s="242"/>
      <c r="P379" s="242"/>
      <c r="Q379" s="242"/>
      <c r="R379" s="242"/>
      <c r="S379" s="242"/>
      <c r="T379" s="242"/>
      <c r="U379" s="243"/>
      <c r="V379" s="13"/>
      <c r="W379" s="13"/>
      <c r="X379" s="13"/>
      <c r="Y379" s="13"/>
      <c r="Z379" s="13"/>
      <c r="AA379" s="13"/>
      <c r="AB379" s="13"/>
      <c r="AC379" s="13"/>
      <c r="AD379" s="13"/>
      <c r="AE379" s="13"/>
      <c r="AT379" s="244" t="s">
        <v>238</v>
      </c>
      <c r="AU379" s="244" t="s">
        <v>84</v>
      </c>
      <c r="AV379" s="13" t="s">
        <v>84</v>
      </c>
      <c r="AW379" s="13" t="s">
        <v>37</v>
      </c>
      <c r="AX379" s="13" t="s">
        <v>75</v>
      </c>
      <c r="AY379" s="244" t="s">
        <v>227</v>
      </c>
    </row>
    <row r="380" s="13" customFormat="1">
      <c r="A380" s="13"/>
      <c r="B380" s="233"/>
      <c r="C380" s="234"/>
      <c r="D380" s="235" t="s">
        <v>238</v>
      </c>
      <c r="E380" s="236" t="s">
        <v>19</v>
      </c>
      <c r="F380" s="237" t="s">
        <v>965</v>
      </c>
      <c r="G380" s="234"/>
      <c r="H380" s="238">
        <v>3.6000000000000001</v>
      </c>
      <c r="I380" s="239"/>
      <c r="J380" s="234"/>
      <c r="K380" s="234"/>
      <c r="L380" s="240"/>
      <c r="M380" s="241"/>
      <c r="N380" s="242"/>
      <c r="O380" s="242"/>
      <c r="P380" s="242"/>
      <c r="Q380" s="242"/>
      <c r="R380" s="242"/>
      <c r="S380" s="242"/>
      <c r="T380" s="242"/>
      <c r="U380" s="243"/>
      <c r="V380" s="13"/>
      <c r="W380" s="13"/>
      <c r="X380" s="13"/>
      <c r="Y380" s="13"/>
      <c r="Z380" s="13"/>
      <c r="AA380" s="13"/>
      <c r="AB380" s="13"/>
      <c r="AC380" s="13"/>
      <c r="AD380" s="13"/>
      <c r="AE380" s="13"/>
      <c r="AT380" s="244" t="s">
        <v>238</v>
      </c>
      <c r="AU380" s="244" t="s">
        <v>84</v>
      </c>
      <c r="AV380" s="13" t="s">
        <v>84</v>
      </c>
      <c r="AW380" s="13" t="s">
        <v>37</v>
      </c>
      <c r="AX380" s="13" t="s">
        <v>75</v>
      </c>
      <c r="AY380" s="244" t="s">
        <v>227</v>
      </c>
    </row>
    <row r="381" s="14" customFormat="1">
      <c r="A381" s="14"/>
      <c r="B381" s="245"/>
      <c r="C381" s="246"/>
      <c r="D381" s="235" t="s">
        <v>238</v>
      </c>
      <c r="E381" s="247" t="s">
        <v>19</v>
      </c>
      <c r="F381" s="248" t="s">
        <v>240</v>
      </c>
      <c r="G381" s="246"/>
      <c r="H381" s="249">
        <v>20.880000000000003</v>
      </c>
      <c r="I381" s="250"/>
      <c r="J381" s="246"/>
      <c r="K381" s="246"/>
      <c r="L381" s="251"/>
      <c r="M381" s="252"/>
      <c r="N381" s="253"/>
      <c r="O381" s="253"/>
      <c r="P381" s="253"/>
      <c r="Q381" s="253"/>
      <c r="R381" s="253"/>
      <c r="S381" s="253"/>
      <c r="T381" s="253"/>
      <c r="U381" s="254"/>
      <c r="V381" s="14"/>
      <c r="W381" s="14"/>
      <c r="X381" s="14"/>
      <c r="Y381" s="14"/>
      <c r="Z381" s="14"/>
      <c r="AA381" s="14"/>
      <c r="AB381" s="14"/>
      <c r="AC381" s="14"/>
      <c r="AD381" s="14"/>
      <c r="AE381" s="14"/>
      <c r="AT381" s="255" t="s">
        <v>238</v>
      </c>
      <c r="AU381" s="255" t="s">
        <v>84</v>
      </c>
      <c r="AV381" s="14" t="s">
        <v>234</v>
      </c>
      <c r="AW381" s="14" t="s">
        <v>37</v>
      </c>
      <c r="AX381" s="14" t="s">
        <v>82</v>
      </c>
      <c r="AY381" s="255" t="s">
        <v>227</v>
      </c>
    </row>
    <row r="382" s="2" customFormat="1" ht="16.5" customHeight="1">
      <c r="A382" s="40"/>
      <c r="B382" s="41"/>
      <c r="C382" s="215" t="s">
        <v>772</v>
      </c>
      <c r="D382" s="215" t="s">
        <v>229</v>
      </c>
      <c r="E382" s="216" t="s">
        <v>735</v>
      </c>
      <c r="F382" s="217" t="s">
        <v>736</v>
      </c>
      <c r="G382" s="218" t="s">
        <v>348</v>
      </c>
      <c r="H382" s="219">
        <v>4</v>
      </c>
      <c r="I382" s="220"/>
      <c r="J382" s="221">
        <f>ROUND(I382*H382,2)</f>
        <v>0</v>
      </c>
      <c r="K382" s="217" t="s">
        <v>233</v>
      </c>
      <c r="L382" s="46"/>
      <c r="M382" s="222" t="s">
        <v>19</v>
      </c>
      <c r="N382" s="223" t="s">
        <v>46</v>
      </c>
      <c r="O382" s="86"/>
      <c r="P382" s="224">
        <f>O382*H382</f>
        <v>0</v>
      </c>
      <c r="Q382" s="224">
        <v>0</v>
      </c>
      <c r="R382" s="224">
        <f>Q382*H382</f>
        <v>0</v>
      </c>
      <c r="S382" s="224">
        <v>0</v>
      </c>
      <c r="T382" s="224">
        <f>S382*H382</f>
        <v>0</v>
      </c>
      <c r="U382" s="225" t="s">
        <v>19</v>
      </c>
      <c r="V382" s="40"/>
      <c r="W382" s="40"/>
      <c r="X382" s="40"/>
      <c r="Y382" s="40"/>
      <c r="Z382" s="40"/>
      <c r="AA382" s="40"/>
      <c r="AB382" s="40"/>
      <c r="AC382" s="40"/>
      <c r="AD382" s="40"/>
      <c r="AE382" s="40"/>
      <c r="AR382" s="226" t="s">
        <v>336</v>
      </c>
      <c r="AT382" s="226" t="s">
        <v>229</v>
      </c>
      <c r="AU382" s="226" t="s">
        <v>84</v>
      </c>
      <c r="AY382" s="19" t="s">
        <v>227</v>
      </c>
      <c r="BE382" s="227">
        <f>IF(N382="základní",J382,0)</f>
        <v>0</v>
      </c>
      <c r="BF382" s="227">
        <f>IF(N382="snížená",J382,0)</f>
        <v>0</v>
      </c>
      <c r="BG382" s="227">
        <f>IF(N382="zákl. přenesená",J382,0)</f>
        <v>0</v>
      </c>
      <c r="BH382" s="227">
        <f>IF(N382="sníž. přenesená",J382,0)</f>
        <v>0</v>
      </c>
      <c r="BI382" s="227">
        <f>IF(N382="nulová",J382,0)</f>
        <v>0</v>
      </c>
      <c r="BJ382" s="19" t="s">
        <v>82</v>
      </c>
      <c r="BK382" s="227">
        <f>ROUND(I382*H382,2)</f>
        <v>0</v>
      </c>
      <c r="BL382" s="19" t="s">
        <v>336</v>
      </c>
      <c r="BM382" s="226" t="s">
        <v>966</v>
      </c>
    </row>
    <row r="383" s="2" customFormat="1">
      <c r="A383" s="40"/>
      <c r="B383" s="41"/>
      <c r="C383" s="42"/>
      <c r="D383" s="228" t="s">
        <v>236</v>
      </c>
      <c r="E383" s="42"/>
      <c r="F383" s="229" t="s">
        <v>738</v>
      </c>
      <c r="G383" s="42"/>
      <c r="H383" s="42"/>
      <c r="I383" s="230"/>
      <c r="J383" s="42"/>
      <c r="K383" s="42"/>
      <c r="L383" s="46"/>
      <c r="M383" s="231"/>
      <c r="N383" s="232"/>
      <c r="O383" s="86"/>
      <c r="P383" s="86"/>
      <c r="Q383" s="86"/>
      <c r="R383" s="86"/>
      <c r="S383" s="86"/>
      <c r="T383" s="86"/>
      <c r="U383" s="87"/>
      <c r="V383" s="40"/>
      <c r="W383" s="40"/>
      <c r="X383" s="40"/>
      <c r="Y383" s="40"/>
      <c r="Z383" s="40"/>
      <c r="AA383" s="40"/>
      <c r="AB383" s="40"/>
      <c r="AC383" s="40"/>
      <c r="AD383" s="40"/>
      <c r="AE383" s="40"/>
      <c r="AT383" s="19" t="s">
        <v>236</v>
      </c>
      <c r="AU383" s="19" t="s">
        <v>84</v>
      </c>
    </row>
    <row r="384" s="13" customFormat="1">
      <c r="A384" s="13"/>
      <c r="B384" s="233"/>
      <c r="C384" s="234"/>
      <c r="D384" s="235" t="s">
        <v>238</v>
      </c>
      <c r="E384" s="236" t="s">
        <v>19</v>
      </c>
      <c r="F384" s="237" t="s">
        <v>234</v>
      </c>
      <c r="G384" s="234"/>
      <c r="H384" s="238">
        <v>4</v>
      </c>
      <c r="I384" s="239"/>
      <c r="J384" s="234"/>
      <c r="K384" s="234"/>
      <c r="L384" s="240"/>
      <c r="M384" s="241"/>
      <c r="N384" s="242"/>
      <c r="O384" s="242"/>
      <c r="P384" s="242"/>
      <c r="Q384" s="242"/>
      <c r="R384" s="242"/>
      <c r="S384" s="242"/>
      <c r="T384" s="242"/>
      <c r="U384" s="243"/>
      <c r="V384" s="13"/>
      <c r="W384" s="13"/>
      <c r="X384" s="13"/>
      <c r="Y384" s="13"/>
      <c r="Z384" s="13"/>
      <c r="AA384" s="13"/>
      <c r="AB384" s="13"/>
      <c r="AC384" s="13"/>
      <c r="AD384" s="13"/>
      <c r="AE384" s="13"/>
      <c r="AT384" s="244" t="s">
        <v>238</v>
      </c>
      <c r="AU384" s="244" t="s">
        <v>84</v>
      </c>
      <c r="AV384" s="13" t="s">
        <v>84</v>
      </c>
      <c r="AW384" s="13" t="s">
        <v>37</v>
      </c>
      <c r="AX384" s="13" t="s">
        <v>75</v>
      </c>
      <c r="AY384" s="244" t="s">
        <v>227</v>
      </c>
    </row>
    <row r="385" s="14" customFormat="1">
      <c r="A385" s="14"/>
      <c r="B385" s="245"/>
      <c r="C385" s="246"/>
      <c r="D385" s="235" t="s">
        <v>238</v>
      </c>
      <c r="E385" s="247" t="s">
        <v>19</v>
      </c>
      <c r="F385" s="248" t="s">
        <v>240</v>
      </c>
      <c r="G385" s="246"/>
      <c r="H385" s="249">
        <v>4</v>
      </c>
      <c r="I385" s="250"/>
      <c r="J385" s="246"/>
      <c r="K385" s="246"/>
      <c r="L385" s="251"/>
      <c r="M385" s="252"/>
      <c r="N385" s="253"/>
      <c r="O385" s="253"/>
      <c r="P385" s="253"/>
      <c r="Q385" s="253"/>
      <c r="R385" s="253"/>
      <c r="S385" s="253"/>
      <c r="T385" s="253"/>
      <c r="U385" s="254"/>
      <c r="V385" s="14"/>
      <c r="W385" s="14"/>
      <c r="X385" s="14"/>
      <c r="Y385" s="14"/>
      <c r="Z385" s="14"/>
      <c r="AA385" s="14"/>
      <c r="AB385" s="14"/>
      <c r="AC385" s="14"/>
      <c r="AD385" s="14"/>
      <c r="AE385" s="14"/>
      <c r="AT385" s="255" t="s">
        <v>238</v>
      </c>
      <c r="AU385" s="255" t="s">
        <v>84</v>
      </c>
      <c r="AV385" s="14" t="s">
        <v>234</v>
      </c>
      <c r="AW385" s="14" t="s">
        <v>37</v>
      </c>
      <c r="AX385" s="14" t="s">
        <v>82</v>
      </c>
      <c r="AY385" s="255" t="s">
        <v>227</v>
      </c>
    </row>
    <row r="386" s="2" customFormat="1" ht="16.5" customHeight="1">
      <c r="A386" s="40"/>
      <c r="B386" s="41"/>
      <c r="C386" s="215" t="s">
        <v>778</v>
      </c>
      <c r="D386" s="215" t="s">
        <v>229</v>
      </c>
      <c r="E386" s="216" t="s">
        <v>740</v>
      </c>
      <c r="F386" s="217" t="s">
        <v>741</v>
      </c>
      <c r="G386" s="218" t="s">
        <v>348</v>
      </c>
      <c r="H386" s="219">
        <v>2</v>
      </c>
      <c r="I386" s="220"/>
      <c r="J386" s="221">
        <f>ROUND(I386*H386,2)</f>
        <v>0</v>
      </c>
      <c r="K386" s="217" t="s">
        <v>233</v>
      </c>
      <c r="L386" s="46"/>
      <c r="M386" s="222" t="s">
        <v>19</v>
      </c>
      <c r="N386" s="223" t="s">
        <v>46</v>
      </c>
      <c r="O386" s="86"/>
      <c r="P386" s="224">
        <f>O386*H386</f>
        <v>0</v>
      </c>
      <c r="Q386" s="224">
        <v>0</v>
      </c>
      <c r="R386" s="224">
        <f>Q386*H386</f>
        <v>0</v>
      </c>
      <c r="S386" s="224">
        <v>0</v>
      </c>
      <c r="T386" s="224">
        <f>S386*H386</f>
        <v>0</v>
      </c>
      <c r="U386" s="225" t="s">
        <v>19</v>
      </c>
      <c r="V386" s="40"/>
      <c r="W386" s="40"/>
      <c r="X386" s="40"/>
      <c r="Y386" s="40"/>
      <c r="Z386" s="40"/>
      <c r="AA386" s="40"/>
      <c r="AB386" s="40"/>
      <c r="AC386" s="40"/>
      <c r="AD386" s="40"/>
      <c r="AE386" s="40"/>
      <c r="AR386" s="226" t="s">
        <v>336</v>
      </c>
      <c r="AT386" s="226" t="s">
        <v>229</v>
      </c>
      <c r="AU386" s="226" t="s">
        <v>84</v>
      </c>
      <c r="AY386" s="19" t="s">
        <v>227</v>
      </c>
      <c r="BE386" s="227">
        <f>IF(N386="základní",J386,0)</f>
        <v>0</v>
      </c>
      <c r="BF386" s="227">
        <f>IF(N386="snížená",J386,0)</f>
        <v>0</v>
      </c>
      <c r="BG386" s="227">
        <f>IF(N386="zákl. přenesená",J386,0)</f>
        <v>0</v>
      </c>
      <c r="BH386" s="227">
        <f>IF(N386="sníž. přenesená",J386,0)</f>
        <v>0</v>
      </c>
      <c r="BI386" s="227">
        <f>IF(N386="nulová",J386,0)</f>
        <v>0</v>
      </c>
      <c r="BJ386" s="19" t="s">
        <v>82</v>
      </c>
      <c r="BK386" s="227">
        <f>ROUND(I386*H386,2)</f>
        <v>0</v>
      </c>
      <c r="BL386" s="19" t="s">
        <v>336</v>
      </c>
      <c r="BM386" s="226" t="s">
        <v>967</v>
      </c>
    </row>
    <row r="387" s="2" customFormat="1">
      <c r="A387" s="40"/>
      <c r="B387" s="41"/>
      <c r="C387" s="42"/>
      <c r="D387" s="228" t="s">
        <v>236</v>
      </c>
      <c r="E387" s="42"/>
      <c r="F387" s="229" t="s">
        <v>743</v>
      </c>
      <c r="G387" s="42"/>
      <c r="H387" s="42"/>
      <c r="I387" s="230"/>
      <c r="J387" s="42"/>
      <c r="K387" s="42"/>
      <c r="L387" s="46"/>
      <c r="M387" s="231"/>
      <c r="N387" s="232"/>
      <c r="O387" s="86"/>
      <c r="P387" s="86"/>
      <c r="Q387" s="86"/>
      <c r="R387" s="86"/>
      <c r="S387" s="86"/>
      <c r="T387" s="86"/>
      <c r="U387" s="87"/>
      <c r="V387" s="40"/>
      <c r="W387" s="40"/>
      <c r="X387" s="40"/>
      <c r="Y387" s="40"/>
      <c r="Z387" s="40"/>
      <c r="AA387" s="40"/>
      <c r="AB387" s="40"/>
      <c r="AC387" s="40"/>
      <c r="AD387" s="40"/>
      <c r="AE387" s="40"/>
      <c r="AT387" s="19" t="s">
        <v>236</v>
      </c>
      <c r="AU387" s="19" t="s">
        <v>84</v>
      </c>
    </row>
    <row r="388" s="13" customFormat="1">
      <c r="A388" s="13"/>
      <c r="B388" s="233"/>
      <c r="C388" s="234"/>
      <c r="D388" s="235" t="s">
        <v>238</v>
      </c>
      <c r="E388" s="236" t="s">
        <v>19</v>
      </c>
      <c r="F388" s="237" t="s">
        <v>84</v>
      </c>
      <c r="G388" s="234"/>
      <c r="H388" s="238">
        <v>2</v>
      </c>
      <c r="I388" s="239"/>
      <c r="J388" s="234"/>
      <c r="K388" s="234"/>
      <c r="L388" s="240"/>
      <c r="M388" s="241"/>
      <c r="N388" s="242"/>
      <c r="O388" s="242"/>
      <c r="P388" s="242"/>
      <c r="Q388" s="242"/>
      <c r="R388" s="242"/>
      <c r="S388" s="242"/>
      <c r="T388" s="242"/>
      <c r="U388" s="243"/>
      <c r="V388" s="13"/>
      <c r="W388" s="13"/>
      <c r="X388" s="13"/>
      <c r="Y388" s="13"/>
      <c r="Z388" s="13"/>
      <c r="AA388" s="13"/>
      <c r="AB388" s="13"/>
      <c r="AC388" s="13"/>
      <c r="AD388" s="13"/>
      <c r="AE388" s="13"/>
      <c r="AT388" s="244" t="s">
        <v>238</v>
      </c>
      <c r="AU388" s="244" t="s">
        <v>84</v>
      </c>
      <c r="AV388" s="13" t="s">
        <v>84</v>
      </c>
      <c r="AW388" s="13" t="s">
        <v>37</v>
      </c>
      <c r="AX388" s="13" t="s">
        <v>75</v>
      </c>
      <c r="AY388" s="244" t="s">
        <v>227</v>
      </c>
    </row>
    <row r="389" s="14" customFormat="1">
      <c r="A389" s="14"/>
      <c r="B389" s="245"/>
      <c r="C389" s="246"/>
      <c r="D389" s="235" t="s">
        <v>238</v>
      </c>
      <c r="E389" s="247" t="s">
        <v>19</v>
      </c>
      <c r="F389" s="248" t="s">
        <v>240</v>
      </c>
      <c r="G389" s="246"/>
      <c r="H389" s="249">
        <v>2</v>
      </c>
      <c r="I389" s="250"/>
      <c r="J389" s="246"/>
      <c r="K389" s="246"/>
      <c r="L389" s="251"/>
      <c r="M389" s="252"/>
      <c r="N389" s="253"/>
      <c r="O389" s="253"/>
      <c r="P389" s="253"/>
      <c r="Q389" s="253"/>
      <c r="R389" s="253"/>
      <c r="S389" s="253"/>
      <c r="T389" s="253"/>
      <c r="U389" s="254"/>
      <c r="V389" s="14"/>
      <c r="W389" s="14"/>
      <c r="X389" s="14"/>
      <c r="Y389" s="14"/>
      <c r="Z389" s="14"/>
      <c r="AA389" s="14"/>
      <c r="AB389" s="14"/>
      <c r="AC389" s="14"/>
      <c r="AD389" s="14"/>
      <c r="AE389" s="14"/>
      <c r="AT389" s="255" t="s">
        <v>238</v>
      </c>
      <c r="AU389" s="255" t="s">
        <v>84</v>
      </c>
      <c r="AV389" s="14" t="s">
        <v>234</v>
      </c>
      <c r="AW389" s="14" t="s">
        <v>37</v>
      </c>
      <c r="AX389" s="14" t="s">
        <v>82</v>
      </c>
      <c r="AY389" s="255" t="s">
        <v>227</v>
      </c>
    </row>
    <row r="390" s="2" customFormat="1" ht="16.5" customHeight="1">
      <c r="A390" s="40"/>
      <c r="B390" s="41"/>
      <c r="C390" s="215" t="s">
        <v>968</v>
      </c>
      <c r="D390" s="215" t="s">
        <v>229</v>
      </c>
      <c r="E390" s="216" t="s">
        <v>745</v>
      </c>
      <c r="F390" s="217" t="s">
        <v>746</v>
      </c>
      <c r="G390" s="218" t="s">
        <v>348</v>
      </c>
      <c r="H390" s="219">
        <v>1</v>
      </c>
      <c r="I390" s="220"/>
      <c r="J390" s="221">
        <f>ROUND(I390*H390,2)</f>
        <v>0</v>
      </c>
      <c r="K390" s="217" t="s">
        <v>233</v>
      </c>
      <c r="L390" s="46"/>
      <c r="M390" s="222" t="s">
        <v>19</v>
      </c>
      <c r="N390" s="223" t="s">
        <v>46</v>
      </c>
      <c r="O390" s="86"/>
      <c r="P390" s="224">
        <f>O390*H390</f>
        <v>0</v>
      </c>
      <c r="Q390" s="224">
        <v>0</v>
      </c>
      <c r="R390" s="224">
        <f>Q390*H390</f>
        <v>0</v>
      </c>
      <c r="S390" s="224">
        <v>0</v>
      </c>
      <c r="T390" s="224">
        <f>S390*H390</f>
        <v>0</v>
      </c>
      <c r="U390" s="225" t="s">
        <v>19</v>
      </c>
      <c r="V390" s="40"/>
      <c r="W390" s="40"/>
      <c r="X390" s="40"/>
      <c r="Y390" s="40"/>
      <c r="Z390" s="40"/>
      <c r="AA390" s="40"/>
      <c r="AB390" s="40"/>
      <c r="AC390" s="40"/>
      <c r="AD390" s="40"/>
      <c r="AE390" s="40"/>
      <c r="AR390" s="226" t="s">
        <v>336</v>
      </c>
      <c r="AT390" s="226" t="s">
        <v>229</v>
      </c>
      <c r="AU390" s="226" t="s">
        <v>84</v>
      </c>
      <c r="AY390" s="19" t="s">
        <v>227</v>
      </c>
      <c r="BE390" s="227">
        <f>IF(N390="základní",J390,0)</f>
        <v>0</v>
      </c>
      <c r="BF390" s="227">
        <f>IF(N390="snížená",J390,0)</f>
        <v>0</v>
      </c>
      <c r="BG390" s="227">
        <f>IF(N390="zákl. přenesená",J390,0)</f>
        <v>0</v>
      </c>
      <c r="BH390" s="227">
        <f>IF(N390="sníž. přenesená",J390,0)</f>
        <v>0</v>
      </c>
      <c r="BI390" s="227">
        <f>IF(N390="nulová",J390,0)</f>
        <v>0</v>
      </c>
      <c r="BJ390" s="19" t="s">
        <v>82</v>
      </c>
      <c r="BK390" s="227">
        <f>ROUND(I390*H390,2)</f>
        <v>0</v>
      </c>
      <c r="BL390" s="19" t="s">
        <v>336</v>
      </c>
      <c r="BM390" s="226" t="s">
        <v>969</v>
      </c>
    </row>
    <row r="391" s="2" customFormat="1">
      <c r="A391" s="40"/>
      <c r="B391" s="41"/>
      <c r="C391" s="42"/>
      <c r="D391" s="228" t="s">
        <v>236</v>
      </c>
      <c r="E391" s="42"/>
      <c r="F391" s="229" t="s">
        <v>748</v>
      </c>
      <c r="G391" s="42"/>
      <c r="H391" s="42"/>
      <c r="I391" s="230"/>
      <c r="J391" s="42"/>
      <c r="K391" s="42"/>
      <c r="L391" s="46"/>
      <c r="M391" s="231"/>
      <c r="N391" s="232"/>
      <c r="O391" s="86"/>
      <c r="P391" s="86"/>
      <c r="Q391" s="86"/>
      <c r="R391" s="86"/>
      <c r="S391" s="86"/>
      <c r="T391" s="86"/>
      <c r="U391" s="87"/>
      <c r="V391" s="40"/>
      <c r="W391" s="40"/>
      <c r="X391" s="40"/>
      <c r="Y391" s="40"/>
      <c r="Z391" s="40"/>
      <c r="AA391" s="40"/>
      <c r="AB391" s="40"/>
      <c r="AC391" s="40"/>
      <c r="AD391" s="40"/>
      <c r="AE391" s="40"/>
      <c r="AT391" s="19" t="s">
        <v>236</v>
      </c>
      <c r="AU391" s="19" t="s">
        <v>84</v>
      </c>
    </row>
    <row r="392" s="13" customFormat="1">
      <c r="A392" s="13"/>
      <c r="B392" s="233"/>
      <c r="C392" s="234"/>
      <c r="D392" s="235" t="s">
        <v>238</v>
      </c>
      <c r="E392" s="236" t="s">
        <v>19</v>
      </c>
      <c r="F392" s="237" t="s">
        <v>82</v>
      </c>
      <c r="G392" s="234"/>
      <c r="H392" s="238">
        <v>1</v>
      </c>
      <c r="I392" s="239"/>
      <c r="J392" s="234"/>
      <c r="K392" s="234"/>
      <c r="L392" s="240"/>
      <c r="M392" s="241"/>
      <c r="N392" s="242"/>
      <c r="O392" s="242"/>
      <c r="P392" s="242"/>
      <c r="Q392" s="242"/>
      <c r="R392" s="242"/>
      <c r="S392" s="242"/>
      <c r="T392" s="242"/>
      <c r="U392" s="243"/>
      <c r="V392" s="13"/>
      <c r="W392" s="13"/>
      <c r="X392" s="13"/>
      <c r="Y392" s="13"/>
      <c r="Z392" s="13"/>
      <c r="AA392" s="13"/>
      <c r="AB392" s="13"/>
      <c r="AC392" s="13"/>
      <c r="AD392" s="13"/>
      <c r="AE392" s="13"/>
      <c r="AT392" s="244" t="s">
        <v>238</v>
      </c>
      <c r="AU392" s="244" t="s">
        <v>84</v>
      </c>
      <c r="AV392" s="13" t="s">
        <v>84</v>
      </c>
      <c r="AW392" s="13" t="s">
        <v>37</v>
      </c>
      <c r="AX392" s="13" t="s">
        <v>75</v>
      </c>
      <c r="AY392" s="244" t="s">
        <v>227</v>
      </c>
    </row>
    <row r="393" s="14" customFormat="1">
      <c r="A393" s="14"/>
      <c r="B393" s="245"/>
      <c r="C393" s="246"/>
      <c r="D393" s="235" t="s">
        <v>238</v>
      </c>
      <c r="E393" s="247" t="s">
        <v>19</v>
      </c>
      <c r="F393" s="248" t="s">
        <v>240</v>
      </c>
      <c r="G393" s="246"/>
      <c r="H393" s="249">
        <v>1</v>
      </c>
      <c r="I393" s="250"/>
      <c r="J393" s="246"/>
      <c r="K393" s="246"/>
      <c r="L393" s="251"/>
      <c r="M393" s="252"/>
      <c r="N393" s="253"/>
      <c r="O393" s="253"/>
      <c r="P393" s="253"/>
      <c r="Q393" s="253"/>
      <c r="R393" s="253"/>
      <c r="S393" s="253"/>
      <c r="T393" s="253"/>
      <c r="U393" s="254"/>
      <c r="V393" s="14"/>
      <c r="W393" s="14"/>
      <c r="X393" s="14"/>
      <c r="Y393" s="14"/>
      <c r="Z393" s="14"/>
      <c r="AA393" s="14"/>
      <c r="AB393" s="14"/>
      <c r="AC393" s="14"/>
      <c r="AD393" s="14"/>
      <c r="AE393" s="14"/>
      <c r="AT393" s="255" t="s">
        <v>238</v>
      </c>
      <c r="AU393" s="255" t="s">
        <v>84</v>
      </c>
      <c r="AV393" s="14" t="s">
        <v>234</v>
      </c>
      <c r="AW393" s="14" t="s">
        <v>37</v>
      </c>
      <c r="AX393" s="14" t="s">
        <v>82</v>
      </c>
      <c r="AY393" s="255" t="s">
        <v>227</v>
      </c>
    </row>
    <row r="394" s="2" customFormat="1" ht="16.5" customHeight="1">
      <c r="A394" s="40"/>
      <c r="B394" s="41"/>
      <c r="C394" s="215" t="s">
        <v>970</v>
      </c>
      <c r="D394" s="215" t="s">
        <v>229</v>
      </c>
      <c r="E394" s="216" t="s">
        <v>751</v>
      </c>
      <c r="F394" s="217" t="s">
        <v>752</v>
      </c>
      <c r="G394" s="218" t="s">
        <v>309</v>
      </c>
      <c r="H394" s="219">
        <v>3</v>
      </c>
      <c r="I394" s="220"/>
      <c r="J394" s="221">
        <f>ROUND(I394*H394,2)</f>
        <v>0</v>
      </c>
      <c r="K394" s="217" t="s">
        <v>233</v>
      </c>
      <c r="L394" s="46"/>
      <c r="M394" s="222" t="s">
        <v>19</v>
      </c>
      <c r="N394" s="223" t="s">
        <v>46</v>
      </c>
      <c r="O394" s="86"/>
      <c r="P394" s="224">
        <f>O394*H394</f>
        <v>0</v>
      </c>
      <c r="Q394" s="224">
        <v>0</v>
      </c>
      <c r="R394" s="224">
        <f>Q394*H394</f>
        <v>0</v>
      </c>
      <c r="S394" s="224">
        <v>0</v>
      </c>
      <c r="T394" s="224">
        <f>S394*H394</f>
        <v>0</v>
      </c>
      <c r="U394" s="225" t="s">
        <v>19</v>
      </c>
      <c r="V394" s="40"/>
      <c r="W394" s="40"/>
      <c r="X394" s="40"/>
      <c r="Y394" s="40"/>
      <c r="Z394" s="40"/>
      <c r="AA394" s="40"/>
      <c r="AB394" s="40"/>
      <c r="AC394" s="40"/>
      <c r="AD394" s="40"/>
      <c r="AE394" s="40"/>
      <c r="AR394" s="226" t="s">
        <v>336</v>
      </c>
      <c r="AT394" s="226" t="s">
        <v>229</v>
      </c>
      <c r="AU394" s="226" t="s">
        <v>84</v>
      </c>
      <c r="AY394" s="19" t="s">
        <v>227</v>
      </c>
      <c r="BE394" s="227">
        <f>IF(N394="základní",J394,0)</f>
        <v>0</v>
      </c>
      <c r="BF394" s="227">
        <f>IF(N394="snížená",J394,0)</f>
        <v>0</v>
      </c>
      <c r="BG394" s="227">
        <f>IF(N394="zákl. přenesená",J394,0)</f>
        <v>0</v>
      </c>
      <c r="BH394" s="227">
        <f>IF(N394="sníž. přenesená",J394,0)</f>
        <v>0</v>
      </c>
      <c r="BI394" s="227">
        <f>IF(N394="nulová",J394,0)</f>
        <v>0</v>
      </c>
      <c r="BJ394" s="19" t="s">
        <v>82</v>
      </c>
      <c r="BK394" s="227">
        <f>ROUND(I394*H394,2)</f>
        <v>0</v>
      </c>
      <c r="BL394" s="19" t="s">
        <v>336</v>
      </c>
      <c r="BM394" s="226" t="s">
        <v>971</v>
      </c>
    </row>
    <row r="395" s="2" customFormat="1">
      <c r="A395" s="40"/>
      <c r="B395" s="41"/>
      <c r="C395" s="42"/>
      <c r="D395" s="228" t="s">
        <v>236</v>
      </c>
      <c r="E395" s="42"/>
      <c r="F395" s="229" t="s">
        <v>754</v>
      </c>
      <c r="G395" s="42"/>
      <c r="H395" s="42"/>
      <c r="I395" s="230"/>
      <c r="J395" s="42"/>
      <c r="K395" s="42"/>
      <c r="L395" s="46"/>
      <c r="M395" s="231"/>
      <c r="N395" s="232"/>
      <c r="O395" s="86"/>
      <c r="P395" s="86"/>
      <c r="Q395" s="86"/>
      <c r="R395" s="86"/>
      <c r="S395" s="86"/>
      <c r="T395" s="86"/>
      <c r="U395" s="87"/>
      <c r="V395" s="40"/>
      <c r="W395" s="40"/>
      <c r="X395" s="40"/>
      <c r="Y395" s="40"/>
      <c r="Z395" s="40"/>
      <c r="AA395" s="40"/>
      <c r="AB395" s="40"/>
      <c r="AC395" s="40"/>
      <c r="AD395" s="40"/>
      <c r="AE395" s="40"/>
      <c r="AT395" s="19" t="s">
        <v>236</v>
      </c>
      <c r="AU395" s="19" t="s">
        <v>84</v>
      </c>
    </row>
    <row r="396" s="13" customFormat="1">
      <c r="A396" s="13"/>
      <c r="B396" s="233"/>
      <c r="C396" s="234"/>
      <c r="D396" s="235" t="s">
        <v>238</v>
      </c>
      <c r="E396" s="236" t="s">
        <v>19</v>
      </c>
      <c r="F396" s="237" t="s">
        <v>972</v>
      </c>
      <c r="G396" s="234"/>
      <c r="H396" s="238">
        <v>3</v>
      </c>
      <c r="I396" s="239"/>
      <c r="J396" s="234"/>
      <c r="K396" s="234"/>
      <c r="L396" s="240"/>
      <c r="M396" s="241"/>
      <c r="N396" s="242"/>
      <c r="O396" s="242"/>
      <c r="P396" s="242"/>
      <c r="Q396" s="242"/>
      <c r="R396" s="242"/>
      <c r="S396" s="242"/>
      <c r="T396" s="242"/>
      <c r="U396" s="243"/>
      <c r="V396" s="13"/>
      <c r="W396" s="13"/>
      <c r="X396" s="13"/>
      <c r="Y396" s="13"/>
      <c r="Z396" s="13"/>
      <c r="AA396" s="13"/>
      <c r="AB396" s="13"/>
      <c r="AC396" s="13"/>
      <c r="AD396" s="13"/>
      <c r="AE396" s="13"/>
      <c r="AT396" s="244" t="s">
        <v>238</v>
      </c>
      <c r="AU396" s="244" t="s">
        <v>84</v>
      </c>
      <c r="AV396" s="13" t="s">
        <v>84</v>
      </c>
      <c r="AW396" s="13" t="s">
        <v>37</v>
      </c>
      <c r="AX396" s="13" t="s">
        <v>75</v>
      </c>
      <c r="AY396" s="244" t="s">
        <v>227</v>
      </c>
    </row>
    <row r="397" s="14" customFormat="1">
      <c r="A397" s="14"/>
      <c r="B397" s="245"/>
      <c r="C397" s="246"/>
      <c r="D397" s="235" t="s">
        <v>238</v>
      </c>
      <c r="E397" s="247" t="s">
        <v>19</v>
      </c>
      <c r="F397" s="248" t="s">
        <v>240</v>
      </c>
      <c r="G397" s="246"/>
      <c r="H397" s="249">
        <v>3</v>
      </c>
      <c r="I397" s="250"/>
      <c r="J397" s="246"/>
      <c r="K397" s="246"/>
      <c r="L397" s="251"/>
      <c r="M397" s="252"/>
      <c r="N397" s="253"/>
      <c r="O397" s="253"/>
      <c r="P397" s="253"/>
      <c r="Q397" s="253"/>
      <c r="R397" s="253"/>
      <c r="S397" s="253"/>
      <c r="T397" s="253"/>
      <c r="U397" s="254"/>
      <c r="V397" s="14"/>
      <c r="W397" s="14"/>
      <c r="X397" s="14"/>
      <c r="Y397" s="14"/>
      <c r="Z397" s="14"/>
      <c r="AA397" s="14"/>
      <c r="AB397" s="14"/>
      <c r="AC397" s="14"/>
      <c r="AD397" s="14"/>
      <c r="AE397" s="14"/>
      <c r="AT397" s="255" t="s">
        <v>238</v>
      </c>
      <c r="AU397" s="255" t="s">
        <v>84</v>
      </c>
      <c r="AV397" s="14" t="s">
        <v>234</v>
      </c>
      <c r="AW397" s="14" t="s">
        <v>37</v>
      </c>
      <c r="AX397" s="14" t="s">
        <v>82</v>
      </c>
      <c r="AY397" s="255" t="s">
        <v>227</v>
      </c>
    </row>
    <row r="398" s="2" customFormat="1" ht="16.5" customHeight="1">
      <c r="A398" s="40"/>
      <c r="B398" s="41"/>
      <c r="C398" s="215" t="s">
        <v>973</v>
      </c>
      <c r="D398" s="215" t="s">
        <v>229</v>
      </c>
      <c r="E398" s="216" t="s">
        <v>757</v>
      </c>
      <c r="F398" s="217" t="s">
        <v>758</v>
      </c>
      <c r="G398" s="218" t="s">
        <v>259</v>
      </c>
      <c r="H398" s="219">
        <v>29.506</v>
      </c>
      <c r="I398" s="220"/>
      <c r="J398" s="221">
        <f>ROUND(I398*H398,2)</f>
        <v>0</v>
      </c>
      <c r="K398" s="217" t="s">
        <v>233</v>
      </c>
      <c r="L398" s="46"/>
      <c r="M398" s="222" t="s">
        <v>19</v>
      </c>
      <c r="N398" s="223" t="s">
        <v>46</v>
      </c>
      <c r="O398" s="86"/>
      <c r="P398" s="224">
        <f>O398*H398</f>
        <v>0</v>
      </c>
      <c r="Q398" s="224">
        <v>5.0000000000000002E-05</v>
      </c>
      <c r="R398" s="224">
        <f>Q398*H398</f>
        <v>0.0014753000000000001</v>
      </c>
      <c r="S398" s="224">
        <v>0</v>
      </c>
      <c r="T398" s="224">
        <f>S398*H398</f>
        <v>0</v>
      </c>
      <c r="U398" s="225" t="s">
        <v>19</v>
      </c>
      <c r="V398" s="40"/>
      <c r="W398" s="40"/>
      <c r="X398" s="40"/>
      <c r="Y398" s="40"/>
      <c r="Z398" s="40"/>
      <c r="AA398" s="40"/>
      <c r="AB398" s="40"/>
      <c r="AC398" s="40"/>
      <c r="AD398" s="40"/>
      <c r="AE398" s="40"/>
      <c r="AR398" s="226" t="s">
        <v>336</v>
      </c>
      <c r="AT398" s="226" t="s">
        <v>229</v>
      </c>
      <c r="AU398" s="226" t="s">
        <v>84</v>
      </c>
      <c r="AY398" s="19" t="s">
        <v>227</v>
      </c>
      <c r="BE398" s="227">
        <f>IF(N398="základní",J398,0)</f>
        <v>0</v>
      </c>
      <c r="BF398" s="227">
        <f>IF(N398="snížená",J398,0)</f>
        <v>0</v>
      </c>
      <c r="BG398" s="227">
        <f>IF(N398="zákl. přenesená",J398,0)</f>
        <v>0</v>
      </c>
      <c r="BH398" s="227">
        <f>IF(N398="sníž. přenesená",J398,0)</f>
        <v>0</v>
      </c>
      <c r="BI398" s="227">
        <f>IF(N398="nulová",J398,0)</f>
        <v>0</v>
      </c>
      <c r="BJ398" s="19" t="s">
        <v>82</v>
      </c>
      <c r="BK398" s="227">
        <f>ROUND(I398*H398,2)</f>
        <v>0</v>
      </c>
      <c r="BL398" s="19" t="s">
        <v>336</v>
      </c>
      <c r="BM398" s="226" t="s">
        <v>974</v>
      </c>
    </row>
    <row r="399" s="2" customFormat="1">
      <c r="A399" s="40"/>
      <c r="B399" s="41"/>
      <c r="C399" s="42"/>
      <c r="D399" s="228" t="s">
        <v>236</v>
      </c>
      <c r="E399" s="42"/>
      <c r="F399" s="229" t="s">
        <v>760</v>
      </c>
      <c r="G399" s="42"/>
      <c r="H399" s="42"/>
      <c r="I399" s="230"/>
      <c r="J399" s="42"/>
      <c r="K399" s="42"/>
      <c r="L399" s="46"/>
      <c r="M399" s="231"/>
      <c r="N399" s="232"/>
      <c r="O399" s="86"/>
      <c r="P399" s="86"/>
      <c r="Q399" s="86"/>
      <c r="R399" s="86"/>
      <c r="S399" s="86"/>
      <c r="T399" s="86"/>
      <c r="U399" s="87"/>
      <c r="V399" s="40"/>
      <c r="W399" s="40"/>
      <c r="X399" s="40"/>
      <c r="Y399" s="40"/>
      <c r="Z399" s="40"/>
      <c r="AA399" s="40"/>
      <c r="AB399" s="40"/>
      <c r="AC399" s="40"/>
      <c r="AD399" s="40"/>
      <c r="AE399" s="40"/>
      <c r="AT399" s="19" t="s">
        <v>236</v>
      </c>
      <c r="AU399" s="19" t="s">
        <v>84</v>
      </c>
    </row>
    <row r="400" s="13" customFormat="1">
      <c r="A400" s="13"/>
      <c r="B400" s="233"/>
      <c r="C400" s="234"/>
      <c r="D400" s="235" t="s">
        <v>238</v>
      </c>
      <c r="E400" s="236" t="s">
        <v>19</v>
      </c>
      <c r="F400" s="237" t="s">
        <v>951</v>
      </c>
      <c r="G400" s="234"/>
      <c r="H400" s="238">
        <v>29.506</v>
      </c>
      <c r="I400" s="239"/>
      <c r="J400" s="234"/>
      <c r="K400" s="234"/>
      <c r="L400" s="240"/>
      <c r="M400" s="241"/>
      <c r="N400" s="242"/>
      <c r="O400" s="242"/>
      <c r="P400" s="242"/>
      <c r="Q400" s="242"/>
      <c r="R400" s="242"/>
      <c r="S400" s="242"/>
      <c r="T400" s="242"/>
      <c r="U400" s="243"/>
      <c r="V400" s="13"/>
      <c r="W400" s="13"/>
      <c r="X400" s="13"/>
      <c r="Y400" s="13"/>
      <c r="Z400" s="13"/>
      <c r="AA400" s="13"/>
      <c r="AB400" s="13"/>
      <c r="AC400" s="13"/>
      <c r="AD400" s="13"/>
      <c r="AE400" s="13"/>
      <c r="AT400" s="244" t="s">
        <v>238</v>
      </c>
      <c r="AU400" s="244" t="s">
        <v>84</v>
      </c>
      <c r="AV400" s="13" t="s">
        <v>84</v>
      </c>
      <c r="AW400" s="13" t="s">
        <v>37</v>
      </c>
      <c r="AX400" s="13" t="s">
        <v>75</v>
      </c>
      <c r="AY400" s="244" t="s">
        <v>227</v>
      </c>
    </row>
    <row r="401" s="14" customFormat="1">
      <c r="A401" s="14"/>
      <c r="B401" s="245"/>
      <c r="C401" s="246"/>
      <c r="D401" s="235" t="s">
        <v>238</v>
      </c>
      <c r="E401" s="247" t="s">
        <v>19</v>
      </c>
      <c r="F401" s="248" t="s">
        <v>240</v>
      </c>
      <c r="G401" s="246"/>
      <c r="H401" s="249">
        <v>29.506</v>
      </c>
      <c r="I401" s="250"/>
      <c r="J401" s="246"/>
      <c r="K401" s="246"/>
      <c r="L401" s="251"/>
      <c r="M401" s="252"/>
      <c r="N401" s="253"/>
      <c r="O401" s="253"/>
      <c r="P401" s="253"/>
      <c r="Q401" s="253"/>
      <c r="R401" s="253"/>
      <c r="S401" s="253"/>
      <c r="T401" s="253"/>
      <c r="U401" s="254"/>
      <c r="V401" s="14"/>
      <c r="W401" s="14"/>
      <c r="X401" s="14"/>
      <c r="Y401" s="14"/>
      <c r="Z401" s="14"/>
      <c r="AA401" s="14"/>
      <c r="AB401" s="14"/>
      <c r="AC401" s="14"/>
      <c r="AD401" s="14"/>
      <c r="AE401" s="14"/>
      <c r="AT401" s="255" t="s">
        <v>238</v>
      </c>
      <c r="AU401" s="255" t="s">
        <v>84</v>
      </c>
      <c r="AV401" s="14" t="s">
        <v>234</v>
      </c>
      <c r="AW401" s="14" t="s">
        <v>37</v>
      </c>
      <c r="AX401" s="14" t="s">
        <v>82</v>
      </c>
      <c r="AY401" s="255" t="s">
        <v>227</v>
      </c>
    </row>
    <row r="402" s="2" customFormat="1" ht="24.15" customHeight="1">
      <c r="A402" s="40"/>
      <c r="B402" s="41"/>
      <c r="C402" s="215" t="s">
        <v>975</v>
      </c>
      <c r="D402" s="215" t="s">
        <v>229</v>
      </c>
      <c r="E402" s="216" t="s">
        <v>762</v>
      </c>
      <c r="F402" s="217" t="s">
        <v>763</v>
      </c>
      <c r="G402" s="218" t="s">
        <v>244</v>
      </c>
      <c r="H402" s="219">
        <v>0.59799999999999998</v>
      </c>
      <c r="I402" s="220"/>
      <c r="J402" s="221">
        <f>ROUND(I402*H402,2)</f>
        <v>0</v>
      </c>
      <c r="K402" s="217" t="s">
        <v>233</v>
      </c>
      <c r="L402" s="46"/>
      <c r="M402" s="222" t="s">
        <v>19</v>
      </c>
      <c r="N402" s="223" t="s">
        <v>46</v>
      </c>
      <c r="O402" s="86"/>
      <c r="P402" s="224">
        <f>O402*H402</f>
        <v>0</v>
      </c>
      <c r="Q402" s="224">
        <v>0</v>
      </c>
      <c r="R402" s="224">
        <f>Q402*H402</f>
        <v>0</v>
      </c>
      <c r="S402" s="224">
        <v>0</v>
      </c>
      <c r="T402" s="224">
        <f>S402*H402</f>
        <v>0</v>
      </c>
      <c r="U402" s="225" t="s">
        <v>19</v>
      </c>
      <c r="V402" s="40"/>
      <c r="W402" s="40"/>
      <c r="X402" s="40"/>
      <c r="Y402" s="40"/>
      <c r="Z402" s="40"/>
      <c r="AA402" s="40"/>
      <c r="AB402" s="40"/>
      <c r="AC402" s="40"/>
      <c r="AD402" s="40"/>
      <c r="AE402" s="40"/>
      <c r="AR402" s="226" t="s">
        <v>336</v>
      </c>
      <c r="AT402" s="226" t="s">
        <v>229</v>
      </c>
      <c r="AU402" s="226" t="s">
        <v>84</v>
      </c>
      <c r="AY402" s="19" t="s">
        <v>227</v>
      </c>
      <c r="BE402" s="227">
        <f>IF(N402="základní",J402,0)</f>
        <v>0</v>
      </c>
      <c r="BF402" s="227">
        <f>IF(N402="snížená",J402,0)</f>
        <v>0</v>
      </c>
      <c r="BG402" s="227">
        <f>IF(N402="zákl. přenesená",J402,0)</f>
        <v>0</v>
      </c>
      <c r="BH402" s="227">
        <f>IF(N402="sníž. přenesená",J402,0)</f>
        <v>0</v>
      </c>
      <c r="BI402" s="227">
        <f>IF(N402="nulová",J402,0)</f>
        <v>0</v>
      </c>
      <c r="BJ402" s="19" t="s">
        <v>82</v>
      </c>
      <c r="BK402" s="227">
        <f>ROUND(I402*H402,2)</f>
        <v>0</v>
      </c>
      <c r="BL402" s="19" t="s">
        <v>336</v>
      </c>
      <c r="BM402" s="226" t="s">
        <v>976</v>
      </c>
    </row>
    <row r="403" s="2" customFormat="1">
      <c r="A403" s="40"/>
      <c r="B403" s="41"/>
      <c r="C403" s="42"/>
      <c r="D403" s="228" t="s">
        <v>236</v>
      </c>
      <c r="E403" s="42"/>
      <c r="F403" s="229" t="s">
        <v>765</v>
      </c>
      <c r="G403" s="42"/>
      <c r="H403" s="42"/>
      <c r="I403" s="230"/>
      <c r="J403" s="42"/>
      <c r="K403" s="42"/>
      <c r="L403" s="46"/>
      <c r="M403" s="231"/>
      <c r="N403" s="232"/>
      <c r="O403" s="86"/>
      <c r="P403" s="86"/>
      <c r="Q403" s="86"/>
      <c r="R403" s="86"/>
      <c r="S403" s="86"/>
      <c r="T403" s="86"/>
      <c r="U403" s="87"/>
      <c r="V403" s="40"/>
      <c r="W403" s="40"/>
      <c r="X403" s="40"/>
      <c r="Y403" s="40"/>
      <c r="Z403" s="40"/>
      <c r="AA403" s="40"/>
      <c r="AB403" s="40"/>
      <c r="AC403" s="40"/>
      <c r="AD403" s="40"/>
      <c r="AE403" s="40"/>
      <c r="AT403" s="19" t="s">
        <v>236</v>
      </c>
      <c r="AU403" s="19" t="s">
        <v>84</v>
      </c>
    </row>
    <row r="404" s="12" customFormat="1" ht="22.8" customHeight="1">
      <c r="A404" s="12"/>
      <c r="B404" s="199"/>
      <c r="C404" s="200"/>
      <c r="D404" s="201" t="s">
        <v>74</v>
      </c>
      <c r="E404" s="213" t="s">
        <v>357</v>
      </c>
      <c r="F404" s="213" t="s">
        <v>358</v>
      </c>
      <c r="G404" s="200"/>
      <c r="H404" s="200"/>
      <c r="I404" s="203"/>
      <c r="J404" s="214">
        <f>BK404</f>
        <v>0</v>
      </c>
      <c r="K404" s="200"/>
      <c r="L404" s="205"/>
      <c r="M404" s="206"/>
      <c r="N404" s="207"/>
      <c r="O404" s="207"/>
      <c r="P404" s="208">
        <f>SUM(P405:P416)</f>
        <v>0</v>
      </c>
      <c r="Q404" s="207"/>
      <c r="R404" s="208">
        <f>SUM(R405:R416)</f>
        <v>0.074557100000000015</v>
      </c>
      <c r="S404" s="207"/>
      <c r="T404" s="208">
        <f>SUM(T405:T416)</f>
        <v>0</v>
      </c>
      <c r="U404" s="209"/>
      <c r="V404" s="12"/>
      <c r="W404" s="12"/>
      <c r="X404" s="12"/>
      <c r="Y404" s="12"/>
      <c r="Z404" s="12"/>
      <c r="AA404" s="12"/>
      <c r="AB404" s="12"/>
      <c r="AC404" s="12"/>
      <c r="AD404" s="12"/>
      <c r="AE404" s="12"/>
      <c r="AR404" s="210" t="s">
        <v>84</v>
      </c>
      <c r="AT404" s="211" t="s">
        <v>74</v>
      </c>
      <c r="AU404" s="211" t="s">
        <v>82</v>
      </c>
      <c r="AY404" s="210" t="s">
        <v>227</v>
      </c>
      <c r="BK404" s="212">
        <f>SUM(BK405:BK416)</f>
        <v>0</v>
      </c>
    </row>
    <row r="405" s="2" customFormat="1" ht="16.5" customHeight="1">
      <c r="A405" s="40"/>
      <c r="B405" s="41"/>
      <c r="C405" s="215" t="s">
        <v>977</v>
      </c>
      <c r="D405" s="215" t="s">
        <v>229</v>
      </c>
      <c r="E405" s="216" t="s">
        <v>767</v>
      </c>
      <c r="F405" s="217" t="s">
        <v>768</v>
      </c>
      <c r="G405" s="218" t="s">
        <v>309</v>
      </c>
      <c r="H405" s="219">
        <v>22.800000000000001</v>
      </c>
      <c r="I405" s="220"/>
      <c r="J405" s="221">
        <f>ROUND(I405*H405,2)</f>
        <v>0</v>
      </c>
      <c r="K405" s="217" t="s">
        <v>233</v>
      </c>
      <c r="L405" s="46"/>
      <c r="M405" s="222" t="s">
        <v>19</v>
      </c>
      <c r="N405" s="223" t="s">
        <v>46</v>
      </c>
      <c r="O405" s="86"/>
      <c r="P405" s="224">
        <f>O405*H405</f>
        <v>0</v>
      </c>
      <c r="Q405" s="224">
        <v>1.0000000000000001E-05</v>
      </c>
      <c r="R405" s="224">
        <f>Q405*H405</f>
        <v>0.00022800000000000001</v>
      </c>
      <c r="S405" s="224">
        <v>0</v>
      </c>
      <c r="T405" s="224">
        <f>S405*H405</f>
        <v>0</v>
      </c>
      <c r="U405" s="225" t="s">
        <v>19</v>
      </c>
      <c r="V405" s="40"/>
      <c r="W405" s="40"/>
      <c r="X405" s="40"/>
      <c r="Y405" s="40"/>
      <c r="Z405" s="40"/>
      <c r="AA405" s="40"/>
      <c r="AB405" s="40"/>
      <c r="AC405" s="40"/>
      <c r="AD405" s="40"/>
      <c r="AE405" s="40"/>
      <c r="AR405" s="226" t="s">
        <v>336</v>
      </c>
      <c r="AT405" s="226" t="s">
        <v>229</v>
      </c>
      <c r="AU405" s="226" t="s">
        <v>84</v>
      </c>
      <c r="AY405" s="19" t="s">
        <v>227</v>
      </c>
      <c r="BE405" s="227">
        <f>IF(N405="základní",J405,0)</f>
        <v>0</v>
      </c>
      <c r="BF405" s="227">
        <f>IF(N405="snížená",J405,0)</f>
        <v>0</v>
      </c>
      <c r="BG405" s="227">
        <f>IF(N405="zákl. přenesená",J405,0)</f>
        <v>0</v>
      </c>
      <c r="BH405" s="227">
        <f>IF(N405="sníž. přenesená",J405,0)</f>
        <v>0</v>
      </c>
      <c r="BI405" s="227">
        <f>IF(N405="nulová",J405,0)</f>
        <v>0</v>
      </c>
      <c r="BJ405" s="19" t="s">
        <v>82</v>
      </c>
      <c r="BK405" s="227">
        <f>ROUND(I405*H405,2)</f>
        <v>0</v>
      </c>
      <c r="BL405" s="19" t="s">
        <v>336</v>
      </c>
      <c r="BM405" s="226" t="s">
        <v>978</v>
      </c>
    </row>
    <row r="406" s="2" customFormat="1">
      <c r="A406" s="40"/>
      <c r="B406" s="41"/>
      <c r="C406" s="42"/>
      <c r="D406" s="228" t="s">
        <v>236</v>
      </c>
      <c r="E406" s="42"/>
      <c r="F406" s="229" t="s">
        <v>770</v>
      </c>
      <c r="G406" s="42"/>
      <c r="H406" s="42"/>
      <c r="I406" s="230"/>
      <c r="J406" s="42"/>
      <c r="K406" s="42"/>
      <c r="L406" s="46"/>
      <c r="M406" s="231"/>
      <c r="N406" s="232"/>
      <c r="O406" s="86"/>
      <c r="P406" s="86"/>
      <c r="Q406" s="86"/>
      <c r="R406" s="86"/>
      <c r="S406" s="86"/>
      <c r="T406" s="86"/>
      <c r="U406" s="87"/>
      <c r="V406" s="40"/>
      <c r="W406" s="40"/>
      <c r="X406" s="40"/>
      <c r="Y406" s="40"/>
      <c r="Z406" s="40"/>
      <c r="AA406" s="40"/>
      <c r="AB406" s="40"/>
      <c r="AC406" s="40"/>
      <c r="AD406" s="40"/>
      <c r="AE406" s="40"/>
      <c r="AT406" s="19" t="s">
        <v>236</v>
      </c>
      <c r="AU406" s="19" t="s">
        <v>84</v>
      </c>
    </row>
    <row r="407" s="13" customFormat="1">
      <c r="A407" s="13"/>
      <c r="B407" s="233"/>
      <c r="C407" s="234"/>
      <c r="D407" s="235" t="s">
        <v>238</v>
      </c>
      <c r="E407" s="236" t="s">
        <v>19</v>
      </c>
      <c r="F407" s="237" t="s">
        <v>979</v>
      </c>
      <c r="G407" s="234"/>
      <c r="H407" s="238">
        <v>22.800000000000001</v>
      </c>
      <c r="I407" s="239"/>
      <c r="J407" s="234"/>
      <c r="K407" s="234"/>
      <c r="L407" s="240"/>
      <c r="M407" s="241"/>
      <c r="N407" s="242"/>
      <c r="O407" s="242"/>
      <c r="P407" s="242"/>
      <c r="Q407" s="242"/>
      <c r="R407" s="242"/>
      <c r="S407" s="242"/>
      <c r="T407" s="242"/>
      <c r="U407" s="243"/>
      <c r="V407" s="13"/>
      <c r="W407" s="13"/>
      <c r="X407" s="13"/>
      <c r="Y407" s="13"/>
      <c r="Z407" s="13"/>
      <c r="AA407" s="13"/>
      <c r="AB407" s="13"/>
      <c r="AC407" s="13"/>
      <c r="AD407" s="13"/>
      <c r="AE407" s="13"/>
      <c r="AT407" s="244" t="s">
        <v>238</v>
      </c>
      <c r="AU407" s="244" t="s">
        <v>84</v>
      </c>
      <c r="AV407" s="13" t="s">
        <v>84</v>
      </c>
      <c r="AW407" s="13" t="s">
        <v>37</v>
      </c>
      <c r="AX407" s="13" t="s">
        <v>75</v>
      </c>
      <c r="AY407" s="244" t="s">
        <v>227</v>
      </c>
    </row>
    <row r="408" s="14" customFormat="1">
      <c r="A408" s="14"/>
      <c r="B408" s="245"/>
      <c r="C408" s="246"/>
      <c r="D408" s="235" t="s">
        <v>238</v>
      </c>
      <c r="E408" s="247" t="s">
        <v>19</v>
      </c>
      <c r="F408" s="248" t="s">
        <v>240</v>
      </c>
      <c r="G408" s="246"/>
      <c r="H408" s="249">
        <v>22.800000000000001</v>
      </c>
      <c r="I408" s="250"/>
      <c r="J408" s="246"/>
      <c r="K408" s="246"/>
      <c r="L408" s="251"/>
      <c r="M408" s="252"/>
      <c r="N408" s="253"/>
      <c r="O408" s="253"/>
      <c r="P408" s="253"/>
      <c r="Q408" s="253"/>
      <c r="R408" s="253"/>
      <c r="S408" s="253"/>
      <c r="T408" s="253"/>
      <c r="U408" s="254"/>
      <c r="V408" s="14"/>
      <c r="W408" s="14"/>
      <c r="X408" s="14"/>
      <c r="Y408" s="14"/>
      <c r="Z408" s="14"/>
      <c r="AA408" s="14"/>
      <c r="AB408" s="14"/>
      <c r="AC408" s="14"/>
      <c r="AD408" s="14"/>
      <c r="AE408" s="14"/>
      <c r="AT408" s="255" t="s">
        <v>238</v>
      </c>
      <c r="AU408" s="255" t="s">
        <v>84</v>
      </c>
      <c r="AV408" s="14" t="s">
        <v>234</v>
      </c>
      <c r="AW408" s="14" t="s">
        <v>37</v>
      </c>
      <c r="AX408" s="14" t="s">
        <v>82</v>
      </c>
      <c r="AY408" s="255" t="s">
        <v>227</v>
      </c>
    </row>
    <row r="409" s="2" customFormat="1" ht="16.5" customHeight="1">
      <c r="A409" s="40"/>
      <c r="B409" s="41"/>
      <c r="C409" s="215" t="s">
        <v>980</v>
      </c>
      <c r="D409" s="215" t="s">
        <v>229</v>
      </c>
      <c r="E409" s="216" t="s">
        <v>773</v>
      </c>
      <c r="F409" s="217" t="s">
        <v>774</v>
      </c>
      <c r="G409" s="218" t="s">
        <v>259</v>
      </c>
      <c r="H409" s="219">
        <v>161.58500000000001</v>
      </c>
      <c r="I409" s="220"/>
      <c r="J409" s="221">
        <f>ROUND(I409*H409,2)</f>
        <v>0</v>
      </c>
      <c r="K409" s="217" t="s">
        <v>233</v>
      </c>
      <c r="L409" s="46"/>
      <c r="M409" s="222" t="s">
        <v>19</v>
      </c>
      <c r="N409" s="223" t="s">
        <v>46</v>
      </c>
      <c r="O409" s="86"/>
      <c r="P409" s="224">
        <f>O409*H409</f>
        <v>0</v>
      </c>
      <c r="Q409" s="224">
        <v>0.00020000000000000001</v>
      </c>
      <c r="R409" s="224">
        <f>Q409*H409</f>
        <v>0.032317000000000005</v>
      </c>
      <c r="S409" s="224">
        <v>0</v>
      </c>
      <c r="T409" s="224">
        <f>S409*H409</f>
        <v>0</v>
      </c>
      <c r="U409" s="225" t="s">
        <v>19</v>
      </c>
      <c r="V409" s="40"/>
      <c r="W409" s="40"/>
      <c r="X409" s="40"/>
      <c r="Y409" s="40"/>
      <c r="Z409" s="40"/>
      <c r="AA409" s="40"/>
      <c r="AB409" s="40"/>
      <c r="AC409" s="40"/>
      <c r="AD409" s="40"/>
      <c r="AE409" s="40"/>
      <c r="AR409" s="226" t="s">
        <v>336</v>
      </c>
      <c r="AT409" s="226" t="s">
        <v>229</v>
      </c>
      <c r="AU409" s="226" t="s">
        <v>84</v>
      </c>
      <c r="AY409" s="19" t="s">
        <v>227</v>
      </c>
      <c r="BE409" s="227">
        <f>IF(N409="základní",J409,0)</f>
        <v>0</v>
      </c>
      <c r="BF409" s="227">
        <f>IF(N409="snížená",J409,0)</f>
        <v>0</v>
      </c>
      <c r="BG409" s="227">
        <f>IF(N409="zákl. přenesená",J409,0)</f>
        <v>0</v>
      </c>
      <c r="BH409" s="227">
        <f>IF(N409="sníž. přenesená",J409,0)</f>
        <v>0</v>
      </c>
      <c r="BI409" s="227">
        <f>IF(N409="nulová",J409,0)</f>
        <v>0</v>
      </c>
      <c r="BJ409" s="19" t="s">
        <v>82</v>
      </c>
      <c r="BK409" s="227">
        <f>ROUND(I409*H409,2)</f>
        <v>0</v>
      </c>
      <c r="BL409" s="19" t="s">
        <v>336</v>
      </c>
      <c r="BM409" s="226" t="s">
        <v>981</v>
      </c>
    </row>
    <row r="410" s="2" customFormat="1">
      <c r="A410" s="40"/>
      <c r="B410" s="41"/>
      <c r="C410" s="42"/>
      <c r="D410" s="228" t="s">
        <v>236</v>
      </c>
      <c r="E410" s="42"/>
      <c r="F410" s="229" t="s">
        <v>776</v>
      </c>
      <c r="G410" s="42"/>
      <c r="H410" s="42"/>
      <c r="I410" s="230"/>
      <c r="J410" s="42"/>
      <c r="K410" s="42"/>
      <c r="L410" s="46"/>
      <c r="M410" s="231"/>
      <c r="N410" s="232"/>
      <c r="O410" s="86"/>
      <c r="P410" s="86"/>
      <c r="Q410" s="86"/>
      <c r="R410" s="86"/>
      <c r="S410" s="86"/>
      <c r="T410" s="86"/>
      <c r="U410" s="87"/>
      <c r="V410" s="40"/>
      <c r="W410" s="40"/>
      <c r="X410" s="40"/>
      <c r="Y410" s="40"/>
      <c r="Z410" s="40"/>
      <c r="AA410" s="40"/>
      <c r="AB410" s="40"/>
      <c r="AC410" s="40"/>
      <c r="AD410" s="40"/>
      <c r="AE410" s="40"/>
      <c r="AT410" s="19" t="s">
        <v>236</v>
      </c>
      <c r="AU410" s="19" t="s">
        <v>84</v>
      </c>
    </row>
    <row r="411" s="13" customFormat="1">
      <c r="A411" s="13"/>
      <c r="B411" s="233"/>
      <c r="C411" s="234"/>
      <c r="D411" s="235" t="s">
        <v>238</v>
      </c>
      <c r="E411" s="236" t="s">
        <v>19</v>
      </c>
      <c r="F411" s="237" t="s">
        <v>982</v>
      </c>
      <c r="G411" s="234"/>
      <c r="H411" s="238">
        <v>161.58500000000001</v>
      </c>
      <c r="I411" s="239"/>
      <c r="J411" s="234"/>
      <c r="K411" s="234"/>
      <c r="L411" s="240"/>
      <c r="M411" s="241"/>
      <c r="N411" s="242"/>
      <c r="O411" s="242"/>
      <c r="P411" s="242"/>
      <c r="Q411" s="242"/>
      <c r="R411" s="242"/>
      <c r="S411" s="242"/>
      <c r="T411" s="242"/>
      <c r="U411" s="243"/>
      <c r="V411" s="13"/>
      <c r="W411" s="13"/>
      <c r="X411" s="13"/>
      <c r="Y411" s="13"/>
      <c r="Z411" s="13"/>
      <c r="AA411" s="13"/>
      <c r="AB411" s="13"/>
      <c r="AC411" s="13"/>
      <c r="AD411" s="13"/>
      <c r="AE411" s="13"/>
      <c r="AT411" s="244" t="s">
        <v>238</v>
      </c>
      <c r="AU411" s="244" t="s">
        <v>84</v>
      </c>
      <c r="AV411" s="13" t="s">
        <v>84</v>
      </c>
      <c r="AW411" s="13" t="s">
        <v>37</v>
      </c>
      <c r="AX411" s="13" t="s">
        <v>75</v>
      </c>
      <c r="AY411" s="244" t="s">
        <v>227</v>
      </c>
    </row>
    <row r="412" s="14" customFormat="1">
      <c r="A412" s="14"/>
      <c r="B412" s="245"/>
      <c r="C412" s="246"/>
      <c r="D412" s="235" t="s">
        <v>238</v>
      </c>
      <c r="E412" s="247" t="s">
        <v>19</v>
      </c>
      <c r="F412" s="248" t="s">
        <v>240</v>
      </c>
      <c r="G412" s="246"/>
      <c r="H412" s="249">
        <v>161.58500000000001</v>
      </c>
      <c r="I412" s="250"/>
      <c r="J412" s="246"/>
      <c r="K412" s="246"/>
      <c r="L412" s="251"/>
      <c r="M412" s="252"/>
      <c r="N412" s="253"/>
      <c r="O412" s="253"/>
      <c r="P412" s="253"/>
      <c r="Q412" s="253"/>
      <c r="R412" s="253"/>
      <c r="S412" s="253"/>
      <c r="T412" s="253"/>
      <c r="U412" s="254"/>
      <c r="V412" s="14"/>
      <c r="W412" s="14"/>
      <c r="X412" s="14"/>
      <c r="Y412" s="14"/>
      <c r="Z412" s="14"/>
      <c r="AA412" s="14"/>
      <c r="AB412" s="14"/>
      <c r="AC412" s="14"/>
      <c r="AD412" s="14"/>
      <c r="AE412" s="14"/>
      <c r="AT412" s="255" t="s">
        <v>238</v>
      </c>
      <c r="AU412" s="255" t="s">
        <v>84</v>
      </c>
      <c r="AV412" s="14" t="s">
        <v>234</v>
      </c>
      <c r="AW412" s="14" t="s">
        <v>37</v>
      </c>
      <c r="AX412" s="14" t="s">
        <v>82</v>
      </c>
      <c r="AY412" s="255" t="s">
        <v>227</v>
      </c>
    </row>
    <row r="413" s="2" customFormat="1" ht="24.15" customHeight="1">
      <c r="A413" s="40"/>
      <c r="B413" s="41"/>
      <c r="C413" s="215" t="s">
        <v>983</v>
      </c>
      <c r="D413" s="215" t="s">
        <v>229</v>
      </c>
      <c r="E413" s="216" t="s">
        <v>779</v>
      </c>
      <c r="F413" s="217" t="s">
        <v>780</v>
      </c>
      <c r="G413" s="218" t="s">
        <v>259</v>
      </c>
      <c r="H413" s="219">
        <v>161.58500000000001</v>
      </c>
      <c r="I413" s="220"/>
      <c r="J413" s="221">
        <f>ROUND(I413*H413,2)</f>
        <v>0</v>
      </c>
      <c r="K413" s="217" t="s">
        <v>233</v>
      </c>
      <c r="L413" s="46"/>
      <c r="M413" s="222" t="s">
        <v>19</v>
      </c>
      <c r="N413" s="223" t="s">
        <v>46</v>
      </c>
      <c r="O413" s="86"/>
      <c r="P413" s="224">
        <f>O413*H413</f>
        <v>0</v>
      </c>
      <c r="Q413" s="224">
        <v>0.00025999999999999998</v>
      </c>
      <c r="R413" s="224">
        <f>Q413*H413</f>
        <v>0.042012099999999997</v>
      </c>
      <c r="S413" s="224">
        <v>0</v>
      </c>
      <c r="T413" s="224">
        <f>S413*H413</f>
        <v>0</v>
      </c>
      <c r="U413" s="225" t="s">
        <v>19</v>
      </c>
      <c r="V413" s="40"/>
      <c r="W413" s="40"/>
      <c r="X413" s="40"/>
      <c r="Y413" s="40"/>
      <c r="Z413" s="40"/>
      <c r="AA413" s="40"/>
      <c r="AB413" s="40"/>
      <c r="AC413" s="40"/>
      <c r="AD413" s="40"/>
      <c r="AE413" s="40"/>
      <c r="AR413" s="226" t="s">
        <v>336</v>
      </c>
      <c r="AT413" s="226" t="s">
        <v>229</v>
      </c>
      <c r="AU413" s="226" t="s">
        <v>84</v>
      </c>
      <c r="AY413" s="19" t="s">
        <v>227</v>
      </c>
      <c r="BE413" s="227">
        <f>IF(N413="základní",J413,0)</f>
        <v>0</v>
      </c>
      <c r="BF413" s="227">
        <f>IF(N413="snížená",J413,0)</f>
        <v>0</v>
      </c>
      <c r="BG413" s="227">
        <f>IF(N413="zákl. přenesená",J413,0)</f>
        <v>0</v>
      </c>
      <c r="BH413" s="227">
        <f>IF(N413="sníž. přenesená",J413,0)</f>
        <v>0</v>
      </c>
      <c r="BI413" s="227">
        <f>IF(N413="nulová",J413,0)</f>
        <v>0</v>
      </c>
      <c r="BJ413" s="19" t="s">
        <v>82</v>
      </c>
      <c r="BK413" s="227">
        <f>ROUND(I413*H413,2)</f>
        <v>0</v>
      </c>
      <c r="BL413" s="19" t="s">
        <v>336</v>
      </c>
      <c r="BM413" s="226" t="s">
        <v>984</v>
      </c>
    </row>
    <row r="414" s="2" customFormat="1">
      <c r="A414" s="40"/>
      <c r="B414" s="41"/>
      <c r="C414" s="42"/>
      <c r="D414" s="228" t="s">
        <v>236</v>
      </c>
      <c r="E414" s="42"/>
      <c r="F414" s="229" t="s">
        <v>782</v>
      </c>
      <c r="G414" s="42"/>
      <c r="H414" s="42"/>
      <c r="I414" s="230"/>
      <c r="J414" s="42"/>
      <c r="K414" s="42"/>
      <c r="L414" s="46"/>
      <c r="M414" s="231"/>
      <c r="N414" s="232"/>
      <c r="O414" s="86"/>
      <c r="P414" s="86"/>
      <c r="Q414" s="86"/>
      <c r="R414" s="86"/>
      <c r="S414" s="86"/>
      <c r="T414" s="86"/>
      <c r="U414" s="87"/>
      <c r="V414" s="40"/>
      <c r="W414" s="40"/>
      <c r="X414" s="40"/>
      <c r="Y414" s="40"/>
      <c r="Z414" s="40"/>
      <c r="AA414" s="40"/>
      <c r="AB414" s="40"/>
      <c r="AC414" s="40"/>
      <c r="AD414" s="40"/>
      <c r="AE414" s="40"/>
      <c r="AT414" s="19" t="s">
        <v>236</v>
      </c>
      <c r="AU414" s="19" t="s">
        <v>84</v>
      </c>
    </row>
    <row r="415" s="13" customFormat="1">
      <c r="A415" s="13"/>
      <c r="B415" s="233"/>
      <c r="C415" s="234"/>
      <c r="D415" s="235" t="s">
        <v>238</v>
      </c>
      <c r="E415" s="236" t="s">
        <v>19</v>
      </c>
      <c r="F415" s="237" t="s">
        <v>985</v>
      </c>
      <c r="G415" s="234"/>
      <c r="H415" s="238">
        <v>161.58500000000001</v>
      </c>
      <c r="I415" s="239"/>
      <c r="J415" s="234"/>
      <c r="K415" s="234"/>
      <c r="L415" s="240"/>
      <c r="M415" s="241"/>
      <c r="N415" s="242"/>
      <c r="O415" s="242"/>
      <c r="P415" s="242"/>
      <c r="Q415" s="242"/>
      <c r="R415" s="242"/>
      <c r="S415" s="242"/>
      <c r="T415" s="242"/>
      <c r="U415" s="243"/>
      <c r="V415" s="13"/>
      <c r="W415" s="13"/>
      <c r="X415" s="13"/>
      <c r="Y415" s="13"/>
      <c r="Z415" s="13"/>
      <c r="AA415" s="13"/>
      <c r="AB415" s="13"/>
      <c r="AC415" s="13"/>
      <c r="AD415" s="13"/>
      <c r="AE415" s="13"/>
      <c r="AT415" s="244" t="s">
        <v>238</v>
      </c>
      <c r="AU415" s="244" t="s">
        <v>84</v>
      </c>
      <c r="AV415" s="13" t="s">
        <v>84</v>
      </c>
      <c r="AW415" s="13" t="s">
        <v>37</v>
      </c>
      <c r="AX415" s="13" t="s">
        <v>75</v>
      </c>
      <c r="AY415" s="244" t="s">
        <v>227</v>
      </c>
    </row>
    <row r="416" s="14" customFormat="1">
      <c r="A416" s="14"/>
      <c r="B416" s="245"/>
      <c r="C416" s="246"/>
      <c r="D416" s="235" t="s">
        <v>238</v>
      </c>
      <c r="E416" s="247" t="s">
        <v>19</v>
      </c>
      <c r="F416" s="248" t="s">
        <v>240</v>
      </c>
      <c r="G416" s="246"/>
      <c r="H416" s="249">
        <v>161.58500000000001</v>
      </c>
      <c r="I416" s="250"/>
      <c r="J416" s="246"/>
      <c r="K416" s="246"/>
      <c r="L416" s="251"/>
      <c r="M416" s="252"/>
      <c r="N416" s="253"/>
      <c r="O416" s="253"/>
      <c r="P416" s="253"/>
      <c r="Q416" s="253"/>
      <c r="R416" s="253"/>
      <c r="S416" s="253"/>
      <c r="T416" s="253"/>
      <c r="U416" s="254"/>
      <c r="V416" s="14"/>
      <c r="W416" s="14"/>
      <c r="X416" s="14"/>
      <c r="Y416" s="14"/>
      <c r="Z416" s="14"/>
      <c r="AA416" s="14"/>
      <c r="AB416" s="14"/>
      <c r="AC416" s="14"/>
      <c r="AD416" s="14"/>
      <c r="AE416" s="14"/>
      <c r="AT416" s="255" t="s">
        <v>238</v>
      </c>
      <c r="AU416" s="255" t="s">
        <v>84</v>
      </c>
      <c r="AV416" s="14" t="s">
        <v>234</v>
      </c>
      <c r="AW416" s="14" t="s">
        <v>37</v>
      </c>
      <c r="AX416" s="14" t="s">
        <v>82</v>
      </c>
      <c r="AY416" s="255" t="s">
        <v>227</v>
      </c>
    </row>
    <row r="417" s="12" customFormat="1" ht="25.92" customHeight="1">
      <c r="A417" s="12"/>
      <c r="B417" s="199"/>
      <c r="C417" s="200"/>
      <c r="D417" s="201" t="s">
        <v>74</v>
      </c>
      <c r="E417" s="202" t="s">
        <v>365</v>
      </c>
      <c r="F417" s="202" t="s">
        <v>366</v>
      </c>
      <c r="G417" s="200"/>
      <c r="H417" s="200"/>
      <c r="I417" s="203"/>
      <c r="J417" s="204">
        <f>BK417</f>
        <v>0</v>
      </c>
      <c r="K417" s="200"/>
      <c r="L417" s="205"/>
      <c r="M417" s="206"/>
      <c r="N417" s="207"/>
      <c r="O417" s="207"/>
      <c r="P417" s="208">
        <f>SUM(P418:P427)</f>
        <v>0</v>
      </c>
      <c r="Q417" s="207"/>
      <c r="R417" s="208">
        <f>SUM(R418:R427)</f>
        <v>0</v>
      </c>
      <c r="S417" s="207"/>
      <c r="T417" s="208">
        <f>SUM(T418:T427)</f>
        <v>0</v>
      </c>
      <c r="U417" s="209"/>
      <c r="V417" s="12"/>
      <c r="W417" s="12"/>
      <c r="X417" s="12"/>
      <c r="Y417" s="12"/>
      <c r="Z417" s="12"/>
      <c r="AA417" s="12"/>
      <c r="AB417" s="12"/>
      <c r="AC417" s="12"/>
      <c r="AD417" s="12"/>
      <c r="AE417" s="12"/>
      <c r="AR417" s="210" t="s">
        <v>234</v>
      </c>
      <c r="AT417" s="211" t="s">
        <v>74</v>
      </c>
      <c r="AU417" s="211" t="s">
        <v>75</v>
      </c>
      <c r="AY417" s="210" t="s">
        <v>227</v>
      </c>
      <c r="BK417" s="212">
        <f>SUM(BK418:BK427)</f>
        <v>0</v>
      </c>
    </row>
    <row r="418" s="2" customFormat="1" ht="16.5" customHeight="1">
      <c r="A418" s="40"/>
      <c r="B418" s="41"/>
      <c r="C418" s="215" t="s">
        <v>986</v>
      </c>
      <c r="D418" s="215" t="s">
        <v>229</v>
      </c>
      <c r="E418" s="216" t="s">
        <v>368</v>
      </c>
      <c r="F418" s="217" t="s">
        <v>369</v>
      </c>
      <c r="G418" s="218" t="s">
        <v>370</v>
      </c>
      <c r="H418" s="219">
        <v>16</v>
      </c>
      <c r="I418" s="220"/>
      <c r="J418" s="221">
        <f>ROUND(I418*H418,2)</f>
        <v>0</v>
      </c>
      <c r="K418" s="217" t="s">
        <v>233</v>
      </c>
      <c r="L418" s="46"/>
      <c r="M418" s="222" t="s">
        <v>19</v>
      </c>
      <c r="N418" s="223" t="s">
        <v>46</v>
      </c>
      <c r="O418" s="86"/>
      <c r="P418" s="224">
        <f>O418*H418</f>
        <v>0</v>
      </c>
      <c r="Q418" s="224">
        <v>0</v>
      </c>
      <c r="R418" s="224">
        <f>Q418*H418</f>
        <v>0</v>
      </c>
      <c r="S418" s="224">
        <v>0</v>
      </c>
      <c r="T418" s="224">
        <f>S418*H418</f>
        <v>0</v>
      </c>
      <c r="U418" s="225" t="s">
        <v>19</v>
      </c>
      <c r="V418" s="40"/>
      <c r="W418" s="40"/>
      <c r="X418" s="40"/>
      <c r="Y418" s="40"/>
      <c r="Z418" s="40"/>
      <c r="AA418" s="40"/>
      <c r="AB418" s="40"/>
      <c r="AC418" s="40"/>
      <c r="AD418" s="40"/>
      <c r="AE418" s="40"/>
      <c r="AR418" s="226" t="s">
        <v>371</v>
      </c>
      <c r="AT418" s="226" t="s">
        <v>229</v>
      </c>
      <c r="AU418" s="226" t="s">
        <v>82</v>
      </c>
      <c r="AY418" s="19" t="s">
        <v>227</v>
      </c>
      <c r="BE418" s="227">
        <f>IF(N418="základní",J418,0)</f>
        <v>0</v>
      </c>
      <c r="BF418" s="227">
        <f>IF(N418="snížená",J418,0)</f>
        <v>0</v>
      </c>
      <c r="BG418" s="227">
        <f>IF(N418="zákl. přenesená",J418,0)</f>
        <v>0</v>
      </c>
      <c r="BH418" s="227">
        <f>IF(N418="sníž. přenesená",J418,0)</f>
        <v>0</v>
      </c>
      <c r="BI418" s="227">
        <f>IF(N418="nulová",J418,0)</f>
        <v>0</v>
      </c>
      <c r="BJ418" s="19" t="s">
        <v>82</v>
      </c>
      <c r="BK418" s="227">
        <f>ROUND(I418*H418,2)</f>
        <v>0</v>
      </c>
      <c r="BL418" s="19" t="s">
        <v>371</v>
      </c>
      <c r="BM418" s="226" t="s">
        <v>987</v>
      </c>
    </row>
    <row r="419" s="2" customFormat="1">
      <c r="A419" s="40"/>
      <c r="B419" s="41"/>
      <c r="C419" s="42"/>
      <c r="D419" s="228" t="s">
        <v>236</v>
      </c>
      <c r="E419" s="42"/>
      <c r="F419" s="229" t="s">
        <v>373</v>
      </c>
      <c r="G419" s="42"/>
      <c r="H419" s="42"/>
      <c r="I419" s="230"/>
      <c r="J419" s="42"/>
      <c r="K419" s="42"/>
      <c r="L419" s="46"/>
      <c r="M419" s="231"/>
      <c r="N419" s="232"/>
      <c r="O419" s="86"/>
      <c r="P419" s="86"/>
      <c r="Q419" s="86"/>
      <c r="R419" s="86"/>
      <c r="S419" s="86"/>
      <c r="T419" s="86"/>
      <c r="U419" s="87"/>
      <c r="V419" s="40"/>
      <c r="W419" s="40"/>
      <c r="X419" s="40"/>
      <c r="Y419" s="40"/>
      <c r="Z419" s="40"/>
      <c r="AA419" s="40"/>
      <c r="AB419" s="40"/>
      <c r="AC419" s="40"/>
      <c r="AD419" s="40"/>
      <c r="AE419" s="40"/>
      <c r="AT419" s="19" t="s">
        <v>236</v>
      </c>
      <c r="AU419" s="19" t="s">
        <v>82</v>
      </c>
    </row>
    <row r="420" s="15" customFormat="1">
      <c r="A420" s="15"/>
      <c r="B420" s="266"/>
      <c r="C420" s="267"/>
      <c r="D420" s="235" t="s">
        <v>238</v>
      </c>
      <c r="E420" s="268" t="s">
        <v>19</v>
      </c>
      <c r="F420" s="269" t="s">
        <v>988</v>
      </c>
      <c r="G420" s="267"/>
      <c r="H420" s="268" t="s">
        <v>19</v>
      </c>
      <c r="I420" s="270"/>
      <c r="J420" s="267"/>
      <c r="K420" s="267"/>
      <c r="L420" s="271"/>
      <c r="M420" s="272"/>
      <c r="N420" s="273"/>
      <c r="O420" s="273"/>
      <c r="P420" s="273"/>
      <c r="Q420" s="273"/>
      <c r="R420" s="273"/>
      <c r="S420" s="273"/>
      <c r="T420" s="273"/>
      <c r="U420" s="274"/>
      <c r="V420" s="15"/>
      <c r="W420" s="15"/>
      <c r="X420" s="15"/>
      <c r="Y420" s="15"/>
      <c r="Z420" s="15"/>
      <c r="AA420" s="15"/>
      <c r="AB420" s="15"/>
      <c r="AC420" s="15"/>
      <c r="AD420" s="15"/>
      <c r="AE420" s="15"/>
      <c r="AT420" s="275" t="s">
        <v>238</v>
      </c>
      <c r="AU420" s="275" t="s">
        <v>82</v>
      </c>
      <c r="AV420" s="15" t="s">
        <v>82</v>
      </c>
      <c r="AW420" s="15" t="s">
        <v>37</v>
      </c>
      <c r="AX420" s="15" t="s">
        <v>75</v>
      </c>
      <c r="AY420" s="275" t="s">
        <v>227</v>
      </c>
    </row>
    <row r="421" s="13" customFormat="1">
      <c r="A421" s="13"/>
      <c r="B421" s="233"/>
      <c r="C421" s="234"/>
      <c r="D421" s="235" t="s">
        <v>238</v>
      </c>
      <c r="E421" s="236" t="s">
        <v>19</v>
      </c>
      <c r="F421" s="237" t="s">
        <v>336</v>
      </c>
      <c r="G421" s="234"/>
      <c r="H421" s="238">
        <v>16</v>
      </c>
      <c r="I421" s="239"/>
      <c r="J421" s="234"/>
      <c r="K421" s="234"/>
      <c r="L421" s="240"/>
      <c r="M421" s="241"/>
      <c r="N421" s="242"/>
      <c r="O421" s="242"/>
      <c r="P421" s="242"/>
      <c r="Q421" s="242"/>
      <c r="R421" s="242"/>
      <c r="S421" s="242"/>
      <c r="T421" s="242"/>
      <c r="U421" s="243"/>
      <c r="V421" s="13"/>
      <c r="W421" s="13"/>
      <c r="X421" s="13"/>
      <c r="Y421" s="13"/>
      <c r="Z421" s="13"/>
      <c r="AA421" s="13"/>
      <c r="AB421" s="13"/>
      <c r="AC421" s="13"/>
      <c r="AD421" s="13"/>
      <c r="AE421" s="13"/>
      <c r="AT421" s="244" t="s">
        <v>238</v>
      </c>
      <c r="AU421" s="244" t="s">
        <v>82</v>
      </c>
      <c r="AV421" s="13" t="s">
        <v>84</v>
      </c>
      <c r="AW421" s="13" t="s">
        <v>37</v>
      </c>
      <c r="AX421" s="13" t="s">
        <v>75</v>
      </c>
      <c r="AY421" s="244" t="s">
        <v>227</v>
      </c>
    </row>
    <row r="422" s="14" customFormat="1">
      <c r="A422" s="14"/>
      <c r="B422" s="245"/>
      <c r="C422" s="246"/>
      <c r="D422" s="235" t="s">
        <v>238</v>
      </c>
      <c r="E422" s="247" t="s">
        <v>19</v>
      </c>
      <c r="F422" s="248" t="s">
        <v>240</v>
      </c>
      <c r="G422" s="246"/>
      <c r="H422" s="249">
        <v>16</v>
      </c>
      <c r="I422" s="250"/>
      <c r="J422" s="246"/>
      <c r="K422" s="246"/>
      <c r="L422" s="251"/>
      <c r="M422" s="252"/>
      <c r="N422" s="253"/>
      <c r="O422" s="253"/>
      <c r="P422" s="253"/>
      <c r="Q422" s="253"/>
      <c r="R422" s="253"/>
      <c r="S422" s="253"/>
      <c r="T422" s="253"/>
      <c r="U422" s="254"/>
      <c r="V422" s="14"/>
      <c r="W422" s="14"/>
      <c r="X422" s="14"/>
      <c r="Y422" s="14"/>
      <c r="Z422" s="14"/>
      <c r="AA422" s="14"/>
      <c r="AB422" s="14"/>
      <c r="AC422" s="14"/>
      <c r="AD422" s="14"/>
      <c r="AE422" s="14"/>
      <c r="AT422" s="255" t="s">
        <v>238</v>
      </c>
      <c r="AU422" s="255" t="s">
        <v>82</v>
      </c>
      <c r="AV422" s="14" t="s">
        <v>234</v>
      </c>
      <c r="AW422" s="14" t="s">
        <v>37</v>
      </c>
      <c r="AX422" s="14" t="s">
        <v>82</v>
      </c>
      <c r="AY422" s="255" t="s">
        <v>227</v>
      </c>
    </row>
    <row r="423" s="2" customFormat="1" ht="21.75" customHeight="1">
      <c r="A423" s="40"/>
      <c r="B423" s="41"/>
      <c r="C423" s="215" t="s">
        <v>989</v>
      </c>
      <c r="D423" s="215" t="s">
        <v>229</v>
      </c>
      <c r="E423" s="216" t="s">
        <v>990</v>
      </c>
      <c r="F423" s="217" t="s">
        <v>991</v>
      </c>
      <c r="G423" s="218" t="s">
        <v>370</v>
      </c>
      <c r="H423" s="219">
        <v>16</v>
      </c>
      <c r="I423" s="220"/>
      <c r="J423" s="221">
        <f>ROUND(I423*H423,2)</f>
        <v>0</v>
      </c>
      <c r="K423" s="217" t="s">
        <v>233</v>
      </c>
      <c r="L423" s="46"/>
      <c r="M423" s="222" t="s">
        <v>19</v>
      </c>
      <c r="N423" s="223" t="s">
        <v>46</v>
      </c>
      <c r="O423" s="86"/>
      <c r="P423" s="224">
        <f>O423*H423</f>
        <v>0</v>
      </c>
      <c r="Q423" s="224">
        <v>0</v>
      </c>
      <c r="R423" s="224">
        <f>Q423*H423</f>
        <v>0</v>
      </c>
      <c r="S423" s="224">
        <v>0</v>
      </c>
      <c r="T423" s="224">
        <f>S423*H423</f>
        <v>0</v>
      </c>
      <c r="U423" s="225" t="s">
        <v>19</v>
      </c>
      <c r="V423" s="40"/>
      <c r="W423" s="40"/>
      <c r="X423" s="40"/>
      <c r="Y423" s="40"/>
      <c r="Z423" s="40"/>
      <c r="AA423" s="40"/>
      <c r="AB423" s="40"/>
      <c r="AC423" s="40"/>
      <c r="AD423" s="40"/>
      <c r="AE423" s="40"/>
      <c r="AR423" s="226" t="s">
        <v>371</v>
      </c>
      <c r="AT423" s="226" t="s">
        <v>229</v>
      </c>
      <c r="AU423" s="226" t="s">
        <v>82</v>
      </c>
      <c r="AY423" s="19" t="s">
        <v>227</v>
      </c>
      <c r="BE423" s="227">
        <f>IF(N423="základní",J423,0)</f>
        <v>0</v>
      </c>
      <c r="BF423" s="227">
        <f>IF(N423="snížená",J423,0)</f>
        <v>0</v>
      </c>
      <c r="BG423" s="227">
        <f>IF(N423="zákl. přenesená",J423,0)</f>
        <v>0</v>
      </c>
      <c r="BH423" s="227">
        <f>IF(N423="sníž. přenesená",J423,0)</f>
        <v>0</v>
      </c>
      <c r="BI423" s="227">
        <f>IF(N423="nulová",J423,0)</f>
        <v>0</v>
      </c>
      <c r="BJ423" s="19" t="s">
        <v>82</v>
      </c>
      <c r="BK423" s="227">
        <f>ROUND(I423*H423,2)</f>
        <v>0</v>
      </c>
      <c r="BL423" s="19" t="s">
        <v>371</v>
      </c>
      <c r="BM423" s="226" t="s">
        <v>992</v>
      </c>
    </row>
    <row r="424" s="2" customFormat="1">
      <c r="A424" s="40"/>
      <c r="B424" s="41"/>
      <c r="C424" s="42"/>
      <c r="D424" s="228" t="s">
        <v>236</v>
      </c>
      <c r="E424" s="42"/>
      <c r="F424" s="229" t="s">
        <v>993</v>
      </c>
      <c r="G424" s="42"/>
      <c r="H424" s="42"/>
      <c r="I424" s="230"/>
      <c r="J424" s="42"/>
      <c r="K424" s="42"/>
      <c r="L424" s="46"/>
      <c r="M424" s="231"/>
      <c r="N424" s="232"/>
      <c r="O424" s="86"/>
      <c r="P424" s="86"/>
      <c r="Q424" s="86"/>
      <c r="R424" s="86"/>
      <c r="S424" s="86"/>
      <c r="T424" s="86"/>
      <c r="U424" s="87"/>
      <c r="V424" s="40"/>
      <c r="W424" s="40"/>
      <c r="X424" s="40"/>
      <c r="Y424" s="40"/>
      <c r="Z424" s="40"/>
      <c r="AA424" s="40"/>
      <c r="AB424" s="40"/>
      <c r="AC424" s="40"/>
      <c r="AD424" s="40"/>
      <c r="AE424" s="40"/>
      <c r="AT424" s="19" t="s">
        <v>236</v>
      </c>
      <c r="AU424" s="19" t="s">
        <v>82</v>
      </c>
    </row>
    <row r="425" s="15" customFormat="1">
      <c r="A425" s="15"/>
      <c r="B425" s="266"/>
      <c r="C425" s="267"/>
      <c r="D425" s="235" t="s">
        <v>238</v>
      </c>
      <c r="E425" s="268" t="s">
        <v>19</v>
      </c>
      <c r="F425" s="269" t="s">
        <v>994</v>
      </c>
      <c r="G425" s="267"/>
      <c r="H425" s="268" t="s">
        <v>19</v>
      </c>
      <c r="I425" s="270"/>
      <c r="J425" s="267"/>
      <c r="K425" s="267"/>
      <c r="L425" s="271"/>
      <c r="M425" s="272"/>
      <c r="N425" s="273"/>
      <c r="O425" s="273"/>
      <c r="P425" s="273"/>
      <c r="Q425" s="273"/>
      <c r="R425" s="273"/>
      <c r="S425" s="273"/>
      <c r="T425" s="273"/>
      <c r="U425" s="274"/>
      <c r="V425" s="15"/>
      <c r="W425" s="15"/>
      <c r="X425" s="15"/>
      <c r="Y425" s="15"/>
      <c r="Z425" s="15"/>
      <c r="AA425" s="15"/>
      <c r="AB425" s="15"/>
      <c r="AC425" s="15"/>
      <c r="AD425" s="15"/>
      <c r="AE425" s="15"/>
      <c r="AT425" s="275" t="s">
        <v>238</v>
      </c>
      <c r="AU425" s="275" t="s">
        <v>82</v>
      </c>
      <c r="AV425" s="15" t="s">
        <v>82</v>
      </c>
      <c r="AW425" s="15" t="s">
        <v>37</v>
      </c>
      <c r="AX425" s="15" t="s">
        <v>75</v>
      </c>
      <c r="AY425" s="275" t="s">
        <v>227</v>
      </c>
    </row>
    <row r="426" s="13" customFormat="1">
      <c r="A426" s="13"/>
      <c r="B426" s="233"/>
      <c r="C426" s="234"/>
      <c r="D426" s="235" t="s">
        <v>238</v>
      </c>
      <c r="E426" s="236" t="s">
        <v>19</v>
      </c>
      <c r="F426" s="237" t="s">
        <v>336</v>
      </c>
      <c r="G426" s="234"/>
      <c r="H426" s="238">
        <v>16</v>
      </c>
      <c r="I426" s="239"/>
      <c r="J426" s="234"/>
      <c r="K426" s="234"/>
      <c r="L426" s="240"/>
      <c r="M426" s="241"/>
      <c r="N426" s="242"/>
      <c r="O426" s="242"/>
      <c r="P426" s="242"/>
      <c r="Q426" s="242"/>
      <c r="R426" s="242"/>
      <c r="S426" s="242"/>
      <c r="T426" s="242"/>
      <c r="U426" s="243"/>
      <c r="V426" s="13"/>
      <c r="W426" s="13"/>
      <c r="X426" s="13"/>
      <c r="Y426" s="13"/>
      <c r="Z426" s="13"/>
      <c r="AA426" s="13"/>
      <c r="AB426" s="13"/>
      <c r="AC426" s="13"/>
      <c r="AD426" s="13"/>
      <c r="AE426" s="13"/>
      <c r="AT426" s="244" t="s">
        <v>238</v>
      </c>
      <c r="AU426" s="244" t="s">
        <v>82</v>
      </c>
      <c r="AV426" s="13" t="s">
        <v>84</v>
      </c>
      <c r="AW426" s="13" t="s">
        <v>37</v>
      </c>
      <c r="AX426" s="13" t="s">
        <v>75</v>
      </c>
      <c r="AY426" s="244" t="s">
        <v>227</v>
      </c>
    </row>
    <row r="427" s="14" customFormat="1">
      <c r="A427" s="14"/>
      <c r="B427" s="245"/>
      <c r="C427" s="246"/>
      <c r="D427" s="235" t="s">
        <v>238</v>
      </c>
      <c r="E427" s="247" t="s">
        <v>19</v>
      </c>
      <c r="F427" s="248" t="s">
        <v>240</v>
      </c>
      <c r="G427" s="246"/>
      <c r="H427" s="249">
        <v>16</v>
      </c>
      <c r="I427" s="250"/>
      <c r="J427" s="246"/>
      <c r="K427" s="246"/>
      <c r="L427" s="251"/>
      <c r="M427" s="276"/>
      <c r="N427" s="277"/>
      <c r="O427" s="277"/>
      <c r="P427" s="277"/>
      <c r="Q427" s="277"/>
      <c r="R427" s="277"/>
      <c r="S427" s="277"/>
      <c r="T427" s="277"/>
      <c r="U427" s="278"/>
      <c r="V427" s="14"/>
      <c r="W427" s="14"/>
      <c r="X427" s="14"/>
      <c r="Y427" s="14"/>
      <c r="Z427" s="14"/>
      <c r="AA427" s="14"/>
      <c r="AB427" s="14"/>
      <c r="AC427" s="14"/>
      <c r="AD427" s="14"/>
      <c r="AE427" s="14"/>
      <c r="AT427" s="255" t="s">
        <v>238</v>
      </c>
      <c r="AU427" s="255" t="s">
        <v>82</v>
      </c>
      <c r="AV427" s="14" t="s">
        <v>234</v>
      </c>
      <c r="AW427" s="14" t="s">
        <v>37</v>
      </c>
      <c r="AX427" s="14" t="s">
        <v>82</v>
      </c>
      <c r="AY427" s="255" t="s">
        <v>227</v>
      </c>
    </row>
    <row r="428" s="2" customFormat="1" ht="6.96" customHeight="1">
      <c r="A428" s="40"/>
      <c r="B428" s="61"/>
      <c r="C428" s="62"/>
      <c r="D428" s="62"/>
      <c r="E428" s="62"/>
      <c r="F428" s="62"/>
      <c r="G428" s="62"/>
      <c r="H428" s="62"/>
      <c r="I428" s="62"/>
      <c r="J428" s="62"/>
      <c r="K428" s="62"/>
      <c r="L428" s="46"/>
      <c r="M428" s="40"/>
      <c r="O428" s="40"/>
      <c r="P428" s="40"/>
      <c r="Q428" s="40"/>
      <c r="R428" s="40"/>
      <c r="S428" s="40"/>
      <c r="T428" s="40"/>
      <c r="U428" s="40"/>
      <c r="V428" s="40"/>
      <c r="W428" s="40"/>
      <c r="X428" s="40"/>
      <c r="Y428" s="40"/>
      <c r="Z428" s="40"/>
      <c r="AA428" s="40"/>
      <c r="AB428" s="40"/>
      <c r="AC428" s="40"/>
      <c r="AD428" s="40"/>
      <c r="AE428" s="40"/>
    </row>
  </sheetData>
  <sheetProtection sheet="1" autoFilter="0" formatColumns="0" formatRows="0" objects="1" scenarios="1" spinCount="100000" saltValue="tbvKaabvaBRWVK5/GxOcvbdYnV0NGBIyrW1qYy3ZfqtW1Cv29u/o0iIImM1CiClgjabvqJ+qpNxIEVFJ52HU5g==" hashValue="DdIdC3PyhGKzVBdqI7tE8yhVL1+J3p6pxQDHqJfMH2FKg8fBEmcVKLAigJueiFsB//rZdorin5t7p/czbmFwQg==" algorithmName="SHA-512" password="CC35"/>
  <autoFilter ref="C105:K427"/>
  <mergeCells count="15">
    <mergeCell ref="E7:H7"/>
    <mergeCell ref="E11:H11"/>
    <mergeCell ref="E9:H9"/>
    <mergeCell ref="E13:H13"/>
    <mergeCell ref="E22:H22"/>
    <mergeCell ref="E31:H31"/>
    <mergeCell ref="E52:H52"/>
    <mergeCell ref="E56:H56"/>
    <mergeCell ref="E54:H54"/>
    <mergeCell ref="E58:H58"/>
    <mergeCell ref="E92:H92"/>
    <mergeCell ref="E96:H96"/>
    <mergeCell ref="E94:H94"/>
    <mergeCell ref="E98:H98"/>
    <mergeCell ref="L2:V2"/>
  </mergeCells>
  <hyperlinks>
    <hyperlink ref="F110" r:id="rId1" display="https://podminky.urs.cz/item/CS_URS_2023_02/174111102"/>
    <hyperlink ref="F117" r:id="rId2" display="https://podminky.urs.cz/item/CS_URS_2023_02/317142432"/>
    <hyperlink ref="F121" r:id="rId3" display="https://podminky.urs.cz/item/CS_URS_2023_02/317941121"/>
    <hyperlink ref="F127" r:id="rId4" display="https://podminky.urs.cz/item/CS_URS_2023_02/342272245"/>
    <hyperlink ref="F133" r:id="rId5" display="https://podminky.urs.cz/item/CS_URS_2023_02/342291112"/>
    <hyperlink ref="F137" r:id="rId6" display="https://podminky.urs.cz/item/CS_URS_2023_02/342291121"/>
    <hyperlink ref="F141" r:id="rId7" display="https://podminky.urs.cz/item/CS_URS_2023_02/346244357"/>
    <hyperlink ref="F146" r:id="rId8" display="https://podminky.urs.cz/item/CS_URS_2023_02/611325417"/>
    <hyperlink ref="F150" r:id="rId9" display="https://podminky.urs.cz/item/CS_URS_2023_02/612131111"/>
    <hyperlink ref="F156" r:id="rId10" display="https://podminky.urs.cz/item/CS_URS_2023_02/612142001"/>
    <hyperlink ref="F160" r:id="rId11" display="https://podminky.urs.cz/item/CS_URS_2023_02/612321131"/>
    <hyperlink ref="F164" r:id="rId12" display="https://podminky.urs.cz/item/CS_URS_2023_02/612325417"/>
    <hyperlink ref="F168" r:id="rId13" display="https://podminky.urs.cz/item/CS_URS_2023_02/619999041"/>
    <hyperlink ref="F172" r:id="rId14" display="https://podminky.urs.cz/item/CS_URS_2023_02/631311115"/>
    <hyperlink ref="F177" r:id="rId15" display="https://podminky.urs.cz/item/CS_URS_2023_02/631312141"/>
    <hyperlink ref="F181" r:id="rId16" display="https://podminky.urs.cz/item/CS_URS_2023_02/631362021"/>
    <hyperlink ref="F186" r:id="rId17" display="https://podminky.urs.cz/item/CS_URS_2023_02/632481213"/>
    <hyperlink ref="F191" r:id="rId18" display="https://podminky.urs.cz/item/CS_URS_2023_02/949121111"/>
    <hyperlink ref="F195" r:id="rId19" display="https://podminky.urs.cz/item/CS_URS_2023_02/949121211"/>
    <hyperlink ref="F199" r:id="rId20" display="https://podminky.urs.cz/item/CS_URS_2023_02/949121811"/>
    <hyperlink ref="F203" r:id="rId21" display="https://podminky.urs.cz/item/CS_URS_2023_02/952901111"/>
    <hyperlink ref="F208" r:id="rId22" display="https://podminky.urs.cz/item/CS_URS_2023_02/998017001"/>
    <hyperlink ref="F212" r:id="rId23" display="https://podminky.urs.cz/item/CS_URS_2023_02/711111001"/>
    <hyperlink ref="F218" r:id="rId24" display="https://podminky.urs.cz/item/CS_URS_2023_02/711141559"/>
    <hyperlink ref="F224" r:id="rId25" display="https://podminky.urs.cz/item/CS_URS_2023_02/998711101"/>
    <hyperlink ref="F227" r:id="rId26" display="https://podminky.urs.cz/item/CS_URS_2023_02/766660171"/>
    <hyperlink ref="F236" r:id="rId27" display="https://podminky.urs.cz/item/CS_URS_2023_02/766682111"/>
    <hyperlink ref="F241" r:id="rId28" display="https://podminky.urs.cz/item/CS_URS_2023_02/998766102"/>
    <hyperlink ref="F253" r:id="rId29" display="https://podminky.urs.cz/item/CS_URS_2023_02/771111011"/>
    <hyperlink ref="F257" r:id="rId30" display="https://podminky.urs.cz/item/CS_URS_2023_02/771121011"/>
    <hyperlink ref="F261" r:id="rId31" display="https://podminky.urs.cz/item/CS_URS_2023_02/771151013"/>
    <hyperlink ref="F265" r:id="rId32" display="https://podminky.urs.cz/item/CS_URS_2023_02/771574436"/>
    <hyperlink ref="F271" r:id="rId33" display="https://podminky.urs.cz/item/CS_URS_2023_02/771577211"/>
    <hyperlink ref="F275" r:id="rId34" display="https://podminky.urs.cz/item/CS_URS_2023_02/771591112"/>
    <hyperlink ref="F279" r:id="rId35" display="https://podminky.urs.cz/item/CS_URS_2023_02/771591115"/>
    <hyperlink ref="F283" r:id="rId36" display="https://podminky.urs.cz/item/CS_URS_2023_02/771591184"/>
    <hyperlink ref="F287" r:id="rId37" display="https://podminky.urs.cz/item/CS_URS_2023_02/771591241"/>
    <hyperlink ref="F291" r:id="rId38" display="https://podminky.urs.cz/item/CS_URS_2023_02/771591264"/>
    <hyperlink ref="F295" r:id="rId39" display="https://podminky.urs.cz/item/CS_URS_2023_02/771592011"/>
    <hyperlink ref="F299" r:id="rId40" display="https://podminky.urs.cz/item/CS_URS_2023_02/998771102"/>
    <hyperlink ref="F302" r:id="rId41" display="https://podminky.urs.cz/item/CS_URS_2023_02/776111112"/>
    <hyperlink ref="F306" r:id="rId42" display="https://podminky.urs.cz/item/CS_URS_2023_02/776111311"/>
    <hyperlink ref="F310" r:id="rId43" display="https://podminky.urs.cz/item/CS_URS_2023_02/776121321"/>
    <hyperlink ref="F314" r:id="rId44" display="https://podminky.urs.cz/item/CS_URS_2023_02/776141123"/>
    <hyperlink ref="F318" r:id="rId45" display="https://podminky.urs.cz/item/CS_URS_2023_02/776231111"/>
    <hyperlink ref="F324" r:id="rId46" display="https://podminky.urs.cz/item/CS_URS_2023_02/776411111"/>
    <hyperlink ref="F331" r:id="rId47" display="https://podminky.urs.cz/item/CS_URS_2023_02/776991111"/>
    <hyperlink ref="F335" r:id="rId48" display="https://podminky.urs.cz/item/CS_URS_2023_02/998776102"/>
    <hyperlink ref="F338" r:id="rId49" display="https://podminky.urs.cz/item/CS_URS_2023_02/781111011"/>
    <hyperlink ref="F348" r:id="rId50" display="https://podminky.urs.cz/item/CS_URS_2023_02/781121011"/>
    <hyperlink ref="F352" r:id="rId51" display="https://podminky.urs.cz/item/CS_URS_2023_02/781131112"/>
    <hyperlink ref="F357" r:id="rId52" display="https://podminky.urs.cz/item/CS_URS_2023_02/781131232"/>
    <hyperlink ref="F361" r:id="rId53" display="https://podminky.urs.cz/item/CS_URS_2023_02/781474114"/>
    <hyperlink ref="F367" r:id="rId54" display="https://podminky.urs.cz/item/CS_URS_2023_02/781477111"/>
    <hyperlink ref="F371" r:id="rId55" display="https://podminky.urs.cz/item/CS_URS_2023_02/781492211"/>
    <hyperlink ref="F377" r:id="rId56" display="https://podminky.urs.cz/item/CS_URS_2023_02/781495115"/>
    <hyperlink ref="F383" r:id="rId57" display="https://podminky.urs.cz/item/CS_URS_2023_02/781495141"/>
    <hyperlink ref="F387" r:id="rId58" display="https://podminky.urs.cz/item/CS_URS_2023_02/781495142"/>
    <hyperlink ref="F391" r:id="rId59" display="https://podminky.urs.cz/item/CS_URS_2023_02/781495143"/>
    <hyperlink ref="F395" r:id="rId60" display="https://podminky.urs.cz/item/CS_URS_2023_02/781495184"/>
    <hyperlink ref="F399" r:id="rId61" display="https://podminky.urs.cz/item/CS_URS_2023_02/781495211"/>
    <hyperlink ref="F403" r:id="rId62" display="https://podminky.urs.cz/item/CS_URS_2023_02/998781102"/>
    <hyperlink ref="F406" r:id="rId63" display="https://podminky.urs.cz/item/CS_URS_2023_02/784161001"/>
    <hyperlink ref="F410" r:id="rId64" display="https://podminky.urs.cz/item/CS_URS_2023_02/784181121"/>
    <hyperlink ref="F414" r:id="rId65" display="https://podminky.urs.cz/item/CS_URS_2023_02/784211101"/>
    <hyperlink ref="F419" r:id="rId66" display="https://podminky.urs.cz/item/CS_URS_2023_02/HZS1291"/>
    <hyperlink ref="F424" r:id="rId67" display="https://podminky.urs.cz/item/CS_URS_2023_02/HZS2492"/>
  </hyperlinks>
  <pageMargins left="0.39375" right="0.39375" top="0.39375" bottom="0.39375" header="0" footer="0"/>
  <pageSetup paperSize="9" orientation="landscape" blackAndWhite="1" fitToHeight="100"/>
  <headerFooter>
    <oddFooter>&amp;CStrana &amp;P z &amp;N</oddFooter>
  </headerFooter>
  <drawing r:id="rId68"/>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995</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ROUND(J99,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ROUND((SUM(BE99:BE203)),  2)</f>
        <v>0</v>
      </c>
      <c r="G37" s="40"/>
      <c r="H37" s="40"/>
      <c r="I37" s="160">
        <v>0.20999999999999999</v>
      </c>
      <c r="J37" s="159">
        <f>ROUND(((SUM(BE99:BE203))*I37),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ROUND((SUM(BF99:BF203)),  2)</f>
        <v>0</v>
      </c>
      <c r="G38" s="40"/>
      <c r="H38" s="40"/>
      <c r="I38" s="160">
        <v>0.12</v>
      </c>
      <c r="J38" s="159">
        <f>ROUND(((SUM(BF99:BF203))*I38),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ROUND((SUM(BG99:BG203)),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ROUND((SUM(BH99:BH203)),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ROUND((SUM(BI99:BI203)),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05 - Bourací práce (osy D-K_4-6)</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J99</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J100</f>
        <v>0</v>
      </c>
      <c r="K68" s="179"/>
      <c r="L68" s="183"/>
      <c r="S68" s="9"/>
      <c r="T68" s="9"/>
      <c r="U68" s="9"/>
      <c r="V68" s="9"/>
      <c r="W68" s="9"/>
      <c r="X68" s="9"/>
      <c r="Y68" s="9"/>
      <c r="Z68" s="9"/>
      <c r="AA68" s="9"/>
      <c r="AB68" s="9"/>
      <c r="AC68" s="9"/>
      <c r="AD68" s="9"/>
      <c r="AE68" s="9"/>
    </row>
    <row r="69" s="10" customFormat="1" ht="19.92" customHeight="1">
      <c r="A69" s="10"/>
      <c r="B69" s="184"/>
      <c r="C69" s="126"/>
      <c r="D69" s="185" t="s">
        <v>204</v>
      </c>
      <c r="E69" s="186"/>
      <c r="F69" s="186"/>
      <c r="G69" s="186"/>
      <c r="H69" s="186"/>
      <c r="I69" s="186"/>
      <c r="J69" s="187">
        <f>J101</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205</v>
      </c>
      <c r="E70" s="186"/>
      <c r="F70" s="186"/>
      <c r="G70" s="186"/>
      <c r="H70" s="186"/>
      <c r="I70" s="186"/>
      <c r="J70" s="187">
        <f>J159</f>
        <v>0</v>
      </c>
      <c r="K70" s="126"/>
      <c r="L70" s="188"/>
      <c r="S70" s="10"/>
      <c r="T70" s="10"/>
      <c r="U70" s="10"/>
      <c r="V70" s="10"/>
      <c r="W70" s="10"/>
      <c r="X70" s="10"/>
      <c r="Y70" s="10"/>
      <c r="Z70" s="10"/>
      <c r="AA70" s="10"/>
      <c r="AB70" s="10"/>
      <c r="AC70" s="10"/>
      <c r="AD70" s="10"/>
      <c r="AE70" s="10"/>
    </row>
    <row r="71" s="9" customFormat="1" ht="24.96" customHeight="1">
      <c r="A71" s="9"/>
      <c r="B71" s="178"/>
      <c r="C71" s="179"/>
      <c r="D71" s="180" t="s">
        <v>207</v>
      </c>
      <c r="E71" s="181"/>
      <c r="F71" s="181"/>
      <c r="G71" s="181"/>
      <c r="H71" s="181"/>
      <c r="I71" s="181"/>
      <c r="J71" s="182">
        <f>J174</f>
        <v>0</v>
      </c>
      <c r="K71" s="179"/>
      <c r="L71" s="183"/>
      <c r="S71" s="9"/>
      <c r="T71" s="9"/>
      <c r="U71" s="9"/>
      <c r="V71" s="9"/>
      <c r="W71" s="9"/>
      <c r="X71" s="9"/>
      <c r="Y71" s="9"/>
      <c r="Z71" s="9"/>
      <c r="AA71" s="9"/>
      <c r="AB71" s="9"/>
      <c r="AC71" s="9"/>
      <c r="AD71" s="9"/>
      <c r="AE71" s="9"/>
    </row>
    <row r="72" s="10" customFormat="1" ht="19.92" customHeight="1">
      <c r="A72" s="10"/>
      <c r="B72" s="184"/>
      <c r="C72" s="126"/>
      <c r="D72" s="185" t="s">
        <v>208</v>
      </c>
      <c r="E72" s="186"/>
      <c r="F72" s="186"/>
      <c r="G72" s="186"/>
      <c r="H72" s="186"/>
      <c r="I72" s="186"/>
      <c r="J72" s="187">
        <f>J175</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380</v>
      </c>
      <c r="E73" s="186"/>
      <c r="F73" s="186"/>
      <c r="G73" s="186"/>
      <c r="H73" s="186"/>
      <c r="I73" s="186"/>
      <c r="J73" s="187">
        <f>J184</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209</v>
      </c>
      <c r="E74" s="186"/>
      <c r="F74" s="186"/>
      <c r="G74" s="186"/>
      <c r="H74" s="186"/>
      <c r="I74" s="186"/>
      <c r="J74" s="187">
        <f>J193</f>
        <v>0</v>
      </c>
      <c r="K74" s="126"/>
      <c r="L74" s="188"/>
      <c r="S74" s="10"/>
      <c r="T74" s="10"/>
      <c r="U74" s="10"/>
      <c r="V74" s="10"/>
      <c r="W74" s="10"/>
      <c r="X74" s="10"/>
      <c r="Y74" s="10"/>
      <c r="Z74" s="10"/>
      <c r="AA74" s="10"/>
      <c r="AB74" s="10"/>
      <c r="AC74" s="10"/>
      <c r="AD74" s="10"/>
      <c r="AE74" s="10"/>
    </row>
    <row r="75" s="9" customFormat="1" ht="24.96" customHeight="1">
      <c r="A75" s="9"/>
      <c r="B75" s="178"/>
      <c r="C75" s="179"/>
      <c r="D75" s="180" t="s">
        <v>210</v>
      </c>
      <c r="E75" s="181"/>
      <c r="F75" s="181"/>
      <c r="G75" s="181"/>
      <c r="H75" s="181"/>
      <c r="I75" s="181"/>
      <c r="J75" s="182">
        <f>J198</f>
        <v>0</v>
      </c>
      <c r="K75" s="179"/>
      <c r="L75" s="183"/>
      <c r="S75" s="9"/>
      <c r="T75" s="9"/>
      <c r="U75" s="9"/>
      <c r="V75" s="9"/>
      <c r="W75" s="9"/>
      <c r="X75" s="9"/>
      <c r="Y75" s="9"/>
      <c r="Z75" s="9"/>
      <c r="AA75" s="9"/>
      <c r="AB75" s="9"/>
      <c r="AC75" s="9"/>
      <c r="AD75" s="9"/>
      <c r="AE75" s="9"/>
    </row>
    <row r="76" s="2" customFormat="1" ht="21.84" customHeight="1">
      <c r="A76" s="40"/>
      <c r="B76" s="41"/>
      <c r="C76" s="42"/>
      <c r="D76" s="42"/>
      <c r="E76" s="42"/>
      <c r="F76" s="42"/>
      <c r="G76" s="42"/>
      <c r="H76" s="42"/>
      <c r="I76" s="42"/>
      <c r="J76" s="42"/>
      <c r="K76" s="42"/>
      <c r="L76" s="148"/>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8"/>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8"/>
      <c r="S81" s="40"/>
      <c r="T81" s="40"/>
      <c r="U81" s="40"/>
      <c r="V81" s="40"/>
      <c r="W81" s="40"/>
      <c r="X81" s="40"/>
      <c r="Y81" s="40"/>
      <c r="Z81" s="40"/>
      <c r="AA81" s="40"/>
      <c r="AB81" s="40"/>
      <c r="AC81" s="40"/>
      <c r="AD81" s="40"/>
      <c r="AE81" s="40"/>
    </row>
    <row r="82" s="2" customFormat="1" ht="24.96" customHeight="1">
      <c r="A82" s="40"/>
      <c r="B82" s="41"/>
      <c r="C82" s="25" t="s">
        <v>211</v>
      </c>
      <c r="D82" s="42"/>
      <c r="E82" s="42"/>
      <c r="F82" s="42"/>
      <c r="G82" s="42"/>
      <c r="H82" s="42"/>
      <c r="I82" s="42"/>
      <c r="J82" s="42"/>
      <c r="K82" s="42"/>
      <c r="L82" s="148"/>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6.5" customHeight="1">
      <c r="A85" s="40"/>
      <c r="B85" s="41"/>
      <c r="C85" s="42"/>
      <c r="D85" s="42"/>
      <c r="E85" s="172" t="str">
        <f>E7</f>
        <v>PF UPOL, Změna užívání vnitřních prostor budovy B</v>
      </c>
      <c r="F85" s="34"/>
      <c r="G85" s="34"/>
      <c r="H85" s="34"/>
      <c r="I85" s="42"/>
      <c r="J85" s="42"/>
      <c r="K85" s="42"/>
      <c r="L85" s="148"/>
      <c r="S85" s="40"/>
      <c r="T85" s="40"/>
      <c r="U85" s="40"/>
      <c r="V85" s="40"/>
      <c r="W85" s="40"/>
      <c r="X85" s="40"/>
      <c r="Y85" s="40"/>
      <c r="Z85" s="40"/>
      <c r="AA85" s="40"/>
      <c r="AB85" s="40"/>
      <c r="AC85" s="40"/>
      <c r="AD85" s="40"/>
      <c r="AE85" s="40"/>
    </row>
    <row r="86" s="1" customFormat="1" ht="12" customHeight="1">
      <c r="B86" s="23"/>
      <c r="C86" s="34" t="s">
        <v>191</v>
      </c>
      <c r="D86" s="24"/>
      <c r="E86" s="24"/>
      <c r="F86" s="24"/>
      <c r="G86" s="24"/>
      <c r="H86" s="24"/>
      <c r="I86" s="24"/>
      <c r="J86" s="24"/>
      <c r="K86" s="24"/>
      <c r="L86" s="22"/>
    </row>
    <row r="87" s="1" customFormat="1" ht="16.5" customHeight="1">
      <c r="B87" s="23"/>
      <c r="C87" s="24"/>
      <c r="D87" s="24"/>
      <c r="E87" s="172" t="s">
        <v>192</v>
      </c>
      <c r="F87" s="24"/>
      <c r="G87" s="24"/>
      <c r="H87" s="24"/>
      <c r="I87" s="24"/>
      <c r="J87" s="24"/>
      <c r="K87" s="24"/>
      <c r="L87" s="22"/>
    </row>
    <row r="88" s="1" customFormat="1" ht="12" customHeight="1">
      <c r="B88" s="23"/>
      <c r="C88" s="34" t="s">
        <v>193</v>
      </c>
      <c r="D88" s="24"/>
      <c r="E88" s="24"/>
      <c r="F88" s="24"/>
      <c r="G88" s="24"/>
      <c r="H88" s="24"/>
      <c r="I88" s="24"/>
      <c r="J88" s="24"/>
      <c r="K88" s="24"/>
      <c r="L88" s="22"/>
    </row>
    <row r="89" s="2" customFormat="1" ht="16.5" customHeight="1">
      <c r="A89" s="40"/>
      <c r="B89" s="41"/>
      <c r="C89" s="42"/>
      <c r="D89" s="42"/>
      <c r="E89" s="173" t="s">
        <v>194</v>
      </c>
      <c r="F89" s="42"/>
      <c r="G89" s="42"/>
      <c r="H89" s="42"/>
      <c r="I89" s="42"/>
      <c r="J89" s="42"/>
      <c r="K89" s="42"/>
      <c r="L89" s="148"/>
      <c r="S89" s="40"/>
      <c r="T89" s="40"/>
      <c r="U89" s="40"/>
      <c r="V89" s="40"/>
      <c r="W89" s="40"/>
      <c r="X89" s="40"/>
      <c r="Y89" s="40"/>
      <c r="Z89" s="40"/>
      <c r="AA89" s="40"/>
      <c r="AB89" s="40"/>
      <c r="AC89" s="40"/>
      <c r="AD89" s="40"/>
      <c r="AE89" s="40"/>
    </row>
    <row r="90" s="2" customFormat="1" ht="12" customHeight="1">
      <c r="A90" s="40"/>
      <c r="B90" s="41"/>
      <c r="C90" s="34" t="s">
        <v>195</v>
      </c>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16.5" customHeight="1">
      <c r="A91" s="40"/>
      <c r="B91" s="41"/>
      <c r="C91" s="42"/>
      <c r="D91" s="42"/>
      <c r="E91" s="71" t="str">
        <f>E13</f>
        <v>05 - Bourací práce (osy D-K_4-6)</v>
      </c>
      <c r="F91" s="42"/>
      <c r="G91" s="42"/>
      <c r="H91" s="42"/>
      <c r="I91" s="42"/>
      <c r="J91" s="42"/>
      <c r="K91" s="42"/>
      <c r="L91" s="148"/>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8"/>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F16</f>
        <v xml:space="preserve"> </v>
      </c>
      <c r="G93" s="42"/>
      <c r="H93" s="42"/>
      <c r="I93" s="34" t="s">
        <v>23</v>
      </c>
      <c r="J93" s="74" t="str">
        <f>IF(J16="","",J16)</f>
        <v>3. 4. 2025</v>
      </c>
      <c r="K93" s="42"/>
      <c r="L93" s="148"/>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40.05" customHeight="1">
      <c r="A95" s="40"/>
      <c r="B95" s="41"/>
      <c r="C95" s="34" t="s">
        <v>25</v>
      </c>
      <c r="D95" s="42"/>
      <c r="E95" s="42"/>
      <c r="F95" s="29" t="str">
        <f>E19</f>
        <v>UP v Olomouci, Křížkovského 511/8, Olomouc 779 00</v>
      </c>
      <c r="G95" s="42"/>
      <c r="H95" s="42"/>
      <c r="I95" s="34" t="s">
        <v>33</v>
      </c>
      <c r="J95" s="38" t="str">
        <f>E25</f>
        <v xml:space="preserve">RV Projekt s.r.o., Poláškova 1535, Val. Meziříčí </v>
      </c>
      <c r="K95" s="42"/>
      <c r="L95" s="148"/>
      <c r="S95" s="40"/>
      <c r="T95" s="40"/>
      <c r="U95" s="40"/>
      <c r="V95" s="40"/>
      <c r="W95" s="40"/>
      <c r="X95" s="40"/>
      <c r="Y95" s="40"/>
      <c r="Z95" s="40"/>
      <c r="AA95" s="40"/>
      <c r="AB95" s="40"/>
      <c r="AC95" s="40"/>
      <c r="AD95" s="40"/>
      <c r="AE95" s="40"/>
    </row>
    <row r="96" s="2" customFormat="1" ht="40.05" customHeight="1">
      <c r="A96" s="40"/>
      <c r="B96" s="41"/>
      <c r="C96" s="34" t="s">
        <v>31</v>
      </c>
      <c r="D96" s="42"/>
      <c r="E96" s="42"/>
      <c r="F96" s="29" t="str">
        <f>IF(E22="","",E22)</f>
        <v>Vyplň údaj</v>
      </c>
      <c r="G96" s="42"/>
      <c r="H96" s="42"/>
      <c r="I96" s="34" t="s">
        <v>38</v>
      </c>
      <c r="J96" s="38" t="str">
        <f>E28</f>
        <v xml:space="preserve">RV Projekt s.r.o., Poláškova 1535, Val. Meziříčí </v>
      </c>
      <c r="K96" s="42"/>
      <c r="L96" s="148"/>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8"/>
      <c r="S97" s="40"/>
      <c r="T97" s="40"/>
      <c r="U97" s="40"/>
      <c r="V97" s="40"/>
      <c r="W97" s="40"/>
      <c r="X97" s="40"/>
      <c r="Y97" s="40"/>
      <c r="Z97" s="40"/>
      <c r="AA97" s="40"/>
      <c r="AB97" s="40"/>
      <c r="AC97" s="40"/>
      <c r="AD97" s="40"/>
      <c r="AE97" s="40"/>
    </row>
    <row r="98" s="11" customFormat="1" ht="29.28" customHeight="1">
      <c r="A98" s="189"/>
      <c r="B98" s="190"/>
      <c r="C98" s="191" t="s">
        <v>212</v>
      </c>
      <c r="D98" s="192" t="s">
        <v>60</v>
      </c>
      <c r="E98" s="192" t="s">
        <v>56</v>
      </c>
      <c r="F98" s="192" t="s">
        <v>57</v>
      </c>
      <c r="G98" s="192" t="s">
        <v>213</v>
      </c>
      <c r="H98" s="192" t="s">
        <v>214</v>
      </c>
      <c r="I98" s="192" t="s">
        <v>215</v>
      </c>
      <c r="J98" s="192" t="s">
        <v>199</v>
      </c>
      <c r="K98" s="193" t="s">
        <v>216</v>
      </c>
      <c r="L98" s="194"/>
      <c r="M98" s="94" t="s">
        <v>19</v>
      </c>
      <c r="N98" s="95" t="s">
        <v>45</v>
      </c>
      <c r="O98" s="95" t="s">
        <v>217</v>
      </c>
      <c r="P98" s="95" t="s">
        <v>218</v>
      </c>
      <c r="Q98" s="95" t="s">
        <v>219</v>
      </c>
      <c r="R98" s="95" t="s">
        <v>220</v>
      </c>
      <c r="S98" s="95" t="s">
        <v>221</v>
      </c>
      <c r="T98" s="95" t="s">
        <v>222</v>
      </c>
      <c r="U98" s="96" t="s">
        <v>223</v>
      </c>
      <c r="V98" s="189"/>
      <c r="W98" s="189"/>
      <c r="X98" s="189"/>
      <c r="Y98" s="189"/>
      <c r="Z98" s="189"/>
      <c r="AA98" s="189"/>
      <c r="AB98" s="189"/>
      <c r="AC98" s="189"/>
      <c r="AD98" s="189"/>
      <c r="AE98" s="189"/>
    </row>
    <row r="99" s="2" customFormat="1" ht="22.8" customHeight="1">
      <c r="A99" s="40"/>
      <c r="B99" s="41"/>
      <c r="C99" s="101" t="s">
        <v>224</v>
      </c>
      <c r="D99" s="42"/>
      <c r="E99" s="42"/>
      <c r="F99" s="42"/>
      <c r="G99" s="42"/>
      <c r="H99" s="42"/>
      <c r="I99" s="42"/>
      <c r="J99" s="195">
        <f>BK99</f>
        <v>0</v>
      </c>
      <c r="K99" s="42"/>
      <c r="L99" s="46"/>
      <c r="M99" s="97"/>
      <c r="N99" s="196"/>
      <c r="O99" s="98"/>
      <c r="P99" s="197">
        <f>P100+P174+P198</f>
        <v>0</v>
      </c>
      <c r="Q99" s="98"/>
      <c r="R99" s="197">
        <f>R100+R174+R198</f>
        <v>0.358815</v>
      </c>
      <c r="S99" s="98"/>
      <c r="T99" s="197">
        <f>T100+T174+T198</f>
        <v>43.309376650000004</v>
      </c>
      <c r="U99" s="99"/>
      <c r="V99" s="40"/>
      <c r="W99" s="40"/>
      <c r="X99" s="40"/>
      <c r="Y99" s="40"/>
      <c r="Z99" s="40"/>
      <c r="AA99" s="40"/>
      <c r="AB99" s="40"/>
      <c r="AC99" s="40"/>
      <c r="AD99" s="40"/>
      <c r="AE99" s="40"/>
      <c r="AT99" s="19" t="s">
        <v>74</v>
      </c>
      <c r="AU99" s="19" t="s">
        <v>200</v>
      </c>
      <c r="BK99" s="198">
        <f>BK100+BK174+BK198</f>
        <v>0</v>
      </c>
    </row>
    <row r="100" s="12" customFormat="1" ht="25.92" customHeight="1">
      <c r="A100" s="12"/>
      <c r="B100" s="199"/>
      <c r="C100" s="200"/>
      <c r="D100" s="201" t="s">
        <v>74</v>
      </c>
      <c r="E100" s="202" t="s">
        <v>225</v>
      </c>
      <c r="F100" s="202" t="s">
        <v>226</v>
      </c>
      <c r="G100" s="200"/>
      <c r="H100" s="200"/>
      <c r="I100" s="203"/>
      <c r="J100" s="204">
        <f>BK100</f>
        <v>0</v>
      </c>
      <c r="K100" s="200"/>
      <c r="L100" s="205"/>
      <c r="M100" s="206"/>
      <c r="N100" s="207"/>
      <c r="O100" s="207"/>
      <c r="P100" s="208">
        <f>P101+P159</f>
        <v>0</v>
      </c>
      <c r="Q100" s="207"/>
      <c r="R100" s="208">
        <f>R101+R159</f>
        <v>0</v>
      </c>
      <c r="S100" s="207"/>
      <c r="T100" s="208">
        <f>T101+T159</f>
        <v>42.534064000000001</v>
      </c>
      <c r="U100" s="209"/>
      <c r="V100" s="12"/>
      <c r="W100" s="12"/>
      <c r="X100" s="12"/>
      <c r="Y100" s="12"/>
      <c r="Z100" s="12"/>
      <c r="AA100" s="12"/>
      <c r="AB100" s="12"/>
      <c r="AC100" s="12"/>
      <c r="AD100" s="12"/>
      <c r="AE100" s="12"/>
      <c r="AR100" s="210" t="s">
        <v>82</v>
      </c>
      <c r="AT100" s="211" t="s">
        <v>74</v>
      </c>
      <c r="AU100" s="211" t="s">
        <v>75</v>
      </c>
      <c r="AY100" s="210" t="s">
        <v>227</v>
      </c>
      <c r="BK100" s="212">
        <f>BK101+BK159</f>
        <v>0</v>
      </c>
    </row>
    <row r="101" s="12" customFormat="1" ht="22.8" customHeight="1">
      <c r="A101" s="12"/>
      <c r="B101" s="199"/>
      <c r="C101" s="200"/>
      <c r="D101" s="201" t="s">
        <v>74</v>
      </c>
      <c r="E101" s="213" t="s">
        <v>255</v>
      </c>
      <c r="F101" s="213" t="s">
        <v>256</v>
      </c>
      <c r="G101" s="200"/>
      <c r="H101" s="200"/>
      <c r="I101" s="203"/>
      <c r="J101" s="214">
        <f>BK101</f>
        <v>0</v>
      </c>
      <c r="K101" s="200"/>
      <c r="L101" s="205"/>
      <c r="M101" s="206"/>
      <c r="N101" s="207"/>
      <c r="O101" s="207"/>
      <c r="P101" s="208">
        <f>SUM(P102:P158)</f>
        <v>0</v>
      </c>
      <c r="Q101" s="207"/>
      <c r="R101" s="208">
        <f>SUM(R102:R158)</f>
        <v>0</v>
      </c>
      <c r="S101" s="207"/>
      <c r="T101" s="208">
        <f>SUM(T102:T158)</f>
        <v>42.534064000000001</v>
      </c>
      <c r="U101" s="209"/>
      <c r="V101" s="12"/>
      <c r="W101" s="12"/>
      <c r="X101" s="12"/>
      <c r="Y101" s="12"/>
      <c r="Z101" s="12"/>
      <c r="AA101" s="12"/>
      <c r="AB101" s="12"/>
      <c r="AC101" s="12"/>
      <c r="AD101" s="12"/>
      <c r="AE101" s="12"/>
      <c r="AR101" s="210" t="s">
        <v>82</v>
      </c>
      <c r="AT101" s="211" t="s">
        <v>74</v>
      </c>
      <c r="AU101" s="211" t="s">
        <v>82</v>
      </c>
      <c r="AY101" s="210" t="s">
        <v>227</v>
      </c>
      <c r="BK101" s="212">
        <f>SUM(BK102:BK158)</f>
        <v>0</v>
      </c>
    </row>
    <row r="102" s="2" customFormat="1" ht="16.5" customHeight="1">
      <c r="A102" s="40"/>
      <c r="B102" s="41"/>
      <c r="C102" s="215" t="s">
        <v>82</v>
      </c>
      <c r="D102" s="215" t="s">
        <v>229</v>
      </c>
      <c r="E102" s="216" t="s">
        <v>996</v>
      </c>
      <c r="F102" s="217" t="s">
        <v>997</v>
      </c>
      <c r="G102" s="218" t="s">
        <v>462</v>
      </c>
      <c r="H102" s="219">
        <v>4</v>
      </c>
      <c r="I102" s="220"/>
      <c r="J102" s="221">
        <f>ROUND(I102*H102,2)</f>
        <v>0</v>
      </c>
      <c r="K102" s="217" t="s">
        <v>233</v>
      </c>
      <c r="L102" s="46"/>
      <c r="M102" s="222" t="s">
        <v>19</v>
      </c>
      <c r="N102" s="223" t="s">
        <v>46</v>
      </c>
      <c r="O102" s="86"/>
      <c r="P102" s="224">
        <f>O102*H102</f>
        <v>0</v>
      </c>
      <c r="Q102" s="224">
        <v>0</v>
      </c>
      <c r="R102" s="224">
        <f>Q102*H102</f>
        <v>0</v>
      </c>
      <c r="S102" s="224">
        <v>0</v>
      </c>
      <c r="T102" s="224">
        <f>S102*H102</f>
        <v>0</v>
      </c>
      <c r="U102" s="225" t="s">
        <v>19</v>
      </c>
      <c r="V102" s="40"/>
      <c r="W102" s="40"/>
      <c r="X102" s="40"/>
      <c r="Y102" s="40"/>
      <c r="Z102" s="40"/>
      <c r="AA102" s="40"/>
      <c r="AB102" s="40"/>
      <c r="AC102" s="40"/>
      <c r="AD102" s="40"/>
      <c r="AE102" s="40"/>
      <c r="AR102" s="226" t="s">
        <v>234</v>
      </c>
      <c r="AT102" s="226" t="s">
        <v>229</v>
      </c>
      <c r="AU102" s="226" t="s">
        <v>84</v>
      </c>
      <c r="AY102" s="19" t="s">
        <v>227</v>
      </c>
      <c r="BE102" s="227">
        <f>IF(N102="základní",J102,0)</f>
        <v>0</v>
      </c>
      <c r="BF102" s="227">
        <f>IF(N102="snížená",J102,0)</f>
        <v>0</v>
      </c>
      <c r="BG102" s="227">
        <f>IF(N102="zákl. přenesená",J102,0)</f>
        <v>0</v>
      </c>
      <c r="BH102" s="227">
        <f>IF(N102="sníž. přenesená",J102,0)</f>
        <v>0</v>
      </c>
      <c r="BI102" s="227">
        <f>IF(N102="nulová",J102,0)</f>
        <v>0</v>
      </c>
      <c r="BJ102" s="19" t="s">
        <v>82</v>
      </c>
      <c r="BK102" s="227">
        <f>ROUND(I102*H102,2)</f>
        <v>0</v>
      </c>
      <c r="BL102" s="19" t="s">
        <v>234</v>
      </c>
      <c r="BM102" s="226" t="s">
        <v>998</v>
      </c>
    </row>
    <row r="103" s="2" customFormat="1">
      <c r="A103" s="40"/>
      <c r="B103" s="41"/>
      <c r="C103" s="42"/>
      <c r="D103" s="228" t="s">
        <v>236</v>
      </c>
      <c r="E103" s="42"/>
      <c r="F103" s="229" t="s">
        <v>999</v>
      </c>
      <c r="G103" s="42"/>
      <c r="H103" s="42"/>
      <c r="I103" s="230"/>
      <c r="J103" s="42"/>
      <c r="K103" s="42"/>
      <c r="L103" s="46"/>
      <c r="M103" s="231"/>
      <c r="N103" s="232"/>
      <c r="O103" s="86"/>
      <c r="P103" s="86"/>
      <c r="Q103" s="86"/>
      <c r="R103" s="86"/>
      <c r="S103" s="86"/>
      <c r="T103" s="86"/>
      <c r="U103" s="87"/>
      <c r="V103" s="40"/>
      <c r="W103" s="40"/>
      <c r="X103" s="40"/>
      <c r="Y103" s="40"/>
      <c r="Z103" s="40"/>
      <c r="AA103" s="40"/>
      <c r="AB103" s="40"/>
      <c r="AC103" s="40"/>
      <c r="AD103" s="40"/>
      <c r="AE103" s="40"/>
      <c r="AT103" s="19" t="s">
        <v>236</v>
      </c>
      <c r="AU103" s="19" t="s">
        <v>84</v>
      </c>
    </row>
    <row r="104" s="13" customFormat="1">
      <c r="A104" s="13"/>
      <c r="B104" s="233"/>
      <c r="C104" s="234"/>
      <c r="D104" s="235" t="s">
        <v>238</v>
      </c>
      <c r="E104" s="236" t="s">
        <v>19</v>
      </c>
      <c r="F104" s="237" t="s">
        <v>234</v>
      </c>
      <c r="G104" s="234"/>
      <c r="H104" s="238">
        <v>4</v>
      </c>
      <c r="I104" s="239"/>
      <c r="J104" s="234"/>
      <c r="K104" s="234"/>
      <c r="L104" s="240"/>
      <c r="M104" s="241"/>
      <c r="N104" s="242"/>
      <c r="O104" s="242"/>
      <c r="P104" s="242"/>
      <c r="Q104" s="242"/>
      <c r="R104" s="242"/>
      <c r="S104" s="242"/>
      <c r="T104" s="242"/>
      <c r="U104" s="243"/>
      <c r="V104" s="13"/>
      <c r="W104" s="13"/>
      <c r="X104" s="13"/>
      <c r="Y104" s="13"/>
      <c r="Z104" s="13"/>
      <c r="AA104" s="13"/>
      <c r="AB104" s="13"/>
      <c r="AC104" s="13"/>
      <c r="AD104" s="13"/>
      <c r="AE104" s="13"/>
      <c r="AT104" s="244" t="s">
        <v>238</v>
      </c>
      <c r="AU104" s="244" t="s">
        <v>84</v>
      </c>
      <c r="AV104" s="13" t="s">
        <v>84</v>
      </c>
      <c r="AW104" s="13" t="s">
        <v>37</v>
      </c>
      <c r="AX104" s="13" t="s">
        <v>75</v>
      </c>
      <c r="AY104" s="244" t="s">
        <v>227</v>
      </c>
    </row>
    <row r="105" s="14" customFormat="1">
      <c r="A105" s="14"/>
      <c r="B105" s="245"/>
      <c r="C105" s="246"/>
      <c r="D105" s="235" t="s">
        <v>238</v>
      </c>
      <c r="E105" s="247" t="s">
        <v>19</v>
      </c>
      <c r="F105" s="248" t="s">
        <v>240</v>
      </c>
      <c r="G105" s="246"/>
      <c r="H105" s="249">
        <v>4</v>
      </c>
      <c r="I105" s="250"/>
      <c r="J105" s="246"/>
      <c r="K105" s="246"/>
      <c r="L105" s="251"/>
      <c r="M105" s="252"/>
      <c r="N105" s="253"/>
      <c r="O105" s="253"/>
      <c r="P105" s="253"/>
      <c r="Q105" s="253"/>
      <c r="R105" s="253"/>
      <c r="S105" s="253"/>
      <c r="T105" s="253"/>
      <c r="U105" s="254"/>
      <c r="V105" s="14"/>
      <c r="W105" s="14"/>
      <c r="X105" s="14"/>
      <c r="Y105" s="14"/>
      <c r="Z105" s="14"/>
      <c r="AA105" s="14"/>
      <c r="AB105" s="14"/>
      <c r="AC105" s="14"/>
      <c r="AD105" s="14"/>
      <c r="AE105" s="14"/>
      <c r="AT105" s="255" t="s">
        <v>238</v>
      </c>
      <c r="AU105" s="255" t="s">
        <v>84</v>
      </c>
      <c r="AV105" s="14" t="s">
        <v>234</v>
      </c>
      <c r="AW105" s="14" t="s">
        <v>37</v>
      </c>
      <c r="AX105" s="14" t="s">
        <v>82</v>
      </c>
      <c r="AY105" s="255" t="s">
        <v>227</v>
      </c>
    </row>
    <row r="106" s="2" customFormat="1" ht="21.75" customHeight="1">
      <c r="A106" s="40"/>
      <c r="B106" s="41"/>
      <c r="C106" s="215" t="s">
        <v>84</v>
      </c>
      <c r="D106" s="215" t="s">
        <v>229</v>
      </c>
      <c r="E106" s="216" t="s">
        <v>1000</v>
      </c>
      <c r="F106" s="217" t="s">
        <v>1001</v>
      </c>
      <c r="G106" s="218" t="s">
        <v>462</v>
      </c>
      <c r="H106" s="219">
        <v>80</v>
      </c>
      <c r="I106" s="220"/>
      <c r="J106" s="221">
        <f>ROUND(I106*H106,2)</f>
        <v>0</v>
      </c>
      <c r="K106" s="217" t="s">
        <v>233</v>
      </c>
      <c r="L106" s="46"/>
      <c r="M106" s="222" t="s">
        <v>19</v>
      </c>
      <c r="N106" s="223" t="s">
        <v>46</v>
      </c>
      <c r="O106" s="86"/>
      <c r="P106" s="224">
        <f>O106*H106</f>
        <v>0</v>
      </c>
      <c r="Q106" s="224">
        <v>0</v>
      </c>
      <c r="R106" s="224">
        <f>Q106*H106</f>
        <v>0</v>
      </c>
      <c r="S106" s="224">
        <v>0</v>
      </c>
      <c r="T106" s="224">
        <f>S106*H106</f>
        <v>0</v>
      </c>
      <c r="U106" s="225" t="s">
        <v>19</v>
      </c>
      <c r="V106" s="40"/>
      <c r="W106" s="40"/>
      <c r="X106" s="40"/>
      <c r="Y106" s="40"/>
      <c r="Z106" s="40"/>
      <c r="AA106" s="40"/>
      <c r="AB106" s="40"/>
      <c r="AC106" s="40"/>
      <c r="AD106" s="40"/>
      <c r="AE106" s="40"/>
      <c r="AR106" s="226" t="s">
        <v>234</v>
      </c>
      <c r="AT106" s="226" t="s">
        <v>229</v>
      </c>
      <c r="AU106" s="226" t="s">
        <v>84</v>
      </c>
      <c r="AY106" s="19" t="s">
        <v>227</v>
      </c>
      <c r="BE106" s="227">
        <f>IF(N106="základní",J106,0)</f>
        <v>0</v>
      </c>
      <c r="BF106" s="227">
        <f>IF(N106="snížená",J106,0)</f>
        <v>0</v>
      </c>
      <c r="BG106" s="227">
        <f>IF(N106="zákl. přenesená",J106,0)</f>
        <v>0</v>
      </c>
      <c r="BH106" s="227">
        <f>IF(N106="sníž. přenesená",J106,0)</f>
        <v>0</v>
      </c>
      <c r="BI106" s="227">
        <f>IF(N106="nulová",J106,0)</f>
        <v>0</v>
      </c>
      <c r="BJ106" s="19" t="s">
        <v>82</v>
      </c>
      <c r="BK106" s="227">
        <f>ROUND(I106*H106,2)</f>
        <v>0</v>
      </c>
      <c r="BL106" s="19" t="s">
        <v>234</v>
      </c>
      <c r="BM106" s="226" t="s">
        <v>1002</v>
      </c>
    </row>
    <row r="107" s="2" customFormat="1">
      <c r="A107" s="40"/>
      <c r="B107" s="41"/>
      <c r="C107" s="42"/>
      <c r="D107" s="228" t="s">
        <v>236</v>
      </c>
      <c r="E107" s="42"/>
      <c r="F107" s="229" t="s">
        <v>1003</v>
      </c>
      <c r="G107" s="42"/>
      <c r="H107" s="42"/>
      <c r="I107" s="230"/>
      <c r="J107" s="42"/>
      <c r="K107" s="42"/>
      <c r="L107" s="46"/>
      <c r="M107" s="231"/>
      <c r="N107" s="232"/>
      <c r="O107" s="86"/>
      <c r="P107" s="86"/>
      <c r="Q107" s="86"/>
      <c r="R107" s="86"/>
      <c r="S107" s="86"/>
      <c r="T107" s="86"/>
      <c r="U107" s="87"/>
      <c r="V107" s="40"/>
      <c r="W107" s="40"/>
      <c r="X107" s="40"/>
      <c r="Y107" s="40"/>
      <c r="Z107" s="40"/>
      <c r="AA107" s="40"/>
      <c r="AB107" s="40"/>
      <c r="AC107" s="40"/>
      <c r="AD107" s="40"/>
      <c r="AE107" s="40"/>
      <c r="AT107" s="19" t="s">
        <v>236</v>
      </c>
      <c r="AU107" s="19" t="s">
        <v>84</v>
      </c>
    </row>
    <row r="108" s="13" customFormat="1">
      <c r="A108" s="13"/>
      <c r="B108" s="233"/>
      <c r="C108" s="234"/>
      <c r="D108" s="235" t="s">
        <v>238</v>
      </c>
      <c r="E108" s="236" t="s">
        <v>19</v>
      </c>
      <c r="F108" s="237" t="s">
        <v>1004</v>
      </c>
      <c r="G108" s="234"/>
      <c r="H108" s="238">
        <v>80</v>
      </c>
      <c r="I108" s="239"/>
      <c r="J108" s="234"/>
      <c r="K108" s="234"/>
      <c r="L108" s="240"/>
      <c r="M108" s="241"/>
      <c r="N108" s="242"/>
      <c r="O108" s="242"/>
      <c r="P108" s="242"/>
      <c r="Q108" s="242"/>
      <c r="R108" s="242"/>
      <c r="S108" s="242"/>
      <c r="T108" s="242"/>
      <c r="U108" s="243"/>
      <c r="V108" s="13"/>
      <c r="W108" s="13"/>
      <c r="X108" s="13"/>
      <c r="Y108" s="13"/>
      <c r="Z108" s="13"/>
      <c r="AA108" s="13"/>
      <c r="AB108" s="13"/>
      <c r="AC108" s="13"/>
      <c r="AD108" s="13"/>
      <c r="AE108" s="13"/>
      <c r="AT108" s="244" t="s">
        <v>238</v>
      </c>
      <c r="AU108" s="244" t="s">
        <v>84</v>
      </c>
      <c r="AV108" s="13" t="s">
        <v>84</v>
      </c>
      <c r="AW108" s="13" t="s">
        <v>37</v>
      </c>
      <c r="AX108" s="13" t="s">
        <v>75</v>
      </c>
      <c r="AY108" s="244" t="s">
        <v>227</v>
      </c>
    </row>
    <row r="109" s="14" customFormat="1">
      <c r="A109" s="14"/>
      <c r="B109" s="245"/>
      <c r="C109" s="246"/>
      <c r="D109" s="235" t="s">
        <v>238</v>
      </c>
      <c r="E109" s="247" t="s">
        <v>19</v>
      </c>
      <c r="F109" s="248" t="s">
        <v>240</v>
      </c>
      <c r="G109" s="246"/>
      <c r="H109" s="249">
        <v>80</v>
      </c>
      <c r="I109" s="250"/>
      <c r="J109" s="246"/>
      <c r="K109" s="246"/>
      <c r="L109" s="251"/>
      <c r="M109" s="252"/>
      <c r="N109" s="253"/>
      <c r="O109" s="253"/>
      <c r="P109" s="253"/>
      <c r="Q109" s="253"/>
      <c r="R109" s="253"/>
      <c r="S109" s="253"/>
      <c r="T109" s="253"/>
      <c r="U109" s="254"/>
      <c r="V109" s="14"/>
      <c r="W109" s="14"/>
      <c r="X109" s="14"/>
      <c r="Y109" s="14"/>
      <c r="Z109" s="14"/>
      <c r="AA109" s="14"/>
      <c r="AB109" s="14"/>
      <c r="AC109" s="14"/>
      <c r="AD109" s="14"/>
      <c r="AE109" s="14"/>
      <c r="AT109" s="255" t="s">
        <v>238</v>
      </c>
      <c r="AU109" s="255" t="s">
        <v>84</v>
      </c>
      <c r="AV109" s="14" t="s">
        <v>234</v>
      </c>
      <c r="AW109" s="14" t="s">
        <v>37</v>
      </c>
      <c r="AX109" s="14" t="s">
        <v>82</v>
      </c>
      <c r="AY109" s="255" t="s">
        <v>227</v>
      </c>
    </row>
    <row r="110" s="2" customFormat="1" ht="16.5" customHeight="1">
      <c r="A110" s="40"/>
      <c r="B110" s="41"/>
      <c r="C110" s="215" t="s">
        <v>91</v>
      </c>
      <c r="D110" s="215" t="s">
        <v>229</v>
      </c>
      <c r="E110" s="216" t="s">
        <v>1005</v>
      </c>
      <c r="F110" s="217" t="s">
        <v>1006</v>
      </c>
      <c r="G110" s="218" t="s">
        <v>462</v>
      </c>
      <c r="H110" s="219">
        <v>4</v>
      </c>
      <c r="I110" s="220"/>
      <c r="J110" s="221">
        <f>ROUND(I110*H110,2)</f>
        <v>0</v>
      </c>
      <c r="K110" s="217" t="s">
        <v>233</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234</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1007</v>
      </c>
    </row>
    <row r="111" s="2" customFormat="1">
      <c r="A111" s="40"/>
      <c r="B111" s="41"/>
      <c r="C111" s="42"/>
      <c r="D111" s="228" t="s">
        <v>236</v>
      </c>
      <c r="E111" s="42"/>
      <c r="F111" s="229" t="s">
        <v>1008</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234</v>
      </c>
      <c r="G112" s="234"/>
      <c r="H112" s="238">
        <v>4</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4</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24.15" customHeight="1">
      <c r="A114" s="40"/>
      <c r="B114" s="41"/>
      <c r="C114" s="215" t="s">
        <v>234</v>
      </c>
      <c r="D114" s="215" t="s">
        <v>229</v>
      </c>
      <c r="E114" s="216" t="s">
        <v>268</v>
      </c>
      <c r="F114" s="217" t="s">
        <v>269</v>
      </c>
      <c r="G114" s="218" t="s">
        <v>259</v>
      </c>
      <c r="H114" s="219">
        <v>80.774000000000001</v>
      </c>
      <c r="I114" s="220"/>
      <c r="J114" s="221">
        <f>ROUND(I114*H114,2)</f>
        <v>0</v>
      </c>
      <c r="K114" s="217" t="s">
        <v>233</v>
      </c>
      <c r="L114" s="46"/>
      <c r="M114" s="222" t="s">
        <v>19</v>
      </c>
      <c r="N114" s="223" t="s">
        <v>46</v>
      </c>
      <c r="O114" s="86"/>
      <c r="P114" s="224">
        <f>O114*H114</f>
        <v>0</v>
      </c>
      <c r="Q114" s="224">
        <v>0</v>
      </c>
      <c r="R114" s="224">
        <f>Q114*H114</f>
        <v>0</v>
      </c>
      <c r="S114" s="224">
        <v>0.26100000000000001</v>
      </c>
      <c r="T114" s="224">
        <f>S114*H114</f>
        <v>21.082014000000001</v>
      </c>
      <c r="U114" s="225" t="s">
        <v>19</v>
      </c>
      <c r="V114" s="40"/>
      <c r="W114" s="40"/>
      <c r="X114" s="40"/>
      <c r="Y114" s="40"/>
      <c r="Z114" s="40"/>
      <c r="AA114" s="40"/>
      <c r="AB114" s="40"/>
      <c r="AC114" s="40"/>
      <c r="AD114" s="40"/>
      <c r="AE114" s="40"/>
      <c r="AR114" s="226" t="s">
        <v>234</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1009</v>
      </c>
    </row>
    <row r="115" s="2" customFormat="1">
      <c r="A115" s="40"/>
      <c r="B115" s="41"/>
      <c r="C115" s="42"/>
      <c r="D115" s="228" t="s">
        <v>236</v>
      </c>
      <c r="E115" s="42"/>
      <c r="F115" s="229" t="s">
        <v>271</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236</v>
      </c>
      <c r="AU115" s="19" t="s">
        <v>84</v>
      </c>
    </row>
    <row r="116" s="15" customFormat="1">
      <c r="A116" s="15"/>
      <c r="B116" s="266"/>
      <c r="C116" s="267"/>
      <c r="D116" s="235" t="s">
        <v>238</v>
      </c>
      <c r="E116" s="268" t="s">
        <v>19</v>
      </c>
      <c r="F116" s="269" t="s">
        <v>262</v>
      </c>
      <c r="G116" s="267"/>
      <c r="H116" s="268" t="s">
        <v>19</v>
      </c>
      <c r="I116" s="270"/>
      <c r="J116" s="267"/>
      <c r="K116" s="267"/>
      <c r="L116" s="271"/>
      <c r="M116" s="272"/>
      <c r="N116" s="273"/>
      <c r="O116" s="273"/>
      <c r="P116" s="273"/>
      <c r="Q116" s="273"/>
      <c r="R116" s="273"/>
      <c r="S116" s="273"/>
      <c r="T116" s="273"/>
      <c r="U116" s="274"/>
      <c r="V116" s="15"/>
      <c r="W116" s="15"/>
      <c r="X116" s="15"/>
      <c r="Y116" s="15"/>
      <c r="Z116" s="15"/>
      <c r="AA116" s="15"/>
      <c r="AB116" s="15"/>
      <c r="AC116" s="15"/>
      <c r="AD116" s="15"/>
      <c r="AE116" s="15"/>
      <c r="AT116" s="275" t="s">
        <v>238</v>
      </c>
      <c r="AU116" s="275" t="s">
        <v>84</v>
      </c>
      <c r="AV116" s="15" t="s">
        <v>82</v>
      </c>
      <c r="AW116" s="15" t="s">
        <v>37</v>
      </c>
      <c r="AX116" s="15" t="s">
        <v>75</v>
      </c>
      <c r="AY116" s="275" t="s">
        <v>227</v>
      </c>
    </row>
    <row r="117" s="13" customFormat="1">
      <c r="A117" s="13"/>
      <c r="B117" s="233"/>
      <c r="C117" s="234"/>
      <c r="D117" s="235" t="s">
        <v>238</v>
      </c>
      <c r="E117" s="236" t="s">
        <v>19</v>
      </c>
      <c r="F117" s="237" t="s">
        <v>1010</v>
      </c>
      <c r="G117" s="234"/>
      <c r="H117" s="238">
        <v>33.274000000000001</v>
      </c>
      <c r="I117" s="239"/>
      <c r="J117" s="234"/>
      <c r="K117" s="234"/>
      <c r="L117" s="240"/>
      <c r="M117" s="241"/>
      <c r="N117" s="242"/>
      <c r="O117" s="242"/>
      <c r="P117" s="242"/>
      <c r="Q117" s="242"/>
      <c r="R117" s="242"/>
      <c r="S117" s="242"/>
      <c r="T117" s="242"/>
      <c r="U117" s="243"/>
      <c r="V117" s="13"/>
      <c r="W117" s="13"/>
      <c r="X117" s="13"/>
      <c r="Y117" s="13"/>
      <c r="Z117" s="13"/>
      <c r="AA117" s="13"/>
      <c r="AB117" s="13"/>
      <c r="AC117" s="13"/>
      <c r="AD117" s="13"/>
      <c r="AE117" s="13"/>
      <c r="AT117" s="244" t="s">
        <v>238</v>
      </c>
      <c r="AU117" s="244" t="s">
        <v>84</v>
      </c>
      <c r="AV117" s="13" t="s">
        <v>84</v>
      </c>
      <c r="AW117" s="13" t="s">
        <v>37</v>
      </c>
      <c r="AX117" s="13" t="s">
        <v>75</v>
      </c>
      <c r="AY117" s="244" t="s">
        <v>227</v>
      </c>
    </row>
    <row r="118" s="13" customFormat="1">
      <c r="A118" s="13"/>
      <c r="B118" s="233"/>
      <c r="C118" s="234"/>
      <c r="D118" s="235" t="s">
        <v>238</v>
      </c>
      <c r="E118" s="236" t="s">
        <v>19</v>
      </c>
      <c r="F118" s="237" t="s">
        <v>1011</v>
      </c>
      <c r="G118" s="234"/>
      <c r="H118" s="238">
        <v>47.5</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80.774000000000001</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16.5" customHeight="1">
      <c r="A120" s="40"/>
      <c r="B120" s="41"/>
      <c r="C120" s="215" t="s">
        <v>267</v>
      </c>
      <c r="D120" s="215" t="s">
        <v>229</v>
      </c>
      <c r="E120" s="216" t="s">
        <v>279</v>
      </c>
      <c r="F120" s="217" t="s">
        <v>280</v>
      </c>
      <c r="G120" s="218" t="s">
        <v>232</v>
      </c>
      <c r="H120" s="219">
        <v>8.1069999999999993</v>
      </c>
      <c r="I120" s="220"/>
      <c r="J120" s="221">
        <f>ROUND(I120*H120,2)</f>
        <v>0</v>
      </c>
      <c r="K120" s="217" t="s">
        <v>233</v>
      </c>
      <c r="L120" s="46"/>
      <c r="M120" s="222" t="s">
        <v>19</v>
      </c>
      <c r="N120" s="223" t="s">
        <v>46</v>
      </c>
      <c r="O120" s="86"/>
      <c r="P120" s="224">
        <f>O120*H120</f>
        <v>0</v>
      </c>
      <c r="Q120" s="224">
        <v>0</v>
      </c>
      <c r="R120" s="224">
        <f>Q120*H120</f>
        <v>0</v>
      </c>
      <c r="S120" s="224">
        <v>2.2000000000000002</v>
      </c>
      <c r="T120" s="224">
        <f>S120*H120</f>
        <v>17.8354</v>
      </c>
      <c r="U120" s="225" t="s">
        <v>19</v>
      </c>
      <c r="V120" s="40"/>
      <c r="W120" s="40"/>
      <c r="X120" s="40"/>
      <c r="Y120" s="40"/>
      <c r="Z120" s="40"/>
      <c r="AA120" s="40"/>
      <c r="AB120" s="40"/>
      <c r="AC120" s="40"/>
      <c r="AD120" s="40"/>
      <c r="AE120" s="40"/>
      <c r="AR120" s="226" t="s">
        <v>234</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1012</v>
      </c>
    </row>
    <row r="121" s="2" customFormat="1">
      <c r="A121" s="40"/>
      <c r="B121" s="41"/>
      <c r="C121" s="42"/>
      <c r="D121" s="228" t="s">
        <v>236</v>
      </c>
      <c r="E121" s="42"/>
      <c r="F121" s="229" t="s">
        <v>282</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236</v>
      </c>
      <c r="AU121" s="19" t="s">
        <v>84</v>
      </c>
    </row>
    <row r="122" s="13" customFormat="1">
      <c r="A122" s="13"/>
      <c r="B122" s="233"/>
      <c r="C122" s="234"/>
      <c r="D122" s="235" t="s">
        <v>238</v>
      </c>
      <c r="E122" s="236" t="s">
        <v>19</v>
      </c>
      <c r="F122" s="237" t="s">
        <v>1013</v>
      </c>
      <c r="G122" s="234"/>
      <c r="H122" s="238">
        <v>6.2560000000000002</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3" customFormat="1">
      <c r="A123" s="13"/>
      <c r="B123" s="233"/>
      <c r="C123" s="234"/>
      <c r="D123" s="235" t="s">
        <v>238</v>
      </c>
      <c r="E123" s="236" t="s">
        <v>19</v>
      </c>
      <c r="F123" s="237" t="s">
        <v>1014</v>
      </c>
      <c r="G123" s="234"/>
      <c r="H123" s="238">
        <v>1.851</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8.1069999999999993</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16.5" customHeight="1">
      <c r="A125" s="40"/>
      <c r="B125" s="41"/>
      <c r="C125" s="215" t="s">
        <v>248</v>
      </c>
      <c r="D125" s="215" t="s">
        <v>229</v>
      </c>
      <c r="E125" s="216" t="s">
        <v>286</v>
      </c>
      <c r="F125" s="217" t="s">
        <v>287</v>
      </c>
      <c r="G125" s="218" t="s">
        <v>259</v>
      </c>
      <c r="H125" s="219">
        <v>30.530000000000001</v>
      </c>
      <c r="I125" s="220"/>
      <c r="J125" s="221">
        <f>ROUND(I125*H125,2)</f>
        <v>0</v>
      </c>
      <c r="K125" s="217" t="s">
        <v>233</v>
      </c>
      <c r="L125" s="46"/>
      <c r="M125" s="222" t="s">
        <v>19</v>
      </c>
      <c r="N125" s="223" t="s">
        <v>46</v>
      </c>
      <c r="O125" s="86"/>
      <c r="P125" s="224">
        <f>O125*H125</f>
        <v>0</v>
      </c>
      <c r="Q125" s="224">
        <v>0</v>
      </c>
      <c r="R125" s="224">
        <f>Q125*H125</f>
        <v>0</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1015</v>
      </c>
    </row>
    <row r="126" s="2" customFormat="1">
      <c r="A126" s="40"/>
      <c r="B126" s="41"/>
      <c r="C126" s="42"/>
      <c r="D126" s="228" t="s">
        <v>236</v>
      </c>
      <c r="E126" s="42"/>
      <c r="F126" s="229" t="s">
        <v>289</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236</v>
      </c>
      <c r="AU126" s="19" t="s">
        <v>84</v>
      </c>
    </row>
    <row r="127" s="15" customFormat="1">
      <c r="A127" s="15"/>
      <c r="B127" s="266"/>
      <c r="C127" s="267"/>
      <c r="D127" s="235" t="s">
        <v>238</v>
      </c>
      <c r="E127" s="268" t="s">
        <v>19</v>
      </c>
      <c r="F127" s="269" t="s">
        <v>262</v>
      </c>
      <c r="G127" s="267"/>
      <c r="H127" s="268" t="s">
        <v>19</v>
      </c>
      <c r="I127" s="270"/>
      <c r="J127" s="267"/>
      <c r="K127" s="267"/>
      <c r="L127" s="271"/>
      <c r="M127" s="272"/>
      <c r="N127" s="273"/>
      <c r="O127" s="273"/>
      <c r="P127" s="273"/>
      <c r="Q127" s="273"/>
      <c r="R127" s="273"/>
      <c r="S127" s="273"/>
      <c r="T127" s="273"/>
      <c r="U127" s="274"/>
      <c r="V127" s="15"/>
      <c r="W127" s="15"/>
      <c r="X127" s="15"/>
      <c r="Y127" s="15"/>
      <c r="Z127" s="15"/>
      <c r="AA127" s="15"/>
      <c r="AB127" s="15"/>
      <c r="AC127" s="15"/>
      <c r="AD127" s="15"/>
      <c r="AE127" s="15"/>
      <c r="AT127" s="275" t="s">
        <v>238</v>
      </c>
      <c r="AU127" s="275" t="s">
        <v>84</v>
      </c>
      <c r="AV127" s="15" t="s">
        <v>82</v>
      </c>
      <c r="AW127" s="15" t="s">
        <v>37</v>
      </c>
      <c r="AX127" s="15" t="s">
        <v>75</v>
      </c>
      <c r="AY127" s="275" t="s">
        <v>227</v>
      </c>
    </row>
    <row r="128" s="13" customFormat="1">
      <c r="A128" s="13"/>
      <c r="B128" s="233"/>
      <c r="C128" s="234"/>
      <c r="D128" s="235" t="s">
        <v>238</v>
      </c>
      <c r="E128" s="236" t="s">
        <v>19</v>
      </c>
      <c r="F128" s="237" t="s">
        <v>1016</v>
      </c>
      <c r="G128" s="234"/>
      <c r="H128" s="238">
        <v>30.530000000000001</v>
      </c>
      <c r="I128" s="239"/>
      <c r="J128" s="234"/>
      <c r="K128" s="234"/>
      <c r="L128" s="240"/>
      <c r="M128" s="241"/>
      <c r="N128" s="242"/>
      <c r="O128" s="242"/>
      <c r="P128" s="242"/>
      <c r="Q128" s="242"/>
      <c r="R128" s="242"/>
      <c r="S128" s="242"/>
      <c r="T128" s="242"/>
      <c r="U128" s="243"/>
      <c r="V128" s="13"/>
      <c r="W128" s="13"/>
      <c r="X128" s="13"/>
      <c r="Y128" s="13"/>
      <c r="Z128" s="13"/>
      <c r="AA128" s="13"/>
      <c r="AB128" s="13"/>
      <c r="AC128" s="13"/>
      <c r="AD128" s="13"/>
      <c r="AE128" s="13"/>
      <c r="AT128" s="244" t="s">
        <v>238</v>
      </c>
      <c r="AU128" s="244" t="s">
        <v>84</v>
      </c>
      <c r="AV128" s="13" t="s">
        <v>84</v>
      </c>
      <c r="AW128" s="13" t="s">
        <v>37</v>
      </c>
      <c r="AX128" s="13" t="s">
        <v>75</v>
      </c>
      <c r="AY128" s="244" t="s">
        <v>227</v>
      </c>
    </row>
    <row r="129" s="14" customFormat="1">
      <c r="A129" s="14"/>
      <c r="B129" s="245"/>
      <c r="C129" s="246"/>
      <c r="D129" s="235" t="s">
        <v>238</v>
      </c>
      <c r="E129" s="247" t="s">
        <v>19</v>
      </c>
      <c r="F129" s="248" t="s">
        <v>240</v>
      </c>
      <c r="G129" s="246"/>
      <c r="H129" s="249">
        <v>30.530000000000001</v>
      </c>
      <c r="I129" s="250"/>
      <c r="J129" s="246"/>
      <c r="K129" s="246"/>
      <c r="L129" s="251"/>
      <c r="M129" s="252"/>
      <c r="N129" s="253"/>
      <c r="O129" s="253"/>
      <c r="P129" s="253"/>
      <c r="Q129" s="253"/>
      <c r="R129" s="253"/>
      <c r="S129" s="253"/>
      <c r="T129" s="253"/>
      <c r="U129" s="254"/>
      <c r="V129" s="14"/>
      <c r="W129" s="14"/>
      <c r="X129" s="14"/>
      <c r="Y129" s="14"/>
      <c r="Z129" s="14"/>
      <c r="AA129" s="14"/>
      <c r="AB129" s="14"/>
      <c r="AC129" s="14"/>
      <c r="AD129" s="14"/>
      <c r="AE129" s="14"/>
      <c r="AT129" s="255" t="s">
        <v>238</v>
      </c>
      <c r="AU129" s="255" t="s">
        <v>84</v>
      </c>
      <c r="AV129" s="14" t="s">
        <v>234</v>
      </c>
      <c r="AW129" s="14" t="s">
        <v>37</v>
      </c>
      <c r="AX129" s="14" t="s">
        <v>82</v>
      </c>
      <c r="AY129" s="255" t="s">
        <v>227</v>
      </c>
    </row>
    <row r="130" s="2" customFormat="1" ht="16.5" customHeight="1">
      <c r="A130" s="40"/>
      <c r="B130" s="41"/>
      <c r="C130" s="215" t="s">
        <v>285</v>
      </c>
      <c r="D130" s="215" t="s">
        <v>229</v>
      </c>
      <c r="E130" s="216" t="s">
        <v>292</v>
      </c>
      <c r="F130" s="217" t="s">
        <v>293</v>
      </c>
      <c r="G130" s="218" t="s">
        <v>259</v>
      </c>
      <c r="H130" s="219">
        <v>61.060000000000002</v>
      </c>
      <c r="I130" s="220"/>
      <c r="J130" s="221">
        <f>ROUND(I130*H130,2)</f>
        <v>0</v>
      </c>
      <c r="K130" s="217" t="s">
        <v>233</v>
      </c>
      <c r="L130" s="46"/>
      <c r="M130" s="222" t="s">
        <v>19</v>
      </c>
      <c r="N130" s="223" t="s">
        <v>46</v>
      </c>
      <c r="O130" s="86"/>
      <c r="P130" s="224">
        <f>O130*H130</f>
        <v>0</v>
      </c>
      <c r="Q130" s="224">
        <v>0</v>
      </c>
      <c r="R130" s="224">
        <f>Q130*H130</f>
        <v>0</v>
      </c>
      <c r="S130" s="224">
        <v>0</v>
      </c>
      <c r="T130" s="224">
        <f>S130*H130</f>
        <v>0</v>
      </c>
      <c r="U130" s="225" t="s">
        <v>19</v>
      </c>
      <c r="V130" s="40"/>
      <c r="W130" s="40"/>
      <c r="X130" s="40"/>
      <c r="Y130" s="40"/>
      <c r="Z130" s="40"/>
      <c r="AA130" s="40"/>
      <c r="AB130" s="40"/>
      <c r="AC130" s="40"/>
      <c r="AD130" s="40"/>
      <c r="AE130" s="40"/>
      <c r="AR130" s="226" t="s">
        <v>234</v>
      </c>
      <c r="AT130" s="226" t="s">
        <v>229</v>
      </c>
      <c r="AU130" s="226" t="s">
        <v>84</v>
      </c>
      <c r="AY130" s="19" t="s">
        <v>227</v>
      </c>
      <c r="BE130" s="227">
        <f>IF(N130="základní",J130,0)</f>
        <v>0</v>
      </c>
      <c r="BF130" s="227">
        <f>IF(N130="snížená",J130,0)</f>
        <v>0</v>
      </c>
      <c r="BG130" s="227">
        <f>IF(N130="zákl. přenesená",J130,0)</f>
        <v>0</v>
      </c>
      <c r="BH130" s="227">
        <f>IF(N130="sníž. přenesená",J130,0)</f>
        <v>0</v>
      </c>
      <c r="BI130" s="227">
        <f>IF(N130="nulová",J130,0)</f>
        <v>0</v>
      </c>
      <c r="BJ130" s="19" t="s">
        <v>82</v>
      </c>
      <c r="BK130" s="227">
        <f>ROUND(I130*H130,2)</f>
        <v>0</v>
      </c>
      <c r="BL130" s="19" t="s">
        <v>234</v>
      </c>
      <c r="BM130" s="226" t="s">
        <v>1017</v>
      </c>
    </row>
    <row r="131" s="2" customFormat="1">
      <c r="A131" s="40"/>
      <c r="B131" s="41"/>
      <c r="C131" s="42"/>
      <c r="D131" s="228" t="s">
        <v>236</v>
      </c>
      <c r="E131" s="42"/>
      <c r="F131" s="229" t="s">
        <v>295</v>
      </c>
      <c r="G131" s="42"/>
      <c r="H131" s="42"/>
      <c r="I131" s="230"/>
      <c r="J131" s="42"/>
      <c r="K131" s="42"/>
      <c r="L131" s="46"/>
      <c r="M131" s="231"/>
      <c r="N131" s="232"/>
      <c r="O131" s="86"/>
      <c r="P131" s="86"/>
      <c r="Q131" s="86"/>
      <c r="R131" s="86"/>
      <c r="S131" s="86"/>
      <c r="T131" s="86"/>
      <c r="U131" s="87"/>
      <c r="V131" s="40"/>
      <c r="W131" s="40"/>
      <c r="X131" s="40"/>
      <c r="Y131" s="40"/>
      <c r="Z131" s="40"/>
      <c r="AA131" s="40"/>
      <c r="AB131" s="40"/>
      <c r="AC131" s="40"/>
      <c r="AD131" s="40"/>
      <c r="AE131" s="40"/>
      <c r="AT131" s="19" t="s">
        <v>236</v>
      </c>
      <c r="AU131" s="19" t="s">
        <v>84</v>
      </c>
    </row>
    <row r="132" s="13" customFormat="1">
      <c r="A132" s="13"/>
      <c r="B132" s="233"/>
      <c r="C132" s="234"/>
      <c r="D132" s="235" t="s">
        <v>238</v>
      </c>
      <c r="E132" s="236" t="s">
        <v>19</v>
      </c>
      <c r="F132" s="237" t="s">
        <v>1018</v>
      </c>
      <c r="G132" s="234"/>
      <c r="H132" s="238">
        <v>61.060000000000002</v>
      </c>
      <c r="I132" s="239"/>
      <c r="J132" s="234"/>
      <c r="K132" s="234"/>
      <c r="L132" s="240"/>
      <c r="M132" s="241"/>
      <c r="N132" s="242"/>
      <c r="O132" s="242"/>
      <c r="P132" s="242"/>
      <c r="Q132" s="242"/>
      <c r="R132" s="242"/>
      <c r="S132" s="242"/>
      <c r="T132" s="242"/>
      <c r="U132" s="243"/>
      <c r="V132" s="13"/>
      <c r="W132" s="13"/>
      <c r="X132" s="13"/>
      <c r="Y132" s="13"/>
      <c r="Z132" s="13"/>
      <c r="AA132" s="13"/>
      <c r="AB132" s="13"/>
      <c r="AC132" s="13"/>
      <c r="AD132" s="13"/>
      <c r="AE132" s="13"/>
      <c r="AT132" s="244" t="s">
        <v>238</v>
      </c>
      <c r="AU132" s="244" t="s">
        <v>84</v>
      </c>
      <c r="AV132" s="13" t="s">
        <v>84</v>
      </c>
      <c r="AW132" s="13" t="s">
        <v>37</v>
      </c>
      <c r="AX132" s="13" t="s">
        <v>75</v>
      </c>
      <c r="AY132" s="244" t="s">
        <v>227</v>
      </c>
    </row>
    <row r="133" s="14" customFormat="1">
      <c r="A133" s="14"/>
      <c r="B133" s="245"/>
      <c r="C133" s="246"/>
      <c r="D133" s="235" t="s">
        <v>238</v>
      </c>
      <c r="E133" s="247" t="s">
        <v>19</v>
      </c>
      <c r="F133" s="248" t="s">
        <v>240</v>
      </c>
      <c r="G133" s="246"/>
      <c r="H133" s="249">
        <v>61.060000000000002</v>
      </c>
      <c r="I133" s="250"/>
      <c r="J133" s="246"/>
      <c r="K133" s="246"/>
      <c r="L133" s="251"/>
      <c r="M133" s="252"/>
      <c r="N133" s="253"/>
      <c r="O133" s="253"/>
      <c r="P133" s="253"/>
      <c r="Q133" s="253"/>
      <c r="R133" s="253"/>
      <c r="S133" s="253"/>
      <c r="T133" s="253"/>
      <c r="U133" s="254"/>
      <c r="V133" s="14"/>
      <c r="W133" s="14"/>
      <c r="X133" s="14"/>
      <c r="Y133" s="14"/>
      <c r="Z133" s="14"/>
      <c r="AA133" s="14"/>
      <c r="AB133" s="14"/>
      <c r="AC133" s="14"/>
      <c r="AD133" s="14"/>
      <c r="AE133" s="14"/>
      <c r="AT133" s="255" t="s">
        <v>238</v>
      </c>
      <c r="AU133" s="255" t="s">
        <v>84</v>
      </c>
      <c r="AV133" s="14" t="s">
        <v>234</v>
      </c>
      <c r="AW133" s="14" t="s">
        <v>37</v>
      </c>
      <c r="AX133" s="14" t="s">
        <v>82</v>
      </c>
      <c r="AY133" s="255" t="s">
        <v>227</v>
      </c>
    </row>
    <row r="134" s="2" customFormat="1" ht="24.15" customHeight="1">
      <c r="A134" s="40"/>
      <c r="B134" s="41"/>
      <c r="C134" s="215" t="s">
        <v>245</v>
      </c>
      <c r="D134" s="215" t="s">
        <v>229</v>
      </c>
      <c r="E134" s="216" t="s">
        <v>1019</v>
      </c>
      <c r="F134" s="217" t="s">
        <v>1020</v>
      </c>
      <c r="G134" s="218" t="s">
        <v>259</v>
      </c>
      <c r="H134" s="219">
        <v>11.029999999999999</v>
      </c>
      <c r="I134" s="220"/>
      <c r="J134" s="221">
        <f>ROUND(I134*H134,2)</f>
        <v>0</v>
      </c>
      <c r="K134" s="217" t="s">
        <v>233</v>
      </c>
      <c r="L134" s="46"/>
      <c r="M134" s="222" t="s">
        <v>19</v>
      </c>
      <c r="N134" s="223" t="s">
        <v>46</v>
      </c>
      <c r="O134" s="86"/>
      <c r="P134" s="224">
        <f>O134*H134</f>
        <v>0</v>
      </c>
      <c r="Q134" s="224">
        <v>0</v>
      </c>
      <c r="R134" s="224">
        <f>Q134*H134</f>
        <v>0</v>
      </c>
      <c r="S134" s="224">
        <v>0.073999999999999996</v>
      </c>
      <c r="T134" s="224">
        <f>S134*H134</f>
        <v>0.81621999999999995</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1021</v>
      </c>
    </row>
    <row r="135" s="2" customFormat="1">
      <c r="A135" s="40"/>
      <c r="B135" s="41"/>
      <c r="C135" s="42"/>
      <c r="D135" s="228" t="s">
        <v>236</v>
      </c>
      <c r="E135" s="42"/>
      <c r="F135" s="229" t="s">
        <v>1022</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13" customFormat="1">
      <c r="A136" s="13"/>
      <c r="B136" s="233"/>
      <c r="C136" s="234"/>
      <c r="D136" s="235" t="s">
        <v>238</v>
      </c>
      <c r="E136" s="236" t="s">
        <v>19</v>
      </c>
      <c r="F136" s="237" t="s">
        <v>1023</v>
      </c>
      <c r="G136" s="234"/>
      <c r="H136" s="238">
        <v>11.029999999999999</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11.029999999999999</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24.15" customHeight="1">
      <c r="A138" s="40"/>
      <c r="B138" s="41"/>
      <c r="C138" s="215" t="s">
        <v>255</v>
      </c>
      <c r="D138" s="215" t="s">
        <v>229</v>
      </c>
      <c r="E138" s="216" t="s">
        <v>297</v>
      </c>
      <c r="F138" s="217" t="s">
        <v>298</v>
      </c>
      <c r="G138" s="218" t="s">
        <v>259</v>
      </c>
      <c r="H138" s="219">
        <v>6.2000000000000002</v>
      </c>
      <c r="I138" s="220"/>
      <c r="J138" s="221">
        <f>ROUND(I138*H138,2)</f>
        <v>0</v>
      </c>
      <c r="K138" s="217" t="s">
        <v>233</v>
      </c>
      <c r="L138" s="46"/>
      <c r="M138" s="222" t="s">
        <v>19</v>
      </c>
      <c r="N138" s="223" t="s">
        <v>46</v>
      </c>
      <c r="O138" s="86"/>
      <c r="P138" s="224">
        <f>O138*H138</f>
        <v>0</v>
      </c>
      <c r="Q138" s="224">
        <v>0</v>
      </c>
      <c r="R138" s="224">
        <f>Q138*H138</f>
        <v>0</v>
      </c>
      <c r="S138" s="224">
        <v>0.075999999999999998</v>
      </c>
      <c r="T138" s="224">
        <f>S138*H138</f>
        <v>0.47120000000000001</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1024</v>
      </c>
    </row>
    <row r="139" s="2" customFormat="1">
      <c r="A139" s="40"/>
      <c r="B139" s="41"/>
      <c r="C139" s="42"/>
      <c r="D139" s="228" t="s">
        <v>236</v>
      </c>
      <c r="E139" s="42"/>
      <c r="F139" s="229" t="s">
        <v>300</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3" customFormat="1">
      <c r="A140" s="13"/>
      <c r="B140" s="233"/>
      <c r="C140" s="234"/>
      <c r="D140" s="235" t="s">
        <v>238</v>
      </c>
      <c r="E140" s="236" t="s">
        <v>19</v>
      </c>
      <c r="F140" s="237" t="s">
        <v>1025</v>
      </c>
      <c r="G140" s="234"/>
      <c r="H140" s="238">
        <v>1.3999999999999999</v>
      </c>
      <c r="I140" s="239"/>
      <c r="J140" s="234"/>
      <c r="K140" s="234"/>
      <c r="L140" s="240"/>
      <c r="M140" s="241"/>
      <c r="N140" s="242"/>
      <c r="O140" s="242"/>
      <c r="P140" s="242"/>
      <c r="Q140" s="242"/>
      <c r="R140" s="242"/>
      <c r="S140" s="242"/>
      <c r="T140" s="242"/>
      <c r="U140" s="243"/>
      <c r="V140" s="13"/>
      <c r="W140" s="13"/>
      <c r="X140" s="13"/>
      <c r="Y140" s="13"/>
      <c r="Z140" s="13"/>
      <c r="AA140" s="13"/>
      <c r="AB140" s="13"/>
      <c r="AC140" s="13"/>
      <c r="AD140" s="13"/>
      <c r="AE140" s="13"/>
      <c r="AT140" s="244" t="s">
        <v>238</v>
      </c>
      <c r="AU140" s="244" t="s">
        <v>84</v>
      </c>
      <c r="AV140" s="13" t="s">
        <v>84</v>
      </c>
      <c r="AW140" s="13" t="s">
        <v>37</v>
      </c>
      <c r="AX140" s="13" t="s">
        <v>75</v>
      </c>
      <c r="AY140" s="244" t="s">
        <v>227</v>
      </c>
    </row>
    <row r="141" s="13" customFormat="1">
      <c r="A141" s="13"/>
      <c r="B141" s="233"/>
      <c r="C141" s="234"/>
      <c r="D141" s="235" t="s">
        <v>238</v>
      </c>
      <c r="E141" s="236" t="s">
        <v>19</v>
      </c>
      <c r="F141" s="237" t="s">
        <v>1026</v>
      </c>
      <c r="G141" s="234"/>
      <c r="H141" s="238">
        <v>4.7999999999999998</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4" customFormat="1">
      <c r="A142" s="14"/>
      <c r="B142" s="245"/>
      <c r="C142" s="246"/>
      <c r="D142" s="235" t="s">
        <v>238</v>
      </c>
      <c r="E142" s="247" t="s">
        <v>19</v>
      </c>
      <c r="F142" s="248" t="s">
        <v>240</v>
      </c>
      <c r="G142" s="246"/>
      <c r="H142" s="249">
        <v>6.1999999999999993</v>
      </c>
      <c r="I142" s="250"/>
      <c r="J142" s="246"/>
      <c r="K142" s="246"/>
      <c r="L142" s="251"/>
      <c r="M142" s="252"/>
      <c r="N142" s="253"/>
      <c r="O142" s="253"/>
      <c r="P142" s="253"/>
      <c r="Q142" s="253"/>
      <c r="R142" s="253"/>
      <c r="S142" s="253"/>
      <c r="T142" s="253"/>
      <c r="U142" s="254"/>
      <c r="V142" s="14"/>
      <c r="W142" s="14"/>
      <c r="X142" s="14"/>
      <c r="Y142" s="14"/>
      <c r="Z142" s="14"/>
      <c r="AA142" s="14"/>
      <c r="AB142" s="14"/>
      <c r="AC142" s="14"/>
      <c r="AD142" s="14"/>
      <c r="AE142" s="14"/>
      <c r="AT142" s="255" t="s">
        <v>238</v>
      </c>
      <c r="AU142" s="255" t="s">
        <v>84</v>
      </c>
      <c r="AV142" s="14" t="s">
        <v>234</v>
      </c>
      <c r="AW142" s="14" t="s">
        <v>37</v>
      </c>
      <c r="AX142" s="14" t="s">
        <v>82</v>
      </c>
      <c r="AY142" s="255" t="s">
        <v>227</v>
      </c>
    </row>
    <row r="143" s="2" customFormat="1" ht="24.15" customHeight="1">
      <c r="A143" s="40"/>
      <c r="B143" s="41"/>
      <c r="C143" s="215" t="s">
        <v>117</v>
      </c>
      <c r="D143" s="215" t="s">
        <v>229</v>
      </c>
      <c r="E143" s="216" t="s">
        <v>302</v>
      </c>
      <c r="F143" s="217" t="s">
        <v>303</v>
      </c>
      <c r="G143" s="218" t="s">
        <v>259</v>
      </c>
      <c r="H143" s="219">
        <v>9.0899999999999999</v>
      </c>
      <c r="I143" s="220"/>
      <c r="J143" s="221">
        <f>ROUND(I143*H143,2)</f>
        <v>0</v>
      </c>
      <c r="K143" s="217" t="s">
        <v>233</v>
      </c>
      <c r="L143" s="46"/>
      <c r="M143" s="222" t="s">
        <v>19</v>
      </c>
      <c r="N143" s="223" t="s">
        <v>46</v>
      </c>
      <c r="O143" s="86"/>
      <c r="P143" s="224">
        <f>O143*H143</f>
        <v>0</v>
      </c>
      <c r="Q143" s="224">
        <v>0</v>
      </c>
      <c r="R143" s="224">
        <f>Q143*H143</f>
        <v>0</v>
      </c>
      <c r="S143" s="224">
        <v>0.063</v>
      </c>
      <c r="T143" s="224">
        <f>S143*H143</f>
        <v>0.57267000000000001</v>
      </c>
      <c r="U143" s="225" t="s">
        <v>19</v>
      </c>
      <c r="V143" s="40"/>
      <c r="W143" s="40"/>
      <c r="X143" s="40"/>
      <c r="Y143" s="40"/>
      <c r="Z143" s="40"/>
      <c r="AA143" s="40"/>
      <c r="AB143" s="40"/>
      <c r="AC143" s="40"/>
      <c r="AD143" s="40"/>
      <c r="AE143" s="40"/>
      <c r="AR143" s="226" t="s">
        <v>234</v>
      </c>
      <c r="AT143" s="226" t="s">
        <v>229</v>
      </c>
      <c r="AU143" s="226" t="s">
        <v>84</v>
      </c>
      <c r="AY143" s="19" t="s">
        <v>227</v>
      </c>
      <c r="BE143" s="227">
        <f>IF(N143="základní",J143,0)</f>
        <v>0</v>
      </c>
      <c r="BF143" s="227">
        <f>IF(N143="snížená",J143,0)</f>
        <v>0</v>
      </c>
      <c r="BG143" s="227">
        <f>IF(N143="zákl. přenesená",J143,0)</f>
        <v>0</v>
      </c>
      <c r="BH143" s="227">
        <f>IF(N143="sníž. přenesená",J143,0)</f>
        <v>0</v>
      </c>
      <c r="BI143" s="227">
        <f>IF(N143="nulová",J143,0)</f>
        <v>0</v>
      </c>
      <c r="BJ143" s="19" t="s">
        <v>82</v>
      </c>
      <c r="BK143" s="227">
        <f>ROUND(I143*H143,2)</f>
        <v>0</v>
      </c>
      <c r="BL143" s="19" t="s">
        <v>234</v>
      </c>
      <c r="BM143" s="226" t="s">
        <v>1027</v>
      </c>
    </row>
    <row r="144" s="2" customFormat="1">
      <c r="A144" s="40"/>
      <c r="B144" s="41"/>
      <c r="C144" s="42"/>
      <c r="D144" s="228" t="s">
        <v>236</v>
      </c>
      <c r="E144" s="42"/>
      <c r="F144" s="229" t="s">
        <v>305</v>
      </c>
      <c r="G144" s="42"/>
      <c r="H144" s="42"/>
      <c r="I144" s="230"/>
      <c r="J144" s="42"/>
      <c r="K144" s="42"/>
      <c r="L144" s="46"/>
      <c r="M144" s="231"/>
      <c r="N144" s="232"/>
      <c r="O144" s="86"/>
      <c r="P144" s="86"/>
      <c r="Q144" s="86"/>
      <c r="R144" s="86"/>
      <c r="S144" s="86"/>
      <c r="T144" s="86"/>
      <c r="U144" s="87"/>
      <c r="V144" s="40"/>
      <c r="W144" s="40"/>
      <c r="X144" s="40"/>
      <c r="Y144" s="40"/>
      <c r="Z144" s="40"/>
      <c r="AA144" s="40"/>
      <c r="AB144" s="40"/>
      <c r="AC144" s="40"/>
      <c r="AD144" s="40"/>
      <c r="AE144" s="40"/>
      <c r="AT144" s="19" t="s">
        <v>236</v>
      </c>
      <c r="AU144" s="19" t="s">
        <v>84</v>
      </c>
    </row>
    <row r="145" s="13" customFormat="1">
      <c r="A145" s="13"/>
      <c r="B145" s="233"/>
      <c r="C145" s="234"/>
      <c r="D145" s="235" t="s">
        <v>238</v>
      </c>
      <c r="E145" s="236" t="s">
        <v>19</v>
      </c>
      <c r="F145" s="237" t="s">
        <v>1028</v>
      </c>
      <c r="G145" s="234"/>
      <c r="H145" s="238">
        <v>9.0899999999999999</v>
      </c>
      <c r="I145" s="239"/>
      <c r="J145" s="234"/>
      <c r="K145" s="234"/>
      <c r="L145" s="240"/>
      <c r="M145" s="241"/>
      <c r="N145" s="242"/>
      <c r="O145" s="242"/>
      <c r="P145" s="242"/>
      <c r="Q145" s="242"/>
      <c r="R145" s="242"/>
      <c r="S145" s="242"/>
      <c r="T145" s="242"/>
      <c r="U145" s="243"/>
      <c r="V145" s="13"/>
      <c r="W145" s="13"/>
      <c r="X145" s="13"/>
      <c r="Y145" s="13"/>
      <c r="Z145" s="13"/>
      <c r="AA145" s="13"/>
      <c r="AB145" s="13"/>
      <c r="AC145" s="13"/>
      <c r="AD145" s="13"/>
      <c r="AE145" s="13"/>
      <c r="AT145" s="244" t="s">
        <v>238</v>
      </c>
      <c r="AU145" s="244" t="s">
        <v>84</v>
      </c>
      <c r="AV145" s="13" t="s">
        <v>84</v>
      </c>
      <c r="AW145" s="13" t="s">
        <v>37</v>
      </c>
      <c r="AX145" s="13" t="s">
        <v>75</v>
      </c>
      <c r="AY145" s="244" t="s">
        <v>227</v>
      </c>
    </row>
    <row r="146" s="14" customFormat="1">
      <c r="A146" s="14"/>
      <c r="B146" s="245"/>
      <c r="C146" s="246"/>
      <c r="D146" s="235" t="s">
        <v>238</v>
      </c>
      <c r="E146" s="247" t="s">
        <v>19</v>
      </c>
      <c r="F146" s="248" t="s">
        <v>240</v>
      </c>
      <c r="G146" s="246"/>
      <c r="H146" s="249">
        <v>9.0899999999999999</v>
      </c>
      <c r="I146" s="250"/>
      <c r="J146" s="246"/>
      <c r="K146" s="246"/>
      <c r="L146" s="251"/>
      <c r="M146" s="252"/>
      <c r="N146" s="253"/>
      <c r="O146" s="253"/>
      <c r="P146" s="253"/>
      <c r="Q146" s="253"/>
      <c r="R146" s="253"/>
      <c r="S146" s="253"/>
      <c r="T146" s="253"/>
      <c r="U146" s="254"/>
      <c r="V146" s="14"/>
      <c r="W146" s="14"/>
      <c r="X146" s="14"/>
      <c r="Y146" s="14"/>
      <c r="Z146" s="14"/>
      <c r="AA146" s="14"/>
      <c r="AB146" s="14"/>
      <c r="AC146" s="14"/>
      <c r="AD146" s="14"/>
      <c r="AE146" s="14"/>
      <c r="AT146" s="255" t="s">
        <v>238</v>
      </c>
      <c r="AU146" s="255" t="s">
        <v>84</v>
      </c>
      <c r="AV146" s="14" t="s">
        <v>234</v>
      </c>
      <c r="AW146" s="14" t="s">
        <v>37</v>
      </c>
      <c r="AX146" s="14" t="s">
        <v>82</v>
      </c>
      <c r="AY146" s="255" t="s">
        <v>227</v>
      </c>
    </row>
    <row r="147" s="2" customFormat="1" ht="21.75" customHeight="1">
      <c r="A147" s="40"/>
      <c r="B147" s="41"/>
      <c r="C147" s="215" t="s">
        <v>120</v>
      </c>
      <c r="D147" s="215" t="s">
        <v>229</v>
      </c>
      <c r="E147" s="216" t="s">
        <v>1029</v>
      </c>
      <c r="F147" s="217" t="s">
        <v>1030</v>
      </c>
      <c r="G147" s="218" t="s">
        <v>259</v>
      </c>
      <c r="H147" s="219">
        <v>2.04</v>
      </c>
      <c r="I147" s="220"/>
      <c r="J147" s="221">
        <f>ROUND(I147*H147,2)</f>
        <v>0</v>
      </c>
      <c r="K147" s="217" t="s">
        <v>233</v>
      </c>
      <c r="L147" s="46"/>
      <c r="M147" s="222" t="s">
        <v>19</v>
      </c>
      <c r="N147" s="223" t="s">
        <v>46</v>
      </c>
      <c r="O147" s="86"/>
      <c r="P147" s="224">
        <f>O147*H147</f>
        <v>0</v>
      </c>
      <c r="Q147" s="224">
        <v>0</v>
      </c>
      <c r="R147" s="224">
        <f>Q147*H147</f>
        <v>0</v>
      </c>
      <c r="S147" s="224">
        <v>0.058999999999999997</v>
      </c>
      <c r="T147" s="224">
        <f>S147*H147</f>
        <v>0.12036</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1031</v>
      </c>
    </row>
    <row r="148" s="2" customFormat="1">
      <c r="A148" s="40"/>
      <c r="B148" s="41"/>
      <c r="C148" s="42"/>
      <c r="D148" s="228" t="s">
        <v>236</v>
      </c>
      <c r="E148" s="42"/>
      <c r="F148" s="229" t="s">
        <v>1032</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13" customFormat="1">
      <c r="A149" s="13"/>
      <c r="B149" s="233"/>
      <c r="C149" s="234"/>
      <c r="D149" s="235" t="s">
        <v>238</v>
      </c>
      <c r="E149" s="236" t="s">
        <v>19</v>
      </c>
      <c r="F149" s="237" t="s">
        <v>1033</v>
      </c>
      <c r="G149" s="234"/>
      <c r="H149" s="238">
        <v>2.04</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2.04</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24.15" customHeight="1">
      <c r="A151" s="40"/>
      <c r="B151" s="41"/>
      <c r="C151" s="215" t="s">
        <v>8</v>
      </c>
      <c r="D151" s="215" t="s">
        <v>229</v>
      </c>
      <c r="E151" s="216" t="s">
        <v>1034</v>
      </c>
      <c r="F151" s="217" t="s">
        <v>1035</v>
      </c>
      <c r="G151" s="218" t="s">
        <v>259</v>
      </c>
      <c r="H151" s="219">
        <v>6.0599999999999996</v>
      </c>
      <c r="I151" s="220"/>
      <c r="J151" s="221">
        <f>ROUND(I151*H151,2)</f>
        <v>0</v>
      </c>
      <c r="K151" s="217" t="s">
        <v>233</v>
      </c>
      <c r="L151" s="46"/>
      <c r="M151" s="222" t="s">
        <v>19</v>
      </c>
      <c r="N151" s="223" t="s">
        <v>46</v>
      </c>
      <c r="O151" s="86"/>
      <c r="P151" s="224">
        <f>O151*H151</f>
        <v>0</v>
      </c>
      <c r="Q151" s="224">
        <v>0</v>
      </c>
      <c r="R151" s="224">
        <f>Q151*H151</f>
        <v>0</v>
      </c>
      <c r="S151" s="224">
        <v>0.27000000000000002</v>
      </c>
      <c r="T151" s="224">
        <f>S151*H151</f>
        <v>1.6362000000000001</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1036</v>
      </c>
    </row>
    <row r="152" s="2" customFormat="1">
      <c r="A152" s="40"/>
      <c r="B152" s="41"/>
      <c r="C152" s="42"/>
      <c r="D152" s="228" t="s">
        <v>236</v>
      </c>
      <c r="E152" s="42"/>
      <c r="F152" s="229" t="s">
        <v>1037</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1038</v>
      </c>
      <c r="G153" s="234"/>
      <c r="H153" s="238">
        <v>6.0599999999999996</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4" customFormat="1">
      <c r="A154" s="14"/>
      <c r="B154" s="245"/>
      <c r="C154" s="246"/>
      <c r="D154" s="235" t="s">
        <v>238</v>
      </c>
      <c r="E154" s="247" t="s">
        <v>19</v>
      </c>
      <c r="F154" s="248" t="s">
        <v>240</v>
      </c>
      <c r="G154" s="246"/>
      <c r="H154" s="249">
        <v>6.0599999999999996</v>
      </c>
      <c r="I154" s="250"/>
      <c r="J154" s="246"/>
      <c r="K154" s="246"/>
      <c r="L154" s="251"/>
      <c r="M154" s="252"/>
      <c r="N154" s="253"/>
      <c r="O154" s="253"/>
      <c r="P154" s="253"/>
      <c r="Q154" s="253"/>
      <c r="R154" s="253"/>
      <c r="S154" s="253"/>
      <c r="T154" s="253"/>
      <c r="U154" s="254"/>
      <c r="V154" s="14"/>
      <c r="W154" s="14"/>
      <c r="X154" s="14"/>
      <c r="Y154" s="14"/>
      <c r="Z154" s="14"/>
      <c r="AA154" s="14"/>
      <c r="AB154" s="14"/>
      <c r="AC154" s="14"/>
      <c r="AD154" s="14"/>
      <c r="AE154" s="14"/>
      <c r="AT154" s="255" t="s">
        <v>238</v>
      </c>
      <c r="AU154" s="255" t="s">
        <v>84</v>
      </c>
      <c r="AV154" s="14" t="s">
        <v>234</v>
      </c>
      <c r="AW154" s="14" t="s">
        <v>37</v>
      </c>
      <c r="AX154" s="14" t="s">
        <v>82</v>
      </c>
      <c r="AY154" s="255" t="s">
        <v>227</v>
      </c>
    </row>
    <row r="155" s="2" customFormat="1" ht="16.5" customHeight="1">
      <c r="A155" s="40"/>
      <c r="B155" s="41"/>
      <c r="C155" s="215" t="s">
        <v>125</v>
      </c>
      <c r="D155" s="215" t="s">
        <v>229</v>
      </c>
      <c r="E155" s="216" t="s">
        <v>307</v>
      </c>
      <c r="F155" s="217" t="s">
        <v>308</v>
      </c>
      <c r="G155" s="218" t="s">
        <v>309</v>
      </c>
      <c r="H155" s="219">
        <v>32</v>
      </c>
      <c r="I155" s="220"/>
      <c r="J155" s="221">
        <f>ROUND(I155*H155,2)</f>
        <v>0</v>
      </c>
      <c r="K155" s="217" t="s">
        <v>233</v>
      </c>
      <c r="L155" s="46"/>
      <c r="M155" s="222" t="s">
        <v>19</v>
      </c>
      <c r="N155" s="223" t="s">
        <v>46</v>
      </c>
      <c r="O155" s="86"/>
      <c r="P155" s="224">
        <f>O155*H155</f>
        <v>0</v>
      </c>
      <c r="Q155" s="224">
        <v>0</v>
      </c>
      <c r="R155" s="224">
        <f>Q155*H155</f>
        <v>0</v>
      </c>
      <c r="S155" s="224">
        <v>0</v>
      </c>
      <c r="T155" s="224">
        <f>S155*H155</f>
        <v>0</v>
      </c>
      <c r="U155" s="225" t="s">
        <v>19</v>
      </c>
      <c r="V155" s="40"/>
      <c r="W155" s="40"/>
      <c r="X155" s="40"/>
      <c r="Y155" s="40"/>
      <c r="Z155" s="40"/>
      <c r="AA155" s="40"/>
      <c r="AB155" s="40"/>
      <c r="AC155" s="40"/>
      <c r="AD155" s="40"/>
      <c r="AE155" s="40"/>
      <c r="AR155" s="226" t="s">
        <v>234</v>
      </c>
      <c r="AT155" s="226" t="s">
        <v>229</v>
      </c>
      <c r="AU155" s="226" t="s">
        <v>84</v>
      </c>
      <c r="AY155" s="19" t="s">
        <v>227</v>
      </c>
      <c r="BE155" s="227">
        <f>IF(N155="základní",J155,0)</f>
        <v>0</v>
      </c>
      <c r="BF155" s="227">
        <f>IF(N155="snížená",J155,0)</f>
        <v>0</v>
      </c>
      <c r="BG155" s="227">
        <f>IF(N155="zákl. přenesená",J155,0)</f>
        <v>0</v>
      </c>
      <c r="BH155" s="227">
        <f>IF(N155="sníž. přenesená",J155,0)</f>
        <v>0</v>
      </c>
      <c r="BI155" s="227">
        <f>IF(N155="nulová",J155,0)</f>
        <v>0</v>
      </c>
      <c r="BJ155" s="19" t="s">
        <v>82</v>
      </c>
      <c r="BK155" s="227">
        <f>ROUND(I155*H155,2)</f>
        <v>0</v>
      </c>
      <c r="BL155" s="19" t="s">
        <v>234</v>
      </c>
      <c r="BM155" s="226" t="s">
        <v>1039</v>
      </c>
    </row>
    <row r="156" s="2" customFormat="1">
      <c r="A156" s="40"/>
      <c r="B156" s="41"/>
      <c r="C156" s="42"/>
      <c r="D156" s="228" t="s">
        <v>236</v>
      </c>
      <c r="E156" s="42"/>
      <c r="F156" s="229" t="s">
        <v>311</v>
      </c>
      <c r="G156" s="42"/>
      <c r="H156" s="42"/>
      <c r="I156" s="230"/>
      <c r="J156" s="42"/>
      <c r="K156" s="42"/>
      <c r="L156" s="46"/>
      <c r="M156" s="231"/>
      <c r="N156" s="232"/>
      <c r="O156" s="86"/>
      <c r="P156" s="86"/>
      <c r="Q156" s="86"/>
      <c r="R156" s="86"/>
      <c r="S156" s="86"/>
      <c r="T156" s="86"/>
      <c r="U156" s="87"/>
      <c r="V156" s="40"/>
      <c r="W156" s="40"/>
      <c r="X156" s="40"/>
      <c r="Y156" s="40"/>
      <c r="Z156" s="40"/>
      <c r="AA156" s="40"/>
      <c r="AB156" s="40"/>
      <c r="AC156" s="40"/>
      <c r="AD156" s="40"/>
      <c r="AE156" s="40"/>
      <c r="AT156" s="19" t="s">
        <v>236</v>
      </c>
      <c r="AU156" s="19" t="s">
        <v>84</v>
      </c>
    </row>
    <row r="157" s="13" customFormat="1">
      <c r="A157" s="13"/>
      <c r="B157" s="233"/>
      <c r="C157" s="234"/>
      <c r="D157" s="235" t="s">
        <v>238</v>
      </c>
      <c r="E157" s="236" t="s">
        <v>19</v>
      </c>
      <c r="F157" s="237" t="s">
        <v>491</v>
      </c>
      <c r="G157" s="234"/>
      <c r="H157" s="238">
        <v>32</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4" customFormat="1">
      <c r="A158" s="14"/>
      <c r="B158" s="245"/>
      <c r="C158" s="246"/>
      <c r="D158" s="235" t="s">
        <v>238</v>
      </c>
      <c r="E158" s="247" t="s">
        <v>19</v>
      </c>
      <c r="F158" s="248" t="s">
        <v>240</v>
      </c>
      <c r="G158" s="246"/>
      <c r="H158" s="249">
        <v>32</v>
      </c>
      <c r="I158" s="250"/>
      <c r="J158" s="246"/>
      <c r="K158" s="246"/>
      <c r="L158" s="251"/>
      <c r="M158" s="252"/>
      <c r="N158" s="253"/>
      <c r="O158" s="253"/>
      <c r="P158" s="253"/>
      <c r="Q158" s="253"/>
      <c r="R158" s="253"/>
      <c r="S158" s="253"/>
      <c r="T158" s="253"/>
      <c r="U158" s="254"/>
      <c r="V158" s="14"/>
      <c r="W158" s="14"/>
      <c r="X158" s="14"/>
      <c r="Y158" s="14"/>
      <c r="Z158" s="14"/>
      <c r="AA158" s="14"/>
      <c r="AB158" s="14"/>
      <c r="AC158" s="14"/>
      <c r="AD158" s="14"/>
      <c r="AE158" s="14"/>
      <c r="AT158" s="255" t="s">
        <v>238</v>
      </c>
      <c r="AU158" s="255" t="s">
        <v>84</v>
      </c>
      <c r="AV158" s="14" t="s">
        <v>234</v>
      </c>
      <c r="AW158" s="14" t="s">
        <v>37</v>
      </c>
      <c r="AX158" s="14" t="s">
        <v>82</v>
      </c>
      <c r="AY158" s="255" t="s">
        <v>227</v>
      </c>
    </row>
    <row r="159" s="12" customFormat="1" ht="22.8" customHeight="1">
      <c r="A159" s="12"/>
      <c r="B159" s="199"/>
      <c r="C159" s="200"/>
      <c r="D159" s="201" t="s">
        <v>74</v>
      </c>
      <c r="E159" s="213" t="s">
        <v>313</v>
      </c>
      <c r="F159" s="213" t="s">
        <v>314</v>
      </c>
      <c r="G159" s="200"/>
      <c r="H159" s="200"/>
      <c r="I159" s="203"/>
      <c r="J159" s="214">
        <f>BK159</f>
        <v>0</v>
      </c>
      <c r="K159" s="200"/>
      <c r="L159" s="205"/>
      <c r="M159" s="206"/>
      <c r="N159" s="207"/>
      <c r="O159" s="207"/>
      <c r="P159" s="208">
        <f>SUM(P160:P173)</f>
        <v>0</v>
      </c>
      <c r="Q159" s="207"/>
      <c r="R159" s="208">
        <f>SUM(R160:R173)</f>
        <v>0</v>
      </c>
      <c r="S159" s="207"/>
      <c r="T159" s="208">
        <f>SUM(T160:T173)</f>
        <v>0</v>
      </c>
      <c r="U159" s="209"/>
      <c r="V159" s="12"/>
      <c r="W159" s="12"/>
      <c r="X159" s="12"/>
      <c r="Y159" s="12"/>
      <c r="Z159" s="12"/>
      <c r="AA159" s="12"/>
      <c r="AB159" s="12"/>
      <c r="AC159" s="12"/>
      <c r="AD159" s="12"/>
      <c r="AE159" s="12"/>
      <c r="AR159" s="210" t="s">
        <v>82</v>
      </c>
      <c r="AT159" s="211" t="s">
        <v>74</v>
      </c>
      <c r="AU159" s="211" t="s">
        <v>82</v>
      </c>
      <c r="AY159" s="210" t="s">
        <v>227</v>
      </c>
      <c r="BK159" s="212">
        <f>SUM(BK160:BK173)</f>
        <v>0</v>
      </c>
    </row>
    <row r="160" s="2" customFormat="1" ht="24.15" customHeight="1">
      <c r="A160" s="40"/>
      <c r="B160" s="41"/>
      <c r="C160" s="215" t="s">
        <v>323</v>
      </c>
      <c r="D160" s="215" t="s">
        <v>229</v>
      </c>
      <c r="E160" s="216" t="s">
        <v>315</v>
      </c>
      <c r="F160" s="217" t="s">
        <v>316</v>
      </c>
      <c r="G160" s="218" t="s">
        <v>244</v>
      </c>
      <c r="H160" s="219">
        <v>43.308999999999998</v>
      </c>
      <c r="I160" s="220"/>
      <c r="J160" s="221">
        <f>ROUND(I160*H160,2)</f>
        <v>0</v>
      </c>
      <c r="K160" s="217" t="s">
        <v>233</v>
      </c>
      <c r="L160" s="46"/>
      <c r="M160" s="222" t="s">
        <v>19</v>
      </c>
      <c r="N160" s="223" t="s">
        <v>46</v>
      </c>
      <c r="O160" s="86"/>
      <c r="P160" s="224">
        <f>O160*H160</f>
        <v>0</v>
      </c>
      <c r="Q160" s="224">
        <v>0</v>
      </c>
      <c r="R160" s="224">
        <f>Q160*H160</f>
        <v>0</v>
      </c>
      <c r="S160" s="224">
        <v>0</v>
      </c>
      <c r="T160" s="224">
        <f>S160*H160</f>
        <v>0</v>
      </c>
      <c r="U160" s="225" t="s">
        <v>19</v>
      </c>
      <c r="V160" s="40"/>
      <c r="W160" s="40"/>
      <c r="X160" s="40"/>
      <c r="Y160" s="40"/>
      <c r="Z160" s="40"/>
      <c r="AA160" s="40"/>
      <c r="AB160" s="40"/>
      <c r="AC160" s="40"/>
      <c r="AD160" s="40"/>
      <c r="AE160" s="40"/>
      <c r="AR160" s="226" t="s">
        <v>234</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1040</v>
      </c>
    </row>
    <row r="161" s="2" customFormat="1">
      <c r="A161" s="40"/>
      <c r="B161" s="41"/>
      <c r="C161" s="42"/>
      <c r="D161" s="228" t="s">
        <v>236</v>
      </c>
      <c r="E161" s="42"/>
      <c r="F161" s="229" t="s">
        <v>318</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236</v>
      </c>
      <c r="AU161" s="19" t="s">
        <v>84</v>
      </c>
    </row>
    <row r="162" s="2" customFormat="1" ht="33" customHeight="1">
      <c r="A162" s="40"/>
      <c r="B162" s="41"/>
      <c r="C162" s="215" t="s">
        <v>329</v>
      </c>
      <c r="D162" s="215" t="s">
        <v>229</v>
      </c>
      <c r="E162" s="216" t="s">
        <v>1041</v>
      </c>
      <c r="F162" s="217" t="s">
        <v>1042</v>
      </c>
      <c r="G162" s="218" t="s">
        <v>244</v>
      </c>
      <c r="H162" s="219">
        <v>129.92699999999999</v>
      </c>
      <c r="I162" s="220"/>
      <c r="J162" s="221">
        <f>ROUND(I162*H162,2)</f>
        <v>0</v>
      </c>
      <c r="K162" s="217" t="s">
        <v>233</v>
      </c>
      <c r="L162" s="46"/>
      <c r="M162" s="222" t="s">
        <v>19</v>
      </c>
      <c r="N162" s="223" t="s">
        <v>46</v>
      </c>
      <c r="O162" s="86"/>
      <c r="P162" s="224">
        <f>O162*H162</f>
        <v>0</v>
      </c>
      <c r="Q162" s="224">
        <v>0</v>
      </c>
      <c r="R162" s="224">
        <f>Q162*H162</f>
        <v>0</v>
      </c>
      <c r="S162" s="224">
        <v>0</v>
      </c>
      <c r="T162" s="224">
        <f>S162*H162</f>
        <v>0</v>
      </c>
      <c r="U162" s="225" t="s">
        <v>19</v>
      </c>
      <c r="V162" s="40"/>
      <c r="W162" s="40"/>
      <c r="X162" s="40"/>
      <c r="Y162" s="40"/>
      <c r="Z162" s="40"/>
      <c r="AA162" s="40"/>
      <c r="AB162" s="40"/>
      <c r="AC162" s="40"/>
      <c r="AD162" s="40"/>
      <c r="AE162" s="40"/>
      <c r="AR162" s="226" t="s">
        <v>234</v>
      </c>
      <c r="AT162" s="226" t="s">
        <v>229</v>
      </c>
      <c r="AU162" s="226" t="s">
        <v>84</v>
      </c>
      <c r="AY162" s="19" t="s">
        <v>227</v>
      </c>
      <c r="BE162" s="227">
        <f>IF(N162="základní",J162,0)</f>
        <v>0</v>
      </c>
      <c r="BF162" s="227">
        <f>IF(N162="snížená",J162,0)</f>
        <v>0</v>
      </c>
      <c r="BG162" s="227">
        <f>IF(N162="zákl. přenesená",J162,0)</f>
        <v>0</v>
      </c>
      <c r="BH162" s="227">
        <f>IF(N162="sníž. přenesená",J162,0)</f>
        <v>0</v>
      </c>
      <c r="BI162" s="227">
        <f>IF(N162="nulová",J162,0)</f>
        <v>0</v>
      </c>
      <c r="BJ162" s="19" t="s">
        <v>82</v>
      </c>
      <c r="BK162" s="227">
        <f>ROUND(I162*H162,2)</f>
        <v>0</v>
      </c>
      <c r="BL162" s="19" t="s">
        <v>234</v>
      </c>
      <c r="BM162" s="226" t="s">
        <v>1043</v>
      </c>
    </row>
    <row r="163" s="2" customFormat="1">
      <c r="A163" s="40"/>
      <c r="B163" s="41"/>
      <c r="C163" s="42"/>
      <c r="D163" s="228" t="s">
        <v>236</v>
      </c>
      <c r="E163" s="42"/>
      <c r="F163" s="229" t="s">
        <v>1044</v>
      </c>
      <c r="G163" s="42"/>
      <c r="H163" s="42"/>
      <c r="I163" s="230"/>
      <c r="J163" s="42"/>
      <c r="K163" s="42"/>
      <c r="L163" s="46"/>
      <c r="M163" s="231"/>
      <c r="N163" s="232"/>
      <c r="O163" s="86"/>
      <c r="P163" s="86"/>
      <c r="Q163" s="86"/>
      <c r="R163" s="86"/>
      <c r="S163" s="86"/>
      <c r="T163" s="86"/>
      <c r="U163" s="87"/>
      <c r="V163" s="40"/>
      <c r="W163" s="40"/>
      <c r="X163" s="40"/>
      <c r="Y163" s="40"/>
      <c r="Z163" s="40"/>
      <c r="AA163" s="40"/>
      <c r="AB163" s="40"/>
      <c r="AC163" s="40"/>
      <c r="AD163" s="40"/>
      <c r="AE163" s="40"/>
      <c r="AT163" s="19" t="s">
        <v>236</v>
      </c>
      <c r="AU163" s="19" t="s">
        <v>84</v>
      </c>
    </row>
    <row r="164" s="13" customFormat="1">
      <c r="A164" s="13"/>
      <c r="B164" s="233"/>
      <c r="C164" s="234"/>
      <c r="D164" s="235" t="s">
        <v>238</v>
      </c>
      <c r="E164" s="236" t="s">
        <v>19</v>
      </c>
      <c r="F164" s="237" t="s">
        <v>1045</v>
      </c>
      <c r="G164" s="234"/>
      <c r="H164" s="238">
        <v>129.92699999999999</v>
      </c>
      <c r="I164" s="239"/>
      <c r="J164" s="234"/>
      <c r="K164" s="234"/>
      <c r="L164" s="240"/>
      <c r="M164" s="241"/>
      <c r="N164" s="242"/>
      <c r="O164" s="242"/>
      <c r="P164" s="242"/>
      <c r="Q164" s="242"/>
      <c r="R164" s="242"/>
      <c r="S164" s="242"/>
      <c r="T164" s="242"/>
      <c r="U164" s="243"/>
      <c r="V164" s="13"/>
      <c r="W164" s="13"/>
      <c r="X164" s="13"/>
      <c r="Y164" s="13"/>
      <c r="Z164" s="13"/>
      <c r="AA164" s="13"/>
      <c r="AB164" s="13"/>
      <c r="AC164" s="13"/>
      <c r="AD164" s="13"/>
      <c r="AE164" s="13"/>
      <c r="AT164" s="244" t="s">
        <v>238</v>
      </c>
      <c r="AU164" s="244" t="s">
        <v>84</v>
      </c>
      <c r="AV164" s="13" t="s">
        <v>84</v>
      </c>
      <c r="AW164" s="13" t="s">
        <v>37</v>
      </c>
      <c r="AX164" s="13" t="s">
        <v>75</v>
      </c>
      <c r="AY164" s="244" t="s">
        <v>227</v>
      </c>
    </row>
    <row r="165" s="14" customFormat="1">
      <c r="A165" s="14"/>
      <c r="B165" s="245"/>
      <c r="C165" s="246"/>
      <c r="D165" s="235" t="s">
        <v>238</v>
      </c>
      <c r="E165" s="247" t="s">
        <v>19</v>
      </c>
      <c r="F165" s="248" t="s">
        <v>240</v>
      </c>
      <c r="G165" s="246"/>
      <c r="H165" s="249">
        <v>129.92699999999999</v>
      </c>
      <c r="I165" s="250"/>
      <c r="J165" s="246"/>
      <c r="K165" s="246"/>
      <c r="L165" s="251"/>
      <c r="M165" s="252"/>
      <c r="N165" s="253"/>
      <c r="O165" s="253"/>
      <c r="P165" s="253"/>
      <c r="Q165" s="253"/>
      <c r="R165" s="253"/>
      <c r="S165" s="253"/>
      <c r="T165" s="253"/>
      <c r="U165" s="254"/>
      <c r="V165" s="14"/>
      <c r="W165" s="14"/>
      <c r="X165" s="14"/>
      <c r="Y165" s="14"/>
      <c r="Z165" s="14"/>
      <c r="AA165" s="14"/>
      <c r="AB165" s="14"/>
      <c r="AC165" s="14"/>
      <c r="AD165" s="14"/>
      <c r="AE165" s="14"/>
      <c r="AT165" s="255" t="s">
        <v>238</v>
      </c>
      <c r="AU165" s="255" t="s">
        <v>84</v>
      </c>
      <c r="AV165" s="14" t="s">
        <v>234</v>
      </c>
      <c r="AW165" s="14" t="s">
        <v>37</v>
      </c>
      <c r="AX165" s="14" t="s">
        <v>82</v>
      </c>
      <c r="AY165" s="255" t="s">
        <v>227</v>
      </c>
    </row>
    <row r="166" s="2" customFormat="1" ht="21.75" customHeight="1">
      <c r="A166" s="40"/>
      <c r="B166" s="41"/>
      <c r="C166" s="215" t="s">
        <v>336</v>
      </c>
      <c r="D166" s="215" t="s">
        <v>229</v>
      </c>
      <c r="E166" s="216" t="s">
        <v>319</v>
      </c>
      <c r="F166" s="217" t="s">
        <v>320</v>
      </c>
      <c r="G166" s="218" t="s">
        <v>244</v>
      </c>
      <c r="H166" s="219">
        <v>43.308999999999998</v>
      </c>
      <c r="I166" s="220"/>
      <c r="J166" s="221">
        <f>ROUND(I166*H166,2)</f>
        <v>0</v>
      </c>
      <c r="K166" s="217" t="s">
        <v>233</v>
      </c>
      <c r="L166" s="46"/>
      <c r="M166" s="222" t="s">
        <v>19</v>
      </c>
      <c r="N166" s="223" t="s">
        <v>46</v>
      </c>
      <c r="O166" s="86"/>
      <c r="P166" s="224">
        <f>O166*H166</f>
        <v>0</v>
      </c>
      <c r="Q166" s="224">
        <v>0</v>
      </c>
      <c r="R166" s="224">
        <f>Q166*H166</f>
        <v>0</v>
      </c>
      <c r="S166" s="224">
        <v>0</v>
      </c>
      <c r="T166" s="224">
        <f>S166*H166</f>
        <v>0</v>
      </c>
      <c r="U166" s="225" t="s">
        <v>19</v>
      </c>
      <c r="V166" s="40"/>
      <c r="W166" s="40"/>
      <c r="X166" s="40"/>
      <c r="Y166" s="40"/>
      <c r="Z166" s="40"/>
      <c r="AA166" s="40"/>
      <c r="AB166" s="40"/>
      <c r="AC166" s="40"/>
      <c r="AD166" s="40"/>
      <c r="AE166" s="40"/>
      <c r="AR166" s="226" t="s">
        <v>234</v>
      </c>
      <c r="AT166" s="226" t="s">
        <v>229</v>
      </c>
      <c r="AU166" s="226" t="s">
        <v>84</v>
      </c>
      <c r="AY166" s="19" t="s">
        <v>227</v>
      </c>
      <c r="BE166" s="227">
        <f>IF(N166="základní",J166,0)</f>
        <v>0</v>
      </c>
      <c r="BF166" s="227">
        <f>IF(N166="snížená",J166,0)</f>
        <v>0</v>
      </c>
      <c r="BG166" s="227">
        <f>IF(N166="zákl. přenesená",J166,0)</f>
        <v>0</v>
      </c>
      <c r="BH166" s="227">
        <f>IF(N166="sníž. přenesená",J166,0)</f>
        <v>0</v>
      </c>
      <c r="BI166" s="227">
        <f>IF(N166="nulová",J166,0)</f>
        <v>0</v>
      </c>
      <c r="BJ166" s="19" t="s">
        <v>82</v>
      </c>
      <c r="BK166" s="227">
        <f>ROUND(I166*H166,2)</f>
        <v>0</v>
      </c>
      <c r="BL166" s="19" t="s">
        <v>234</v>
      </c>
      <c r="BM166" s="226" t="s">
        <v>1046</v>
      </c>
    </row>
    <row r="167" s="2" customFormat="1">
      <c r="A167" s="40"/>
      <c r="B167" s="41"/>
      <c r="C167" s="42"/>
      <c r="D167" s="228" t="s">
        <v>236</v>
      </c>
      <c r="E167" s="42"/>
      <c r="F167" s="229" t="s">
        <v>322</v>
      </c>
      <c r="G167" s="42"/>
      <c r="H167" s="42"/>
      <c r="I167" s="230"/>
      <c r="J167" s="42"/>
      <c r="K167" s="42"/>
      <c r="L167" s="46"/>
      <c r="M167" s="231"/>
      <c r="N167" s="232"/>
      <c r="O167" s="86"/>
      <c r="P167" s="86"/>
      <c r="Q167" s="86"/>
      <c r="R167" s="86"/>
      <c r="S167" s="86"/>
      <c r="T167" s="86"/>
      <c r="U167" s="87"/>
      <c r="V167" s="40"/>
      <c r="W167" s="40"/>
      <c r="X167" s="40"/>
      <c r="Y167" s="40"/>
      <c r="Z167" s="40"/>
      <c r="AA167" s="40"/>
      <c r="AB167" s="40"/>
      <c r="AC167" s="40"/>
      <c r="AD167" s="40"/>
      <c r="AE167" s="40"/>
      <c r="AT167" s="19" t="s">
        <v>236</v>
      </c>
      <c r="AU167" s="19" t="s">
        <v>84</v>
      </c>
    </row>
    <row r="168" s="2" customFormat="1" ht="24.15" customHeight="1">
      <c r="A168" s="40"/>
      <c r="B168" s="41"/>
      <c r="C168" s="215" t="s">
        <v>345</v>
      </c>
      <c r="D168" s="215" t="s">
        <v>229</v>
      </c>
      <c r="E168" s="216" t="s">
        <v>324</v>
      </c>
      <c r="F168" s="217" t="s">
        <v>325</v>
      </c>
      <c r="G168" s="218" t="s">
        <v>244</v>
      </c>
      <c r="H168" s="219">
        <v>173.23599999999999</v>
      </c>
      <c r="I168" s="220"/>
      <c r="J168" s="221">
        <f>ROUND(I168*H168,2)</f>
        <v>0</v>
      </c>
      <c r="K168" s="217" t="s">
        <v>233</v>
      </c>
      <c r="L168" s="46"/>
      <c r="M168" s="222" t="s">
        <v>19</v>
      </c>
      <c r="N168" s="223" t="s">
        <v>46</v>
      </c>
      <c r="O168" s="86"/>
      <c r="P168" s="224">
        <f>O168*H168</f>
        <v>0</v>
      </c>
      <c r="Q168" s="224">
        <v>0</v>
      </c>
      <c r="R168" s="224">
        <f>Q168*H168</f>
        <v>0</v>
      </c>
      <c r="S168" s="224">
        <v>0</v>
      </c>
      <c r="T168" s="224">
        <f>S168*H168</f>
        <v>0</v>
      </c>
      <c r="U168" s="225" t="s">
        <v>19</v>
      </c>
      <c r="V168" s="40"/>
      <c r="W168" s="40"/>
      <c r="X168" s="40"/>
      <c r="Y168" s="40"/>
      <c r="Z168" s="40"/>
      <c r="AA168" s="40"/>
      <c r="AB168" s="40"/>
      <c r="AC168" s="40"/>
      <c r="AD168" s="40"/>
      <c r="AE168" s="40"/>
      <c r="AR168" s="226" t="s">
        <v>234</v>
      </c>
      <c r="AT168" s="226" t="s">
        <v>229</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1047</v>
      </c>
    </row>
    <row r="169" s="2" customFormat="1">
      <c r="A169" s="40"/>
      <c r="B169" s="41"/>
      <c r="C169" s="42"/>
      <c r="D169" s="228" t="s">
        <v>236</v>
      </c>
      <c r="E169" s="42"/>
      <c r="F169" s="229" t="s">
        <v>327</v>
      </c>
      <c r="G169" s="42"/>
      <c r="H169" s="42"/>
      <c r="I169" s="230"/>
      <c r="J169" s="42"/>
      <c r="K169" s="42"/>
      <c r="L169" s="46"/>
      <c r="M169" s="231"/>
      <c r="N169" s="232"/>
      <c r="O169" s="86"/>
      <c r="P169" s="86"/>
      <c r="Q169" s="86"/>
      <c r="R169" s="86"/>
      <c r="S169" s="86"/>
      <c r="T169" s="86"/>
      <c r="U169" s="87"/>
      <c r="V169" s="40"/>
      <c r="W169" s="40"/>
      <c r="X169" s="40"/>
      <c r="Y169" s="40"/>
      <c r="Z169" s="40"/>
      <c r="AA169" s="40"/>
      <c r="AB169" s="40"/>
      <c r="AC169" s="40"/>
      <c r="AD169" s="40"/>
      <c r="AE169" s="40"/>
      <c r="AT169" s="19" t="s">
        <v>236</v>
      </c>
      <c r="AU169" s="19" t="s">
        <v>84</v>
      </c>
    </row>
    <row r="170" s="13" customFormat="1">
      <c r="A170" s="13"/>
      <c r="B170" s="233"/>
      <c r="C170" s="234"/>
      <c r="D170" s="235" t="s">
        <v>238</v>
      </c>
      <c r="E170" s="236" t="s">
        <v>19</v>
      </c>
      <c r="F170" s="237" t="s">
        <v>1048</v>
      </c>
      <c r="G170" s="234"/>
      <c r="H170" s="238">
        <v>173.23599999999999</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84</v>
      </c>
      <c r="AV170" s="13" t="s">
        <v>84</v>
      </c>
      <c r="AW170" s="13" t="s">
        <v>37</v>
      </c>
      <c r="AX170" s="13" t="s">
        <v>75</v>
      </c>
      <c r="AY170" s="244" t="s">
        <v>227</v>
      </c>
    </row>
    <row r="171" s="14" customFormat="1">
      <c r="A171" s="14"/>
      <c r="B171" s="245"/>
      <c r="C171" s="246"/>
      <c r="D171" s="235" t="s">
        <v>238</v>
      </c>
      <c r="E171" s="247" t="s">
        <v>19</v>
      </c>
      <c r="F171" s="248" t="s">
        <v>240</v>
      </c>
      <c r="G171" s="246"/>
      <c r="H171" s="249">
        <v>173.23599999999999</v>
      </c>
      <c r="I171" s="250"/>
      <c r="J171" s="246"/>
      <c r="K171" s="246"/>
      <c r="L171" s="251"/>
      <c r="M171" s="252"/>
      <c r="N171" s="253"/>
      <c r="O171" s="253"/>
      <c r="P171" s="253"/>
      <c r="Q171" s="253"/>
      <c r="R171" s="253"/>
      <c r="S171" s="253"/>
      <c r="T171" s="253"/>
      <c r="U171" s="254"/>
      <c r="V171" s="14"/>
      <c r="W171" s="14"/>
      <c r="X171" s="14"/>
      <c r="Y171" s="14"/>
      <c r="Z171" s="14"/>
      <c r="AA171" s="14"/>
      <c r="AB171" s="14"/>
      <c r="AC171" s="14"/>
      <c r="AD171" s="14"/>
      <c r="AE171" s="14"/>
      <c r="AT171" s="255" t="s">
        <v>238</v>
      </c>
      <c r="AU171" s="255" t="s">
        <v>84</v>
      </c>
      <c r="AV171" s="14" t="s">
        <v>234</v>
      </c>
      <c r="AW171" s="14" t="s">
        <v>37</v>
      </c>
      <c r="AX171" s="14" t="s">
        <v>82</v>
      </c>
      <c r="AY171" s="255" t="s">
        <v>227</v>
      </c>
    </row>
    <row r="172" s="2" customFormat="1" ht="24.15" customHeight="1">
      <c r="A172" s="40"/>
      <c r="B172" s="41"/>
      <c r="C172" s="215" t="s">
        <v>352</v>
      </c>
      <c r="D172" s="215" t="s">
        <v>229</v>
      </c>
      <c r="E172" s="216" t="s">
        <v>330</v>
      </c>
      <c r="F172" s="217" t="s">
        <v>331</v>
      </c>
      <c r="G172" s="218" t="s">
        <v>244</v>
      </c>
      <c r="H172" s="219">
        <v>43.308999999999998</v>
      </c>
      <c r="I172" s="220"/>
      <c r="J172" s="221">
        <f>ROUND(I172*H172,2)</f>
        <v>0</v>
      </c>
      <c r="K172" s="217" t="s">
        <v>233</v>
      </c>
      <c r="L172" s="46"/>
      <c r="M172" s="222" t="s">
        <v>19</v>
      </c>
      <c r="N172" s="223" t="s">
        <v>46</v>
      </c>
      <c r="O172" s="86"/>
      <c r="P172" s="224">
        <f>O172*H172</f>
        <v>0</v>
      </c>
      <c r="Q172" s="224">
        <v>0</v>
      </c>
      <c r="R172" s="224">
        <f>Q172*H172</f>
        <v>0</v>
      </c>
      <c r="S172" s="224">
        <v>0</v>
      </c>
      <c r="T172" s="224">
        <f>S172*H172</f>
        <v>0</v>
      </c>
      <c r="U172" s="225" t="s">
        <v>19</v>
      </c>
      <c r="V172" s="40"/>
      <c r="W172" s="40"/>
      <c r="X172" s="40"/>
      <c r="Y172" s="40"/>
      <c r="Z172" s="40"/>
      <c r="AA172" s="40"/>
      <c r="AB172" s="40"/>
      <c r="AC172" s="40"/>
      <c r="AD172" s="40"/>
      <c r="AE172" s="40"/>
      <c r="AR172" s="226" t="s">
        <v>234</v>
      </c>
      <c r="AT172" s="226" t="s">
        <v>229</v>
      </c>
      <c r="AU172" s="226" t="s">
        <v>84</v>
      </c>
      <c r="AY172" s="19" t="s">
        <v>227</v>
      </c>
      <c r="BE172" s="227">
        <f>IF(N172="základní",J172,0)</f>
        <v>0</v>
      </c>
      <c r="BF172" s="227">
        <f>IF(N172="snížená",J172,0)</f>
        <v>0</v>
      </c>
      <c r="BG172" s="227">
        <f>IF(N172="zákl. přenesená",J172,0)</f>
        <v>0</v>
      </c>
      <c r="BH172" s="227">
        <f>IF(N172="sníž. přenesená",J172,0)</f>
        <v>0</v>
      </c>
      <c r="BI172" s="227">
        <f>IF(N172="nulová",J172,0)</f>
        <v>0</v>
      </c>
      <c r="BJ172" s="19" t="s">
        <v>82</v>
      </c>
      <c r="BK172" s="227">
        <f>ROUND(I172*H172,2)</f>
        <v>0</v>
      </c>
      <c r="BL172" s="19" t="s">
        <v>234</v>
      </c>
      <c r="BM172" s="226" t="s">
        <v>1049</v>
      </c>
    </row>
    <row r="173" s="2" customFormat="1">
      <c r="A173" s="40"/>
      <c r="B173" s="41"/>
      <c r="C173" s="42"/>
      <c r="D173" s="228" t="s">
        <v>236</v>
      </c>
      <c r="E173" s="42"/>
      <c r="F173" s="229" t="s">
        <v>333</v>
      </c>
      <c r="G173" s="42"/>
      <c r="H173" s="42"/>
      <c r="I173" s="230"/>
      <c r="J173" s="42"/>
      <c r="K173" s="42"/>
      <c r="L173" s="46"/>
      <c r="M173" s="231"/>
      <c r="N173" s="232"/>
      <c r="O173" s="86"/>
      <c r="P173" s="86"/>
      <c r="Q173" s="86"/>
      <c r="R173" s="86"/>
      <c r="S173" s="86"/>
      <c r="T173" s="86"/>
      <c r="U173" s="87"/>
      <c r="V173" s="40"/>
      <c r="W173" s="40"/>
      <c r="X173" s="40"/>
      <c r="Y173" s="40"/>
      <c r="Z173" s="40"/>
      <c r="AA173" s="40"/>
      <c r="AB173" s="40"/>
      <c r="AC173" s="40"/>
      <c r="AD173" s="40"/>
      <c r="AE173" s="40"/>
      <c r="AT173" s="19" t="s">
        <v>236</v>
      </c>
      <c r="AU173" s="19" t="s">
        <v>84</v>
      </c>
    </row>
    <row r="174" s="12" customFormat="1" ht="25.92" customHeight="1">
      <c r="A174" s="12"/>
      <c r="B174" s="199"/>
      <c r="C174" s="200"/>
      <c r="D174" s="201" t="s">
        <v>74</v>
      </c>
      <c r="E174" s="202" t="s">
        <v>341</v>
      </c>
      <c r="F174" s="202" t="s">
        <v>342</v>
      </c>
      <c r="G174" s="200"/>
      <c r="H174" s="200"/>
      <c r="I174" s="203"/>
      <c r="J174" s="204">
        <f>BK174</f>
        <v>0</v>
      </c>
      <c r="K174" s="200"/>
      <c r="L174" s="205"/>
      <c r="M174" s="206"/>
      <c r="N174" s="207"/>
      <c r="O174" s="207"/>
      <c r="P174" s="208">
        <f>P175+P184+P193</f>
        <v>0</v>
      </c>
      <c r="Q174" s="207"/>
      <c r="R174" s="208">
        <f>R175+R184+R193</f>
        <v>0.358815</v>
      </c>
      <c r="S174" s="207"/>
      <c r="T174" s="208">
        <f>T175+T184+T193</f>
        <v>0.77531265000000005</v>
      </c>
      <c r="U174" s="209"/>
      <c r="V174" s="12"/>
      <c r="W174" s="12"/>
      <c r="X174" s="12"/>
      <c r="Y174" s="12"/>
      <c r="Z174" s="12"/>
      <c r="AA174" s="12"/>
      <c r="AB174" s="12"/>
      <c r="AC174" s="12"/>
      <c r="AD174" s="12"/>
      <c r="AE174" s="12"/>
      <c r="AR174" s="210" t="s">
        <v>84</v>
      </c>
      <c r="AT174" s="211" t="s">
        <v>74</v>
      </c>
      <c r="AU174" s="211" t="s">
        <v>75</v>
      </c>
      <c r="AY174" s="210" t="s">
        <v>227</v>
      </c>
      <c r="BK174" s="212">
        <f>BK175+BK184+BK193</f>
        <v>0</v>
      </c>
    </row>
    <row r="175" s="12" customFormat="1" ht="22.8" customHeight="1">
      <c r="A175" s="12"/>
      <c r="B175" s="199"/>
      <c r="C175" s="200"/>
      <c r="D175" s="201" t="s">
        <v>74</v>
      </c>
      <c r="E175" s="213" t="s">
        <v>343</v>
      </c>
      <c r="F175" s="213" t="s">
        <v>344</v>
      </c>
      <c r="G175" s="200"/>
      <c r="H175" s="200"/>
      <c r="I175" s="203"/>
      <c r="J175" s="214">
        <f>BK175</f>
        <v>0</v>
      </c>
      <c r="K175" s="200"/>
      <c r="L175" s="205"/>
      <c r="M175" s="206"/>
      <c r="N175" s="207"/>
      <c r="O175" s="207"/>
      <c r="P175" s="208">
        <f>SUM(P176:P183)</f>
        <v>0</v>
      </c>
      <c r="Q175" s="207"/>
      <c r="R175" s="208">
        <f>SUM(R176:R183)</f>
        <v>0</v>
      </c>
      <c r="S175" s="207"/>
      <c r="T175" s="208">
        <f>SUM(T176:T183)</f>
        <v>0.17999999999999999</v>
      </c>
      <c r="U175" s="209"/>
      <c r="V175" s="12"/>
      <c r="W175" s="12"/>
      <c r="X175" s="12"/>
      <c r="Y175" s="12"/>
      <c r="Z175" s="12"/>
      <c r="AA175" s="12"/>
      <c r="AB175" s="12"/>
      <c r="AC175" s="12"/>
      <c r="AD175" s="12"/>
      <c r="AE175" s="12"/>
      <c r="AR175" s="210" t="s">
        <v>84</v>
      </c>
      <c r="AT175" s="211" t="s">
        <v>74</v>
      </c>
      <c r="AU175" s="211" t="s">
        <v>82</v>
      </c>
      <c r="AY175" s="210" t="s">
        <v>227</v>
      </c>
      <c r="BK175" s="212">
        <f>SUM(BK176:BK183)</f>
        <v>0</v>
      </c>
    </row>
    <row r="176" s="2" customFormat="1" ht="16.5" customHeight="1">
      <c r="A176" s="40"/>
      <c r="B176" s="41"/>
      <c r="C176" s="215" t="s">
        <v>359</v>
      </c>
      <c r="D176" s="215" t="s">
        <v>229</v>
      </c>
      <c r="E176" s="216" t="s">
        <v>346</v>
      </c>
      <c r="F176" s="217" t="s">
        <v>347</v>
      </c>
      <c r="G176" s="218" t="s">
        <v>348</v>
      </c>
      <c r="H176" s="219">
        <v>4</v>
      </c>
      <c r="I176" s="220"/>
      <c r="J176" s="221">
        <f>ROUND(I176*H176,2)</f>
        <v>0</v>
      </c>
      <c r="K176" s="217" t="s">
        <v>233</v>
      </c>
      <c r="L176" s="46"/>
      <c r="M176" s="222" t="s">
        <v>19</v>
      </c>
      <c r="N176" s="223" t="s">
        <v>46</v>
      </c>
      <c r="O176" s="86"/>
      <c r="P176" s="224">
        <f>O176*H176</f>
        <v>0</v>
      </c>
      <c r="Q176" s="224">
        <v>0</v>
      </c>
      <c r="R176" s="224">
        <f>Q176*H176</f>
        <v>0</v>
      </c>
      <c r="S176" s="224">
        <v>0.024</v>
      </c>
      <c r="T176" s="224">
        <f>S176*H176</f>
        <v>0.096000000000000002</v>
      </c>
      <c r="U176" s="225" t="s">
        <v>19</v>
      </c>
      <c r="V176" s="40"/>
      <c r="W176" s="40"/>
      <c r="X176" s="40"/>
      <c r="Y176" s="40"/>
      <c r="Z176" s="40"/>
      <c r="AA176" s="40"/>
      <c r="AB176" s="40"/>
      <c r="AC176" s="40"/>
      <c r="AD176" s="40"/>
      <c r="AE176" s="40"/>
      <c r="AR176" s="226" t="s">
        <v>336</v>
      </c>
      <c r="AT176" s="226" t="s">
        <v>229</v>
      </c>
      <c r="AU176" s="226" t="s">
        <v>84</v>
      </c>
      <c r="AY176" s="19" t="s">
        <v>227</v>
      </c>
      <c r="BE176" s="227">
        <f>IF(N176="základní",J176,0)</f>
        <v>0</v>
      </c>
      <c r="BF176" s="227">
        <f>IF(N176="snížená",J176,0)</f>
        <v>0</v>
      </c>
      <c r="BG176" s="227">
        <f>IF(N176="zákl. přenesená",J176,0)</f>
        <v>0</v>
      </c>
      <c r="BH176" s="227">
        <f>IF(N176="sníž. přenesená",J176,0)</f>
        <v>0</v>
      </c>
      <c r="BI176" s="227">
        <f>IF(N176="nulová",J176,0)</f>
        <v>0</v>
      </c>
      <c r="BJ176" s="19" t="s">
        <v>82</v>
      </c>
      <c r="BK176" s="227">
        <f>ROUND(I176*H176,2)</f>
        <v>0</v>
      </c>
      <c r="BL176" s="19" t="s">
        <v>336</v>
      </c>
      <c r="BM176" s="226" t="s">
        <v>1050</v>
      </c>
    </row>
    <row r="177" s="2" customFormat="1">
      <c r="A177" s="40"/>
      <c r="B177" s="41"/>
      <c r="C177" s="42"/>
      <c r="D177" s="228" t="s">
        <v>236</v>
      </c>
      <c r="E177" s="42"/>
      <c r="F177" s="229" t="s">
        <v>350</v>
      </c>
      <c r="G177" s="42"/>
      <c r="H177" s="42"/>
      <c r="I177" s="230"/>
      <c r="J177" s="42"/>
      <c r="K177" s="42"/>
      <c r="L177" s="46"/>
      <c r="M177" s="231"/>
      <c r="N177" s="232"/>
      <c r="O177" s="86"/>
      <c r="P177" s="86"/>
      <c r="Q177" s="86"/>
      <c r="R177" s="86"/>
      <c r="S177" s="86"/>
      <c r="T177" s="86"/>
      <c r="U177" s="87"/>
      <c r="V177" s="40"/>
      <c r="W177" s="40"/>
      <c r="X177" s="40"/>
      <c r="Y177" s="40"/>
      <c r="Z177" s="40"/>
      <c r="AA177" s="40"/>
      <c r="AB177" s="40"/>
      <c r="AC177" s="40"/>
      <c r="AD177" s="40"/>
      <c r="AE177" s="40"/>
      <c r="AT177" s="19" t="s">
        <v>236</v>
      </c>
      <c r="AU177" s="19" t="s">
        <v>84</v>
      </c>
    </row>
    <row r="178" s="13" customFormat="1">
      <c r="A178" s="13"/>
      <c r="B178" s="233"/>
      <c r="C178" s="234"/>
      <c r="D178" s="235" t="s">
        <v>238</v>
      </c>
      <c r="E178" s="236" t="s">
        <v>19</v>
      </c>
      <c r="F178" s="237" t="s">
        <v>234</v>
      </c>
      <c r="G178" s="234"/>
      <c r="H178" s="238">
        <v>4</v>
      </c>
      <c r="I178" s="239"/>
      <c r="J178" s="234"/>
      <c r="K178" s="234"/>
      <c r="L178" s="240"/>
      <c r="M178" s="241"/>
      <c r="N178" s="242"/>
      <c r="O178" s="242"/>
      <c r="P178" s="242"/>
      <c r="Q178" s="242"/>
      <c r="R178" s="242"/>
      <c r="S178" s="242"/>
      <c r="T178" s="242"/>
      <c r="U178" s="243"/>
      <c r="V178" s="13"/>
      <c r="W178" s="13"/>
      <c r="X178" s="13"/>
      <c r="Y178" s="13"/>
      <c r="Z178" s="13"/>
      <c r="AA178" s="13"/>
      <c r="AB178" s="13"/>
      <c r="AC178" s="13"/>
      <c r="AD178" s="13"/>
      <c r="AE178" s="13"/>
      <c r="AT178" s="244" t="s">
        <v>238</v>
      </c>
      <c r="AU178" s="244" t="s">
        <v>84</v>
      </c>
      <c r="AV178" s="13" t="s">
        <v>84</v>
      </c>
      <c r="AW178" s="13" t="s">
        <v>37</v>
      </c>
      <c r="AX178" s="13" t="s">
        <v>75</v>
      </c>
      <c r="AY178" s="244" t="s">
        <v>227</v>
      </c>
    </row>
    <row r="179" s="14" customFormat="1">
      <c r="A179" s="14"/>
      <c r="B179" s="245"/>
      <c r="C179" s="246"/>
      <c r="D179" s="235" t="s">
        <v>238</v>
      </c>
      <c r="E179" s="247" t="s">
        <v>19</v>
      </c>
      <c r="F179" s="248" t="s">
        <v>240</v>
      </c>
      <c r="G179" s="246"/>
      <c r="H179" s="249">
        <v>4</v>
      </c>
      <c r="I179" s="250"/>
      <c r="J179" s="246"/>
      <c r="K179" s="246"/>
      <c r="L179" s="251"/>
      <c r="M179" s="252"/>
      <c r="N179" s="253"/>
      <c r="O179" s="253"/>
      <c r="P179" s="253"/>
      <c r="Q179" s="253"/>
      <c r="R179" s="253"/>
      <c r="S179" s="253"/>
      <c r="T179" s="253"/>
      <c r="U179" s="254"/>
      <c r="V179" s="14"/>
      <c r="W179" s="14"/>
      <c r="X179" s="14"/>
      <c r="Y179" s="14"/>
      <c r="Z179" s="14"/>
      <c r="AA179" s="14"/>
      <c r="AB179" s="14"/>
      <c r="AC179" s="14"/>
      <c r="AD179" s="14"/>
      <c r="AE179" s="14"/>
      <c r="AT179" s="255" t="s">
        <v>238</v>
      </c>
      <c r="AU179" s="255" t="s">
        <v>84</v>
      </c>
      <c r="AV179" s="14" t="s">
        <v>234</v>
      </c>
      <c r="AW179" s="14" t="s">
        <v>37</v>
      </c>
      <c r="AX179" s="14" t="s">
        <v>82</v>
      </c>
      <c r="AY179" s="255" t="s">
        <v>227</v>
      </c>
    </row>
    <row r="180" s="2" customFormat="1" ht="16.5" customHeight="1">
      <c r="A180" s="40"/>
      <c r="B180" s="41"/>
      <c r="C180" s="215" t="s">
        <v>367</v>
      </c>
      <c r="D180" s="215" t="s">
        <v>229</v>
      </c>
      <c r="E180" s="216" t="s">
        <v>353</v>
      </c>
      <c r="F180" s="217" t="s">
        <v>354</v>
      </c>
      <c r="G180" s="218" t="s">
        <v>348</v>
      </c>
      <c r="H180" s="219">
        <v>3</v>
      </c>
      <c r="I180" s="220"/>
      <c r="J180" s="221">
        <f>ROUND(I180*H180,2)</f>
        <v>0</v>
      </c>
      <c r="K180" s="217" t="s">
        <v>233</v>
      </c>
      <c r="L180" s="46"/>
      <c r="M180" s="222" t="s">
        <v>19</v>
      </c>
      <c r="N180" s="223" t="s">
        <v>46</v>
      </c>
      <c r="O180" s="86"/>
      <c r="P180" s="224">
        <f>O180*H180</f>
        <v>0</v>
      </c>
      <c r="Q180" s="224">
        <v>0</v>
      </c>
      <c r="R180" s="224">
        <f>Q180*H180</f>
        <v>0</v>
      </c>
      <c r="S180" s="224">
        <v>0.028000000000000001</v>
      </c>
      <c r="T180" s="224">
        <f>S180*H180</f>
        <v>0.084000000000000005</v>
      </c>
      <c r="U180" s="225" t="s">
        <v>19</v>
      </c>
      <c r="V180" s="40"/>
      <c r="W180" s="40"/>
      <c r="X180" s="40"/>
      <c r="Y180" s="40"/>
      <c r="Z180" s="40"/>
      <c r="AA180" s="40"/>
      <c r="AB180" s="40"/>
      <c r="AC180" s="40"/>
      <c r="AD180" s="40"/>
      <c r="AE180" s="40"/>
      <c r="AR180" s="226" t="s">
        <v>336</v>
      </c>
      <c r="AT180" s="226" t="s">
        <v>229</v>
      </c>
      <c r="AU180" s="226" t="s">
        <v>84</v>
      </c>
      <c r="AY180" s="19" t="s">
        <v>227</v>
      </c>
      <c r="BE180" s="227">
        <f>IF(N180="základní",J180,0)</f>
        <v>0</v>
      </c>
      <c r="BF180" s="227">
        <f>IF(N180="snížená",J180,0)</f>
        <v>0</v>
      </c>
      <c r="BG180" s="227">
        <f>IF(N180="zákl. přenesená",J180,0)</f>
        <v>0</v>
      </c>
      <c r="BH180" s="227">
        <f>IF(N180="sníž. přenesená",J180,0)</f>
        <v>0</v>
      </c>
      <c r="BI180" s="227">
        <f>IF(N180="nulová",J180,0)</f>
        <v>0</v>
      </c>
      <c r="BJ180" s="19" t="s">
        <v>82</v>
      </c>
      <c r="BK180" s="227">
        <f>ROUND(I180*H180,2)</f>
        <v>0</v>
      </c>
      <c r="BL180" s="19" t="s">
        <v>336</v>
      </c>
      <c r="BM180" s="226" t="s">
        <v>1051</v>
      </c>
    </row>
    <row r="181" s="2" customFormat="1">
      <c r="A181" s="40"/>
      <c r="B181" s="41"/>
      <c r="C181" s="42"/>
      <c r="D181" s="228" t="s">
        <v>236</v>
      </c>
      <c r="E181" s="42"/>
      <c r="F181" s="229" t="s">
        <v>356</v>
      </c>
      <c r="G181" s="42"/>
      <c r="H181" s="42"/>
      <c r="I181" s="230"/>
      <c r="J181" s="42"/>
      <c r="K181" s="42"/>
      <c r="L181" s="46"/>
      <c r="M181" s="231"/>
      <c r="N181" s="232"/>
      <c r="O181" s="86"/>
      <c r="P181" s="86"/>
      <c r="Q181" s="86"/>
      <c r="R181" s="86"/>
      <c r="S181" s="86"/>
      <c r="T181" s="86"/>
      <c r="U181" s="87"/>
      <c r="V181" s="40"/>
      <c r="W181" s="40"/>
      <c r="X181" s="40"/>
      <c r="Y181" s="40"/>
      <c r="Z181" s="40"/>
      <c r="AA181" s="40"/>
      <c r="AB181" s="40"/>
      <c r="AC181" s="40"/>
      <c r="AD181" s="40"/>
      <c r="AE181" s="40"/>
      <c r="AT181" s="19" t="s">
        <v>236</v>
      </c>
      <c r="AU181" s="19" t="s">
        <v>84</v>
      </c>
    </row>
    <row r="182" s="13" customFormat="1">
      <c r="A182" s="13"/>
      <c r="B182" s="233"/>
      <c r="C182" s="234"/>
      <c r="D182" s="235" t="s">
        <v>238</v>
      </c>
      <c r="E182" s="236" t="s">
        <v>19</v>
      </c>
      <c r="F182" s="237" t="s">
        <v>91</v>
      </c>
      <c r="G182" s="234"/>
      <c r="H182" s="238">
        <v>3</v>
      </c>
      <c r="I182" s="239"/>
      <c r="J182" s="234"/>
      <c r="K182" s="234"/>
      <c r="L182" s="240"/>
      <c r="M182" s="241"/>
      <c r="N182" s="242"/>
      <c r="O182" s="242"/>
      <c r="P182" s="242"/>
      <c r="Q182" s="242"/>
      <c r="R182" s="242"/>
      <c r="S182" s="242"/>
      <c r="T182" s="242"/>
      <c r="U182" s="243"/>
      <c r="V182" s="13"/>
      <c r="W182" s="13"/>
      <c r="X182" s="13"/>
      <c r="Y182" s="13"/>
      <c r="Z182" s="13"/>
      <c r="AA182" s="13"/>
      <c r="AB182" s="13"/>
      <c r="AC182" s="13"/>
      <c r="AD182" s="13"/>
      <c r="AE182" s="13"/>
      <c r="AT182" s="244" t="s">
        <v>238</v>
      </c>
      <c r="AU182" s="244" t="s">
        <v>84</v>
      </c>
      <c r="AV182" s="13" t="s">
        <v>84</v>
      </c>
      <c r="AW182" s="13" t="s">
        <v>37</v>
      </c>
      <c r="AX182" s="13" t="s">
        <v>75</v>
      </c>
      <c r="AY182" s="244" t="s">
        <v>227</v>
      </c>
    </row>
    <row r="183" s="14" customFormat="1">
      <c r="A183" s="14"/>
      <c r="B183" s="245"/>
      <c r="C183" s="246"/>
      <c r="D183" s="235" t="s">
        <v>238</v>
      </c>
      <c r="E183" s="247" t="s">
        <v>19</v>
      </c>
      <c r="F183" s="248" t="s">
        <v>240</v>
      </c>
      <c r="G183" s="246"/>
      <c r="H183" s="249">
        <v>3</v>
      </c>
      <c r="I183" s="250"/>
      <c r="J183" s="246"/>
      <c r="K183" s="246"/>
      <c r="L183" s="251"/>
      <c r="M183" s="252"/>
      <c r="N183" s="253"/>
      <c r="O183" s="253"/>
      <c r="P183" s="253"/>
      <c r="Q183" s="253"/>
      <c r="R183" s="253"/>
      <c r="S183" s="253"/>
      <c r="T183" s="253"/>
      <c r="U183" s="254"/>
      <c r="V183" s="14"/>
      <c r="W183" s="14"/>
      <c r="X183" s="14"/>
      <c r="Y183" s="14"/>
      <c r="Z183" s="14"/>
      <c r="AA183" s="14"/>
      <c r="AB183" s="14"/>
      <c r="AC183" s="14"/>
      <c r="AD183" s="14"/>
      <c r="AE183" s="14"/>
      <c r="AT183" s="255" t="s">
        <v>238</v>
      </c>
      <c r="AU183" s="255" t="s">
        <v>84</v>
      </c>
      <c r="AV183" s="14" t="s">
        <v>234</v>
      </c>
      <c r="AW183" s="14" t="s">
        <v>37</v>
      </c>
      <c r="AX183" s="14" t="s">
        <v>82</v>
      </c>
      <c r="AY183" s="255" t="s">
        <v>227</v>
      </c>
    </row>
    <row r="184" s="12" customFormat="1" ht="22.8" customHeight="1">
      <c r="A184" s="12"/>
      <c r="B184" s="199"/>
      <c r="C184" s="200"/>
      <c r="D184" s="201" t="s">
        <v>74</v>
      </c>
      <c r="E184" s="213" t="s">
        <v>613</v>
      </c>
      <c r="F184" s="213" t="s">
        <v>614</v>
      </c>
      <c r="G184" s="200"/>
      <c r="H184" s="200"/>
      <c r="I184" s="203"/>
      <c r="J184" s="214">
        <f>BK184</f>
        <v>0</v>
      </c>
      <c r="K184" s="200"/>
      <c r="L184" s="205"/>
      <c r="M184" s="206"/>
      <c r="N184" s="207"/>
      <c r="O184" s="207"/>
      <c r="P184" s="208">
        <f>SUM(P185:P192)</f>
        <v>0</v>
      </c>
      <c r="Q184" s="207"/>
      <c r="R184" s="208">
        <f>SUM(R185:R192)</f>
        <v>0</v>
      </c>
      <c r="S184" s="207"/>
      <c r="T184" s="208">
        <f>SUM(T185:T192)</f>
        <v>0.48408000000000001</v>
      </c>
      <c r="U184" s="209"/>
      <c r="V184" s="12"/>
      <c r="W184" s="12"/>
      <c r="X184" s="12"/>
      <c r="Y184" s="12"/>
      <c r="Z184" s="12"/>
      <c r="AA184" s="12"/>
      <c r="AB184" s="12"/>
      <c r="AC184" s="12"/>
      <c r="AD184" s="12"/>
      <c r="AE184" s="12"/>
      <c r="AR184" s="210" t="s">
        <v>84</v>
      </c>
      <c r="AT184" s="211" t="s">
        <v>74</v>
      </c>
      <c r="AU184" s="211" t="s">
        <v>82</v>
      </c>
      <c r="AY184" s="210" t="s">
        <v>227</v>
      </c>
      <c r="BK184" s="212">
        <f>SUM(BK185:BK192)</f>
        <v>0</v>
      </c>
    </row>
    <row r="185" s="2" customFormat="1" ht="16.5" customHeight="1">
      <c r="A185" s="40"/>
      <c r="B185" s="41"/>
      <c r="C185" s="215" t="s">
        <v>7</v>
      </c>
      <c r="D185" s="215" t="s">
        <v>229</v>
      </c>
      <c r="E185" s="216" t="s">
        <v>1052</v>
      </c>
      <c r="F185" s="217" t="s">
        <v>1053</v>
      </c>
      <c r="G185" s="218" t="s">
        <v>259</v>
      </c>
      <c r="H185" s="219">
        <v>150.06999999999999</v>
      </c>
      <c r="I185" s="220"/>
      <c r="J185" s="221">
        <f>ROUND(I185*H185,2)</f>
        <v>0</v>
      </c>
      <c r="K185" s="217" t="s">
        <v>233</v>
      </c>
      <c r="L185" s="46"/>
      <c r="M185" s="222" t="s">
        <v>19</v>
      </c>
      <c r="N185" s="223" t="s">
        <v>46</v>
      </c>
      <c r="O185" s="86"/>
      <c r="P185" s="224">
        <f>O185*H185</f>
        <v>0</v>
      </c>
      <c r="Q185" s="224">
        <v>0</v>
      </c>
      <c r="R185" s="224">
        <f>Q185*H185</f>
        <v>0</v>
      </c>
      <c r="S185" s="224">
        <v>0.0030000000000000001</v>
      </c>
      <c r="T185" s="224">
        <f>S185*H185</f>
        <v>0.45021</v>
      </c>
      <c r="U185" s="225" t="s">
        <v>19</v>
      </c>
      <c r="V185" s="40"/>
      <c r="W185" s="40"/>
      <c r="X185" s="40"/>
      <c r="Y185" s="40"/>
      <c r="Z185" s="40"/>
      <c r="AA185" s="40"/>
      <c r="AB185" s="40"/>
      <c r="AC185" s="40"/>
      <c r="AD185" s="40"/>
      <c r="AE185" s="40"/>
      <c r="AR185" s="226" t="s">
        <v>336</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336</v>
      </c>
      <c r="BM185" s="226" t="s">
        <v>1054</v>
      </c>
    </row>
    <row r="186" s="2" customFormat="1">
      <c r="A186" s="40"/>
      <c r="B186" s="41"/>
      <c r="C186" s="42"/>
      <c r="D186" s="228" t="s">
        <v>236</v>
      </c>
      <c r="E186" s="42"/>
      <c r="F186" s="229" t="s">
        <v>1055</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3" customFormat="1">
      <c r="A187" s="13"/>
      <c r="B187" s="233"/>
      <c r="C187" s="234"/>
      <c r="D187" s="235" t="s">
        <v>238</v>
      </c>
      <c r="E187" s="236" t="s">
        <v>19</v>
      </c>
      <c r="F187" s="237" t="s">
        <v>1056</v>
      </c>
      <c r="G187" s="234"/>
      <c r="H187" s="238">
        <v>150.06999999999999</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150.06999999999999</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2" customFormat="1" ht="16.5" customHeight="1">
      <c r="A189" s="40"/>
      <c r="B189" s="41"/>
      <c r="C189" s="215" t="s">
        <v>494</v>
      </c>
      <c r="D189" s="215" t="s">
        <v>229</v>
      </c>
      <c r="E189" s="216" t="s">
        <v>1057</v>
      </c>
      <c r="F189" s="217" t="s">
        <v>1058</v>
      </c>
      <c r="G189" s="218" t="s">
        <v>309</v>
      </c>
      <c r="H189" s="219">
        <v>112.90000000000001</v>
      </c>
      <c r="I189" s="220"/>
      <c r="J189" s="221">
        <f>ROUND(I189*H189,2)</f>
        <v>0</v>
      </c>
      <c r="K189" s="217" t="s">
        <v>233</v>
      </c>
      <c r="L189" s="46"/>
      <c r="M189" s="222" t="s">
        <v>19</v>
      </c>
      <c r="N189" s="223" t="s">
        <v>46</v>
      </c>
      <c r="O189" s="86"/>
      <c r="P189" s="224">
        <f>O189*H189</f>
        <v>0</v>
      </c>
      <c r="Q189" s="224">
        <v>0</v>
      </c>
      <c r="R189" s="224">
        <f>Q189*H189</f>
        <v>0</v>
      </c>
      <c r="S189" s="224">
        <v>0.00029999999999999997</v>
      </c>
      <c r="T189" s="224">
        <f>S189*H189</f>
        <v>0.033869999999999997</v>
      </c>
      <c r="U189" s="225" t="s">
        <v>19</v>
      </c>
      <c r="V189" s="40"/>
      <c r="W189" s="40"/>
      <c r="X189" s="40"/>
      <c r="Y189" s="40"/>
      <c r="Z189" s="40"/>
      <c r="AA189" s="40"/>
      <c r="AB189" s="40"/>
      <c r="AC189" s="40"/>
      <c r="AD189" s="40"/>
      <c r="AE189" s="40"/>
      <c r="AR189" s="226" t="s">
        <v>336</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336</v>
      </c>
      <c r="BM189" s="226" t="s">
        <v>1059</v>
      </c>
    </row>
    <row r="190" s="2" customFormat="1">
      <c r="A190" s="40"/>
      <c r="B190" s="41"/>
      <c r="C190" s="42"/>
      <c r="D190" s="228" t="s">
        <v>236</v>
      </c>
      <c r="E190" s="42"/>
      <c r="F190" s="229" t="s">
        <v>1060</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84</v>
      </c>
    </row>
    <row r="191" s="13" customFormat="1">
      <c r="A191" s="13"/>
      <c r="B191" s="233"/>
      <c r="C191" s="234"/>
      <c r="D191" s="235" t="s">
        <v>238</v>
      </c>
      <c r="E191" s="236" t="s">
        <v>19</v>
      </c>
      <c r="F191" s="237" t="s">
        <v>1061</v>
      </c>
      <c r="G191" s="234"/>
      <c r="H191" s="238">
        <v>112.90000000000001</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84</v>
      </c>
      <c r="AV191" s="13" t="s">
        <v>84</v>
      </c>
      <c r="AW191" s="13" t="s">
        <v>37</v>
      </c>
      <c r="AX191" s="13" t="s">
        <v>75</v>
      </c>
      <c r="AY191" s="244" t="s">
        <v>227</v>
      </c>
    </row>
    <row r="192" s="14" customFormat="1">
      <c r="A192" s="14"/>
      <c r="B192" s="245"/>
      <c r="C192" s="246"/>
      <c r="D192" s="235" t="s">
        <v>238</v>
      </c>
      <c r="E192" s="247" t="s">
        <v>19</v>
      </c>
      <c r="F192" s="248" t="s">
        <v>240</v>
      </c>
      <c r="G192" s="246"/>
      <c r="H192" s="249">
        <v>112.90000000000001</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84</v>
      </c>
      <c r="AV192" s="14" t="s">
        <v>234</v>
      </c>
      <c r="AW192" s="14" t="s">
        <v>37</v>
      </c>
      <c r="AX192" s="14" t="s">
        <v>82</v>
      </c>
      <c r="AY192" s="255" t="s">
        <v>227</v>
      </c>
    </row>
    <row r="193" s="12" customFormat="1" ht="22.8" customHeight="1">
      <c r="A193" s="12"/>
      <c r="B193" s="199"/>
      <c r="C193" s="200"/>
      <c r="D193" s="201" t="s">
        <v>74</v>
      </c>
      <c r="E193" s="213" t="s">
        <v>357</v>
      </c>
      <c r="F193" s="213" t="s">
        <v>358</v>
      </c>
      <c r="G193" s="200"/>
      <c r="H193" s="200"/>
      <c r="I193" s="203"/>
      <c r="J193" s="214">
        <f>BK193</f>
        <v>0</v>
      </c>
      <c r="K193" s="200"/>
      <c r="L193" s="205"/>
      <c r="M193" s="206"/>
      <c r="N193" s="207"/>
      <c r="O193" s="207"/>
      <c r="P193" s="208">
        <f>SUM(P194:P197)</f>
        <v>0</v>
      </c>
      <c r="Q193" s="207"/>
      <c r="R193" s="208">
        <f>SUM(R194:R197)</f>
        <v>0.358815</v>
      </c>
      <c r="S193" s="207"/>
      <c r="T193" s="208">
        <f>SUM(T194:T197)</f>
        <v>0.11123265</v>
      </c>
      <c r="U193" s="209"/>
      <c r="V193" s="12"/>
      <c r="W193" s="12"/>
      <c r="X193" s="12"/>
      <c r="Y193" s="12"/>
      <c r="Z193" s="12"/>
      <c r="AA193" s="12"/>
      <c r="AB193" s="12"/>
      <c r="AC193" s="12"/>
      <c r="AD193" s="12"/>
      <c r="AE193" s="12"/>
      <c r="AR193" s="210" t="s">
        <v>84</v>
      </c>
      <c r="AT193" s="211" t="s">
        <v>74</v>
      </c>
      <c r="AU193" s="211" t="s">
        <v>82</v>
      </c>
      <c r="AY193" s="210" t="s">
        <v>227</v>
      </c>
      <c r="BK193" s="212">
        <f>SUM(BK194:BK197)</f>
        <v>0</v>
      </c>
    </row>
    <row r="194" s="2" customFormat="1" ht="16.5" customHeight="1">
      <c r="A194" s="40"/>
      <c r="B194" s="41"/>
      <c r="C194" s="215" t="s">
        <v>499</v>
      </c>
      <c r="D194" s="215" t="s">
        <v>229</v>
      </c>
      <c r="E194" s="216" t="s">
        <v>360</v>
      </c>
      <c r="F194" s="217" t="s">
        <v>361</v>
      </c>
      <c r="G194" s="218" t="s">
        <v>259</v>
      </c>
      <c r="H194" s="219">
        <v>358.815</v>
      </c>
      <c r="I194" s="220"/>
      <c r="J194" s="221">
        <f>ROUND(I194*H194,2)</f>
        <v>0</v>
      </c>
      <c r="K194" s="217" t="s">
        <v>233</v>
      </c>
      <c r="L194" s="46"/>
      <c r="M194" s="222" t="s">
        <v>19</v>
      </c>
      <c r="N194" s="223" t="s">
        <v>46</v>
      </c>
      <c r="O194" s="86"/>
      <c r="P194" s="224">
        <f>O194*H194</f>
        <v>0</v>
      </c>
      <c r="Q194" s="224">
        <v>0.001</v>
      </c>
      <c r="R194" s="224">
        <f>Q194*H194</f>
        <v>0.358815</v>
      </c>
      <c r="S194" s="224">
        <v>0.00031</v>
      </c>
      <c r="T194" s="224">
        <f>S194*H194</f>
        <v>0.11123265</v>
      </c>
      <c r="U194" s="225" t="s">
        <v>19</v>
      </c>
      <c r="V194" s="40"/>
      <c r="W194" s="40"/>
      <c r="X194" s="40"/>
      <c r="Y194" s="40"/>
      <c r="Z194" s="40"/>
      <c r="AA194" s="40"/>
      <c r="AB194" s="40"/>
      <c r="AC194" s="40"/>
      <c r="AD194" s="40"/>
      <c r="AE194" s="40"/>
      <c r="AR194" s="226" t="s">
        <v>336</v>
      </c>
      <c r="AT194" s="226" t="s">
        <v>229</v>
      </c>
      <c r="AU194" s="226" t="s">
        <v>84</v>
      </c>
      <c r="AY194" s="19" t="s">
        <v>227</v>
      </c>
      <c r="BE194" s="227">
        <f>IF(N194="základní",J194,0)</f>
        <v>0</v>
      </c>
      <c r="BF194" s="227">
        <f>IF(N194="snížená",J194,0)</f>
        <v>0</v>
      </c>
      <c r="BG194" s="227">
        <f>IF(N194="zákl. přenesená",J194,0)</f>
        <v>0</v>
      </c>
      <c r="BH194" s="227">
        <f>IF(N194="sníž. přenesená",J194,0)</f>
        <v>0</v>
      </c>
      <c r="BI194" s="227">
        <f>IF(N194="nulová",J194,0)</f>
        <v>0</v>
      </c>
      <c r="BJ194" s="19" t="s">
        <v>82</v>
      </c>
      <c r="BK194" s="227">
        <f>ROUND(I194*H194,2)</f>
        <v>0</v>
      </c>
      <c r="BL194" s="19" t="s">
        <v>336</v>
      </c>
      <c r="BM194" s="226" t="s">
        <v>1062</v>
      </c>
    </row>
    <row r="195" s="2" customFormat="1">
      <c r="A195" s="40"/>
      <c r="B195" s="41"/>
      <c r="C195" s="42"/>
      <c r="D195" s="228" t="s">
        <v>236</v>
      </c>
      <c r="E195" s="42"/>
      <c r="F195" s="229" t="s">
        <v>363</v>
      </c>
      <c r="G195" s="42"/>
      <c r="H195" s="42"/>
      <c r="I195" s="230"/>
      <c r="J195" s="42"/>
      <c r="K195" s="42"/>
      <c r="L195" s="46"/>
      <c r="M195" s="231"/>
      <c r="N195" s="232"/>
      <c r="O195" s="86"/>
      <c r="P195" s="86"/>
      <c r="Q195" s="86"/>
      <c r="R195" s="86"/>
      <c r="S195" s="86"/>
      <c r="T195" s="86"/>
      <c r="U195" s="87"/>
      <c r="V195" s="40"/>
      <c r="W195" s="40"/>
      <c r="X195" s="40"/>
      <c r="Y195" s="40"/>
      <c r="Z195" s="40"/>
      <c r="AA195" s="40"/>
      <c r="AB195" s="40"/>
      <c r="AC195" s="40"/>
      <c r="AD195" s="40"/>
      <c r="AE195" s="40"/>
      <c r="AT195" s="19" t="s">
        <v>236</v>
      </c>
      <c r="AU195" s="19" t="s">
        <v>84</v>
      </c>
    </row>
    <row r="196" s="13" customFormat="1">
      <c r="A196" s="13"/>
      <c r="B196" s="233"/>
      <c r="C196" s="234"/>
      <c r="D196" s="235" t="s">
        <v>238</v>
      </c>
      <c r="E196" s="236" t="s">
        <v>19</v>
      </c>
      <c r="F196" s="237" t="s">
        <v>1063</v>
      </c>
      <c r="G196" s="234"/>
      <c r="H196" s="238">
        <v>358.815</v>
      </c>
      <c r="I196" s="239"/>
      <c r="J196" s="234"/>
      <c r="K196" s="234"/>
      <c r="L196" s="240"/>
      <c r="M196" s="241"/>
      <c r="N196" s="242"/>
      <c r="O196" s="242"/>
      <c r="P196" s="242"/>
      <c r="Q196" s="242"/>
      <c r="R196" s="242"/>
      <c r="S196" s="242"/>
      <c r="T196" s="242"/>
      <c r="U196" s="243"/>
      <c r="V196" s="13"/>
      <c r="W196" s="13"/>
      <c r="X196" s="13"/>
      <c r="Y196" s="13"/>
      <c r="Z196" s="13"/>
      <c r="AA196" s="13"/>
      <c r="AB196" s="13"/>
      <c r="AC196" s="13"/>
      <c r="AD196" s="13"/>
      <c r="AE196" s="13"/>
      <c r="AT196" s="244" t="s">
        <v>238</v>
      </c>
      <c r="AU196" s="244" t="s">
        <v>84</v>
      </c>
      <c r="AV196" s="13" t="s">
        <v>84</v>
      </c>
      <c r="AW196" s="13" t="s">
        <v>37</v>
      </c>
      <c r="AX196" s="13" t="s">
        <v>75</v>
      </c>
      <c r="AY196" s="244" t="s">
        <v>227</v>
      </c>
    </row>
    <row r="197" s="14" customFormat="1">
      <c r="A197" s="14"/>
      <c r="B197" s="245"/>
      <c r="C197" s="246"/>
      <c r="D197" s="235" t="s">
        <v>238</v>
      </c>
      <c r="E197" s="247" t="s">
        <v>19</v>
      </c>
      <c r="F197" s="248" t="s">
        <v>240</v>
      </c>
      <c r="G197" s="246"/>
      <c r="H197" s="249">
        <v>358.815</v>
      </c>
      <c r="I197" s="250"/>
      <c r="J197" s="246"/>
      <c r="K197" s="246"/>
      <c r="L197" s="251"/>
      <c r="M197" s="252"/>
      <c r="N197" s="253"/>
      <c r="O197" s="253"/>
      <c r="P197" s="253"/>
      <c r="Q197" s="253"/>
      <c r="R197" s="253"/>
      <c r="S197" s="253"/>
      <c r="T197" s="253"/>
      <c r="U197" s="254"/>
      <c r="V197" s="14"/>
      <c r="W197" s="14"/>
      <c r="X197" s="14"/>
      <c r="Y197" s="14"/>
      <c r="Z197" s="14"/>
      <c r="AA197" s="14"/>
      <c r="AB197" s="14"/>
      <c r="AC197" s="14"/>
      <c r="AD197" s="14"/>
      <c r="AE197" s="14"/>
      <c r="AT197" s="255" t="s">
        <v>238</v>
      </c>
      <c r="AU197" s="255" t="s">
        <v>84</v>
      </c>
      <c r="AV197" s="14" t="s">
        <v>234</v>
      </c>
      <c r="AW197" s="14" t="s">
        <v>37</v>
      </c>
      <c r="AX197" s="14" t="s">
        <v>82</v>
      </c>
      <c r="AY197" s="255" t="s">
        <v>227</v>
      </c>
    </row>
    <row r="198" s="12" customFormat="1" ht="25.92" customHeight="1">
      <c r="A198" s="12"/>
      <c r="B198" s="199"/>
      <c r="C198" s="200"/>
      <c r="D198" s="201" t="s">
        <v>74</v>
      </c>
      <c r="E198" s="202" t="s">
        <v>365</v>
      </c>
      <c r="F198" s="202" t="s">
        <v>366</v>
      </c>
      <c r="G198" s="200"/>
      <c r="H198" s="200"/>
      <c r="I198" s="203"/>
      <c r="J198" s="204">
        <f>BK198</f>
        <v>0</v>
      </c>
      <c r="K198" s="200"/>
      <c r="L198" s="205"/>
      <c r="M198" s="206"/>
      <c r="N198" s="207"/>
      <c r="O198" s="207"/>
      <c r="P198" s="208">
        <f>SUM(P199:P203)</f>
        <v>0</v>
      </c>
      <c r="Q198" s="207"/>
      <c r="R198" s="208">
        <f>SUM(R199:R203)</f>
        <v>0</v>
      </c>
      <c r="S198" s="207"/>
      <c r="T198" s="208">
        <f>SUM(T199:T203)</f>
        <v>0</v>
      </c>
      <c r="U198" s="209"/>
      <c r="V198" s="12"/>
      <c r="W198" s="12"/>
      <c r="X198" s="12"/>
      <c r="Y198" s="12"/>
      <c r="Z198" s="12"/>
      <c r="AA198" s="12"/>
      <c r="AB198" s="12"/>
      <c r="AC198" s="12"/>
      <c r="AD198" s="12"/>
      <c r="AE198" s="12"/>
      <c r="AR198" s="210" t="s">
        <v>234</v>
      </c>
      <c r="AT198" s="211" t="s">
        <v>74</v>
      </c>
      <c r="AU198" s="211" t="s">
        <v>75</v>
      </c>
      <c r="AY198" s="210" t="s">
        <v>227</v>
      </c>
      <c r="BK198" s="212">
        <f>SUM(BK199:BK203)</f>
        <v>0</v>
      </c>
    </row>
    <row r="199" s="2" customFormat="1" ht="16.5" customHeight="1">
      <c r="A199" s="40"/>
      <c r="B199" s="41"/>
      <c r="C199" s="215" t="s">
        <v>312</v>
      </c>
      <c r="D199" s="215" t="s">
        <v>229</v>
      </c>
      <c r="E199" s="216" t="s">
        <v>368</v>
      </c>
      <c r="F199" s="217" t="s">
        <v>369</v>
      </c>
      <c r="G199" s="218" t="s">
        <v>370</v>
      </c>
      <c r="H199" s="219">
        <v>48</v>
      </c>
      <c r="I199" s="220"/>
      <c r="J199" s="221">
        <f>ROUND(I199*H199,2)</f>
        <v>0</v>
      </c>
      <c r="K199" s="217" t="s">
        <v>233</v>
      </c>
      <c r="L199" s="46"/>
      <c r="M199" s="222" t="s">
        <v>19</v>
      </c>
      <c r="N199" s="223" t="s">
        <v>46</v>
      </c>
      <c r="O199" s="86"/>
      <c r="P199" s="224">
        <f>O199*H199</f>
        <v>0</v>
      </c>
      <c r="Q199" s="224">
        <v>0</v>
      </c>
      <c r="R199" s="224">
        <f>Q199*H199</f>
        <v>0</v>
      </c>
      <c r="S199" s="224">
        <v>0</v>
      </c>
      <c r="T199" s="224">
        <f>S199*H199</f>
        <v>0</v>
      </c>
      <c r="U199" s="225" t="s">
        <v>19</v>
      </c>
      <c r="V199" s="40"/>
      <c r="W199" s="40"/>
      <c r="X199" s="40"/>
      <c r="Y199" s="40"/>
      <c r="Z199" s="40"/>
      <c r="AA199" s="40"/>
      <c r="AB199" s="40"/>
      <c r="AC199" s="40"/>
      <c r="AD199" s="40"/>
      <c r="AE199" s="40"/>
      <c r="AR199" s="226" t="s">
        <v>371</v>
      </c>
      <c r="AT199" s="226" t="s">
        <v>229</v>
      </c>
      <c r="AU199" s="226" t="s">
        <v>82</v>
      </c>
      <c r="AY199" s="19" t="s">
        <v>227</v>
      </c>
      <c r="BE199" s="227">
        <f>IF(N199="základní",J199,0)</f>
        <v>0</v>
      </c>
      <c r="BF199" s="227">
        <f>IF(N199="snížená",J199,0)</f>
        <v>0</v>
      </c>
      <c r="BG199" s="227">
        <f>IF(N199="zákl. přenesená",J199,0)</f>
        <v>0</v>
      </c>
      <c r="BH199" s="227">
        <f>IF(N199="sníž. přenesená",J199,0)</f>
        <v>0</v>
      </c>
      <c r="BI199" s="227">
        <f>IF(N199="nulová",J199,0)</f>
        <v>0</v>
      </c>
      <c r="BJ199" s="19" t="s">
        <v>82</v>
      </c>
      <c r="BK199" s="227">
        <f>ROUND(I199*H199,2)</f>
        <v>0</v>
      </c>
      <c r="BL199" s="19" t="s">
        <v>371</v>
      </c>
      <c r="BM199" s="226" t="s">
        <v>1064</v>
      </c>
    </row>
    <row r="200" s="2" customFormat="1">
      <c r="A200" s="40"/>
      <c r="B200" s="41"/>
      <c r="C200" s="42"/>
      <c r="D200" s="228" t="s">
        <v>236</v>
      </c>
      <c r="E200" s="42"/>
      <c r="F200" s="229" t="s">
        <v>373</v>
      </c>
      <c r="G200" s="42"/>
      <c r="H200" s="42"/>
      <c r="I200" s="230"/>
      <c r="J200" s="42"/>
      <c r="K200" s="42"/>
      <c r="L200" s="46"/>
      <c r="M200" s="231"/>
      <c r="N200" s="232"/>
      <c r="O200" s="86"/>
      <c r="P200" s="86"/>
      <c r="Q200" s="86"/>
      <c r="R200" s="86"/>
      <c r="S200" s="86"/>
      <c r="T200" s="86"/>
      <c r="U200" s="87"/>
      <c r="V200" s="40"/>
      <c r="W200" s="40"/>
      <c r="X200" s="40"/>
      <c r="Y200" s="40"/>
      <c r="Z200" s="40"/>
      <c r="AA200" s="40"/>
      <c r="AB200" s="40"/>
      <c r="AC200" s="40"/>
      <c r="AD200" s="40"/>
      <c r="AE200" s="40"/>
      <c r="AT200" s="19" t="s">
        <v>236</v>
      </c>
      <c r="AU200" s="19" t="s">
        <v>82</v>
      </c>
    </row>
    <row r="201" s="15" customFormat="1">
      <c r="A201" s="15"/>
      <c r="B201" s="266"/>
      <c r="C201" s="267"/>
      <c r="D201" s="235" t="s">
        <v>238</v>
      </c>
      <c r="E201" s="268" t="s">
        <v>19</v>
      </c>
      <c r="F201" s="269" t="s">
        <v>374</v>
      </c>
      <c r="G201" s="267"/>
      <c r="H201" s="268" t="s">
        <v>19</v>
      </c>
      <c r="I201" s="270"/>
      <c r="J201" s="267"/>
      <c r="K201" s="267"/>
      <c r="L201" s="271"/>
      <c r="M201" s="272"/>
      <c r="N201" s="273"/>
      <c r="O201" s="273"/>
      <c r="P201" s="273"/>
      <c r="Q201" s="273"/>
      <c r="R201" s="273"/>
      <c r="S201" s="273"/>
      <c r="T201" s="273"/>
      <c r="U201" s="274"/>
      <c r="V201" s="15"/>
      <c r="W201" s="15"/>
      <c r="X201" s="15"/>
      <c r="Y201" s="15"/>
      <c r="Z201" s="15"/>
      <c r="AA201" s="15"/>
      <c r="AB201" s="15"/>
      <c r="AC201" s="15"/>
      <c r="AD201" s="15"/>
      <c r="AE201" s="15"/>
      <c r="AT201" s="275" t="s">
        <v>238</v>
      </c>
      <c r="AU201" s="275" t="s">
        <v>82</v>
      </c>
      <c r="AV201" s="15" t="s">
        <v>82</v>
      </c>
      <c r="AW201" s="15" t="s">
        <v>37</v>
      </c>
      <c r="AX201" s="15" t="s">
        <v>75</v>
      </c>
      <c r="AY201" s="275" t="s">
        <v>227</v>
      </c>
    </row>
    <row r="202" s="13" customFormat="1">
      <c r="A202" s="13"/>
      <c r="B202" s="233"/>
      <c r="C202" s="234"/>
      <c r="D202" s="235" t="s">
        <v>238</v>
      </c>
      <c r="E202" s="236" t="s">
        <v>19</v>
      </c>
      <c r="F202" s="237" t="s">
        <v>638</v>
      </c>
      <c r="G202" s="234"/>
      <c r="H202" s="238">
        <v>48</v>
      </c>
      <c r="I202" s="239"/>
      <c r="J202" s="234"/>
      <c r="K202" s="234"/>
      <c r="L202" s="240"/>
      <c r="M202" s="241"/>
      <c r="N202" s="242"/>
      <c r="O202" s="242"/>
      <c r="P202" s="242"/>
      <c r="Q202" s="242"/>
      <c r="R202" s="242"/>
      <c r="S202" s="242"/>
      <c r="T202" s="242"/>
      <c r="U202" s="243"/>
      <c r="V202" s="13"/>
      <c r="W202" s="13"/>
      <c r="X202" s="13"/>
      <c r="Y202" s="13"/>
      <c r="Z202" s="13"/>
      <c r="AA202" s="13"/>
      <c r="AB202" s="13"/>
      <c r="AC202" s="13"/>
      <c r="AD202" s="13"/>
      <c r="AE202" s="13"/>
      <c r="AT202" s="244" t="s">
        <v>238</v>
      </c>
      <c r="AU202" s="244" t="s">
        <v>82</v>
      </c>
      <c r="AV202" s="13" t="s">
        <v>84</v>
      </c>
      <c r="AW202" s="13" t="s">
        <v>37</v>
      </c>
      <c r="AX202" s="13" t="s">
        <v>75</v>
      </c>
      <c r="AY202" s="244" t="s">
        <v>227</v>
      </c>
    </row>
    <row r="203" s="14" customFormat="1">
      <c r="A203" s="14"/>
      <c r="B203" s="245"/>
      <c r="C203" s="246"/>
      <c r="D203" s="235" t="s">
        <v>238</v>
      </c>
      <c r="E203" s="247" t="s">
        <v>19</v>
      </c>
      <c r="F203" s="248" t="s">
        <v>240</v>
      </c>
      <c r="G203" s="246"/>
      <c r="H203" s="249">
        <v>48</v>
      </c>
      <c r="I203" s="250"/>
      <c r="J203" s="246"/>
      <c r="K203" s="246"/>
      <c r="L203" s="251"/>
      <c r="M203" s="276"/>
      <c r="N203" s="277"/>
      <c r="O203" s="277"/>
      <c r="P203" s="277"/>
      <c r="Q203" s="277"/>
      <c r="R203" s="277"/>
      <c r="S203" s="277"/>
      <c r="T203" s="277"/>
      <c r="U203" s="278"/>
      <c r="V203" s="14"/>
      <c r="W203" s="14"/>
      <c r="X203" s="14"/>
      <c r="Y203" s="14"/>
      <c r="Z203" s="14"/>
      <c r="AA203" s="14"/>
      <c r="AB203" s="14"/>
      <c r="AC203" s="14"/>
      <c r="AD203" s="14"/>
      <c r="AE203" s="14"/>
      <c r="AT203" s="255" t="s">
        <v>238</v>
      </c>
      <c r="AU203" s="255" t="s">
        <v>82</v>
      </c>
      <c r="AV203" s="14" t="s">
        <v>234</v>
      </c>
      <c r="AW203" s="14" t="s">
        <v>37</v>
      </c>
      <c r="AX203" s="14" t="s">
        <v>82</v>
      </c>
      <c r="AY203" s="255" t="s">
        <v>227</v>
      </c>
    </row>
    <row r="204" s="2" customFormat="1" ht="6.96" customHeight="1">
      <c r="A204" s="40"/>
      <c r="B204" s="61"/>
      <c r="C204" s="62"/>
      <c r="D204" s="62"/>
      <c r="E204" s="62"/>
      <c r="F204" s="62"/>
      <c r="G204" s="62"/>
      <c r="H204" s="62"/>
      <c r="I204" s="62"/>
      <c r="J204" s="62"/>
      <c r="K204" s="62"/>
      <c r="L204" s="46"/>
      <c r="M204" s="40"/>
      <c r="O204" s="40"/>
      <c r="P204" s="40"/>
      <c r="Q204" s="40"/>
      <c r="R204" s="40"/>
      <c r="S204" s="40"/>
      <c r="T204" s="40"/>
      <c r="U204" s="40"/>
      <c r="V204" s="40"/>
      <c r="W204" s="40"/>
      <c r="X204" s="40"/>
      <c r="Y204" s="40"/>
      <c r="Z204" s="40"/>
      <c r="AA204" s="40"/>
      <c r="AB204" s="40"/>
      <c r="AC204" s="40"/>
      <c r="AD204" s="40"/>
      <c r="AE204" s="40"/>
    </row>
  </sheetData>
  <sheetProtection sheet="1" autoFilter="0" formatColumns="0" formatRows="0" objects="1" scenarios="1" spinCount="100000" saltValue="Z1RQuoBSxBlTVOqVZkvxXSl6SqS4i8EbTQk40+P1aZAgCJYqya9VVHI9E1B4f1bpC9queXwibwROac1jDLlemQ==" hashValue="LiD6agN5fFjZuz/bhXoUfuq2gCLBi4egdFGgIKKOt4jtqFHutZU738ZGdcCcd0gaonFO0go8YpE6DoRwcikKNw==" algorithmName="SHA-512" password="CC35"/>
  <autoFilter ref="C98:K203"/>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3_02/949111111"/>
    <hyperlink ref="F107" r:id="rId2" display="https://podminky.urs.cz/item/CS_URS_2023_02/949111211"/>
    <hyperlink ref="F111" r:id="rId3" display="https://podminky.urs.cz/item/CS_URS_2023_02/949111811"/>
    <hyperlink ref="F115" r:id="rId4" display="https://podminky.urs.cz/item/CS_URS_2023_02/962031133"/>
    <hyperlink ref="F121" r:id="rId5" display="https://podminky.urs.cz/item/CS_URS_2023_02/965042141"/>
    <hyperlink ref="F126" r:id="rId6" display="https://podminky.urs.cz/item/CS_URS_2023_02/965046111"/>
    <hyperlink ref="F131" r:id="rId7" display="https://podminky.urs.cz/item/CS_URS_2023_02/965046119"/>
    <hyperlink ref="F135" r:id="rId8" display="https://podminky.urs.cz/item/CS_URS_2023_02/965081323"/>
    <hyperlink ref="F139" r:id="rId9" display="https://podminky.urs.cz/item/CS_URS_2023_02/968072455"/>
    <hyperlink ref="F144" r:id="rId10" display="https://podminky.urs.cz/item/CS_URS_2023_02/968072456"/>
    <hyperlink ref="F148" r:id="rId11" display="https://podminky.urs.cz/item/CS_URS_2023_02/968082016"/>
    <hyperlink ref="F152" r:id="rId12" display="https://podminky.urs.cz/item/CS_URS_2023_02/971033631"/>
    <hyperlink ref="F156" r:id="rId13" display="https://podminky.urs.cz/item/CS_URS_2023_02/977312113"/>
    <hyperlink ref="F161" r:id="rId14" display="https://podminky.urs.cz/item/CS_URS_2023_02/997013151"/>
    <hyperlink ref="F163" r:id="rId15" display="https://podminky.urs.cz/item/CS_URS_2023_02/997013219"/>
    <hyperlink ref="F167" r:id="rId16" display="https://podminky.urs.cz/item/CS_URS_2023_02/997013501"/>
    <hyperlink ref="F169" r:id="rId17" display="https://podminky.urs.cz/item/CS_URS_2023_02/997013509"/>
    <hyperlink ref="F173" r:id="rId18" display="https://podminky.urs.cz/item/CS_URS_2023_02/997013631"/>
    <hyperlink ref="F177" r:id="rId19" display="https://podminky.urs.cz/item/CS_URS_2023_02/766691914"/>
    <hyperlink ref="F181" r:id="rId20" display="https://podminky.urs.cz/item/CS_URS_2023_02/766691915"/>
    <hyperlink ref="F186" r:id="rId21" display="https://podminky.urs.cz/item/CS_URS_2023_02/776201812"/>
    <hyperlink ref="F190" r:id="rId22" display="https://podminky.urs.cz/item/CS_URS_2023_02/776410811"/>
    <hyperlink ref="F195" r:id="rId23" display="https://podminky.urs.cz/item/CS_URS_2023_02/784121001"/>
    <hyperlink ref="F200" r:id="rId24" display="https://podminky.urs.cz/item/CS_URS_2023_02/HZS129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107</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1065</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ROUND(J107,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ROUND((SUM(BE107:BE500)),  2)</f>
        <v>0</v>
      </c>
      <c r="G37" s="40"/>
      <c r="H37" s="40"/>
      <c r="I37" s="160">
        <v>0.20999999999999999</v>
      </c>
      <c r="J37" s="159">
        <f>ROUND(((SUM(BE107:BE500))*I37),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ROUND((SUM(BF107:BF500)),  2)</f>
        <v>0</v>
      </c>
      <c r="G38" s="40"/>
      <c r="H38" s="40"/>
      <c r="I38" s="160">
        <v>0.12</v>
      </c>
      <c r="J38" s="159">
        <f>ROUND(((SUM(BF107:BF500))*I38),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ROUND((SUM(BG107:BG500)),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ROUND((SUM(BH107:BH500)),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ROUND((SUM(BI107:BI500)),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06 - Stavební úpravy (osy D-K_4-6)</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J107</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J108</f>
        <v>0</v>
      </c>
      <c r="K68" s="179"/>
      <c r="L68" s="183"/>
      <c r="S68" s="9"/>
      <c r="T68" s="9"/>
      <c r="U68" s="9"/>
      <c r="V68" s="9"/>
      <c r="W68" s="9"/>
      <c r="X68" s="9"/>
      <c r="Y68" s="9"/>
      <c r="Z68" s="9"/>
      <c r="AA68" s="9"/>
      <c r="AB68" s="9"/>
      <c r="AC68" s="9"/>
      <c r="AD68" s="9"/>
      <c r="AE68" s="9"/>
    </row>
    <row r="69" s="10" customFormat="1" ht="19.92" customHeight="1">
      <c r="A69" s="10"/>
      <c r="B69" s="184"/>
      <c r="C69" s="126"/>
      <c r="D69" s="185" t="s">
        <v>202</v>
      </c>
      <c r="E69" s="186"/>
      <c r="F69" s="186"/>
      <c r="G69" s="186"/>
      <c r="H69" s="186"/>
      <c r="I69" s="186"/>
      <c r="J69" s="187">
        <f>J109</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1066</v>
      </c>
      <c r="E70" s="186"/>
      <c r="F70" s="186"/>
      <c r="G70" s="186"/>
      <c r="H70" s="186"/>
      <c r="I70" s="186"/>
      <c r="J70" s="187">
        <f>J116</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376</v>
      </c>
      <c r="E71" s="186"/>
      <c r="F71" s="186"/>
      <c r="G71" s="186"/>
      <c r="H71" s="186"/>
      <c r="I71" s="186"/>
      <c r="J71" s="187">
        <f>J133</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203</v>
      </c>
      <c r="E72" s="186"/>
      <c r="F72" s="186"/>
      <c r="G72" s="186"/>
      <c r="H72" s="186"/>
      <c r="I72" s="186"/>
      <c r="J72" s="187">
        <f>J172</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204</v>
      </c>
      <c r="E73" s="186"/>
      <c r="F73" s="186"/>
      <c r="G73" s="186"/>
      <c r="H73" s="186"/>
      <c r="I73" s="186"/>
      <c r="J73" s="187">
        <f>J221</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206</v>
      </c>
      <c r="E74" s="186"/>
      <c r="F74" s="186"/>
      <c r="G74" s="186"/>
      <c r="H74" s="186"/>
      <c r="I74" s="186"/>
      <c r="J74" s="187">
        <f>J238</f>
        <v>0</v>
      </c>
      <c r="K74" s="126"/>
      <c r="L74" s="188"/>
      <c r="S74" s="10"/>
      <c r="T74" s="10"/>
      <c r="U74" s="10"/>
      <c r="V74" s="10"/>
      <c r="W74" s="10"/>
      <c r="X74" s="10"/>
      <c r="Y74" s="10"/>
      <c r="Z74" s="10"/>
      <c r="AA74" s="10"/>
      <c r="AB74" s="10"/>
      <c r="AC74" s="10"/>
      <c r="AD74" s="10"/>
      <c r="AE74" s="10"/>
    </row>
    <row r="75" s="9" customFormat="1" ht="24.96" customHeight="1">
      <c r="A75" s="9"/>
      <c r="B75" s="178"/>
      <c r="C75" s="179"/>
      <c r="D75" s="180" t="s">
        <v>207</v>
      </c>
      <c r="E75" s="181"/>
      <c r="F75" s="181"/>
      <c r="G75" s="181"/>
      <c r="H75" s="181"/>
      <c r="I75" s="181"/>
      <c r="J75" s="182">
        <f>J241</f>
        <v>0</v>
      </c>
      <c r="K75" s="179"/>
      <c r="L75" s="183"/>
      <c r="S75" s="9"/>
      <c r="T75" s="9"/>
      <c r="U75" s="9"/>
      <c r="V75" s="9"/>
      <c r="W75" s="9"/>
      <c r="X75" s="9"/>
      <c r="Y75" s="9"/>
      <c r="Z75" s="9"/>
      <c r="AA75" s="9"/>
      <c r="AB75" s="9"/>
      <c r="AC75" s="9"/>
      <c r="AD75" s="9"/>
      <c r="AE75" s="9"/>
    </row>
    <row r="76" s="10" customFormat="1" ht="19.92" customHeight="1">
      <c r="A76" s="10"/>
      <c r="B76" s="184"/>
      <c r="C76" s="126"/>
      <c r="D76" s="185" t="s">
        <v>377</v>
      </c>
      <c r="E76" s="186"/>
      <c r="F76" s="186"/>
      <c r="G76" s="186"/>
      <c r="H76" s="186"/>
      <c r="I76" s="186"/>
      <c r="J76" s="187">
        <f>J242</f>
        <v>0</v>
      </c>
      <c r="K76" s="126"/>
      <c r="L76" s="188"/>
      <c r="S76" s="10"/>
      <c r="T76" s="10"/>
      <c r="U76" s="10"/>
      <c r="V76" s="10"/>
      <c r="W76" s="10"/>
      <c r="X76" s="10"/>
      <c r="Y76" s="10"/>
      <c r="Z76" s="10"/>
      <c r="AA76" s="10"/>
      <c r="AB76" s="10"/>
      <c r="AC76" s="10"/>
      <c r="AD76" s="10"/>
      <c r="AE76" s="10"/>
    </row>
    <row r="77" s="10" customFormat="1" ht="19.92" customHeight="1">
      <c r="A77" s="10"/>
      <c r="B77" s="184"/>
      <c r="C77" s="126"/>
      <c r="D77" s="185" t="s">
        <v>208</v>
      </c>
      <c r="E77" s="186"/>
      <c r="F77" s="186"/>
      <c r="G77" s="186"/>
      <c r="H77" s="186"/>
      <c r="I77" s="186"/>
      <c r="J77" s="187">
        <f>J257</f>
        <v>0</v>
      </c>
      <c r="K77" s="126"/>
      <c r="L77" s="188"/>
      <c r="S77" s="10"/>
      <c r="T77" s="10"/>
      <c r="U77" s="10"/>
      <c r="V77" s="10"/>
      <c r="W77" s="10"/>
      <c r="X77" s="10"/>
      <c r="Y77" s="10"/>
      <c r="Z77" s="10"/>
      <c r="AA77" s="10"/>
      <c r="AB77" s="10"/>
      <c r="AC77" s="10"/>
      <c r="AD77" s="10"/>
      <c r="AE77" s="10"/>
    </row>
    <row r="78" s="10" customFormat="1" ht="19.92" customHeight="1">
      <c r="A78" s="10"/>
      <c r="B78" s="184"/>
      <c r="C78" s="126"/>
      <c r="D78" s="185" t="s">
        <v>378</v>
      </c>
      <c r="E78" s="186"/>
      <c r="F78" s="186"/>
      <c r="G78" s="186"/>
      <c r="H78" s="186"/>
      <c r="I78" s="186"/>
      <c r="J78" s="187">
        <f>J293</f>
        <v>0</v>
      </c>
      <c r="K78" s="126"/>
      <c r="L78" s="188"/>
      <c r="S78" s="10"/>
      <c r="T78" s="10"/>
      <c r="U78" s="10"/>
      <c r="V78" s="10"/>
      <c r="W78" s="10"/>
      <c r="X78" s="10"/>
      <c r="Y78" s="10"/>
      <c r="Z78" s="10"/>
      <c r="AA78" s="10"/>
      <c r="AB78" s="10"/>
      <c r="AC78" s="10"/>
      <c r="AD78" s="10"/>
      <c r="AE78" s="10"/>
    </row>
    <row r="79" s="10" customFormat="1" ht="19.92" customHeight="1">
      <c r="A79" s="10"/>
      <c r="B79" s="184"/>
      <c r="C79" s="126"/>
      <c r="D79" s="185" t="s">
        <v>379</v>
      </c>
      <c r="E79" s="186"/>
      <c r="F79" s="186"/>
      <c r="G79" s="186"/>
      <c r="H79" s="186"/>
      <c r="I79" s="186"/>
      <c r="J79" s="187">
        <f>J325</f>
        <v>0</v>
      </c>
      <c r="K79" s="126"/>
      <c r="L79" s="188"/>
      <c r="S79" s="10"/>
      <c r="T79" s="10"/>
      <c r="U79" s="10"/>
      <c r="V79" s="10"/>
      <c r="W79" s="10"/>
      <c r="X79" s="10"/>
      <c r="Y79" s="10"/>
      <c r="Z79" s="10"/>
      <c r="AA79" s="10"/>
      <c r="AB79" s="10"/>
      <c r="AC79" s="10"/>
      <c r="AD79" s="10"/>
      <c r="AE79" s="10"/>
    </row>
    <row r="80" s="10" customFormat="1" ht="19.92" customHeight="1">
      <c r="A80" s="10"/>
      <c r="B80" s="184"/>
      <c r="C80" s="126"/>
      <c r="D80" s="185" t="s">
        <v>380</v>
      </c>
      <c r="E80" s="186"/>
      <c r="F80" s="186"/>
      <c r="G80" s="186"/>
      <c r="H80" s="186"/>
      <c r="I80" s="186"/>
      <c r="J80" s="187">
        <f>J375</f>
        <v>0</v>
      </c>
      <c r="K80" s="126"/>
      <c r="L80" s="188"/>
      <c r="S80" s="10"/>
      <c r="T80" s="10"/>
      <c r="U80" s="10"/>
      <c r="V80" s="10"/>
      <c r="W80" s="10"/>
      <c r="X80" s="10"/>
      <c r="Y80" s="10"/>
      <c r="Z80" s="10"/>
      <c r="AA80" s="10"/>
      <c r="AB80" s="10"/>
      <c r="AC80" s="10"/>
      <c r="AD80" s="10"/>
      <c r="AE80" s="10"/>
    </row>
    <row r="81" s="10" customFormat="1" ht="19.92" customHeight="1">
      <c r="A81" s="10"/>
      <c r="B81" s="184"/>
      <c r="C81" s="126"/>
      <c r="D81" s="185" t="s">
        <v>381</v>
      </c>
      <c r="E81" s="186"/>
      <c r="F81" s="186"/>
      <c r="G81" s="186"/>
      <c r="H81" s="186"/>
      <c r="I81" s="186"/>
      <c r="J81" s="187">
        <f>J412</f>
        <v>0</v>
      </c>
      <c r="K81" s="126"/>
      <c r="L81" s="188"/>
      <c r="S81" s="10"/>
      <c r="T81" s="10"/>
      <c r="U81" s="10"/>
      <c r="V81" s="10"/>
      <c r="W81" s="10"/>
      <c r="X81" s="10"/>
      <c r="Y81" s="10"/>
      <c r="Z81" s="10"/>
      <c r="AA81" s="10"/>
      <c r="AB81" s="10"/>
      <c r="AC81" s="10"/>
      <c r="AD81" s="10"/>
      <c r="AE81" s="10"/>
    </row>
    <row r="82" s="10" customFormat="1" ht="19.92" customHeight="1">
      <c r="A82" s="10"/>
      <c r="B82" s="184"/>
      <c r="C82" s="126"/>
      <c r="D82" s="185" t="s">
        <v>209</v>
      </c>
      <c r="E82" s="186"/>
      <c r="F82" s="186"/>
      <c r="G82" s="186"/>
      <c r="H82" s="186"/>
      <c r="I82" s="186"/>
      <c r="J82" s="187">
        <f>J477</f>
        <v>0</v>
      </c>
      <c r="K82" s="126"/>
      <c r="L82" s="188"/>
      <c r="S82" s="10"/>
      <c r="T82" s="10"/>
      <c r="U82" s="10"/>
      <c r="V82" s="10"/>
      <c r="W82" s="10"/>
      <c r="X82" s="10"/>
      <c r="Y82" s="10"/>
      <c r="Z82" s="10"/>
      <c r="AA82" s="10"/>
      <c r="AB82" s="10"/>
      <c r="AC82" s="10"/>
      <c r="AD82" s="10"/>
      <c r="AE82" s="10"/>
    </row>
    <row r="83" s="9" customFormat="1" ht="24.96" customHeight="1">
      <c r="A83" s="9"/>
      <c r="B83" s="178"/>
      <c r="C83" s="179"/>
      <c r="D83" s="180" t="s">
        <v>210</v>
      </c>
      <c r="E83" s="181"/>
      <c r="F83" s="181"/>
      <c r="G83" s="181"/>
      <c r="H83" s="181"/>
      <c r="I83" s="181"/>
      <c r="J83" s="182">
        <f>J490</f>
        <v>0</v>
      </c>
      <c r="K83" s="179"/>
      <c r="L83" s="183"/>
      <c r="S83" s="9"/>
      <c r="T83" s="9"/>
      <c r="U83" s="9"/>
      <c r="V83" s="9"/>
      <c r="W83" s="9"/>
      <c r="X83" s="9"/>
      <c r="Y83" s="9"/>
      <c r="Z83" s="9"/>
      <c r="AA83" s="9"/>
      <c r="AB83" s="9"/>
      <c r="AC83" s="9"/>
      <c r="AD83" s="9"/>
      <c r="AE83" s="9"/>
    </row>
    <row r="84" s="2" customFormat="1" ht="21.84" customHeight="1">
      <c r="A84" s="40"/>
      <c r="B84" s="41"/>
      <c r="C84" s="42"/>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61"/>
      <c r="C85" s="62"/>
      <c r="D85" s="62"/>
      <c r="E85" s="62"/>
      <c r="F85" s="62"/>
      <c r="G85" s="62"/>
      <c r="H85" s="62"/>
      <c r="I85" s="62"/>
      <c r="J85" s="62"/>
      <c r="K85" s="62"/>
      <c r="L85" s="148"/>
      <c r="S85" s="40"/>
      <c r="T85" s="40"/>
      <c r="U85" s="40"/>
      <c r="V85" s="40"/>
      <c r="W85" s="40"/>
      <c r="X85" s="40"/>
      <c r="Y85" s="40"/>
      <c r="Z85" s="40"/>
      <c r="AA85" s="40"/>
      <c r="AB85" s="40"/>
      <c r="AC85" s="40"/>
      <c r="AD85" s="40"/>
      <c r="AE85" s="40"/>
    </row>
    <row r="89" s="2" customFormat="1" ht="6.96" customHeight="1">
      <c r="A89" s="40"/>
      <c r="B89" s="63"/>
      <c r="C89" s="64"/>
      <c r="D89" s="64"/>
      <c r="E89" s="64"/>
      <c r="F89" s="64"/>
      <c r="G89" s="64"/>
      <c r="H89" s="64"/>
      <c r="I89" s="64"/>
      <c r="J89" s="64"/>
      <c r="K89" s="64"/>
      <c r="L89" s="148"/>
      <c r="S89" s="40"/>
      <c r="T89" s="40"/>
      <c r="U89" s="40"/>
      <c r="V89" s="40"/>
      <c r="W89" s="40"/>
      <c r="X89" s="40"/>
      <c r="Y89" s="40"/>
      <c r="Z89" s="40"/>
      <c r="AA89" s="40"/>
      <c r="AB89" s="40"/>
      <c r="AC89" s="40"/>
      <c r="AD89" s="40"/>
      <c r="AE89" s="40"/>
    </row>
    <row r="90" s="2" customFormat="1" ht="24.96" customHeight="1">
      <c r="A90" s="40"/>
      <c r="B90" s="41"/>
      <c r="C90" s="25" t="s">
        <v>211</v>
      </c>
      <c r="D90" s="42"/>
      <c r="E90" s="42"/>
      <c r="F90" s="42"/>
      <c r="G90" s="42"/>
      <c r="H90" s="42"/>
      <c r="I90" s="42"/>
      <c r="J90" s="42"/>
      <c r="K90" s="42"/>
      <c r="L90" s="148"/>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2" customHeight="1">
      <c r="A92" s="40"/>
      <c r="B92" s="41"/>
      <c r="C92" s="34" t="s">
        <v>16</v>
      </c>
      <c r="D92" s="42"/>
      <c r="E92" s="42"/>
      <c r="F92" s="42"/>
      <c r="G92" s="42"/>
      <c r="H92" s="42"/>
      <c r="I92" s="42"/>
      <c r="J92" s="42"/>
      <c r="K92" s="42"/>
      <c r="L92" s="148"/>
      <c r="S92" s="40"/>
      <c r="T92" s="40"/>
      <c r="U92" s="40"/>
      <c r="V92" s="40"/>
      <c r="W92" s="40"/>
      <c r="X92" s="40"/>
      <c r="Y92" s="40"/>
      <c r="Z92" s="40"/>
      <c r="AA92" s="40"/>
      <c r="AB92" s="40"/>
      <c r="AC92" s="40"/>
      <c r="AD92" s="40"/>
      <c r="AE92" s="40"/>
    </row>
    <row r="93" s="2" customFormat="1" ht="16.5" customHeight="1">
      <c r="A93" s="40"/>
      <c r="B93" s="41"/>
      <c r="C93" s="42"/>
      <c r="D93" s="42"/>
      <c r="E93" s="172" t="str">
        <f>E7</f>
        <v>PF UPOL, Změna užívání vnitřních prostor budovy B</v>
      </c>
      <c r="F93" s="34"/>
      <c r="G93" s="34"/>
      <c r="H93" s="34"/>
      <c r="I93" s="42"/>
      <c r="J93" s="42"/>
      <c r="K93" s="42"/>
      <c r="L93" s="148"/>
      <c r="S93" s="40"/>
      <c r="T93" s="40"/>
      <c r="U93" s="40"/>
      <c r="V93" s="40"/>
      <c r="W93" s="40"/>
      <c r="X93" s="40"/>
      <c r="Y93" s="40"/>
      <c r="Z93" s="40"/>
      <c r="AA93" s="40"/>
      <c r="AB93" s="40"/>
      <c r="AC93" s="40"/>
      <c r="AD93" s="40"/>
      <c r="AE93" s="40"/>
    </row>
    <row r="94" s="1" customFormat="1" ht="12" customHeight="1">
      <c r="B94" s="23"/>
      <c r="C94" s="34" t="s">
        <v>191</v>
      </c>
      <c r="D94" s="24"/>
      <c r="E94" s="24"/>
      <c r="F94" s="24"/>
      <c r="G94" s="24"/>
      <c r="H94" s="24"/>
      <c r="I94" s="24"/>
      <c r="J94" s="24"/>
      <c r="K94" s="24"/>
      <c r="L94" s="22"/>
    </row>
    <row r="95" s="1" customFormat="1" ht="16.5" customHeight="1">
      <c r="B95" s="23"/>
      <c r="C95" s="24"/>
      <c r="D95" s="24"/>
      <c r="E95" s="172" t="s">
        <v>192</v>
      </c>
      <c r="F95" s="24"/>
      <c r="G95" s="24"/>
      <c r="H95" s="24"/>
      <c r="I95" s="24"/>
      <c r="J95" s="24"/>
      <c r="K95" s="24"/>
      <c r="L95" s="22"/>
    </row>
    <row r="96" s="1" customFormat="1" ht="12" customHeight="1">
      <c r="B96" s="23"/>
      <c r="C96" s="34" t="s">
        <v>193</v>
      </c>
      <c r="D96" s="24"/>
      <c r="E96" s="24"/>
      <c r="F96" s="24"/>
      <c r="G96" s="24"/>
      <c r="H96" s="24"/>
      <c r="I96" s="24"/>
      <c r="J96" s="24"/>
      <c r="K96" s="24"/>
      <c r="L96" s="22"/>
    </row>
    <row r="97" s="2" customFormat="1" ht="16.5" customHeight="1">
      <c r="A97" s="40"/>
      <c r="B97" s="41"/>
      <c r="C97" s="42"/>
      <c r="D97" s="42"/>
      <c r="E97" s="173" t="s">
        <v>194</v>
      </c>
      <c r="F97" s="42"/>
      <c r="G97" s="42"/>
      <c r="H97" s="42"/>
      <c r="I97" s="42"/>
      <c r="J97" s="42"/>
      <c r="K97" s="42"/>
      <c r="L97" s="148"/>
      <c r="S97" s="40"/>
      <c r="T97" s="40"/>
      <c r="U97" s="40"/>
      <c r="V97" s="40"/>
      <c r="W97" s="40"/>
      <c r="X97" s="40"/>
      <c r="Y97" s="40"/>
      <c r="Z97" s="40"/>
      <c r="AA97" s="40"/>
      <c r="AB97" s="40"/>
      <c r="AC97" s="40"/>
      <c r="AD97" s="40"/>
      <c r="AE97" s="40"/>
    </row>
    <row r="98" s="2" customFormat="1" ht="12" customHeight="1">
      <c r="A98" s="40"/>
      <c r="B98" s="41"/>
      <c r="C98" s="34" t="s">
        <v>195</v>
      </c>
      <c r="D98" s="42"/>
      <c r="E98" s="42"/>
      <c r="F98" s="42"/>
      <c r="G98" s="42"/>
      <c r="H98" s="42"/>
      <c r="I98" s="42"/>
      <c r="J98" s="42"/>
      <c r="K98" s="42"/>
      <c r="L98" s="148"/>
      <c r="S98" s="40"/>
      <c r="T98" s="40"/>
      <c r="U98" s="40"/>
      <c r="V98" s="40"/>
      <c r="W98" s="40"/>
      <c r="X98" s="40"/>
      <c r="Y98" s="40"/>
      <c r="Z98" s="40"/>
      <c r="AA98" s="40"/>
      <c r="AB98" s="40"/>
      <c r="AC98" s="40"/>
      <c r="AD98" s="40"/>
      <c r="AE98" s="40"/>
    </row>
    <row r="99" s="2" customFormat="1" ht="16.5" customHeight="1">
      <c r="A99" s="40"/>
      <c r="B99" s="41"/>
      <c r="C99" s="42"/>
      <c r="D99" s="42"/>
      <c r="E99" s="71" t="str">
        <f>E13</f>
        <v>06 - Stavební úpravy (osy D-K_4-6)</v>
      </c>
      <c r="F99" s="42"/>
      <c r="G99" s="42"/>
      <c r="H99" s="42"/>
      <c r="I99" s="42"/>
      <c r="J99" s="42"/>
      <c r="K99" s="42"/>
      <c r="L99" s="148"/>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8"/>
      <c r="S100" s="40"/>
      <c r="T100" s="40"/>
      <c r="U100" s="40"/>
      <c r="V100" s="40"/>
      <c r="W100" s="40"/>
      <c r="X100" s="40"/>
      <c r="Y100" s="40"/>
      <c r="Z100" s="40"/>
      <c r="AA100" s="40"/>
      <c r="AB100" s="40"/>
      <c r="AC100" s="40"/>
      <c r="AD100" s="40"/>
      <c r="AE100" s="40"/>
    </row>
    <row r="101" s="2" customFormat="1" ht="12" customHeight="1">
      <c r="A101" s="40"/>
      <c r="B101" s="41"/>
      <c r="C101" s="34" t="s">
        <v>21</v>
      </c>
      <c r="D101" s="42"/>
      <c r="E101" s="42"/>
      <c r="F101" s="29" t="str">
        <f>F16</f>
        <v xml:space="preserve"> </v>
      </c>
      <c r="G101" s="42"/>
      <c r="H101" s="42"/>
      <c r="I101" s="34" t="s">
        <v>23</v>
      </c>
      <c r="J101" s="74" t="str">
        <f>IF(J16="","",J16)</f>
        <v>3. 4. 2025</v>
      </c>
      <c r="K101" s="42"/>
      <c r="L101" s="148"/>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8"/>
      <c r="S102" s="40"/>
      <c r="T102" s="40"/>
      <c r="U102" s="40"/>
      <c r="V102" s="40"/>
      <c r="W102" s="40"/>
      <c r="X102" s="40"/>
      <c r="Y102" s="40"/>
      <c r="Z102" s="40"/>
      <c r="AA102" s="40"/>
      <c r="AB102" s="40"/>
      <c r="AC102" s="40"/>
      <c r="AD102" s="40"/>
      <c r="AE102" s="40"/>
    </row>
    <row r="103" s="2" customFormat="1" ht="40.05" customHeight="1">
      <c r="A103" s="40"/>
      <c r="B103" s="41"/>
      <c r="C103" s="34" t="s">
        <v>25</v>
      </c>
      <c r="D103" s="42"/>
      <c r="E103" s="42"/>
      <c r="F103" s="29" t="str">
        <f>E19</f>
        <v>UP v Olomouci, Křížkovského 511/8, Olomouc 779 00</v>
      </c>
      <c r="G103" s="42"/>
      <c r="H103" s="42"/>
      <c r="I103" s="34" t="s">
        <v>33</v>
      </c>
      <c r="J103" s="38" t="str">
        <f>E25</f>
        <v xml:space="preserve">RV Projekt s.r.o., Poláškova 1535, Val. Meziříčí </v>
      </c>
      <c r="K103" s="42"/>
      <c r="L103" s="148"/>
      <c r="S103" s="40"/>
      <c r="T103" s="40"/>
      <c r="U103" s="40"/>
      <c r="V103" s="40"/>
      <c r="W103" s="40"/>
      <c r="X103" s="40"/>
      <c r="Y103" s="40"/>
      <c r="Z103" s="40"/>
      <c r="AA103" s="40"/>
      <c r="AB103" s="40"/>
      <c r="AC103" s="40"/>
      <c r="AD103" s="40"/>
      <c r="AE103" s="40"/>
    </row>
    <row r="104" s="2" customFormat="1" ht="40.05" customHeight="1">
      <c r="A104" s="40"/>
      <c r="B104" s="41"/>
      <c r="C104" s="34" t="s">
        <v>31</v>
      </c>
      <c r="D104" s="42"/>
      <c r="E104" s="42"/>
      <c r="F104" s="29" t="str">
        <f>IF(E22="","",E22)</f>
        <v>Vyplň údaj</v>
      </c>
      <c r="G104" s="42"/>
      <c r="H104" s="42"/>
      <c r="I104" s="34" t="s">
        <v>38</v>
      </c>
      <c r="J104" s="38" t="str">
        <f>E28</f>
        <v xml:space="preserve">RV Projekt s.r.o., Poláškova 1535, Val. Meziříčí </v>
      </c>
      <c r="K104" s="42"/>
      <c r="L104" s="148"/>
      <c r="S104" s="40"/>
      <c r="T104" s="40"/>
      <c r="U104" s="40"/>
      <c r="V104" s="40"/>
      <c r="W104" s="40"/>
      <c r="X104" s="40"/>
      <c r="Y104" s="40"/>
      <c r="Z104" s="40"/>
      <c r="AA104" s="40"/>
      <c r="AB104" s="40"/>
      <c r="AC104" s="40"/>
      <c r="AD104" s="40"/>
      <c r="AE104" s="40"/>
    </row>
    <row r="105" s="2" customFormat="1" ht="10.32" customHeight="1">
      <c r="A105" s="40"/>
      <c r="B105" s="41"/>
      <c r="C105" s="42"/>
      <c r="D105" s="42"/>
      <c r="E105" s="42"/>
      <c r="F105" s="42"/>
      <c r="G105" s="42"/>
      <c r="H105" s="42"/>
      <c r="I105" s="42"/>
      <c r="J105" s="42"/>
      <c r="K105" s="42"/>
      <c r="L105" s="148"/>
      <c r="S105" s="40"/>
      <c r="T105" s="40"/>
      <c r="U105" s="40"/>
      <c r="V105" s="40"/>
      <c r="W105" s="40"/>
      <c r="X105" s="40"/>
      <c r="Y105" s="40"/>
      <c r="Z105" s="40"/>
      <c r="AA105" s="40"/>
      <c r="AB105" s="40"/>
      <c r="AC105" s="40"/>
      <c r="AD105" s="40"/>
      <c r="AE105" s="40"/>
    </row>
    <row r="106" s="11" customFormat="1" ht="29.28" customHeight="1">
      <c r="A106" s="189"/>
      <c r="B106" s="190"/>
      <c r="C106" s="191" t="s">
        <v>212</v>
      </c>
      <c r="D106" s="192" t="s">
        <v>60</v>
      </c>
      <c r="E106" s="192" t="s">
        <v>56</v>
      </c>
      <c r="F106" s="192" t="s">
        <v>57</v>
      </c>
      <c r="G106" s="192" t="s">
        <v>213</v>
      </c>
      <c r="H106" s="192" t="s">
        <v>214</v>
      </c>
      <c r="I106" s="192" t="s">
        <v>215</v>
      </c>
      <c r="J106" s="192" t="s">
        <v>199</v>
      </c>
      <c r="K106" s="193" t="s">
        <v>216</v>
      </c>
      <c r="L106" s="194"/>
      <c r="M106" s="94" t="s">
        <v>19</v>
      </c>
      <c r="N106" s="95" t="s">
        <v>45</v>
      </c>
      <c r="O106" s="95" t="s">
        <v>217</v>
      </c>
      <c r="P106" s="95" t="s">
        <v>218</v>
      </c>
      <c r="Q106" s="95" t="s">
        <v>219</v>
      </c>
      <c r="R106" s="95" t="s">
        <v>220</v>
      </c>
      <c r="S106" s="95" t="s">
        <v>221</v>
      </c>
      <c r="T106" s="95" t="s">
        <v>222</v>
      </c>
      <c r="U106" s="96" t="s">
        <v>223</v>
      </c>
      <c r="V106" s="189"/>
      <c r="W106" s="189"/>
      <c r="X106" s="189"/>
      <c r="Y106" s="189"/>
      <c r="Z106" s="189"/>
      <c r="AA106" s="189"/>
      <c r="AB106" s="189"/>
      <c r="AC106" s="189"/>
      <c r="AD106" s="189"/>
      <c r="AE106" s="189"/>
    </row>
    <row r="107" s="2" customFormat="1" ht="22.8" customHeight="1">
      <c r="A107" s="40"/>
      <c r="B107" s="41"/>
      <c r="C107" s="101" t="s">
        <v>224</v>
      </c>
      <c r="D107" s="42"/>
      <c r="E107" s="42"/>
      <c r="F107" s="42"/>
      <c r="G107" s="42"/>
      <c r="H107" s="42"/>
      <c r="I107" s="42"/>
      <c r="J107" s="195">
        <f>BK107</f>
        <v>0</v>
      </c>
      <c r="K107" s="42"/>
      <c r="L107" s="46"/>
      <c r="M107" s="97"/>
      <c r="N107" s="196"/>
      <c r="O107" s="98"/>
      <c r="P107" s="197">
        <f>P108+P241+P490</f>
        <v>0</v>
      </c>
      <c r="Q107" s="98"/>
      <c r="R107" s="197">
        <f>R108+R241+R490</f>
        <v>124.64822919999999</v>
      </c>
      <c r="S107" s="98"/>
      <c r="T107" s="197">
        <f>T108+T241+T490</f>
        <v>0</v>
      </c>
      <c r="U107" s="99"/>
      <c r="V107" s="40"/>
      <c r="W107" s="40"/>
      <c r="X107" s="40"/>
      <c r="Y107" s="40"/>
      <c r="Z107" s="40"/>
      <c r="AA107" s="40"/>
      <c r="AB107" s="40"/>
      <c r="AC107" s="40"/>
      <c r="AD107" s="40"/>
      <c r="AE107" s="40"/>
      <c r="AT107" s="19" t="s">
        <v>74</v>
      </c>
      <c r="AU107" s="19" t="s">
        <v>200</v>
      </c>
      <c r="BK107" s="198">
        <f>BK108+BK241+BK490</f>
        <v>0</v>
      </c>
    </row>
    <row r="108" s="12" customFormat="1" ht="25.92" customHeight="1">
      <c r="A108" s="12"/>
      <c r="B108" s="199"/>
      <c r="C108" s="200"/>
      <c r="D108" s="201" t="s">
        <v>74</v>
      </c>
      <c r="E108" s="202" t="s">
        <v>225</v>
      </c>
      <c r="F108" s="202" t="s">
        <v>226</v>
      </c>
      <c r="G108" s="200"/>
      <c r="H108" s="200"/>
      <c r="I108" s="203"/>
      <c r="J108" s="204">
        <f>BK108</f>
        <v>0</v>
      </c>
      <c r="K108" s="200"/>
      <c r="L108" s="205"/>
      <c r="M108" s="206"/>
      <c r="N108" s="207"/>
      <c r="O108" s="207"/>
      <c r="P108" s="208">
        <f>P109+P116+P133+P172+P221+P238</f>
        <v>0</v>
      </c>
      <c r="Q108" s="207"/>
      <c r="R108" s="208">
        <f>R109+R116+R133+R172+R221+R238</f>
        <v>118.64962304999999</v>
      </c>
      <c r="S108" s="207"/>
      <c r="T108" s="208">
        <f>T109+T116+T133+T172+T221+T238</f>
        <v>0</v>
      </c>
      <c r="U108" s="209"/>
      <c r="V108" s="12"/>
      <c r="W108" s="12"/>
      <c r="X108" s="12"/>
      <c r="Y108" s="12"/>
      <c r="Z108" s="12"/>
      <c r="AA108" s="12"/>
      <c r="AB108" s="12"/>
      <c r="AC108" s="12"/>
      <c r="AD108" s="12"/>
      <c r="AE108" s="12"/>
      <c r="AR108" s="210" t="s">
        <v>82</v>
      </c>
      <c r="AT108" s="211" t="s">
        <v>74</v>
      </c>
      <c r="AU108" s="211" t="s">
        <v>75</v>
      </c>
      <c r="AY108" s="210" t="s">
        <v>227</v>
      </c>
      <c r="BK108" s="212">
        <f>BK109+BK116+BK133+BK172+BK221+BK238</f>
        <v>0</v>
      </c>
    </row>
    <row r="109" s="12" customFormat="1" ht="22.8" customHeight="1">
      <c r="A109" s="12"/>
      <c r="B109" s="199"/>
      <c r="C109" s="200"/>
      <c r="D109" s="201" t="s">
        <v>74</v>
      </c>
      <c r="E109" s="213" t="s">
        <v>82</v>
      </c>
      <c r="F109" s="213" t="s">
        <v>228</v>
      </c>
      <c r="G109" s="200"/>
      <c r="H109" s="200"/>
      <c r="I109" s="203"/>
      <c r="J109" s="214">
        <f>BK109</f>
        <v>0</v>
      </c>
      <c r="K109" s="200"/>
      <c r="L109" s="205"/>
      <c r="M109" s="206"/>
      <c r="N109" s="207"/>
      <c r="O109" s="207"/>
      <c r="P109" s="208">
        <f>SUM(P110:P115)</f>
        <v>0</v>
      </c>
      <c r="Q109" s="207"/>
      <c r="R109" s="208">
        <f>SUM(R110:R115)</f>
        <v>25.920000000000002</v>
      </c>
      <c r="S109" s="207"/>
      <c r="T109" s="208">
        <f>SUM(T110:T115)</f>
        <v>0</v>
      </c>
      <c r="U109" s="209"/>
      <c r="V109" s="12"/>
      <c r="W109" s="12"/>
      <c r="X109" s="12"/>
      <c r="Y109" s="12"/>
      <c r="Z109" s="12"/>
      <c r="AA109" s="12"/>
      <c r="AB109" s="12"/>
      <c r="AC109" s="12"/>
      <c r="AD109" s="12"/>
      <c r="AE109" s="12"/>
      <c r="AR109" s="210" t="s">
        <v>82</v>
      </c>
      <c r="AT109" s="211" t="s">
        <v>74</v>
      </c>
      <c r="AU109" s="211" t="s">
        <v>82</v>
      </c>
      <c r="AY109" s="210" t="s">
        <v>227</v>
      </c>
      <c r="BK109" s="212">
        <f>SUM(BK110:BK115)</f>
        <v>0</v>
      </c>
    </row>
    <row r="110" s="2" customFormat="1" ht="24.15" customHeight="1">
      <c r="A110" s="40"/>
      <c r="B110" s="41"/>
      <c r="C110" s="215" t="s">
        <v>82</v>
      </c>
      <c r="D110" s="215" t="s">
        <v>229</v>
      </c>
      <c r="E110" s="216" t="s">
        <v>230</v>
      </c>
      <c r="F110" s="217" t="s">
        <v>231</v>
      </c>
      <c r="G110" s="218" t="s">
        <v>232</v>
      </c>
      <c r="H110" s="219">
        <v>14.4</v>
      </c>
      <c r="I110" s="220"/>
      <c r="J110" s="221">
        <f>ROUND(I110*H110,2)</f>
        <v>0</v>
      </c>
      <c r="K110" s="217" t="s">
        <v>233</v>
      </c>
      <c r="L110" s="46"/>
      <c r="M110" s="222" t="s">
        <v>19</v>
      </c>
      <c r="N110" s="223" t="s">
        <v>46</v>
      </c>
      <c r="O110" s="86"/>
      <c r="P110" s="224">
        <f>O110*H110</f>
        <v>0</v>
      </c>
      <c r="Q110" s="224">
        <v>0</v>
      </c>
      <c r="R110" s="224">
        <f>Q110*H110</f>
        <v>0</v>
      </c>
      <c r="S110" s="224">
        <v>0</v>
      </c>
      <c r="T110" s="224">
        <f>S110*H110</f>
        <v>0</v>
      </c>
      <c r="U110" s="225" t="s">
        <v>19</v>
      </c>
      <c r="V110" s="40"/>
      <c r="W110" s="40"/>
      <c r="X110" s="40"/>
      <c r="Y110" s="40"/>
      <c r="Z110" s="40"/>
      <c r="AA110" s="40"/>
      <c r="AB110" s="40"/>
      <c r="AC110" s="40"/>
      <c r="AD110" s="40"/>
      <c r="AE110" s="40"/>
      <c r="AR110" s="226" t="s">
        <v>234</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1067</v>
      </c>
    </row>
    <row r="111" s="2" customFormat="1">
      <c r="A111" s="40"/>
      <c r="B111" s="41"/>
      <c r="C111" s="42"/>
      <c r="D111" s="228" t="s">
        <v>236</v>
      </c>
      <c r="E111" s="42"/>
      <c r="F111" s="229" t="s">
        <v>237</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827</v>
      </c>
      <c r="G112" s="234"/>
      <c r="H112" s="238">
        <v>14.4</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14.4</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16.5" customHeight="1">
      <c r="A114" s="40"/>
      <c r="B114" s="41"/>
      <c r="C114" s="256" t="s">
        <v>84</v>
      </c>
      <c r="D114" s="256" t="s">
        <v>241</v>
      </c>
      <c r="E114" s="257" t="s">
        <v>242</v>
      </c>
      <c r="F114" s="258" t="s">
        <v>243</v>
      </c>
      <c r="G114" s="259" t="s">
        <v>244</v>
      </c>
      <c r="H114" s="260">
        <v>25.920000000000002</v>
      </c>
      <c r="I114" s="261"/>
      <c r="J114" s="262">
        <f>ROUND(I114*H114,2)</f>
        <v>0</v>
      </c>
      <c r="K114" s="258" t="s">
        <v>233</v>
      </c>
      <c r="L114" s="263"/>
      <c r="M114" s="264" t="s">
        <v>19</v>
      </c>
      <c r="N114" s="265" t="s">
        <v>46</v>
      </c>
      <c r="O114" s="86"/>
      <c r="P114" s="224">
        <f>O114*H114</f>
        <v>0</v>
      </c>
      <c r="Q114" s="224">
        <v>1</v>
      </c>
      <c r="R114" s="224">
        <f>Q114*H114</f>
        <v>25.920000000000002</v>
      </c>
      <c r="S114" s="224">
        <v>0</v>
      </c>
      <c r="T114" s="224">
        <f>S114*H114</f>
        <v>0</v>
      </c>
      <c r="U114" s="225" t="s">
        <v>19</v>
      </c>
      <c r="V114" s="40"/>
      <c r="W114" s="40"/>
      <c r="X114" s="40"/>
      <c r="Y114" s="40"/>
      <c r="Z114" s="40"/>
      <c r="AA114" s="40"/>
      <c r="AB114" s="40"/>
      <c r="AC114" s="40"/>
      <c r="AD114" s="40"/>
      <c r="AE114" s="40"/>
      <c r="AR114" s="226" t="s">
        <v>245</v>
      </c>
      <c r="AT114" s="226" t="s">
        <v>241</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1068</v>
      </c>
    </row>
    <row r="115" s="13" customFormat="1">
      <c r="A115" s="13"/>
      <c r="B115" s="233"/>
      <c r="C115" s="234"/>
      <c r="D115" s="235" t="s">
        <v>238</v>
      </c>
      <c r="E115" s="234"/>
      <c r="F115" s="237" t="s">
        <v>829</v>
      </c>
      <c r="G115" s="234"/>
      <c r="H115" s="238">
        <v>25.920000000000002</v>
      </c>
      <c r="I115" s="239"/>
      <c r="J115" s="234"/>
      <c r="K115" s="234"/>
      <c r="L115" s="240"/>
      <c r="M115" s="241"/>
      <c r="N115" s="242"/>
      <c r="O115" s="242"/>
      <c r="P115" s="242"/>
      <c r="Q115" s="242"/>
      <c r="R115" s="242"/>
      <c r="S115" s="242"/>
      <c r="T115" s="242"/>
      <c r="U115" s="243"/>
      <c r="V115" s="13"/>
      <c r="W115" s="13"/>
      <c r="X115" s="13"/>
      <c r="Y115" s="13"/>
      <c r="Z115" s="13"/>
      <c r="AA115" s="13"/>
      <c r="AB115" s="13"/>
      <c r="AC115" s="13"/>
      <c r="AD115" s="13"/>
      <c r="AE115" s="13"/>
      <c r="AT115" s="244" t="s">
        <v>238</v>
      </c>
      <c r="AU115" s="244" t="s">
        <v>84</v>
      </c>
      <c r="AV115" s="13" t="s">
        <v>84</v>
      </c>
      <c r="AW115" s="13" t="s">
        <v>4</v>
      </c>
      <c r="AX115" s="13" t="s">
        <v>82</v>
      </c>
      <c r="AY115" s="244" t="s">
        <v>227</v>
      </c>
    </row>
    <row r="116" s="12" customFormat="1" ht="22.8" customHeight="1">
      <c r="A116" s="12"/>
      <c r="B116" s="199"/>
      <c r="C116" s="200"/>
      <c r="D116" s="201" t="s">
        <v>74</v>
      </c>
      <c r="E116" s="213" t="s">
        <v>84</v>
      </c>
      <c r="F116" s="213" t="s">
        <v>1069</v>
      </c>
      <c r="G116" s="200"/>
      <c r="H116" s="200"/>
      <c r="I116" s="203"/>
      <c r="J116" s="214">
        <f>BK116</f>
        <v>0</v>
      </c>
      <c r="K116" s="200"/>
      <c r="L116" s="205"/>
      <c r="M116" s="206"/>
      <c r="N116" s="207"/>
      <c r="O116" s="207"/>
      <c r="P116" s="208">
        <f>SUM(P117:P132)</f>
        <v>0</v>
      </c>
      <c r="Q116" s="207"/>
      <c r="R116" s="208">
        <f>SUM(R117:R132)</f>
        <v>19.18547461</v>
      </c>
      <c r="S116" s="207"/>
      <c r="T116" s="208">
        <f>SUM(T117:T132)</f>
        <v>0</v>
      </c>
      <c r="U116" s="209"/>
      <c r="V116" s="12"/>
      <c r="W116" s="12"/>
      <c r="X116" s="12"/>
      <c r="Y116" s="12"/>
      <c r="Z116" s="12"/>
      <c r="AA116" s="12"/>
      <c r="AB116" s="12"/>
      <c r="AC116" s="12"/>
      <c r="AD116" s="12"/>
      <c r="AE116" s="12"/>
      <c r="AR116" s="210" t="s">
        <v>82</v>
      </c>
      <c r="AT116" s="211" t="s">
        <v>74</v>
      </c>
      <c r="AU116" s="211" t="s">
        <v>82</v>
      </c>
      <c r="AY116" s="210" t="s">
        <v>227</v>
      </c>
      <c r="BK116" s="212">
        <f>SUM(BK117:BK132)</f>
        <v>0</v>
      </c>
    </row>
    <row r="117" s="2" customFormat="1" ht="21.75" customHeight="1">
      <c r="A117" s="40"/>
      <c r="B117" s="41"/>
      <c r="C117" s="215" t="s">
        <v>91</v>
      </c>
      <c r="D117" s="215" t="s">
        <v>229</v>
      </c>
      <c r="E117" s="216" t="s">
        <v>1070</v>
      </c>
      <c r="F117" s="217" t="s">
        <v>1071</v>
      </c>
      <c r="G117" s="218" t="s">
        <v>232</v>
      </c>
      <c r="H117" s="219">
        <v>5.5</v>
      </c>
      <c r="I117" s="220"/>
      <c r="J117" s="221">
        <f>ROUND(I117*H117,2)</f>
        <v>0</v>
      </c>
      <c r="K117" s="217" t="s">
        <v>233</v>
      </c>
      <c r="L117" s="46"/>
      <c r="M117" s="222" t="s">
        <v>19</v>
      </c>
      <c r="N117" s="223" t="s">
        <v>46</v>
      </c>
      <c r="O117" s="86"/>
      <c r="P117" s="224">
        <f>O117*H117</f>
        <v>0</v>
      </c>
      <c r="Q117" s="224">
        <v>2.1600000000000001</v>
      </c>
      <c r="R117" s="224">
        <f>Q117*H117</f>
        <v>11.880000000000001</v>
      </c>
      <c r="S117" s="224">
        <v>0</v>
      </c>
      <c r="T117" s="224">
        <f>S117*H117</f>
        <v>0</v>
      </c>
      <c r="U117" s="225" t="s">
        <v>19</v>
      </c>
      <c r="V117" s="40"/>
      <c r="W117" s="40"/>
      <c r="X117" s="40"/>
      <c r="Y117" s="40"/>
      <c r="Z117" s="40"/>
      <c r="AA117" s="40"/>
      <c r="AB117" s="40"/>
      <c r="AC117" s="40"/>
      <c r="AD117" s="40"/>
      <c r="AE117" s="40"/>
      <c r="AR117" s="226" t="s">
        <v>234</v>
      </c>
      <c r="AT117" s="226" t="s">
        <v>229</v>
      </c>
      <c r="AU117" s="226" t="s">
        <v>84</v>
      </c>
      <c r="AY117" s="19" t="s">
        <v>227</v>
      </c>
      <c r="BE117" s="227">
        <f>IF(N117="základní",J117,0)</f>
        <v>0</v>
      </c>
      <c r="BF117" s="227">
        <f>IF(N117="snížená",J117,0)</f>
        <v>0</v>
      </c>
      <c r="BG117" s="227">
        <f>IF(N117="zákl. přenesená",J117,0)</f>
        <v>0</v>
      </c>
      <c r="BH117" s="227">
        <f>IF(N117="sníž. přenesená",J117,0)</f>
        <v>0</v>
      </c>
      <c r="BI117" s="227">
        <f>IF(N117="nulová",J117,0)</f>
        <v>0</v>
      </c>
      <c r="BJ117" s="19" t="s">
        <v>82</v>
      </c>
      <c r="BK117" s="227">
        <f>ROUND(I117*H117,2)</f>
        <v>0</v>
      </c>
      <c r="BL117" s="19" t="s">
        <v>234</v>
      </c>
      <c r="BM117" s="226" t="s">
        <v>1072</v>
      </c>
    </row>
    <row r="118" s="2" customFormat="1">
      <c r="A118" s="40"/>
      <c r="B118" s="41"/>
      <c r="C118" s="42"/>
      <c r="D118" s="228" t="s">
        <v>236</v>
      </c>
      <c r="E118" s="42"/>
      <c r="F118" s="229" t="s">
        <v>1073</v>
      </c>
      <c r="G118" s="42"/>
      <c r="H118" s="42"/>
      <c r="I118" s="230"/>
      <c r="J118" s="42"/>
      <c r="K118" s="42"/>
      <c r="L118" s="46"/>
      <c r="M118" s="231"/>
      <c r="N118" s="232"/>
      <c r="O118" s="86"/>
      <c r="P118" s="86"/>
      <c r="Q118" s="86"/>
      <c r="R118" s="86"/>
      <c r="S118" s="86"/>
      <c r="T118" s="86"/>
      <c r="U118" s="87"/>
      <c r="V118" s="40"/>
      <c r="W118" s="40"/>
      <c r="X118" s="40"/>
      <c r="Y118" s="40"/>
      <c r="Z118" s="40"/>
      <c r="AA118" s="40"/>
      <c r="AB118" s="40"/>
      <c r="AC118" s="40"/>
      <c r="AD118" s="40"/>
      <c r="AE118" s="40"/>
      <c r="AT118" s="19" t="s">
        <v>236</v>
      </c>
      <c r="AU118" s="19" t="s">
        <v>84</v>
      </c>
    </row>
    <row r="119" s="13" customFormat="1">
      <c r="A119" s="13"/>
      <c r="B119" s="233"/>
      <c r="C119" s="234"/>
      <c r="D119" s="235" t="s">
        <v>238</v>
      </c>
      <c r="E119" s="236" t="s">
        <v>19</v>
      </c>
      <c r="F119" s="237" t="s">
        <v>1074</v>
      </c>
      <c r="G119" s="234"/>
      <c r="H119" s="238">
        <v>5.5</v>
      </c>
      <c r="I119" s="239"/>
      <c r="J119" s="234"/>
      <c r="K119" s="234"/>
      <c r="L119" s="240"/>
      <c r="M119" s="241"/>
      <c r="N119" s="242"/>
      <c r="O119" s="242"/>
      <c r="P119" s="242"/>
      <c r="Q119" s="242"/>
      <c r="R119" s="242"/>
      <c r="S119" s="242"/>
      <c r="T119" s="242"/>
      <c r="U119" s="243"/>
      <c r="V119" s="13"/>
      <c r="W119" s="13"/>
      <c r="X119" s="13"/>
      <c r="Y119" s="13"/>
      <c r="Z119" s="13"/>
      <c r="AA119" s="13"/>
      <c r="AB119" s="13"/>
      <c r="AC119" s="13"/>
      <c r="AD119" s="13"/>
      <c r="AE119" s="13"/>
      <c r="AT119" s="244" t="s">
        <v>238</v>
      </c>
      <c r="AU119" s="244" t="s">
        <v>84</v>
      </c>
      <c r="AV119" s="13" t="s">
        <v>84</v>
      </c>
      <c r="AW119" s="13" t="s">
        <v>37</v>
      </c>
      <c r="AX119" s="13" t="s">
        <v>75</v>
      </c>
      <c r="AY119" s="244" t="s">
        <v>227</v>
      </c>
    </row>
    <row r="120" s="14" customFormat="1">
      <c r="A120" s="14"/>
      <c r="B120" s="245"/>
      <c r="C120" s="246"/>
      <c r="D120" s="235" t="s">
        <v>238</v>
      </c>
      <c r="E120" s="247" t="s">
        <v>19</v>
      </c>
      <c r="F120" s="248" t="s">
        <v>240</v>
      </c>
      <c r="G120" s="246"/>
      <c r="H120" s="249">
        <v>5.5</v>
      </c>
      <c r="I120" s="250"/>
      <c r="J120" s="246"/>
      <c r="K120" s="246"/>
      <c r="L120" s="251"/>
      <c r="M120" s="252"/>
      <c r="N120" s="253"/>
      <c r="O120" s="253"/>
      <c r="P120" s="253"/>
      <c r="Q120" s="253"/>
      <c r="R120" s="253"/>
      <c r="S120" s="253"/>
      <c r="T120" s="253"/>
      <c r="U120" s="254"/>
      <c r="V120" s="14"/>
      <c r="W120" s="14"/>
      <c r="X120" s="14"/>
      <c r="Y120" s="14"/>
      <c r="Z120" s="14"/>
      <c r="AA120" s="14"/>
      <c r="AB120" s="14"/>
      <c r="AC120" s="14"/>
      <c r="AD120" s="14"/>
      <c r="AE120" s="14"/>
      <c r="AT120" s="255" t="s">
        <v>238</v>
      </c>
      <c r="AU120" s="255" t="s">
        <v>84</v>
      </c>
      <c r="AV120" s="14" t="s">
        <v>234</v>
      </c>
      <c r="AW120" s="14" t="s">
        <v>37</v>
      </c>
      <c r="AX120" s="14" t="s">
        <v>82</v>
      </c>
      <c r="AY120" s="255" t="s">
        <v>227</v>
      </c>
    </row>
    <row r="121" s="2" customFormat="1" ht="21.75" customHeight="1">
      <c r="A121" s="40"/>
      <c r="B121" s="41"/>
      <c r="C121" s="215" t="s">
        <v>234</v>
      </c>
      <c r="D121" s="215" t="s">
        <v>229</v>
      </c>
      <c r="E121" s="216" t="s">
        <v>1075</v>
      </c>
      <c r="F121" s="217" t="s">
        <v>1076</v>
      </c>
      <c r="G121" s="218" t="s">
        <v>232</v>
      </c>
      <c r="H121" s="219">
        <v>1.103</v>
      </c>
      <c r="I121" s="220"/>
      <c r="J121" s="221">
        <f>ROUND(I121*H121,2)</f>
        <v>0</v>
      </c>
      <c r="K121" s="217" t="s">
        <v>233</v>
      </c>
      <c r="L121" s="46"/>
      <c r="M121" s="222" t="s">
        <v>19</v>
      </c>
      <c r="N121" s="223" t="s">
        <v>46</v>
      </c>
      <c r="O121" s="86"/>
      <c r="P121" s="224">
        <f>O121*H121</f>
        <v>0</v>
      </c>
      <c r="Q121" s="224">
        <v>2.5018699999999998</v>
      </c>
      <c r="R121" s="224">
        <f>Q121*H121</f>
        <v>2.7595626099999997</v>
      </c>
      <c r="S121" s="224">
        <v>0</v>
      </c>
      <c r="T121" s="224">
        <f>S121*H121</f>
        <v>0</v>
      </c>
      <c r="U121" s="225" t="s">
        <v>19</v>
      </c>
      <c r="V121" s="40"/>
      <c r="W121" s="40"/>
      <c r="X121" s="40"/>
      <c r="Y121" s="40"/>
      <c r="Z121" s="40"/>
      <c r="AA121" s="40"/>
      <c r="AB121" s="40"/>
      <c r="AC121" s="40"/>
      <c r="AD121" s="40"/>
      <c r="AE121" s="40"/>
      <c r="AR121" s="226" t="s">
        <v>234</v>
      </c>
      <c r="AT121" s="226" t="s">
        <v>229</v>
      </c>
      <c r="AU121" s="226" t="s">
        <v>84</v>
      </c>
      <c r="AY121" s="19" t="s">
        <v>227</v>
      </c>
      <c r="BE121" s="227">
        <f>IF(N121="základní",J121,0)</f>
        <v>0</v>
      </c>
      <c r="BF121" s="227">
        <f>IF(N121="snížená",J121,0)</f>
        <v>0</v>
      </c>
      <c r="BG121" s="227">
        <f>IF(N121="zákl. přenesená",J121,0)</f>
        <v>0</v>
      </c>
      <c r="BH121" s="227">
        <f>IF(N121="sníž. přenesená",J121,0)</f>
        <v>0</v>
      </c>
      <c r="BI121" s="227">
        <f>IF(N121="nulová",J121,0)</f>
        <v>0</v>
      </c>
      <c r="BJ121" s="19" t="s">
        <v>82</v>
      </c>
      <c r="BK121" s="227">
        <f>ROUND(I121*H121,2)</f>
        <v>0</v>
      </c>
      <c r="BL121" s="19" t="s">
        <v>234</v>
      </c>
      <c r="BM121" s="226" t="s">
        <v>1077</v>
      </c>
    </row>
    <row r="122" s="2" customFormat="1">
      <c r="A122" s="40"/>
      <c r="B122" s="41"/>
      <c r="C122" s="42"/>
      <c r="D122" s="228" t="s">
        <v>236</v>
      </c>
      <c r="E122" s="42"/>
      <c r="F122" s="229" t="s">
        <v>1078</v>
      </c>
      <c r="G122" s="42"/>
      <c r="H122" s="42"/>
      <c r="I122" s="230"/>
      <c r="J122" s="42"/>
      <c r="K122" s="42"/>
      <c r="L122" s="46"/>
      <c r="M122" s="231"/>
      <c r="N122" s="232"/>
      <c r="O122" s="86"/>
      <c r="P122" s="86"/>
      <c r="Q122" s="86"/>
      <c r="R122" s="86"/>
      <c r="S122" s="86"/>
      <c r="T122" s="86"/>
      <c r="U122" s="87"/>
      <c r="V122" s="40"/>
      <c r="W122" s="40"/>
      <c r="X122" s="40"/>
      <c r="Y122" s="40"/>
      <c r="Z122" s="40"/>
      <c r="AA122" s="40"/>
      <c r="AB122" s="40"/>
      <c r="AC122" s="40"/>
      <c r="AD122" s="40"/>
      <c r="AE122" s="40"/>
      <c r="AT122" s="19" t="s">
        <v>236</v>
      </c>
      <c r="AU122" s="19" t="s">
        <v>84</v>
      </c>
    </row>
    <row r="123" s="13" customFormat="1">
      <c r="A123" s="13"/>
      <c r="B123" s="233"/>
      <c r="C123" s="234"/>
      <c r="D123" s="235" t="s">
        <v>238</v>
      </c>
      <c r="E123" s="236" t="s">
        <v>19</v>
      </c>
      <c r="F123" s="237" t="s">
        <v>1079</v>
      </c>
      <c r="G123" s="234"/>
      <c r="H123" s="238">
        <v>1.103</v>
      </c>
      <c r="I123" s="239"/>
      <c r="J123" s="234"/>
      <c r="K123" s="234"/>
      <c r="L123" s="240"/>
      <c r="M123" s="241"/>
      <c r="N123" s="242"/>
      <c r="O123" s="242"/>
      <c r="P123" s="242"/>
      <c r="Q123" s="242"/>
      <c r="R123" s="242"/>
      <c r="S123" s="242"/>
      <c r="T123" s="242"/>
      <c r="U123" s="243"/>
      <c r="V123" s="13"/>
      <c r="W123" s="13"/>
      <c r="X123" s="13"/>
      <c r="Y123" s="13"/>
      <c r="Z123" s="13"/>
      <c r="AA123" s="13"/>
      <c r="AB123" s="13"/>
      <c r="AC123" s="13"/>
      <c r="AD123" s="13"/>
      <c r="AE123" s="13"/>
      <c r="AT123" s="244" t="s">
        <v>238</v>
      </c>
      <c r="AU123" s="244" t="s">
        <v>84</v>
      </c>
      <c r="AV123" s="13" t="s">
        <v>84</v>
      </c>
      <c r="AW123" s="13" t="s">
        <v>37</v>
      </c>
      <c r="AX123" s="13" t="s">
        <v>75</v>
      </c>
      <c r="AY123" s="244" t="s">
        <v>227</v>
      </c>
    </row>
    <row r="124" s="14" customFormat="1">
      <c r="A124" s="14"/>
      <c r="B124" s="245"/>
      <c r="C124" s="246"/>
      <c r="D124" s="235" t="s">
        <v>238</v>
      </c>
      <c r="E124" s="247" t="s">
        <v>19</v>
      </c>
      <c r="F124" s="248" t="s">
        <v>240</v>
      </c>
      <c r="G124" s="246"/>
      <c r="H124" s="249">
        <v>1.103</v>
      </c>
      <c r="I124" s="250"/>
      <c r="J124" s="246"/>
      <c r="K124" s="246"/>
      <c r="L124" s="251"/>
      <c r="M124" s="252"/>
      <c r="N124" s="253"/>
      <c r="O124" s="253"/>
      <c r="P124" s="253"/>
      <c r="Q124" s="253"/>
      <c r="R124" s="253"/>
      <c r="S124" s="253"/>
      <c r="T124" s="253"/>
      <c r="U124" s="254"/>
      <c r="V124" s="14"/>
      <c r="W124" s="14"/>
      <c r="X124" s="14"/>
      <c r="Y124" s="14"/>
      <c r="Z124" s="14"/>
      <c r="AA124" s="14"/>
      <c r="AB124" s="14"/>
      <c r="AC124" s="14"/>
      <c r="AD124" s="14"/>
      <c r="AE124" s="14"/>
      <c r="AT124" s="255" t="s">
        <v>238</v>
      </c>
      <c r="AU124" s="255" t="s">
        <v>84</v>
      </c>
      <c r="AV124" s="14" t="s">
        <v>234</v>
      </c>
      <c r="AW124" s="14" t="s">
        <v>37</v>
      </c>
      <c r="AX124" s="14" t="s">
        <v>82</v>
      </c>
      <c r="AY124" s="255" t="s">
        <v>227</v>
      </c>
    </row>
    <row r="125" s="2" customFormat="1" ht="24.15" customHeight="1">
      <c r="A125" s="40"/>
      <c r="B125" s="41"/>
      <c r="C125" s="215" t="s">
        <v>267</v>
      </c>
      <c r="D125" s="215" t="s">
        <v>229</v>
      </c>
      <c r="E125" s="216" t="s">
        <v>1080</v>
      </c>
      <c r="F125" s="217" t="s">
        <v>1081</v>
      </c>
      <c r="G125" s="218" t="s">
        <v>259</v>
      </c>
      <c r="H125" s="219">
        <v>8.0399999999999991</v>
      </c>
      <c r="I125" s="220"/>
      <c r="J125" s="221">
        <f>ROUND(I125*H125,2)</f>
        <v>0</v>
      </c>
      <c r="K125" s="217" t="s">
        <v>233</v>
      </c>
      <c r="L125" s="46"/>
      <c r="M125" s="222" t="s">
        <v>19</v>
      </c>
      <c r="N125" s="223" t="s">
        <v>46</v>
      </c>
      <c r="O125" s="86"/>
      <c r="P125" s="224">
        <f>O125*H125</f>
        <v>0</v>
      </c>
      <c r="Q125" s="224">
        <v>0.54959999999999998</v>
      </c>
      <c r="R125" s="224">
        <f>Q125*H125</f>
        <v>4.4187839999999996</v>
      </c>
      <c r="S125" s="224">
        <v>0</v>
      </c>
      <c r="T125" s="224">
        <f>S125*H125</f>
        <v>0</v>
      </c>
      <c r="U125" s="225" t="s">
        <v>19</v>
      </c>
      <c r="V125" s="40"/>
      <c r="W125" s="40"/>
      <c r="X125" s="40"/>
      <c r="Y125" s="40"/>
      <c r="Z125" s="40"/>
      <c r="AA125" s="40"/>
      <c r="AB125" s="40"/>
      <c r="AC125" s="40"/>
      <c r="AD125" s="40"/>
      <c r="AE125" s="40"/>
      <c r="AR125" s="226" t="s">
        <v>234</v>
      </c>
      <c r="AT125" s="226" t="s">
        <v>229</v>
      </c>
      <c r="AU125" s="226" t="s">
        <v>84</v>
      </c>
      <c r="AY125" s="19" t="s">
        <v>227</v>
      </c>
      <c r="BE125" s="227">
        <f>IF(N125="základní",J125,0)</f>
        <v>0</v>
      </c>
      <c r="BF125" s="227">
        <f>IF(N125="snížená",J125,0)</f>
        <v>0</v>
      </c>
      <c r="BG125" s="227">
        <f>IF(N125="zákl. přenesená",J125,0)</f>
        <v>0</v>
      </c>
      <c r="BH125" s="227">
        <f>IF(N125="sníž. přenesená",J125,0)</f>
        <v>0</v>
      </c>
      <c r="BI125" s="227">
        <f>IF(N125="nulová",J125,0)</f>
        <v>0</v>
      </c>
      <c r="BJ125" s="19" t="s">
        <v>82</v>
      </c>
      <c r="BK125" s="227">
        <f>ROUND(I125*H125,2)</f>
        <v>0</v>
      </c>
      <c r="BL125" s="19" t="s">
        <v>234</v>
      </c>
      <c r="BM125" s="226" t="s">
        <v>1082</v>
      </c>
    </row>
    <row r="126" s="2" customFormat="1">
      <c r="A126" s="40"/>
      <c r="B126" s="41"/>
      <c r="C126" s="42"/>
      <c r="D126" s="228" t="s">
        <v>236</v>
      </c>
      <c r="E126" s="42"/>
      <c r="F126" s="229" t="s">
        <v>1083</v>
      </c>
      <c r="G126" s="42"/>
      <c r="H126" s="42"/>
      <c r="I126" s="230"/>
      <c r="J126" s="42"/>
      <c r="K126" s="42"/>
      <c r="L126" s="46"/>
      <c r="M126" s="231"/>
      <c r="N126" s="232"/>
      <c r="O126" s="86"/>
      <c r="P126" s="86"/>
      <c r="Q126" s="86"/>
      <c r="R126" s="86"/>
      <c r="S126" s="86"/>
      <c r="T126" s="86"/>
      <c r="U126" s="87"/>
      <c r="V126" s="40"/>
      <c r="W126" s="40"/>
      <c r="X126" s="40"/>
      <c r="Y126" s="40"/>
      <c r="Z126" s="40"/>
      <c r="AA126" s="40"/>
      <c r="AB126" s="40"/>
      <c r="AC126" s="40"/>
      <c r="AD126" s="40"/>
      <c r="AE126" s="40"/>
      <c r="AT126" s="19" t="s">
        <v>236</v>
      </c>
      <c r="AU126" s="19" t="s">
        <v>84</v>
      </c>
    </row>
    <row r="127" s="13" customFormat="1">
      <c r="A127" s="13"/>
      <c r="B127" s="233"/>
      <c r="C127" s="234"/>
      <c r="D127" s="235" t="s">
        <v>238</v>
      </c>
      <c r="E127" s="236" t="s">
        <v>19</v>
      </c>
      <c r="F127" s="237" t="s">
        <v>1084</v>
      </c>
      <c r="G127" s="234"/>
      <c r="H127" s="238">
        <v>8.0399999999999991</v>
      </c>
      <c r="I127" s="239"/>
      <c r="J127" s="234"/>
      <c r="K127" s="234"/>
      <c r="L127" s="240"/>
      <c r="M127" s="241"/>
      <c r="N127" s="242"/>
      <c r="O127" s="242"/>
      <c r="P127" s="242"/>
      <c r="Q127" s="242"/>
      <c r="R127" s="242"/>
      <c r="S127" s="242"/>
      <c r="T127" s="242"/>
      <c r="U127" s="243"/>
      <c r="V127" s="13"/>
      <c r="W127" s="13"/>
      <c r="X127" s="13"/>
      <c r="Y127" s="13"/>
      <c r="Z127" s="13"/>
      <c r="AA127" s="13"/>
      <c r="AB127" s="13"/>
      <c r="AC127" s="13"/>
      <c r="AD127" s="13"/>
      <c r="AE127" s="13"/>
      <c r="AT127" s="244" t="s">
        <v>238</v>
      </c>
      <c r="AU127" s="244" t="s">
        <v>84</v>
      </c>
      <c r="AV127" s="13" t="s">
        <v>84</v>
      </c>
      <c r="AW127" s="13" t="s">
        <v>37</v>
      </c>
      <c r="AX127" s="13" t="s">
        <v>75</v>
      </c>
      <c r="AY127" s="244" t="s">
        <v>227</v>
      </c>
    </row>
    <row r="128" s="14" customFormat="1">
      <c r="A128" s="14"/>
      <c r="B128" s="245"/>
      <c r="C128" s="246"/>
      <c r="D128" s="235" t="s">
        <v>238</v>
      </c>
      <c r="E128" s="247" t="s">
        <v>19</v>
      </c>
      <c r="F128" s="248" t="s">
        <v>240</v>
      </c>
      <c r="G128" s="246"/>
      <c r="H128" s="249">
        <v>8.0399999999999991</v>
      </c>
      <c r="I128" s="250"/>
      <c r="J128" s="246"/>
      <c r="K128" s="246"/>
      <c r="L128" s="251"/>
      <c r="M128" s="252"/>
      <c r="N128" s="253"/>
      <c r="O128" s="253"/>
      <c r="P128" s="253"/>
      <c r="Q128" s="253"/>
      <c r="R128" s="253"/>
      <c r="S128" s="253"/>
      <c r="T128" s="253"/>
      <c r="U128" s="254"/>
      <c r="V128" s="14"/>
      <c r="W128" s="14"/>
      <c r="X128" s="14"/>
      <c r="Y128" s="14"/>
      <c r="Z128" s="14"/>
      <c r="AA128" s="14"/>
      <c r="AB128" s="14"/>
      <c r="AC128" s="14"/>
      <c r="AD128" s="14"/>
      <c r="AE128" s="14"/>
      <c r="AT128" s="255" t="s">
        <v>238</v>
      </c>
      <c r="AU128" s="255" t="s">
        <v>84</v>
      </c>
      <c r="AV128" s="14" t="s">
        <v>234</v>
      </c>
      <c r="AW128" s="14" t="s">
        <v>37</v>
      </c>
      <c r="AX128" s="14" t="s">
        <v>82</v>
      </c>
      <c r="AY128" s="255" t="s">
        <v>227</v>
      </c>
    </row>
    <row r="129" s="2" customFormat="1" ht="33" customHeight="1">
      <c r="A129" s="40"/>
      <c r="B129" s="41"/>
      <c r="C129" s="215" t="s">
        <v>248</v>
      </c>
      <c r="D129" s="215" t="s">
        <v>229</v>
      </c>
      <c r="E129" s="216" t="s">
        <v>1085</v>
      </c>
      <c r="F129" s="217" t="s">
        <v>1086</v>
      </c>
      <c r="G129" s="218" t="s">
        <v>244</v>
      </c>
      <c r="H129" s="219">
        <v>0.12</v>
      </c>
      <c r="I129" s="220"/>
      <c r="J129" s="221">
        <f>ROUND(I129*H129,2)</f>
        <v>0</v>
      </c>
      <c r="K129" s="217" t="s">
        <v>233</v>
      </c>
      <c r="L129" s="46"/>
      <c r="M129" s="222" t="s">
        <v>19</v>
      </c>
      <c r="N129" s="223" t="s">
        <v>46</v>
      </c>
      <c r="O129" s="86"/>
      <c r="P129" s="224">
        <f>O129*H129</f>
        <v>0</v>
      </c>
      <c r="Q129" s="224">
        <v>1.0593999999999999</v>
      </c>
      <c r="R129" s="224">
        <f>Q129*H129</f>
        <v>0.12712799999999999</v>
      </c>
      <c r="S129" s="224">
        <v>0</v>
      </c>
      <c r="T129" s="224">
        <f>S129*H129</f>
        <v>0</v>
      </c>
      <c r="U129" s="225" t="s">
        <v>19</v>
      </c>
      <c r="V129" s="40"/>
      <c r="W129" s="40"/>
      <c r="X129" s="40"/>
      <c r="Y129" s="40"/>
      <c r="Z129" s="40"/>
      <c r="AA129" s="40"/>
      <c r="AB129" s="40"/>
      <c r="AC129" s="40"/>
      <c r="AD129" s="40"/>
      <c r="AE129" s="40"/>
      <c r="AR129" s="226" t="s">
        <v>234</v>
      </c>
      <c r="AT129" s="226" t="s">
        <v>229</v>
      </c>
      <c r="AU129" s="226" t="s">
        <v>84</v>
      </c>
      <c r="AY129" s="19" t="s">
        <v>227</v>
      </c>
      <c r="BE129" s="227">
        <f>IF(N129="základní",J129,0)</f>
        <v>0</v>
      </c>
      <c r="BF129" s="227">
        <f>IF(N129="snížená",J129,0)</f>
        <v>0</v>
      </c>
      <c r="BG129" s="227">
        <f>IF(N129="zákl. přenesená",J129,0)</f>
        <v>0</v>
      </c>
      <c r="BH129" s="227">
        <f>IF(N129="sníž. přenesená",J129,0)</f>
        <v>0</v>
      </c>
      <c r="BI129" s="227">
        <f>IF(N129="nulová",J129,0)</f>
        <v>0</v>
      </c>
      <c r="BJ129" s="19" t="s">
        <v>82</v>
      </c>
      <c r="BK129" s="227">
        <f>ROUND(I129*H129,2)</f>
        <v>0</v>
      </c>
      <c r="BL129" s="19" t="s">
        <v>234</v>
      </c>
      <c r="BM129" s="226" t="s">
        <v>1087</v>
      </c>
    </row>
    <row r="130" s="2" customFormat="1">
      <c r="A130" s="40"/>
      <c r="B130" s="41"/>
      <c r="C130" s="42"/>
      <c r="D130" s="228" t="s">
        <v>236</v>
      </c>
      <c r="E130" s="42"/>
      <c r="F130" s="229" t="s">
        <v>1088</v>
      </c>
      <c r="G130" s="42"/>
      <c r="H130" s="42"/>
      <c r="I130" s="230"/>
      <c r="J130" s="42"/>
      <c r="K130" s="42"/>
      <c r="L130" s="46"/>
      <c r="M130" s="231"/>
      <c r="N130" s="232"/>
      <c r="O130" s="86"/>
      <c r="P130" s="86"/>
      <c r="Q130" s="86"/>
      <c r="R130" s="86"/>
      <c r="S130" s="86"/>
      <c r="T130" s="86"/>
      <c r="U130" s="87"/>
      <c r="V130" s="40"/>
      <c r="W130" s="40"/>
      <c r="X130" s="40"/>
      <c r="Y130" s="40"/>
      <c r="Z130" s="40"/>
      <c r="AA130" s="40"/>
      <c r="AB130" s="40"/>
      <c r="AC130" s="40"/>
      <c r="AD130" s="40"/>
      <c r="AE130" s="40"/>
      <c r="AT130" s="19" t="s">
        <v>236</v>
      </c>
      <c r="AU130" s="19" t="s">
        <v>84</v>
      </c>
    </row>
    <row r="131" s="13" customFormat="1">
      <c r="A131" s="13"/>
      <c r="B131" s="233"/>
      <c r="C131" s="234"/>
      <c r="D131" s="235" t="s">
        <v>238</v>
      </c>
      <c r="E131" s="236" t="s">
        <v>19</v>
      </c>
      <c r="F131" s="237" t="s">
        <v>1089</v>
      </c>
      <c r="G131" s="234"/>
      <c r="H131" s="238">
        <v>0.12</v>
      </c>
      <c r="I131" s="239"/>
      <c r="J131" s="234"/>
      <c r="K131" s="234"/>
      <c r="L131" s="240"/>
      <c r="M131" s="241"/>
      <c r="N131" s="242"/>
      <c r="O131" s="242"/>
      <c r="P131" s="242"/>
      <c r="Q131" s="242"/>
      <c r="R131" s="242"/>
      <c r="S131" s="242"/>
      <c r="T131" s="242"/>
      <c r="U131" s="243"/>
      <c r="V131" s="13"/>
      <c r="W131" s="13"/>
      <c r="X131" s="13"/>
      <c r="Y131" s="13"/>
      <c r="Z131" s="13"/>
      <c r="AA131" s="13"/>
      <c r="AB131" s="13"/>
      <c r="AC131" s="13"/>
      <c r="AD131" s="13"/>
      <c r="AE131" s="13"/>
      <c r="AT131" s="244" t="s">
        <v>238</v>
      </c>
      <c r="AU131" s="244" t="s">
        <v>84</v>
      </c>
      <c r="AV131" s="13" t="s">
        <v>84</v>
      </c>
      <c r="AW131" s="13" t="s">
        <v>37</v>
      </c>
      <c r="AX131" s="13" t="s">
        <v>75</v>
      </c>
      <c r="AY131" s="244" t="s">
        <v>227</v>
      </c>
    </row>
    <row r="132" s="14" customFormat="1">
      <c r="A132" s="14"/>
      <c r="B132" s="245"/>
      <c r="C132" s="246"/>
      <c r="D132" s="235" t="s">
        <v>238</v>
      </c>
      <c r="E132" s="247" t="s">
        <v>19</v>
      </c>
      <c r="F132" s="248" t="s">
        <v>240</v>
      </c>
      <c r="G132" s="246"/>
      <c r="H132" s="249">
        <v>0.12</v>
      </c>
      <c r="I132" s="250"/>
      <c r="J132" s="246"/>
      <c r="K132" s="246"/>
      <c r="L132" s="251"/>
      <c r="M132" s="252"/>
      <c r="N132" s="253"/>
      <c r="O132" s="253"/>
      <c r="P132" s="253"/>
      <c r="Q132" s="253"/>
      <c r="R132" s="253"/>
      <c r="S132" s="253"/>
      <c r="T132" s="253"/>
      <c r="U132" s="254"/>
      <c r="V132" s="14"/>
      <c r="W132" s="14"/>
      <c r="X132" s="14"/>
      <c r="Y132" s="14"/>
      <c r="Z132" s="14"/>
      <c r="AA132" s="14"/>
      <c r="AB132" s="14"/>
      <c r="AC132" s="14"/>
      <c r="AD132" s="14"/>
      <c r="AE132" s="14"/>
      <c r="AT132" s="255" t="s">
        <v>238</v>
      </c>
      <c r="AU132" s="255" t="s">
        <v>84</v>
      </c>
      <c r="AV132" s="14" t="s">
        <v>234</v>
      </c>
      <c r="AW132" s="14" t="s">
        <v>37</v>
      </c>
      <c r="AX132" s="14" t="s">
        <v>82</v>
      </c>
      <c r="AY132" s="255" t="s">
        <v>227</v>
      </c>
    </row>
    <row r="133" s="12" customFormat="1" ht="22.8" customHeight="1">
      <c r="A133" s="12"/>
      <c r="B133" s="199"/>
      <c r="C133" s="200"/>
      <c r="D133" s="201" t="s">
        <v>74</v>
      </c>
      <c r="E133" s="213" t="s">
        <v>91</v>
      </c>
      <c r="F133" s="213" t="s">
        <v>382</v>
      </c>
      <c r="G133" s="200"/>
      <c r="H133" s="200"/>
      <c r="I133" s="203"/>
      <c r="J133" s="214">
        <f>BK133</f>
        <v>0</v>
      </c>
      <c r="K133" s="200"/>
      <c r="L133" s="205"/>
      <c r="M133" s="206"/>
      <c r="N133" s="207"/>
      <c r="O133" s="207"/>
      <c r="P133" s="208">
        <f>SUM(P134:P171)</f>
        <v>0</v>
      </c>
      <c r="Q133" s="207"/>
      <c r="R133" s="208">
        <f>SUM(R134:R171)</f>
        <v>38.105612629999996</v>
      </c>
      <c r="S133" s="207"/>
      <c r="T133" s="208">
        <f>SUM(T134:T171)</f>
        <v>0</v>
      </c>
      <c r="U133" s="209"/>
      <c r="V133" s="12"/>
      <c r="W133" s="12"/>
      <c r="X133" s="12"/>
      <c r="Y133" s="12"/>
      <c r="Z133" s="12"/>
      <c r="AA133" s="12"/>
      <c r="AB133" s="12"/>
      <c r="AC133" s="12"/>
      <c r="AD133" s="12"/>
      <c r="AE133" s="12"/>
      <c r="AR133" s="210" t="s">
        <v>82</v>
      </c>
      <c r="AT133" s="211" t="s">
        <v>74</v>
      </c>
      <c r="AU133" s="211" t="s">
        <v>82</v>
      </c>
      <c r="AY133" s="210" t="s">
        <v>227</v>
      </c>
      <c r="BK133" s="212">
        <f>SUM(BK134:BK171)</f>
        <v>0</v>
      </c>
    </row>
    <row r="134" s="2" customFormat="1" ht="24.15" customHeight="1">
      <c r="A134" s="40"/>
      <c r="B134" s="41"/>
      <c r="C134" s="215" t="s">
        <v>285</v>
      </c>
      <c r="D134" s="215" t="s">
        <v>229</v>
      </c>
      <c r="E134" s="216" t="s">
        <v>830</v>
      </c>
      <c r="F134" s="217" t="s">
        <v>831</v>
      </c>
      <c r="G134" s="218" t="s">
        <v>348</v>
      </c>
      <c r="H134" s="219">
        <v>7</v>
      </c>
      <c r="I134" s="220"/>
      <c r="J134" s="221">
        <f>ROUND(I134*H134,2)</f>
        <v>0</v>
      </c>
      <c r="K134" s="217" t="s">
        <v>233</v>
      </c>
      <c r="L134" s="46"/>
      <c r="M134" s="222" t="s">
        <v>19</v>
      </c>
      <c r="N134" s="223" t="s">
        <v>46</v>
      </c>
      <c r="O134" s="86"/>
      <c r="P134" s="224">
        <f>O134*H134</f>
        <v>0</v>
      </c>
      <c r="Q134" s="224">
        <v>0.032349999999999997</v>
      </c>
      <c r="R134" s="224">
        <f>Q134*H134</f>
        <v>0.22644999999999999</v>
      </c>
      <c r="S134" s="224">
        <v>0</v>
      </c>
      <c r="T134" s="224">
        <f>S134*H134</f>
        <v>0</v>
      </c>
      <c r="U134" s="225" t="s">
        <v>19</v>
      </c>
      <c r="V134" s="40"/>
      <c r="W134" s="40"/>
      <c r="X134" s="40"/>
      <c r="Y134" s="40"/>
      <c r="Z134" s="40"/>
      <c r="AA134" s="40"/>
      <c r="AB134" s="40"/>
      <c r="AC134" s="40"/>
      <c r="AD134" s="40"/>
      <c r="AE134" s="40"/>
      <c r="AR134" s="226" t="s">
        <v>234</v>
      </c>
      <c r="AT134" s="226" t="s">
        <v>229</v>
      </c>
      <c r="AU134" s="226" t="s">
        <v>84</v>
      </c>
      <c r="AY134" s="19" t="s">
        <v>227</v>
      </c>
      <c r="BE134" s="227">
        <f>IF(N134="základní",J134,0)</f>
        <v>0</v>
      </c>
      <c r="BF134" s="227">
        <f>IF(N134="snížená",J134,0)</f>
        <v>0</v>
      </c>
      <c r="BG134" s="227">
        <f>IF(N134="zákl. přenesená",J134,0)</f>
        <v>0</v>
      </c>
      <c r="BH134" s="227">
        <f>IF(N134="sníž. přenesená",J134,0)</f>
        <v>0</v>
      </c>
      <c r="BI134" s="227">
        <f>IF(N134="nulová",J134,0)</f>
        <v>0</v>
      </c>
      <c r="BJ134" s="19" t="s">
        <v>82</v>
      </c>
      <c r="BK134" s="227">
        <f>ROUND(I134*H134,2)</f>
        <v>0</v>
      </c>
      <c r="BL134" s="19" t="s">
        <v>234</v>
      </c>
      <c r="BM134" s="226" t="s">
        <v>1090</v>
      </c>
    </row>
    <row r="135" s="2" customFormat="1">
      <c r="A135" s="40"/>
      <c r="B135" s="41"/>
      <c r="C135" s="42"/>
      <c r="D135" s="228" t="s">
        <v>236</v>
      </c>
      <c r="E135" s="42"/>
      <c r="F135" s="229" t="s">
        <v>833</v>
      </c>
      <c r="G135" s="42"/>
      <c r="H135" s="42"/>
      <c r="I135" s="230"/>
      <c r="J135" s="42"/>
      <c r="K135" s="42"/>
      <c r="L135" s="46"/>
      <c r="M135" s="231"/>
      <c r="N135" s="232"/>
      <c r="O135" s="86"/>
      <c r="P135" s="86"/>
      <c r="Q135" s="86"/>
      <c r="R135" s="86"/>
      <c r="S135" s="86"/>
      <c r="T135" s="86"/>
      <c r="U135" s="87"/>
      <c r="V135" s="40"/>
      <c r="W135" s="40"/>
      <c r="X135" s="40"/>
      <c r="Y135" s="40"/>
      <c r="Z135" s="40"/>
      <c r="AA135" s="40"/>
      <c r="AB135" s="40"/>
      <c r="AC135" s="40"/>
      <c r="AD135" s="40"/>
      <c r="AE135" s="40"/>
      <c r="AT135" s="19" t="s">
        <v>236</v>
      </c>
      <c r="AU135" s="19" t="s">
        <v>84</v>
      </c>
    </row>
    <row r="136" s="13" customFormat="1">
      <c r="A136" s="13"/>
      <c r="B136" s="233"/>
      <c r="C136" s="234"/>
      <c r="D136" s="235" t="s">
        <v>238</v>
      </c>
      <c r="E136" s="236" t="s">
        <v>19</v>
      </c>
      <c r="F136" s="237" t="s">
        <v>1091</v>
      </c>
      <c r="G136" s="234"/>
      <c r="H136" s="238">
        <v>7</v>
      </c>
      <c r="I136" s="239"/>
      <c r="J136" s="234"/>
      <c r="K136" s="234"/>
      <c r="L136" s="240"/>
      <c r="M136" s="241"/>
      <c r="N136" s="242"/>
      <c r="O136" s="242"/>
      <c r="P136" s="242"/>
      <c r="Q136" s="242"/>
      <c r="R136" s="242"/>
      <c r="S136" s="242"/>
      <c r="T136" s="242"/>
      <c r="U136" s="243"/>
      <c r="V136" s="13"/>
      <c r="W136" s="13"/>
      <c r="X136" s="13"/>
      <c r="Y136" s="13"/>
      <c r="Z136" s="13"/>
      <c r="AA136" s="13"/>
      <c r="AB136" s="13"/>
      <c r="AC136" s="13"/>
      <c r="AD136" s="13"/>
      <c r="AE136" s="13"/>
      <c r="AT136" s="244" t="s">
        <v>238</v>
      </c>
      <c r="AU136" s="244" t="s">
        <v>84</v>
      </c>
      <c r="AV136" s="13" t="s">
        <v>84</v>
      </c>
      <c r="AW136" s="13" t="s">
        <v>37</v>
      </c>
      <c r="AX136" s="13" t="s">
        <v>75</v>
      </c>
      <c r="AY136" s="244" t="s">
        <v>227</v>
      </c>
    </row>
    <row r="137" s="14" customFormat="1">
      <c r="A137" s="14"/>
      <c r="B137" s="245"/>
      <c r="C137" s="246"/>
      <c r="D137" s="235" t="s">
        <v>238</v>
      </c>
      <c r="E137" s="247" t="s">
        <v>19</v>
      </c>
      <c r="F137" s="248" t="s">
        <v>240</v>
      </c>
      <c r="G137" s="246"/>
      <c r="H137" s="249">
        <v>7</v>
      </c>
      <c r="I137" s="250"/>
      <c r="J137" s="246"/>
      <c r="K137" s="246"/>
      <c r="L137" s="251"/>
      <c r="M137" s="252"/>
      <c r="N137" s="253"/>
      <c r="O137" s="253"/>
      <c r="P137" s="253"/>
      <c r="Q137" s="253"/>
      <c r="R137" s="253"/>
      <c r="S137" s="253"/>
      <c r="T137" s="253"/>
      <c r="U137" s="254"/>
      <c r="V137" s="14"/>
      <c r="W137" s="14"/>
      <c r="X137" s="14"/>
      <c r="Y137" s="14"/>
      <c r="Z137" s="14"/>
      <c r="AA137" s="14"/>
      <c r="AB137" s="14"/>
      <c r="AC137" s="14"/>
      <c r="AD137" s="14"/>
      <c r="AE137" s="14"/>
      <c r="AT137" s="255" t="s">
        <v>238</v>
      </c>
      <c r="AU137" s="255" t="s">
        <v>84</v>
      </c>
      <c r="AV137" s="14" t="s">
        <v>234</v>
      </c>
      <c r="AW137" s="14" t="s">
        <v>37</v>
      </c>
      <c r="AX137" s="14" t="s">
        <v>82</v>
      </c>
      <c r="AY137" s="255" t="s">
        <v>227</v>
      </c>
    </row>
    <row r="138" s="2" customFormat="1" ht="24.15" customHeight="1">
      <c r="A138" s="40"/>
      <c r="B138" s="41"/>
      <c r="C138" s="215" t="s">
        <v>245</v>
      </c>
      <c r="D138" s="215" t="s">
        <v>229</v>
      </c>
      <c r="E138" s="216" t="s">
        <v>383</v>
      </c>
      <c r="F138" s="217" t="s">
        <v>384</v>
      </c>
      <c r="G138" s="218" t="s">
        <v>244</v>
      </c>
      <c r="H138" s="219">
        <v>0.192</v>
      </c>
      <c r="I138" s="220"/>
      <c r="J138" s="221">
        <f>ROUND(I138*H138,2)</f>
        <v>0</v>
      </c>
      <c r="K138" s="217" t="s">
        <v>233</v>
      </c>
      <c r="L138" s="46"/>
      <c r="M138" s="222" t="s">
        <v>19</v>
      </c>
      <c r="N138" s="223" t="s">
        <v>46</v>
      </c>
      <c r="O138" s="86"/>
      <c r="P138" s="224">
        <f>O138*H138</f>
        <v>0</v>
      </c>
      <c r="Q138" s="224">
        <v>0.019539999999999998</v>
      </c>
      <c r="R138" s="224">
        <f>Q138*H138</f>
        <v>0.0037516799999999999</v>
      </c>
      <c r="S138" s="224">
        <v>0</v>
      </c>
      <c r="T138" s="224">
        <f>S138*H138</f>
        <v>0</v>
      </c>
      <c r="U138" s="225" t="s">
        <v>19</v>
      </c>
      <c r="V138" s="40"/>
      <c r="W138" s="40"/>
      <c r="X138" s="40"/>
      <c r="Y138" s="40"/>
      <c r="Z138" s="40"/>
      <c r="AA138" s="40"/>
      <c r="AB138" s="40"/>
      <c r="AC138" s="40"/>
      <c r="AD138" s="40"/>
      <c r="AE138" s="40"/>
      <c r="AR138" s="226" t="s">
        <v>234</v>
      </c>
      <c r="AT138" s="226" t="s">
        <v>229</v>
      </c>
      <c r="AU138" s="226" t="s">
        <v>84</v>
      </c>
      <c r="AY138" s="19" t="s">
        <v>227</v>
      </c>
      <c r="BE138" s="227">
        <f>IF(N138="základní",J138,0)</f>
        <v>0</v>
      </c>
      <c r="BF138" s="227">
        <f>IF(N138="snížená",J138,0)</f>
        <v>0</v>
      </c>
      <c r="BG138" s="227">
        <f>IF(N138="zákl. přenesená",J138,0)</f>
        <v>0</v>
      </c>
      <c r="BH138" s="227">
        <f>IF(N138="sníž. přenesená",J138,0)</f>
        <v>0</v>
      </c>
      <c r="BI138" s="227">
        <f>IF(N138="nulová",J138,0)</f>
        <v>0</v>
      </c>
      <c r="BJ138" s="19" t="s">
        <v>82</v>
      </c>
      <c r="BK138" s="227">
        <f>ROUND(I138*H138,2)</f>
        <v>0</v>
      </c>
      <c r="BL138" s="19" t="s">
        <v>234</v>
      </c>
      <c r="BM138" s="226" t="s">
        <v>1092</v>
      </c>
    </row>
    <row r="139" s="2" customFormat="1">
      <c r="A139" s="40"/>
      <c r="B139" s="41"/>
      <c r="C139" s="42"/>
      <c r="D139" s="228" t="s">
        <v>236</v>
      </c>
      <c r="E139" s="42"/>
      <c r="F139" s="229" t="s">
        <v>386</v>
      </c>
      <c r="G139" s="42"/>
      <c r="H139" s="42"/>
      <c r="I139" s="230"/>
      <c r="J139" s="42"/>
      <c r="K139" s="42"/>
      <c r="L139" s="46"/>
      <c r="M139" s="231"/>
      <c r="N139" s="232"/>
      <c r="O139" s="86"/>
      <c r="P139" s="86"/>
      <c r="Q139" s="86"/>
      <c r="R139" s="86"/>
      <c r="S139" s="86"/>
      <c r="T139" s="86"/>
      <c r="U139" s="87"/>
      <c r="V139" s="40"/>
      <c r="W139" s="40"/>
      <c r="X139" s="40"/>
      <c r="Y139" s="40"/>
      <c r="Z139" s="40"/>
      <c r="AA139" s="40"/>
      <c r="AB139" s="40"/>
      <c r="AC139" s="40"/>
      <c r="AD139" s="40"/>
      <c r="AE139" s="40"/>
      <c r="AT139" s="19" t="s">
        <v>236</v>
      </c>
      <c r="AU139" s="19" t="s">
        <v>84</v>
      </c>
    </row>
    <row r="140" s="15" customFormat="1">
      <c r="A140" s="15"/>
      <c r="B140" s="266"/>
      <c r="C140" s="267"/>
      <c r="D140" s="235" t="s">
        <v>238</v>
      </c>
      <c r="E140" s="268" t="s">
        <v>19</v>
      </c>
      <c r="F140" s="269" t="s">
        <v>387</v>
      </c>
      <c r="G140" s="267"/>
      <c r="H140" s="268" t="s">
        <v>19</v>
      </c>
      <c r="I140" s="270"/>
      <c r="J140" s="267"/>
      <c r="K140" s="267"/>
      <c r="L140" s="271"/>
      <c r="M140" s="272"/>
      <c r="N140" s="273"/>
      <c r="O140" s="273"/>
      <c r="P140" s="273"/>
      <c r="Q140" s="273"/>
      <c r="R140" s="273"/>
      <c r="S140" s="273"/>
      <c r="T140" s="273"/>
      <c r="U140" s="274"/>
      <c r="V140" s="15"/>
      <c r="W140" s="15"/>
      <c r="X140" s="15"/>
      <c r="Y140" s="15"/>
      <c r="Z140" s="15"/>
      <c r="AA140" s="15"/>
      <c r="AB140" s="15"/>
      <c r="AC140" s="15"/>
      <c r="AD140" s="15"/>
      <c r="AE140" s="15"/>
      <c r="AT140" s="275" t="s">
        <v>238</v>
      </c>
      <c r="AU140" s="275" t="s">
        <v>84</v>
      </c>
      <c r="AV140" s="15" t="s">
        <v>82</v>
      </c>
      <c r="AW140" s="15" t="s">
        <v>37</v>
      </c>
      <c r="AX140" s="15" t="s">
        <v>75</v>
      </c>
      <c r="AY140" s="275" t="s">
        <v>227</v>
      </c>
    </row>
    <row r="141" s="13" customFormat="1">
      <c r="A141" s="13"/>
      <c r="B141" s="233"/>
      <c r="C141" s="234"/>
      <c r="D141" s="235" t="s">
        <v>238</v>
      </c>
      <c r="E141" s="236" t="s">
        <v>19</v>
      </c>
      <c r="F141" s="237" t="s">
        <v>1093</v>
      </c>
      <c r="G141" s="234"/>
      <c r="H141" s="238">
        <v>0.014</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3" customFormat="1">
      <c r="A142" s="13"/>
      <c r="B142" s="233"/>
      <c r="C142" s="234"/>
      <c r="D142" s="235" t="s">
        <v>238</v>
      </c>
      <c r="E142" s="236" t="s">
        <v>19</v>
      </c>
      <c r="F142" s="237" t="s">
        <v>1094</v>
      </c>
      <c r="G142" s="234"/>
      <c r="H142" s="238">
        <v>0.052999999999999998</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3" customFormat="1">
      <c r="A143" s="13"/>
      <c r="B143" s="233"/>
      <c r="C143" s="234"/>
      <c r="D143" s="235" t="s">
        <v>238</v>
      </c>
      <c r="E143" s="236" t="s">
        <v>19</v>
      </c>
      <c r="F143" s="237" t="s">
        <v>1095</v>
      </c>
      <c r="G143" s="234"/>
      <c r="H143" s="238">
        <v>0.058999999999999997</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84</v>
      </c>
      <c r="AV143" s="13" t="s">
        <v>84</v>
      </c>
      <c r="AW143" s="13" t="s">
        <v>37</v>
      </c>
      <c r="AX143" s="13" t="s">
        <v>75</v>
      </c>
      <c r="AY143" s="244" t="s">
        <v>227</v>
      </c>
    </row>
    <row r="144" s="13" customFormat="1">
      <c r="A144" s="13"/>
      <c r="B144" s="233"/>
      <c r="C144" s="234"/>
      <c r="D144" s="235" t="s">
        <v>238</v>
      </c>
      <c r="E144" s="236" t="s">
        <v>19</v>
      </c>
      <c r="F144" s="237" t="s">
        <v>1096</v>
      </c>
      <c r="G144" s="234"/>
      <c r="H144" s="238">
        <v>0.066000000000000003</v>
      </c>
      <c r="I144" s="239"/>
      <c r="J144" s="234"/>
      <c r="K144" s="234"/>
      <c r="L144" s="240"/>
      <c r="M144" s="241"/>
      <c r="N144" s="242"/>
      <c r="O144" s="242"/>
      <c r="P144" s="242"/>
      <c r="Q144" s="242"/>
      <c r="R144" s="242"/>
      <c r="S144" s="242"/>
      <c r="T144" s="242"/>
      <c r="U144" s="243"/>
      <c r="V144" s="13"/>
      <c r="W144" s="13"/>
      <c r="X144" s="13"/>
      <c r="Y144" s="13"/>
      <c r="Z144" s="13"/>
      <c r="AA144" s="13"/>
      <c r="AB144" s="13"/>
      <c r="AC144" s="13"/>
      <c r="AD144" s="13"/>
      <c r="AE144" s="13"/>
      <c r="AT144" s="244" t="s">
        <v>238</v>
      </c>
      <c r="AU144" s="244" t="s">
        <v>84</v>
      </c>
      <c r="AV144" s="13" t="s">
        <v>84</v>
      </c>
      <c r="AW144" s="13" t="s">
        <v>37</v>
      </c>
      <c r="AX144" s="13" t="s">
        <v>75</v>
      </c>
      <c r="AY144" s="244" t="s">
        <v>227</v>
      </c>
    </row>
    <row r="145" s="14" customFormat="1">
      <c r="A145" s="14"/>
      <c r="B145" s="245"/>
      <c r="C145" s="246"/>
      <c r="D145" s="235" t="s">
        <v>238</v>
      </c>
      <c r="E145" s="247" t="s">
        <v>19</v>
      </c>
      <c r="F145" s="248" t="s">
        <v>240</v>
      </c>
      <c r="G145" s="246"/>
      <c r="H145" s="249">
        <v>0.192</v>
      </c>
      <c r="I145" s="250"/>
      <c r="J145" s="246"/>
      <c r="K145" s="246"/>
      <c r="L145" s="251"/>
      <c r="M145" s="252"/>
      <c r="N145" s="253"/>
      <c r="O145" s="253"/>
      <c r="P145" s="253"/>
      <c r="Q145" s="253"/>
      <c r="R145" s="253"/>
      <c r="S145" s="253"/>
      <c r="T145" s="253"/>
      <c r="U145" s="254"/>
      <c r="V145" s="14"/>
      <c r="W145" s="14"/>
      <c r="X145" s="14"/>
      <c r="Y145" s="14"/>
      <c r="Z145" s="14"/>
      <c r="AA145" s="14"/>
      <c r="AB145" s="14"/>
      <c r="AC145" s="14"/>
      <c r="AD145" s="14"/>
      <c r="AE145" s="14"/>
      <c r="AT145" s="255" t="s">
        <v>238</v>
      </c>
      <c r="AU145" s="255" t="s">
        <v>84</v>
      </c>
      <c r="AV145" s="14" t="s">
        <v>234</v>
      </c>
      <c r="AW145" s="14" t="s">
        <v>37</v>
      </c>
      <c r="AX145" s="14" t="s">
        <v>82</v>
      </c>
      <c r="AY145" s="255" t="s">
        <v>227</v>
      </c>
    </row>
    <row r="146" s="2" customFormat="1" ht="16.5" customHeight="1">
      <c r="A146" s="40"/>
      <c r="B146" s="41"/>
      <c r="C146" s="256" t="s">
        <v>255</v>
      </c>
      <c r="D146" s="256" t="s">
        <v>241</v>
      </c>
      <c r="E146" s="257" t="s">
        <v>391</v>
      </c>
      <c r="F146" s="258" t="s">
        <v>392</v>
      </c>
      <c r="G146" s="259" t="s">
        <v>244</v>
      </c>
      <c r="H146" s="260">
        <v>0.192</v>
      </c>
      <c r="I146" s="261"/>
      <c r="J146" s="262">
        <f>ROUND(I146*H146,2)</f>
        <v>0</v>
      </c>
      <c r="K146" s="258" t="s">
        <v>233</v>
      </c>
      <c r="L146" s="263"/>
      <c r="M146" s="264" t="s">
        <v>19</v>
      </c>
      <c r="N146" s="265" t="s">
        <v>46</v>
      </c>
      <c r="O146" s="86"/>
      <c r="P146" s="224">
        <f>O146*H146</f>
        <v>0</v>
      </c>
      <c r="Q146" s="224">
        <v>1</v>
      </c>
      <c r="R146" s="224">
        <f>Q146*H146</f>
        <v>0.192</v>
      </c>
      <c r="S146" s="224">
        <v>0</v>
      </c>
      <c r="T146" s="224">
        <f>S146*H146</f>
        <v>0</v>
      </c>
      <c r="U146" s="225" t="s">
        <v>19</v>
      </c>
      <c r="V146" s="40"/>
      <c r="W146" s="40"/>
      <c r="X146" s="40"/>
      <c r="Y146" s="40"/>
      <c r="Z146" s="40"/>
      <c r="AA146" s="40"/>
      <c r="AB146" s="40"/>
      <c r="AC146" s="40"/>
      <c r="AD146" s="40"/>
      <c r="AE146" s="40"/>
      <c r="AR146" s="226" t="s">
        <v>245</v>
      </c>
      <c r="AT146" s="226" t="s">
        <v>241</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1097</v>
      </c>
    </row>
    <row r="147" s="2" customFormat="1" ht="24.15" customHeight="1">
      <c r="A147" s="40"/>
      <c r="B147" s="41"/>
      <c r="C147" s="215" t="s">
        <v>117</v>
      </c>
      <c r="D147" s="215" t="s">
        <v>229</v>
      </c>
      <c r="E147" s="216" t="s">
        <v>1098</v>
      </c>
      <c r="F147" s="217" t="s">
        <v>1099</v>
      </c>
      <c r="G147" s="218" t="s">
        <v>259</v>
      </c>
      <c r="H147" s="219">
        <v>84</v>
      </c>
      <c r="I147" s="220"/>
      <c r="J147" s="221">
        <f>ROUND(I147*H147,2)</f>
        <v>0</v>
      </c>
      <c r="K147" s="217" t="s">
        <v>233</v>
      </c>
      <c r="L147" s="46"/>
      <c r="M147" s="222" t="s">
        <v>19</v>
      </c>
      <c r="N147" s="223" t="s">
        <v>46</v>
      </c>
      <c r="O147" s="86"/>
      <c r="P147" s="224">
        <f>O147*H147</f>
        <v>0</v>
      </c>
      <c r="Q147" s="224">
        <v>0.3206</v>
      </c>
      <c r="R147" s="224">
        <f>Q147*H147</f>
        <v>26.930399999999999</v>
      </c>
      <c r="S147" s="224">
        <v>0</v>
      </c>
      <c r="T147" s="224">
        <f>S147*H147</f>
        <v>0</v>
      </c>
      <c r="U147" s="225" t="s">
        <v>19</v>
      </c>
      <c r="V147" s="40"/>
      <c r="W147" s="40"/>
      <c r="X147" s="40"/>
      <c r="Y147" s="40"/>
      <c r="Z147" s="40"/>
      <c r="AA147" s="40"/>
      <c r="AB147" s="40"/>
      <c r="AC147" s="40"/>
      <c r="AD147" s="40"/>
      <c r="AE147" s="40"/>
      <c r="AR147" s="226" t="s">
        <v>234</v>
      </c>
      <c r="AT147" s="226" t="s">
        <v>229</v>
      </c>
      <c r="AU147" s="226" t="s">
        <v>84</v>
      </c>
      <c r="AY147" s="19" t="s">
        <v>227</v>
      </c>
      <c r="BE147" s="227">
        <f>IF(N147="základní",J147,0)</f>
        <v>0</v>
      </c>
      <c r="BF147" s="227">
        <f>IF(N147="snížená",J147,0)</f>
        <v>0</v>
      </c>
      <c r="BG147" s="227">
        <f>IF(N147="zákl. přenesená",J147,0)</f>
        <v>0</v>
      </c>
      <c r="BH147" s="227">
        <f>IF(N147="sníž. přenesená",J147,0)</f>
        <v>0</v>
      </c>
      <c r="BI147" s="227">
        <f>IF(N147="nulová",J147,0)</f>
        <v>0</v>
      </c>
      <c r="BJ147" s="19" t="s">
        <v>82</v>
      </c>
      <c r="BK147" s="227">
        <f>ROUND(I147*H147,2)</f>
        <v>0</v>
      </c>
      <c r="BL147" s="19" t="s">
        <v>234</v>
      </c>
      <c r="BM147" s="226" t="s">
        <v>1100</v>
      </c>
    </row>
    <row r="148" s="2" customFormat="1">
      <c r="A148" s="40"/>
      <c r="B148" s="41"/>
      <c r="C148" s="42"/>
      <c r="D148" s="228" t="s">
        <v>236</v>
      </c>
      <c r="E148" s="42"/>
      <c r="F148" s="229" t="s">
        <v>1101</v>
      </c>
      <c r="G148" s="42"/>
      <c r="H148" s="42"/>
      <c r="I148" s="230"/>
      <c r="J148" s="42"/>
      <c r="K148" s="42"/>
      <c r="L148" s="46"/>
      <c r="M148" s="231"/>
      <c r="N148" s="232"/>
      <c r="O148" s="86"/>
      <c r="P148" s="86"/>
      <c r="Q148" s="86"/>
      <c r="R148" s="86"/>
      <c r="S148" s="86"/>
      <c r="T148" s="86"/>
      <c r="U148" s="87"/>
      <c r="V148" s="40"/>
      <c r="W148" s="40"/>
      <c r="X148" s="40"/>
      <c r="Y148" s="40"/>
      <c r="Z148" s="40"/>
      <c r="AA148" s="40"/>
      <c r="AB148" s="40"/>
      <c r="AC148" s="40"/>
      <c r="AD148" s="40"/>
      <c r="AE148" s="40"/>
      <c r="AT148" s="19" t="s">
        <v>236</v>
      </c>
      <c r="AU148" s="19" t="s">
        <v>84</v>
      </c>
    </row>
    <row r="149" s="13" customFormat="1">
      <c r="A149" s="13"/>
      <c r="B149" s="233"/>
      <c r="C149" s="234"/>
      <c r="D149" s="235" t="s">
        <v>238</v>
      </c>
      <c r="E149" s="236" t="s">
        <v>19</v>
      </c>
      <c r="F149" s="237" t="s">
        <v>1102</v>
      </c>
      <c r="G149" s="234"/>
      <c r="H149" s="238">
        <v>84</v>
      </c>
      <c r="I149" s="239"/>
      <c r="J149" s="234"/>
      <c r="K149" s="234"/>
      <c r="L149" s="240"/>
      <c r="M149" s="241"/>
      <c r="N149" s="242"/>
      <c r="O149" s="242"/>
      <c r="P149" s="242"/>
      <c r="Q149" s="242"/>
      <c r="R149" s="242"/>
      <c r="S149" s="242"/>
      <c r="T149" s="242"/>
      <c r="U149" s="243"/>
      <c r="V149" s="13"/>
      <c r="W149" s="13"/>
      <c r="X149" s="13"/>
      <c r="Y149" s="13"/>
      <c r="Z149" s="13"/>
      <c r="AA149" s="13"/>
      <c r="AB149" s="13"/>
      <c r="AC149" s="13"/>
      <c r="AD149" s="13"/>
      <c r="AE149" s="13"/>
      <c r="AT149" s="244" t="s">
        <v>238</v>
      </c>
      <c r="AU149" s="244" t="s">
        <v>84</v>
      </c>
      <c r="AV149" s="13" t="s">
        <v>84</v>
      </c>
      <c r="AW149" s="13" t="s">
        <v>37</v>
      </c>
      <c r="AX149" s="13" t="s">
        <v>75</v>
      </c>
      <c r="AY149" s="244" t="s">
        <v>227</v>
      </c>
    </row>
    <row r="150" s="14" customFormat="1">
      <c r="A150" s="14"/>
      <c r="B150" s="245"/>
      <c r="C150" s="246"/>
      <c r="D150" s="235" t="s">
        <v>238</v>
      </c>
      <c r="E150" s="247" t="s">
        <v>19</v>
      </c>
      <c r="F150" s="248" t="s">
        <v>240</v>
      </c>
      <c r="G150" s="246"/>
      <c r="H150" s="249">
        <v>84</v>
      </c>
      <c r="I150" s="250"/>
      <c r="J150" s="246"/>
      <c r="K150" s="246"/>
      <c r="L150" s="251"/>
      <c r="M150" s="252"/>
      <c r="N150" s="253"/>
      <c r="O150" s="253"/>
      <c r="P150" s="253"/>
      <c r="Q150" s="253"/>
      <c r="R150" s="253"/>
      <c r="S150" s="253"/>
      <c r="T150" s="253"/>
      <c r="U150" s="254"/>
      <c r="V150" s="14"/>
      <c r="W150" s="14"/>
      <c r="X150" s="14"/>
      <c r="Y150" s="14"/>
      <c r="Z150" s="14"/>
      <c r="AA150" s="14"/>
      <c r="AB150" s="14"/>
      <c r="AC150" s="14"/>
      <c r="AD150" s="14"/>
      <c r="AE150" s="14"/>
      <c r="AT150" s="255" t="s">
        <v>238</v>
      </c>
      <c r="AU150" s="255" t="s">
        <v>84</v>
      </c>
      <c r="AV150" s="14" t="s">
        <v>234</v>
      </c>
      <c r="AW150" s="14" t="s">
        <v>37</v>
      </c>
      <c r="AX150" s="14" t="s">
        <v>82</v>
      </c>
      <c r="AY150" s="255" t="s">
        <v>227</v>
      </c>
    </row>
    <row r="151" s="2" customFormat="1" ht="24.15" customHeight="1">
      <c r="A151" s="40"/>
      <c r="B151" s="41"/>
      <c r="C151" s="215" t="s">
        <v>120</v>
      </c>
      <c r="D151" s="215" t="s">
        <v>229</v>
      </c>
      <c r="E151" s="216" t="s">
        <v>394</v>
      </c>
      <c r="F151" s="217" t="s">
        <v>395</v>
      </c>
      <c r="G151" s="218" t="s">
        <v>259</v>
      </c>
      <c r="H151" s="219">
        <v>130.22499999999999</v>
      </c>
      <c r="I151" s="220"/>
      <c r="J151" s="221">
        <f>ROUND(I151*H151,2)</f>
        <v>0</v>
      </c>
      <c r="K151" s="217" t="s">
        <v>233</v>
      </c>
      <c r="L151" s="46"/>
      <c r="M151" s="222" t="s">
        <v>19</v>
      </c>
      <c r="N151" s="223" t="s">
        <v>46</v>
      </c>
      <c r="O151" s="86"/>
      <c r="P151" s="224">
        <f>O151*H151</f>
        <v>0</v>
      </c>
      <c r="Q151" s="224">
        <v>0.079210000000000003</v>
      </c>
      <c r="R151" s="224">
        <f>Q151*H151</f>
        <v>10.31512225</v>
      </c>
      <c r="S151" s="224">
        <v>0</v>
      </c>
      <c r="T151" s="224">
        <f>S151*H151</f>
        <v>0</v>
      </c>
      <c r="U151" s="225" t="s">
        <v>19</v>
      </c>
      <c r="V151" s="40"/>
      <c r="W151" s="40"/>
      <c r="X151" s="40"/>
      <c r="Y151" s="40"/>
      <c r="Z151" s="40"/>
      <c r="AA151" s="40"/>
      <c r="AB151" s="40"/>
      <c r="AC151" s="40"/>
      <c r="AD151" s="40"/>
      <c r="AE151" s="40"/>
      <c r="AR151" s="226" t="s">
        <v>234</v>
      </c>
      <c r="AT151" s="226" t="s">
        <v>229</v>
      </c>
      <c r="AU151" s="226" t="s">
        <v>84</v>
      </c>
      <c r="AY151" s="19" t="s">
        <v>227</v>
      </c>
      <c r="BE151" s="227">
        <f>IF(N151="základní",J151,0)</f>
        <v>0</v>
      </c>
      <c r="BF151" s="227">
        <f>IF(N151="snížená",J151,0)</f>
        <v>0</v>
      </c>
      <c r="BG151" s="227">
        <f>IF(N151="zákl. přenesená",J151,0)</f>
        <v>0</v>
      </c>
      <c r="BH151" s="227">
        <f>IF(N151="sníž. přenesená",J151,0)</f>
        <v>0</v>
      </c>
      <c r="BI151" s="227">
        <f>IF(N151="nulová",J151,0)</f>
        <v>0</v>
      </c>
      <c r="BJ151" s="19" t="s">
        <v>82</v>
      </c>
      <c r="BK151" s="227">
        <f>ROUND(I151*H151,2)</f>
        <v>0</v>
      </c>
      <c r="BL151" s="19" t="s">
        <v>234</v>
      </c>
      <c r="BM151" s="226" t="s">
        <v>1103</v>
      </c>
    </row>
    <row r="152" s="2" customFormat="1">
      <c r="A152" s="40"/>
      <c r="B152" s="41"/>
      <c r="C152" s="42"/>
      <c r="D152" s="228" t="s">
        <v>236</v>
      </c>
      <c r="E152" s="42"/>
      <c r="F152" s="229" t="s">
        <v>397</v>
      </c>
      <c r="G152" s="42"/>
      <c r="H152" s="42"/>
      <c r="I152" s="230"/>
      <c r="J152" s="42"/>
      <c r="K152" s="42"/>
      <c r="L152" s="46"/>
      <c r="M152" s="231"/>
      <c r="N152" s="232"/>
      <c r="O152" s="86"/>
      <c r="P152" s="86"/>
      <c r="Q152" s="86"/>
      <c r="R152" s="86"/>
      <c r="S152" s="86"/>
      <c r="T152" s="86"/>
      <c r="U152" s="87"/>
      <c r="V152" s="40"/>
      <c r="W152" s="40"/>
      <c r="X152" s="40"/>
      <c r="Y152" s="40"/>
      <c r="Z152" s="40"/>
      <c r="AA152" s="40"/>
      <c r="AB152" s="40"/>
      <c r="AC152" s="40"/>
      <c r="AD152" s="40"/>
      <c r="AE152" s="40"/>
      <c r="AT152" s="19" t="s">
        <v>236</v>
      </c>
      <c r="AU152" s="19" t="s">
        <v>84</v>
      </c>
    </row>
    <row r="153" s="13" customFormat="1">
      <c r="A153" s="13"/>
      <c r="B153" s="233"/>
      <c r="C153" s="234"/>
      <c r="D153" s="235" t="s">
        <v>238</v>
      </c>
      <c r="E153" s="236" t="s">
        <v>19</v>
      </c>
      <c r="F153" s="237" t="s">
        <v>1104</v>
      </c>
      <c r="G153" s="234"/>
      <c r="H153" s="238">
        <v>166.72499999999999</v>
      </c>
      <c r="I153" s="239"/>
      <c r="J153" s="234"/>
      <c r="K153" s="234"/>
      <c r="L153" s="240"/>
      <c r="M153" s="241"/>
      <c r="N153" s="242"/>
      <c r="O153" s="242"/>
      <c r="P153" s="242"/>
      <c r="Q153" s="242"/>
      <c r="R153" s="242"/>
      <c r="S153" s="242"/>
      <c r="T153" s="242"/>
      <c r="U153" s="243"/>
      <c r="V153" s="13"/>
      <c r="W153" s="13"/>
      <c r="X153" s="13"/>
      <c r="Y153" s="13"/>
      <c r="Z153" s="13"/>
      <c r="AA153" s="13"/>
      <c r="AB153" s="13"/>
      <c r="AC153" s="13"/>
      <c r="AD153" s="13"/>
      <c r="AE153" s="13"/>
      <c r="AT153" s="244" t="s">
        <v>238</v>
      </c>
      <c r="AU153" s="244" t="s">
        <v>84</v>
      </c>
      <c r="AV153" s="13" t="s">
        <v>84</v>
      </c>
      <c r="AW153" s="13" t="s">
        <v>37</v>
      </c>
      <c r="AX153" s="13" t="s">
        <v>75</v>
      </c>
      <c r="AY153" s="244" t="s">
        <v>227</v>
      </c>
    </row>
    <row r="154" s="13" customFormat="1">
      <c r="A154" s="13"/>
      <c r="B154" s="233"/>
      <c r="C154" s="234"/>
      <c r="D154" s="235" t="s">
        <v>238</v>
      </c>
      <c r="E154" s="236" t="s">
        <v>19</v>
      </c>
      <c r="F154" s="237" t="s">
        <v>1105</v>
      </c>
      <c r="G154" s="234"/>
      <c r="H154" s="238">
        <v>3.6000000000000001</v>
      </c>
      <c r="I154" s="239"/>
      <c r="J154" s="234"/>
      <c r="K154" s="234"/>
      <c r="L154" s="240"/>
      <c r="M154" s="241"/>
      <c r="N154" s="242"/>
      <c r="O154" s="242"/>
      <c r="P154" s="242"/>
      <c r="Q154" s="242"/>
      <c r="R154" s="242"/>
      <c r="S154" s="242"/>
      <c r="T154" s="242"/>
      <c r="U154" s="243"/>
      <c r="V154" s="13"/>
      <c r="W154" s="13"/>
      <c r="X154" s="13"/>
      <c r="Y154" s="13"/>
      <c r="Z154" s="13"/>
      <c r="AA154" s="13"/>
      <c r="AB154" s="13"/>
      <c r="AC154" s="13"/>
      <c r="AD154" s="13"/>
      <c r="AE154" s="13"/>
      <c r="AT154" s="244" t="s">
        <v>238</v>
      </c>
      <c r="AU154" s="244" t="s">
        <v>84</v>
      </c>
      <c r="AV154" s="13" t="s">
        <v>84</v>
      </c>
      <c r="AW154" s="13" t="s">
        <v>37</v>
      </c>
      <c r="AX154" s="13" t="s">
        <v>75</v>
      </c>
      <c r="AY154" s="244" t="s">
        <v>227</v>
      </c>
    </row>
    <row r="155" s="13" customFormat="1">
      <c r="A155" s="13"/>
      <c r="B155" s="233"/>
      <c r="C155" s="234"/>
      <c r="D155" s="235" t="s">
        <v>238</v>
      </c>
      <c r="E155" s="236" t="s">
        <v>19</v>
      </c>
      <c r="F155" s="237" t="s">
        <v>1106</v>
      </c>
      <c r="G155" s="234"/>
      <c r="H155" s="238">
        <v>-9.8000000000000007</v>
      </c>
      <c r="I155" s="239"/>
      <c r="J155" s="234"/>
      <c r="K155" s="234"/>
      <c r="L155" s="240"/>
      <c r="M155" s="241"/>
      <c r="N155" s="242"/>
      <c r="O155" s="242"/>
      <c r="P155" s="242"/>
      <c r="Q155" s="242"/>
      <c r="R155" s="242"/>
      <c r="S155" s="242"/>
      <c r="T155" s="242"/>
      <c r="U155" s="243"/>
      <c r="V155" s="13"/>
      <c r="W155" s="13"/>
      <c r="X155" s="13"/>
      <c r="Y155" s="13"/>
      <c r="Z155" s="13"/>
      <c r="AA155" s="13"/>
      <c r="AB155" s="13"/>
      <c r="AC155" s="13"/>
      <c r="AD155" s="13"/>
      <c r="AE155" s="13"/>
      <c r="AT155" s="244" t="s">
        <v>238</v>
      </c>
      <c r="AU155" s="244" t="s">
        <v>84</v>
      </c>
      <c r="AV155" s="13" t="s">
        <v>84</v>
      </c>
      <c r="AW155" s="13" t="s">
        <v>37</v>
      </c>
      <c r="AX155" s="13" t="s">
        <v>75</v>
      </c>
      <c r="AY155" s="244" t="s">
        <v>227</v>
      </c>
    </row>
    <row r="156" s="13" customFormat="1">
      <c r="A156" s="13"/>
      <c r="B156" s="233"/>
      <c r="C156" s="234"/>
      <c r="D156" s="235" t="s">
        <v>238</v>
      </c>
      <c r="E156" s="236" t="s">
        <v>19</v>
      </c>
      <c r="F156" s="237" t="s">
        <v>1107</v>
      </c>
      <c r="G156" s="234"/>
      <c r="H156" s="238">
        <v>-10.800000000000001</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3" customFormat="1">
      <c r="A157" s="13"/>
      <c r="B157" s="233"/>
      <c r="C157" s="234"/>
      <c r="D157" s="235" t="s">
        <v>238</v>
      </c>
      <c r="E157" s="236" t="s">
        <v>19</v>
      </c>
      <c r="F157" s="237" t="s">
        <v>1108</v>
      </c>
      <c r="G157" s="234"/>
      <c r="H157" s="238">
        <v>-9</v>
      </c>
      <c r="I157" s="239"/>
      <c r="J157" s="234"/>
      <c r="K157" s="234"/>
      <c r="L157" s="240"/>
      <c r="M157" s="241"/>
      <c r="N157" s="242"/>
      <c r="O157" s="242"/>
      <c r="P157" s="242"/>
      <c r="Q157" s="242"/>
      <c r="R157" s="242"/>
      <c r="S157" s="242"/>
      <c r="T157" s="242"/>
      <c r="U157" s="243"/>
      <c r="V157" s="13"/>
      <c r="W157" s="13"/>
      <c r="X157" s="13"/>
      <c r="Y157" s="13"/>
      <c r="Z157" s="13"/>
      <c r="AA157" s="13"/>
      <c r="AB157" s="13"/>
      <c r="AC157" s="13"/>
      <c r="AD157" s="13"/>
      <c r="AE157" s="13"/>
      <c r="AT157" s="244" t="s">
        <v>238</v>
      </c>
      <c r="AU157" s="244" t="s">
        <v>84</v>
      </c>
      <c r="AV157" s="13" t="s">
        <v>84</v>
      </c>
      <c r="AW157" s="13" t="s">
        <v>37</v>
      </c>
      <c r="AX157" s="13" t="s">
        <v>75</v>
      </c>
      <c r="AY157" s="244" t="s">
        <v>227</v>
      </c>
    </row>
    <row r="158" s="13" customFormat="1">
      <c r="A158" s="13"/>
      <c r="B158" s="233"/>
      <c r="C158" s="234"/>
      <c r="D158" s="235" t="s">
        <v>238</v>
      </c>
      <c r="E158" s="236" t="s">
        <v>19</v>
      </c>
      <c r="F158" s="237" t="s">
        <v>1109</v>
      </c>
      <c r="G158" s="234"/>
      <c r="H158" s="238">
        <v>-10.5</v>
      </c>
      <c r="I158" s="239"/>
      <c r="J158" s="234"/>
      <c r="K158" s="234"/>
      <c r="L158" s="240"/>
      <c r="M158" s="241"/>
      <c r="N158" s="242"/>
      <c r="O158" s="242"/>
      <c r="P158" s="242"/>
      <c r="Q158" s="242"/>
      <c r="R158" s="242"/>
      <c r="S158" s="242"/>
      <c r="T158" s="242"/>
      <c r="U158" s="243"/>
      <c r="V158" s="13"/>
      <c r="W158" s="13"/>
      <c r="X158" s="13"/>
      <c r="Y158" s="13"/>
      <c r="Z158" s="13"/>
      <c r="AA158" s="13"/>
      <c r="AB158" s="13"/>
      <c r="AC158" s="13"/>
      <c r="AD158" s="13"/>
      <c r="AE158" s="13"/>
      <c r="AT158" s="244" t="s">
        <v>238</v>
      </c>
      <c r="AU158" s="244" t="s">
        <v>84</v>
      </c>
      <c r="AV158" s="13" t="s">
        <v>84</v>
      </c>
      <c r="AW158" s="13" t="s">
        <v>37</v>
      </c>
      <c r="AX158" s="13" t="s">
        <v>75</v>
      </c>
      <c r="AY158" s="244" t="s">
        <v>227</v>
      </c>
    </row>
    <row r="159" s="14" customFormat="1">
      <c r="A159" s="14"/>
      <c r="B159" s="245"/>
      <c r="C159" s="246"/>
      <c r="D159" s="235" t="s">
        <v>238</v>
      </c>
      <c r="E159" s="247" t="s">
        <v>19</v>
      </c>
      <c r="F159" s="248" t="s">
        <v>240</v>
      </c>
      <c r="G159" s="246"/>
      <c r="H159" s="249">
        <v>130.22499999999997</v>
      </c>
      <c r="I159" s="250"/>
      <c r="J159" s="246"/>
      <c r="K159" s="246"/>
      <c r="L159" s="251"/>
      <c r="M159" s="252"/>
      <c r="N159" s="253"/>
      <c r="O159" s="253"/>
      <c r="P159" s="253"/>
      <c r="Q159" s="253"/>
      <c r="R159" s="253"/>
      <c r="S159" s="253"/>
      <c r="T159" s="253"/>
      <c r="U159" s="254"/>
      <c r="V159" s="14"/>
      <c r="W159" s="14"/>
      <c r="X159" s="14"/>
      <c r="Y159" s="14"/>
      <c r="Z159" s="14"/>
      <c r="AA159" s="14"/>
      <c r="AB159" s="14"/>
      <c r="AC159" s="14"/>
      <c r="AD159" s="14"/>
      <c r="AE159" s="14"/>
      <c r="AT159" s="255" t="s">
        <v>238</v>
      </c>
      <c r="AU159" s="255" t="s">
        <v>84</v>
      </c>
      <c r="AV159" s="14" t="s">
        <v>234</v>
      </c>
      <c r="AW159" s="14" t="s">
        <v>37</v>
      </c>
      <c r="AX159" s="14" t="s">
        <v>82</v>
      </c>
      <c r="AY159" s="255" t="s">
        <v>227</v>
      </c>
    </row>
    <row r="160" s="2" customFormat="1" ht="16.5" customHeight="1">
      <c r="A160" s="40"/>
      <c r="B160" s="41"/>
      <c r="C160" s="215" t="s">
        <v>8</v>
      </c>
      <c r="D160" s="215" t="s">
        <v>229</v>
      </c>
      <c r="E160" s="216" t="s">
        <v>403</v>
      </c>
      <c r="F160" s="217" t="s">
        <v>404</v>
      </c>
      <c r="G160" s="218" t="s">
        <v>309</v>
      </c>
      <c r="H160" s="219">
        <v>58.5</v>
      </c>
      <c r="I160" s="220"/>
      <c r="J160" s="221">
        <f>ROUND(I160*H160,2)</f>
        <v>0</v>
      </c>
      <c r="K160" s="217" t="s">
        <v>233</v>
      </c>
      <c r="L160" s="46"/>
      <c r="M160" s="222" t="s">
        <v>19</v>
      </c>
      <c r="N160" s="223" t="s">
        <v>46</v>
      </c>
      <c r="O160" s="86"/>
      <c r="P160" s="224">
        <f>O160*H160</f>
        <v>0</v>
      </c>
      <c r="Q160" s="224">
        <v>0.00012</v>
      </c>
      <c r="R160" s="224">
        <f>Q160*H160</f>
        <v>0.0070200000000000002</v>
      </c>
      <c r="S160" s="224">
        <v>0</v>
      </c>
      <c r="T160" s="224">
        <f>S160*H160</f>
        <v>0</v>
      </c>
      <c r="U160" s="225" t="s">
        <v>19</v>
      </c>
      <c r="V160" s="40"/>
      <c r="W160" s="40"/>
      <c r="X160" s="40"/>
      <c r="Y160" s="40"/>
      <c r="Z160" s="40"/>
      <c r="AA160" s="40"/>
      <c r="AB160" s="40"/>
      <c r="AC160" s="40"/>
      <c r="AD160" s="40"/>
      <c r="AE160" s="40"/>
      <c r="AR160" s="226" t="s">
        <v>234</v>
      </c>
      <c r="AT160" s="226" t="s">
        <v>229</v>
      </c>
      <c r="AU160" s="226" t="s">
        <v>84</v>
      </c>
      <c r="AY160" s="19" t="s">
        <v>227</v>
      </c>
      <c r="BE160" s="227">
        <f>IF(N160="základní",J160,0)</f>
        <v>0</v>
      </c>
      <c r="BF160" s="227">
        <f>IF(N160="snížená",J160,0)</f>
        <v>0</v>
      </c>
      <c r="BG160" s="227">
        <f>IF(N160="zákl. přenesená",J160,0)</f>
        <v>0</v>
      </c>
      <c r="BH160" s="227">
        <f>IF(N160="sníž. přenesená",J160,0)</f>
        <v>0</v>
      </c>
      <c r="BI160" s="227">
        <f>IF(N160="nulová",J160,0)</f>
        <v>0</v>
      </c>
      <c r="BJ160" s="19" t="s">
        <v>82</v>
      </c>
      <c r="BK160" s="227">
        <f>ROUND(I160*H160,2)</f>
        <v>0</v>
      </c>
      <c r="BL160" s="19" t="s">
        <v>234</v>
      </c>
      <c r="BM160" s="226" t="s">
        <v>1110</v>
      </c>
    </row>
    <row r="161" s="2" customFormat="1">
      <c r="A161" s="40"/>
      <c r="B161" s="41"/>
      <c r="C161" s="42"/>
      <c r="D161" s="228" t="s">
        <v>236</v>
      </c>
      <c r="E161" s="42"/>
      <c r="F161" s="229" t="s">
        <v>406</v>
      </c>
      <c r="G161" s="42"/>
      <c r="H161" s="42"/>
      <c r="I161" s="230"/>
      <c r="J161" s="42"/>
      <c r="K161" s="42"/>
      <c r="L161" s="46"/>
      <c r="M161" s="231"/>
      <c r="N161" s="232"/>
      <c r="O161" s="86"/>
      <c r="P161" s="86"/>
      <c r="Q161" s="86"/>
      <c r="R161" s="86"/>
      <c r="S161" s="86"/>
      <c r="T161" s="86"/>
      <c r="U161" s="87"/>
      <c r="V161" s="40"/>
      <c r="W161" s="40"/>
      <c r="X161" s="40"/>
      <c r="Y161" s="40"/>
      <c r="Z161" s="40"/>
      <c r="AA161" s="40"/>
      <c r="AB161" s="40"/>
      <c r="AC161" s="40"/>
      <c r="AD161" s="40"/>
      <c r="AE161" s="40"/>
      <c r="AT161" s="19" t="s">
        <v>236</v>
      </c>
      <c r="AU161" s="19" t="s">
        <v>84</v>
      </c>
    </row>
    <row r="162" s="13" customFormat="1">
      <c r="A162" s="13"/>
      <c r="B162" s="233"/>
      <c r="C162" s="234"/>
      <c r="D162" s="235" t="s">
        <v>238</v>
      </c>
      <c r="E162" s="236" t="s">
        <v>19</v>
      </c>
      <c r="F162" s="237" t="s">
        <v>1111</v>
      </c>
      <c r="G162" s="234"/>
      <c r="H162" s="238">
        <v>58.5</v>
      </c>
      <c r="I162" s="239"/>
      <c r="J162" s="234"/>
      <c r="K162" s="234"/>
      <c r="L162" s="240"/>
      <c r="M162" s="241"/>
      <c r="N162" s="242"/>
      <c r="O162" s="242"/>
      <c r="P162" s="242"/>
      <c r="Q162" s="242"/>
      <c r="R162" s="242"/>
      <c r="S162" s="242"/>
      <c r="T162" s="242"/>
      <c r="U162" s="243"/>
      <c r="V162" s="13"/>
      <c r="W162" s="13"/>
      <c r="X162" s="13"/>
      <c r="Y162" s="13"/>
      <c r="Z162" s="13"/>
      <c r="AA162" s="13"/>
      <c r="AB162" s="13"/>
      <c r="AC162" s="13"/>
      <c r="AD162" s="13"/>
      <c r="AE162" s="13"/>
      <c r="AT162" s="244" t="s">
        <v>238</v>
      </c>
      <c r="AU162" s="244" t="s">
        <v>84</v>
      </c>
      <c r="AV162" s="13" t="s">
        <v>84</v>
      </c>
      <c r="AW162" s="13" t="s">
        <v>37</v>
      </c>
      <c r="AX162" s="13" t="s">
        <v>75</v>
      </c>
      <c r="AY162" s="244" t="s">
        <v>227</v>
      </c>
    </row>
    <row r="163" s="14" customFormat="1">
      <c r="A163" s="14"/>
      <c r="B163" s="245"/>
      <c r="C163" s="246"/>
      <c r="D163" s="235" t="s">
        <v>238</v>
      </c>
      <c r="E163" s="247" t="s">
        <v>19</v>
      </c>
      <c r="F163" s="248" t="s">
        <v>240</v>
      </c>
      <c r="G163" s="246"/>
      <c r="H163" s="249">
        <v>58.5</v>
      </c>
      <c r="I163" s="250"/>
      <c r="J163" s="246"/>
      <c r="K163" s="246"/>
      <c r="L163" s="251"/>
      <c r="M163" s="252"/>
      <c r="N163" s="253"/>
      <c r="O163" s="253"/>
      <c r="P163" s="253"/>
      <c r="Q163" s="253"/>
      <c r="R163" s="253"/>
      <c r="S163" s="253"/>
      <c r="T163" s="253"/>
      <c r="U163" s="254"/>
      <c r="V163" s="14"/>
      <c r="W163" s="14"/>
      <c r="X163" s="14"/>
      <c r="Y163" s="14"/>
      <c r="Z163" s="14"/>
      <c r="AA163" s="14"/>
      <c r="AB163" s="14"/>
      <c r="AC163" s="14"/>
      <c r="AD163" s="14"/>
      <c r="AE163" s="14"/>
      <c r="AT163" s="255" t="s">
        <v>238</v>
      </c>
      <c r="AU163" s="255" t="s">
        <v>84</v>
      </c>
      <c r="AV163" s="14" t="s">
        <v>234</v>
      </c>
      <c r="AW163" s="14" t="s">
        <v>37</v>
      </c>
      <c r="AX163" s="14" t="s">
        <v>82</v>
      </c>
      <c r="AY163" s="255" t="s">
        <v>227</v>
      </c>
    </row>
    <row r="164" s="2" customFormat="1" ht="16.5" customHeight="1">
      <c r="A164" s="40"/>
      <c r="B164" s="41"/>
      <c r="C164" s="215" t="s">
        <v>125</v>
      </c>
      <c r="D164" s="215" t="s">
        <v>229</v>
      </c>
      <c r="E164" s="216" t="s">
        <v>408</v>
      </c>
      <c r="F164" s="217" t="s">
        <v>409</v>
      </c>
      <c r="G164" s="218" t="s">
        <v>309</v>
      </c>
      <c r="H164" s="219">
        <v>65.549999999999997</v>
      </c>
      <c r="I164" s="220"/>
      <c r="J164" s="221">
        <f>ROUND(I164*H164,2)</f>
        <v>0</v>
      </c>
      <c r="K164" s="217" t="s">
        <v>233</v>
      </c>
      <c r="L164" s="46"/>
      <c r="M164" s="222" t="s">
        <v>19</v>
      </c>
      <c r="N164" s="223" t="s">
        <v>46</v>
      </c>
      <c r="O164" s="86"/>
      <c r="P164" s="224">
        <f>O164*H164</f>
        <v>0</v>
      </c>
      <c r="Q164" s="224">
        <v>0.00012999999999999999</v>
      </c>
      <c r="R164" s="224">
        <f>Q164*H164</f>
        <v>0.0085214999999999996</v>
      </c>
      <c r="S164" s="224">
        <v>0</v>
      </c>
      <c r="T164" s="224">
        <f>S164*H164</f>
        <v>0</v>
      </c>
      <c r="U164" s="225" t="s">
        <v>19</v>
      </c>
      <c r="V164" s="40"/>
      <c r="W164" s="40"/>
      <c r="X164" s="40"/>
      <c r="Y164" s="40"/>
      <c r="Z164" s="40"/>
      <c r="AA164" s="40"/>
      <c r="AB164" s="40"/>
      <c r="AC164" s="40"/>
      <c r="AD164" s="40"/>
      <c r="AE164" s="40"/>
      <c r="AR164" s="226" t="s">
        <v>234</v>
      </c>
      <c r="AT164" s="226" t="s">
        <v>229</v>
      </c>
      <c r="AU164" s="226" t="s">
        <v>84</v>
      </c>
      <c r="AY164" s="19" t="s">
        <v>227</v>
      </c>
      <c r="BE164" s="227">
        <f>IF(N164="základní",J164,0)</f>
        <v>0</v>
      </c>
      <c r="BF164" s="227">
        <f>IF(N164="snížená",J164,0)</f>
        <v>0</v>
      </c>
      <c r="BG164" s="227">
        <f>IF(N164="zákl. přenesená",J164,0)</f>
        <v>0</v>
      </c>
      <c r="BH164" s="227">
        <f>IF(N164="sníž. přenesená",J164,0)</f>
        <v>0</v>
      </c>
      <c r="BI164" s="227">
        <f>IF(N164="nulová",J164,0)</f>
        <v>0</v>
      </c>
      <c r="BJ164" s="19" t="s">
        <v>82</v>
      </c>
      <c r="BK164" s="227">
        <f>ROUND(I164*H164,2)</f>
        <v>0</v>
      </c>
      <c r="BL164" s="19" t="s">
        <v>234</v>
      </c>
      <c r="BM164" s="226" t="s">
        <v>1112</v>
      </c>
    </row>
    <row r="165" s="2" customFormat="1">
      <c r="A165" s="40"/>
      <c r="B165" s="41"/>
      <c r="C165" s="42"/>
      <c r="D165" s="228" t="s">
        <v>236</v>
      </c>
      <c r="E165" s="42"/>
      <c r="F165" s="229" t="s">
        <v>411</v>
      </c>
      <c r="G165" s="42"/>
      <c r="H165" s="42"/>
      <c r="I165" s="230"/>
      <c r="J165" s="42"/>
      <c r="K165" s="42"/>
      <c r="L165" s="46"/>
      <c r="M165" s="231"/>
      <c r="N165" s="232"/>
      <c r="O165" s="86"/>
      <c r="P165" s="86"/>
      <c r="Q165" s="86"/>
      <c r="R165" s="86"/>
      <c r="S165" s="86"/>
      <c r="T165" s="86"/>
      <c r="U165" s="87"/>
      <c r="V165" s="40"/>
      <c r="W165" s="40"/>
      <c r="X165" s="40"/>
      <c r="Y165" s="40"/>
      <c r="Z165" s="40"/>
      <c r="AA165" s="40"/>
      <c r="AB165" s="40"/>
      <c r="AC165" s="40"/>
      <c r="AD165" s="40"/>
      <c r="AE165" s="40"/>
      <c r="AT165" s="19" t="s">
        <v>236</v>
      </c>
      <c r="AU165" s="19" t="s">
        <v>84</v>
      </c>
    </row>
    <row r="166" s="13" customFormat="1">
      <c r="A166" s="13"/>
      <c r="B166" s="233"/>
      <c r="C166" s="234"/>
      <c r="D166" s="235" t="s">
        <v>238</v>
      </c>
      <c r="E166" s="236" t="s">
        <v>19</v>
      </c>
      <c r="F166" s="237" t="s">
        <v>1113</v>
      </c>
      <c r="G166" s="234"/>
      <c r="H166" s="238">
        <v>65.549999999999997</v>
      </c>
      <c r="I166" s="239"/>
      <c r="J166" s="234"/>
      <c r="K166" s="234"/>
      <c r="L166" s="240"/>
      <c r="M166" s="241"/>
      <c r="N166" s="242"/>
      <c r="O166" s="242"/>
      <c r="P166" s="242"/>
      <c r="Q166" s="242"/>
      <c r="R166" s="242"/>
      <c r="S166" s="242"/>
      <c r="T166" s="242"/>
      <c r="U166" s="243"/>
      <c r="V166" s="13"/>
      <c r="W166" s="13"/>
      <c r="X166" s="13"/>
      <c r="Y166" s="13"/>
      <c r="Z166" s="13"/>
      <c r="AA166" s="13"/>
      <c r="AB166" s="13"/>
      <c r="AC166" s="13"/>
      <c r="AD166" s="13"/>
      <c r="AE166" s="13"/>
      <c r="AT166" s="244" t="s">
        <v>238</v>
      </c>
      <c r="AU166" s="244" t="s">
        <v>84</v>
      </c>
      <c r="AV166" s="13" t="s">
        <v>84</v>
      </c>
      <c r="AW166" s="13" t="s">
        <v>37</v>
      </c>
      <c r="AX166" s="13" t="s">
        <v>75</v>
      </c>
      <c r="AY166" s="244" t="s">
        <v>227</v>
      </c>
    </row>
    <row r="167" s="14" customFormat="1">
      <c r="A167" s="14"/>
      <c r="B167" s="245"/>
      <c r="C167" s="246"/>
      <c r="D167" s="235" t="s">
        <v>238</v>
      </c>
      <c r="E167" s="247" t="s">
        <v>19</v>
      </c>
      <c r="F167" s="248" t="s">
        <v>240</v>
      </c>
      <c r="G167" s="246"/>
      <c r="H167" s="249">
        <v>65.549999999999997</v>
      </c>
      <c r="I167" s="250"/>
      <c r="J167" s="246"/>
      <c r="K167" s="246"/>
      <c r="L167" s="251"/>
      <c r="M167" s="252"/>
      <c r="N167" s="253"/>
      <c r="O167" s="253"/>
      <c r="P167" s="253"/>
      <c r="Q167" s="253"/>
      <c r="R167" s="253"/>
      <c r="S167" s="253"/>
      <c r="T167" s="253"/>
      <c r="U167" s="254"/>
      <c r="V167" s="14"/>
      <c r="W167" s="14"/>
      <c r="X167" s="14"/>
      <c r="Y167" s="14"/>
      <c r="Z167" s="14"/>
      <c r="AA167" s="14"/>
      <c r="AB167" s="14"/>
      <c r="AC167" s="14"/>
      <c r="AD167" s="14"/>
      <c r="AE167" s="14"/>
      <c r="AT167" s="255" t="s">
        <v>238</v>
      </c>
      <c r="AU167" s="255" t="s">
        <v>84</v>
      </c>
      <c r="AV167" s="14" t="s">
        <v>234</v>
      </c>
      <c r="AW167" s="14" t="s">
        <v>37</v>
      </c>
      <c r="AX167" s="14" t="s">
        <v>82</v>
      </c>
      <c r="AY167" s="255" t="s">
        <v>227</v>
      </c>
    </row>
    <row r="168" s="2" customFormat="1" ht="24.15" customHeight="1">
      <c r="A168" s="40"/>
      <c r="B168" s="41"/>
      <c r="C168" s="215" t="s">
        <v>323</v>
      </c>
      <c r="D168" s="215" t="s">
        <v>229</v>
      </c>
      <c r="E168" s="216" t="s">
        <v>845</v>
      </c>
      <c r="F168" s="217" t="s">
        <v>846</v>
      </c>
      <c r="G168" s="218" t="s">
        <v>259</v>
      </c>
      <c r="H168" s="219">
        <v>6.2699999999999996</v>
      </c>
      <c r="I168" s="220"/>
      <c r="J168" s="221">
        <f>ROUND(I168*H168,2)</f>
        <v>0</v>
      </c>
      <c r="K168" s="217" t="s">
        <v>233</v>
      </c>
      <c r="L168" s="46"/>
      <c r="M168" s="222" t="s">
        <v>19</v>
      </c>
      <c r="N168" s="223" t="s">
        <v>46</v>
      </c>
      <c r="O168" s="86"/>
      <c r="P168" s="224">
        <f>O168*H168</f>
        <v>0</v>
      </c>
      <c r="Q168" s="224">
        <v>0.067360000000000003</v>
      </c>
      <c r="R168" s="224">
        <f>Q168*H168</f>
        <v>0.42234719999999998</v>
      </c>
      <c r="S168" s="224">
        <v>0</v>
      </c>
      <c r="T168" s="224">
        <f>S168*H168</f>
        <v>0</v>
      </c>
      <c r="U168" s="225" t="s">
        <v>19</v>
      </c>
      <c r="V168" s="40"/>
      <c r="W168" s="40"/>
      <c r="X168" s="40"/>
      <c r="Y168" s="40"/>
      <c r="Z168" s="40"/>
      <c r="AA168" s="40"/>
      <c r="AB168" s="40"/>
      <c r="AC168" s="40"/>
      <c r="AD168" s="40"/>
      <c r="AE168" s="40"/>
      <c r="AR168" s="226" t="s">
        <v>234</v>
      </c>
      <c r="AT168" s="226" t="s">
        <v>229</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234</v>
      </c>
      <c r="BM168" s="226" t="s">
        <v>1114</v>
      </c>
    </row>
    <row r="169" s="2" customFormat="1">
      <c r="A169" s="40"/>
      <c r="B169" s="41"/>
      <c r="C169" s="42"/>
      <c r="D169" s="228" t="s">
        <v>236</v>
      </c>
      <c r="E169" s="42"/>
      <c r="F169" s="229" t="s">
        <v>848</v>
      </c>
      <c r="G169" s="42"/>
      <c r="H169" s="42"/>
      <c r="I169" s="230"/>
      <c r="J169" s="42"/>
      <c r="K169" s="42"/>
      <c r="L169" s="46"/>
      <c r="M169" s="231"/>
      <c r="N169" s="232"/>
      <c r="O169" s="86"/>
      <c r="P169" s="86"/>
      <c r="Q169" s="86"/>
      <c r="R169" s="86"/>
      <c r="S169" s="86"/>
      <c r="T169" s="86"/>
      <c r="U169" s="87"/>
      <c r="V169" s="40"/>
      <c r="W169" s="40"/>
      <c r="X169" s="40"/>
      <c r="Y169" s="40"/>
      <c r="Z169" s="40"/>
      <c r="AA169" s="40"/>
      <c r="AB169" s="40"/>
      <c r="AC169" s="40"/>
      <c r="AD169" s="40"/>
      <c r="AE169" s="40"/>
      <c r="AT169" s="19" t="s">
        <v>236</v>
      </c>
      <c r="AU169" s="19" t="s">
        <v>84</v>
      </c>
    </row>
    <row r="170" s="13" customFormat="1">
      <c r="A170" s="13"/>
      <c r="B170" s="233"/>
      <c r="C170" s="234"/>
      <c r="D170" s="235" t="s">
        <v>238</v>
      </c>
      <c r="E170" s="236" t="s">
        <v>19</v>
      </c>
      <c r="F170" s="237" t="s">
        <v>1115</v>
      </c>
      <c r="G170" s="234"/>
      <c r="H170" s="238">
        <v>6.2699999999999996</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84</v>
      </c>
      <c r="AV170" s="13" t="s">
        <v>84</v>
      </c>
      <c r="AW170" s="13" t="s">
        <v>37</v>
      </c>
      <c r="AX170" s="13" t="s">
        <v>75</v>
      </c>
      <c r="AY170" s="244" t="s">
        <v>227</v>
      </c>
    </row>
    <row r="171" s="14" customFormat="1">
      <c r="A171" s="14"/>
      <c r="B171" s="245"/>
      <c r="C171" s="246"/>
      <c r="D171" s="235" t="s">
        <v>238</v>
      </c>
      <c r="E171" s="247" t="s">
        <v>19</v>
      </c>
      <c r="F171" s="248" t="s">
        <v>240</v>
      </c>
      <c r="G171" s="246"/>
      <c r="H171" s="249">
        <v>6.2699999999999996</v>
      </c>
      <c r="I171" s="250"/>
      <c r="J171" s="246"/>
      <c r="K171" s="246"/>
      <c r="L171" s="251"/>
      <c r="M171" s="252"/>
      <c r="N171" s="253"/>
      <c r="O171" s="253"/>
      <c r="P171" s="253"/>
      <c r="Q171" s="253"/>
      <c r="R171" s="253"/>
      <c r="S171" s="253"/>
      <c r="T171" s="253"/>
      <c r="U171" s="254"/>
      <c r="V171" s="14"/>
      <c r="W171" s="14"/>
      <c r="X171" s="14"/>
      <c r="Y171" s="14"/>
      <c r="Z171" s="14"/>
      <c r="AA171" s="14"/>
      <c r="AB171" s="14"/>
      <c r="AC171" s="14"/>
      <c r="AD171" s="14"/>
      <c r="AE171" s="14"/>
      <c r="AT171" s="255" t="s">
        <v>238</v>
      </c>
      <c r="AU171" s="255" t="s">
        <v>84</v>
      </c>
      <c r="AV171" s="14" t="s">
        <v>234</v>
      </c>
      <c r="AW171" s="14" t="s">
        <v>37</v>
      </c>
      <c r="AX171" s="14" t="s">
        <v>82</v>
      </c>
      <c r="AY171" s="255" t="s">
        <v>227</v>
      </c>
    </row>
    <row r="172" s="12" customFormat="1" ht="22.8" customHeight="1">
      <c r="A172" s="12"/>
      <c r="B172" s="199"/>
      <c r="C172" s="200"/>
      <c r="D172" s="201" t="s">
        <v>74</v>
      </c>
      <c r="E172" s="213" t="s">
        <v>248</v>
      </c>
      <c r="F172" s="213" t="s">
        <v>249</v>
      </c>
      <c r="G172" s="200"/>
      <c r="H172" s="200"/>
      <c r="I172" s="203"/>
      <c r="J172" s="214">
        <f>BK172</f>
        <v>0</v>
      </c>
      <c r="K172" s="200"/>
      <c r="L172" s="205"/>
      <c r="M172" s="206"/>
      <c r="N172" s="207"/>
      <c r="O172" s="207"/>
      <c r="P172" s="208">
        <f>SUM(P173:P220)</f>
        <v>0</v>
      </c>
      <c r="Q172" s="207"/>
      <c r="R172" s="208">
        <f>SUM(R173:R220)</f>
        <v>35.431408809999994</v>
      </c>
      <c r="S172" s="207"/>
      <c r="T172" s="208">
        <f>SUM(T173:T220)</f>
        <v>0</v>
      </c>
      <c r="U172" s="209"/>
      <c r="V172" s="12"/>
      <c r="W172" s="12"/>
      <c r="X172" s="12"/>
      <c r="Y172" s="12"/>
      <c r="Z172" s="12"/>
      <c r="AA172" s="12"/>
      <c r="AB172" s="12"/>
      <c r="AC172" s="12"/>
      <c r="AD172" s="12"/>
      <c r="AE172" s="12"/>
      <c r="AR172" s="210" t="s">
        <v>82</v>
      </c>
      <c r="AT172" s="211" t="s">
        <v>74</v>
      </c>
      <c r="AU172" s="211" t="s">
        <v>82</v>
      </c>
      <c r="AY172" s="210" t="s">
        <v>227</v>
      </c>
      <c r="BK172" s="212">
        <f>SUM(BK173:BK220)</f>
        <v>0</v>
      </c>
    </row>
    <row r="173" s="2" customFormat="1" ht="24.15" customHeight="1">
      <c r="A173" s="40"/>
      <c r="B173" s="41"/>
      <c r="C173" s="215" t="s">
        <v>329</v>
      </c>
      <c r="D173" s="215" t="s">
        <v>229</v>
      </c>
      <c r="E173" s="216" t="s">
        <v>413</v>
      </c>
      <c r="F173" s="217" t="s">
        <v>414</v>
      </c>
      <c r="G173" s="218" t="s">
        <v>259</v>
      </c>
      <c r="H173" s="219">
        <v>178.17500000000001</v>
      </c>
      <c r="I173" s="220"/>
      <c r="J173" s="221">
        <f>ROUND(I173*H173,2)</f>
        <v>0</v>
      </c>
      <c r="K173" s="217" t="s">
        <v>233</v>
      </c>
      <c r="L173" s="46"/>
      <c r="M173" s="222" t="s">
        <v>19</v>
      </c>
      <c r="N173" s="223" t="s">
        <v>46</v>
      </c>
      <c r="O173" s="86"/>
      <c r="P173" s="224">
        <f>O173*H173</f>
        <v>0</v>
      </c>
      <c r="Q173" s="224">
        <v>0.021000000000000001</v>
      </c>
      <c r="R173" s="224">
        <f>Q173*H173</f>
        <v>3.7416750000000003</v>
      </c>
      <c r="S173" s="224">
        <v>0</v>
      </c>
      <c r="T173" s="224">
        <f>S173*H173</f>
        <v>0</v>
      </c>
      <c r="U173" s="225" t="s">
        <v>19</v>
      </c>
      <c r="V173" s="40"/>
      <c r="W173" s="40"/>
      <c r="X173" s="40"/>
      <c r="Y173" s="40"/>
      <c r="Z173" s="40"/>
      <c r="AA173" s="40"/>
      <c r="AB173" s="40"/>
      <c r="AC173" s="40"/>
      <c r="AD173" s="40"/>
      <c r="AE173" s="40"/>
      <c r="AR173" s="226" t="s">
        <v>234</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234</v>
      </c>
      <c r="BM173" s="226" t="s">
        <v>1116</v>
      </c>
    </row>
    <row r="174" s="2" customFormat="1">
      <c r="A174" s="40"/>
      <c r="B174" s="41"/>
      <c r="C174" s="42"/>
      <c r="D174" s="228" t="s">
        <v>236</v>
      </c>
      <c r="E174" s="42"/>
      <c r="F174" s="229" t="s">
        <v>416</v>
      </c>
      <c r="G174" s="42"/>
      <c r="H174" s="42"/>
      <c r="I174" s="230"/>
      <c r="J174" s="42"/>
      <c r="K174" s="42"/>
      <c r="L174" s="46"/>
      <c r="M174" s="231"/>
      <c r="N174" s="232"/>
      <c r="O174" s="86"/>
      <c r="P174" s="86"/>
      <c r="Q174" s="86"/>
      <c r="R174" s="86"/>
      <c r="S174" s="86"/>
      <c r="T174" s="86"/>
      <c r="U174" s="87"/>
      <c r="V174" s="40"/>
      <c r="W174" s="40"/>
      <c r="X174" s="40"/>
      <c r="Y174" s="40"/>
      <c r="Z174" s="40"/>
      <c r="AA174" s="40"/>
      <c r="AB174" s="40"/>
      <c r="AC174" s="40"/>
      <c r="AD174" s="40"/>
      <c r="AE174" s="40"/>
      <c r="AT174" s="19" t="s">
        <v>236</v>
      </c>
      <c r="AU174" s="19" t="s">
        <v>84</v>
      </c>
    </row>
    <row r="175" s="13" customFormat="1">
      <c r="A175" s="13"/>
      <c r="B175" s="233"/>
      <c r="C175" s="234"/>
      <c r="D175" s="235" t="s">
        <v>238</v>
      </c>
      <c r="E175" s="236" t="s">
        <v>19</v>
      </c>
      <c r="F175" s="237" t="s">
        <v>1117</v>
      </c>
      <c r="G175" s="234"/>
      <c r="H175" s="238">
        <v>178.17500000000001</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178.17500000000001</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2" customFormat="1" ht="24.15" customHeight="1">
      <c r="A177" s="40"/>
      <c r="B177" s="41"/>
      <c r="C177" s="215" t="s">
        <v>336</v>
      </c>
      <c r="D177" s="215" t="s">
        <v>229</v>
      </c>
      <c r="E177" s="216" t="s">
        <v>417</v>
      </c>
      <c r="F177" s="217" t="s">
        <v>418</v>
      </c>
      <c r="G177" s="218" t="s">
        <v>259</v>
      </c>
      <c r="H177" s="219">
        <v>281.44999999999999</v>
      </c>
      <c r="I177" s="220"/>
      <c r="J177" s="221">
        <f>ROUND(I177*H177,2)</f>
        <v>0</v>
      </c>
      <c r="K177" s="217" t="s">
        <v>233</v>
      </c>
      <c r="L177" s="46"/>
      <c r="M177" s="222" t="s">
        <v>19</v>
      </c>
      <c r="N177" s="223" t="s">
        <v>46</v>
      </c>
      <c r="O177" s="86"/>
      <c r="P177" s="224">
        <f>O177*H177</f>
        <v>0</v>
      </c>
      <c r="Q177" s="224">
        <v>0.0014</v>
      </c>
      <c r="R177" s="224">
        <f>Q177*H177</f>
        <v>0.39402999999999999</v>
      </c>
      <c r="S177" s="224">
        <v>0</v>
      </c>
      <c r="T177" s="224">
        <f>S177*H177</f>
        <v>0</v>
      </c>
      <c r="U177" s="225" t="s">
        <v>19</v>
      </c>
      <c r="V177" s="40"/>
      <c r="W177" s="40"/>
      <c r="X177" s="40"/>
      <c r="Y177" s="40"/>
      <c r="Z177" s="40"/>
      <c r="AA177" s="40"/>
      <c r="AB177" s="40"/>
      <c r="AC177" s="40"/>
      <c r="AD177" s="40"/>
      <c r="AE177" s="40"/>
      <c r="AR177" s="226" t="s">
        <v>234</v>
      </c>
      <c r="AT177" s="226" t="s">
        <v>229</v>
      </c>
      <c r="AU177" s="226" t="s">
        <v>84</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234</v>
      </c>
      <c r="BM177" s="226" t="s">
        <v>1118</v>
      </c>
    </row>
    <row r="178" s="2" customFormat="1">
      <c r="A178" s="40"/>
      <c r="B178" s="41"/>
      <c r="C178" s="42"/>
      <c r="D178" s="228" t="s">
        <v>236</v>
      </c>
      <c r="E178" s="42"/>
      <c r="F178" s="229" t="s">
        <v>420</v>
      </c>
      <c r="G178" s="42"/>
      <c r="H178" s="42"/>
      <c r="I178" s="230"/>
      <c r="J178" s="42"/>
      <c r="K178" s="42"/>
      <c r="L178" s="46"/>
      <c r="M178" s="231"/>
      <c r="N178" s="232"/>
      <c r="O178" s="86"/>
      <c r="P178" s="86"/>
      <c r="Q178" s="86"/>
      <c r="R178" s="86"/>
      <c r="S178" s="86"/>
      <c r="T178" s="86"/>
      <c r="U178" s="87"/>
      <c r="V178" s="40"/>
      <c r="W178" s="40"/>
      <c r="X178" s="40"/>
      <c r="Y178" s="40"/>
      <c r="Z178" s="40"/>
      <c r="AA178" s="40"/>
      <c r="AB178" s="40"/>
      <c r="AC178" s="40"/>
      <c r="AD178" s="40"/>
      <c r="AE178" s="40"/>
      <c r="AT178" s="19" t="s">
        <v>236</v>
      </c>
      <c r="AU178" s="19" t="s">
        <v>84</v>
      </c>
    </row>
    <row r="179" s="13" customFormat="1">
      <c r="A179" s="13"/>
      <c r="B179" s="233"/>
      <c r="C179" s="234"/>
      <c r="D179" s="235" t="s">
        <v>238</v>
      </c>
      <c r="E179" s="236" t="s">
        <v>19</v>
      </c>
      <c r="F179" s="237" t="s">
        <v>1119</v>
      </c>
      <c r="G179" s="234"/>
      <c r="H179" s="238">
        <v>281.44999999999999</v>
      </c>
      <c r="I179" s="239"/>
      <c r="J179" s="234"/>
      <c r="K179" s="234"/>
      <c r="L179" s="240"/>
      <c r="M179" s="241"/>
      <c r="N179" s="242"/>
      <c r="O179" s="242"/>
      <c r="P179" s="242"/>
      <c r="Q179" s="242"/>
      <c r="R179" s="242"/>
      <c r="S179" s="242"/>
      <c r="T179" s="242"/>
      <c r="U179" s="243"/>
      <c r="V179" s="13"/>
      <c r="W179" s="13"/>
      <c r="X179" s="13"/>
      <c r="Y179" s="13"/>
      <c r="Z179" s="13"/>
      <c r="AA179" s="13"/>
      <c r="AB179" s="13"/>
      <c r="AC179" s="13"/>
      <c r="AD179" s="13"/>
      <c r="AE179" s="13"/>
      <c r="AT179" s="244" t="s">
        <v>238</v>
      </c>
      <c r="AU179" s="244" t="s">
        <v>84</v>
      </c>
      <c r="AV179" s="13" t="s">
        <v>84</v>
      </c>
      <c r="AW179" s="13" t="s">
        <v>37</v>
      </c>
      <c r="AX179" s="13" t="s">
        <v>75</v>
      </c>
      <c r="AY179" s="244" t="s">
        <v>227</v>
      </c>
    </row>
    <row r="180" s="14" customFormat="1">
      <c r="A180" s="14"/>
      <c r="B180" s="245"/>
      <c r="C180" s="246"/>
      <c r="D180" s="235" t="s">
        <v>238</v>
      </c>
      <c r="E180" s="247" t="s">
        <v>19</v>
      </c>
      <c r="F180" s="248" t="s">
        <v>240</v>
      </c>
      <c r="G180" s="246"/>
      <c r="H180" s="249">
        <v>281.44999999999999</v>
      </c>
      <c r="I180" s="250"/>
      <c r="J180" s="246"/>
      <c r="K180" s="246"/>
      <c r="L180" s="251"/>
      <c r="M180" s="252"/>
      <c r="N180" s="253"/>
      <c r="O180" s="253"/>
      <c r="P180" s="253"/>
      <c r="Q180" s="253"/>
      <c r="R180" s="253"/>
      <c r="S180" s="253"/>
      <c r="T180" s="253"/>
      <c r="U180" s="254"/>
      <c r="V180" s="14"/>
      <c r="W180" s="14"/>
      <c r="X180" s="14"/>
      <c r="Y180" s="14"/>
      <c r="Z180" s="14"/>
      <c r="AA180" s="14"/>
      <c r="AB180" s="14"/>
      <c r="AC180" s="14"/>
      <c r="AD180" s="14"/>
      <c r="AE180" s="14"/>
      <c r="AT180" s="255" t="s">
        <v>238</v>
      </c>
      <c r="AU180" s="255" t="s">
        <v>84</v>
      </c>
      <c r="AV180" s="14" t="s">
        <v>234</v>
      </c>
      <c r="AW180" s="14" t="s">
        <v>37</v>
      </c>
      <c r="AX180" s="14" t="s">
        <v>82</v>
      </c>
      <c r="AY180" s="255" t="s">
        <v>227</v>
      </c>
    </row>
    <row r="181" s="2" customFormat="1" ht="24.15" customHeight="1">
      <c r="A181" s="40"/>
      <c r="B181" s="41"/>
      <c r="C181" s="215" t="s">
        <v>345</v>
      </c>
      <c r="D181" s="215" t="s">
        <v>229</v>
      </c>
      <c r="E181" s="216" t="s">
        <v>424</v>
      </c>
      <c r="F181" s="217" t="s">
        <v>425</v>
      </c>
      <c r="G181" s="218" t="s">
        <v>259</v>
      </c>
      <c r="H181" s="219">
        <v>281.44999999999999</v>
      </c>
      <c r="I181" s="220"/>
      <c r="J181" s="221">
        <f>ROUND(I181*H181,2)</f>
        <v>0</v>
      </c>
      <c r="K181" s="217" t="s">
        <v>233</v>
      </c>
      <c r="L181" s="46"/>
      <c r="M181" s="222" t="s">
        <v>19</v>
      </c>
      <c r="N181" s="223" t="s">
        <v>46</v>
      </c>
      <c r="O181" s="86"/>
      <c r="P181" s="224">
        <f>O181*H181</f>
        <v>0</v>
      </c>
      <c r="Q181" s="224">
        <v>0.0043800000000000002</v>
      </c>
      <c r="R181" s="224">
        <f>Q181*H181</f>
        <v>1.2327509999999999</v>
      </c>
      <c r="S181" s="224">
        <v>0</v>
      </c>
      <c r="T181" s="224">
        <f>S181*H181</f>
        <v>0</v>
      </c>
      <c r="U181" s="225" t="s">
        <v>19</v>
      </c>
      <c r="V181" s="40"/>
      <c r="W181" s="40"/>
      <c r="X181" s="40"/>
      <c r="Y181" s="40"/>
      <c r="Z181" s="40"/>
      <c r="AA181" s="40"/>
      <c r="AB181" s="40"/>
      <c r="AC181" s="40"/>
      <c r="AD181" s="40"/>
      <c r="AE181" s="40"/>
      <c r="AR181" s="226" t="s">
        <v>234</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234</v>
      </c>
      <c r="BM181" s="226" t="s">
        <v>1120</v>
      </c>
    </row>
    <row r="182" s="2" customFormat="1">
      <c r="A182" s="40"/>
      <c r="B182" s="41"/>
      <c r="C182" s="42"/>
      <c r="D182" s="228" t="s">
        <v>236</v>
      </c>
      <c r="E182" s="42"/>
      <c r="F182" s="229" t="s">
        <v>427</v>
      </c>
      <c r="G182" s="42"/>
      <c r="H182" s="42"/>
      <c r="I182" s="230"/>
      <c r="J182" s="42"/>
      <c r="K182" s="42"/>
      <c r="L182" s="46"/>
      <c r="M182" s="231"/>
      <c r="N182" s="232"/>
      <c r="O182" s="86"/>
      <c r="P182" s="86"/>
      <c r="Q182" s="86"/>
      <c r="R182" s="86"/>
      <c r="S182" s="86"/>
      <c r="T182" s="86"/>
      <c r="U182" s="87"/>
      <c r="V182" s="40"/>
      <c r="W182" s="40"/>
      <c r="X182" s="40"/>
      <c r="Y182" s="40"/>
      <c r="Z182" s="40"/>
      <c r="AA182" s="40"/>
      <c r="AB182" s="40"/>
      <c r="AC182" s="40"/>
      <c r="AD182" s="40"/>
      <c r="AE182" s="40"/>
      <c r="AT182" s="19" t="s">
        <v>236</v>
      </c>
      <c r="AU182" s="19" t="s">
        <v>84</v>
      </c>
    </row>
    <row r="183" s="13" customFormat="1">
      <c r="A183" s="13"/>
      <c r="B183" s="233"/>
      <c r="C183" s="234"/>
      <c r="D183" s="235" t="s">
        <v>238</v>
      </c>
      <c r="E183" s="236" t="s">
        <v>19</v>
      </c>
      <c r="F183" s="237" t="s">
        <v>1121</v>
      </c>
      <c r="G183" s="234"/>
      <c r="H183" s="238">
        <v>281.44999999999999</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4" customFormat="1">
      <c r="A184" s="14"/>
      <c r="B184" s="245"/>
      <c r="C184" s="246"/>
      <c r="D184" s="235" t="s">
        <v>238</v>
      </c>
      <c r="E184" s="247" t="s">
        <v>19</v>
      </c>
      <c r="F184" s="248" t="s">
        <v>240</v>
      </c>
      <c r="G184" s="246"/>
      <c r="H184" s="249">
        <v>281.44999999999999</v>
      </c>
      <c r="I184" s="250"/>
      <c r="J184" s="246"/>
      <c r="K184" s="246"/>
      <c r="L184" s="251"/>
      <c r="M184" s="252"/>
      <c r="N184" s="253"/>
      <c r="O184" s="253"/>
      <c r="P184" s="253"/>
      <c r="Q184" s="253"/>
      <c r="R184" s="253"/>
      <c r="S184" s="253"/>
      <c r="T184" s="253"/>
      <c r="U184" s="254"/>
      <c r="V184" s="14"/>
      <c r="W184" s="14"/>
      <c r="X184" s="14"/>
      <c r="Y184" s="14"/>
      <c r="Z184" s="14"/>
      <c r="AA184" s="14"/>
      <c r="AB184" s="14"/>
      <c r="AC184" s="14"/>
      <c r="AD184" s="14"/>
      <c r="AE184" s="14"/>
      <c r="AT184" s="255" t="s">
        <v>238</v>
      </c>
      <c r="AU184" s="255" t="s">
        <v>84</v>
      </c>
      <c r="AV184" s="14" t="s">
        <v>234</v>
      </c>
      <c r="AW184" s="14" t="s">
        <v>37</v>
      </c>
      <c r="AX184" s="14" t="s">
        <v>82</v>
      </c>
      <c r="AY184" s="255" t="s">
        <v>227</v>
      </c>
    </row>
    <row r="185" s="2" customFormat="1" ht="16.5" customHeight="1">
      <c r="A185" s="40"/>
      <c r="B185" s="41"/>
      <c r="C185" s="215" t="s">
        <v>352</v>
      </c>
      <c r="D185" s="215" t="s">
        <v>229</v>
      </c>
      <c r="E185" s="216" t="s">
        <v>429</v>
      </c>
      <c r="F185" s="217" t="s">
        <v>430</v>
      </c>
      <c r="G185" s="218" t="s">
        <v>259</v>
      </c>
      <c r="H185" s="219">
        <v>222.24500000000001</v>
      </c>
      <c r="I185" s="220"/>
      <c r="J185" s="221">
        <f>ROUND(I185*H185,2)</f>
        <v>0</v>
      </c>
      <c r="K185" s="217" t="s">
        <v>233</v>
      </c>
      <c r="L185" s="46"/>
      <c r="M185" s="222" t="s">
        <v>19</v>
      </c>
      <c r="N185" s="223" t="s">
        <v>46</v>
      </c>
      <c r="O185" s="86"/>
      <c r="P185" s="224">
        <f>O185*H185</f>
        <v>0</v>
      </c>
      <c r="Q185" s="224">
        <v>0.0030000000000000001</v>
      </c>
      <c r="R185" s="224">
        <f>Q185*H185</f>
        <v>0.66673500000000008</v>
      </c>
      <c r="S185" s="224">
        <v>0</v>
      </c>
      <c r="T185" s="224">
        <f>S185*H185</f>
        <v>0</v>
      </c>
      <c r="U185" s="225" t="s">
        <v>19</v>
      </c>
      <c r="V185" s="40"/>
      <c r="W185" s="40"/>
      <c r="X185" s="40"/>
      <c r="Y185" s="40"/>
      <c r="Z185" s="40"/>
      <c r="AA185" s="40"/>
      <c r="AB185" s="40"/>
      <c r="AC185" s="40"/>
      <c r="AD185" s="40"/>
      <c r="AE185" s="40"/>
      <c r="AR185" s="226" t="s">
        <v>234</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234</v>
      </c>
      <c r="BM185" s="226" t="s">
        <v>1122</v>
      </c>
    </row>
    <row r="186" s="2" customFormat="1">
      <c r="A186" s="40"/>
      <c r="B186" s="41"/>
      <c r="C186" s="42"/>
      <c r="D186" s="228" t="s">
        <v>236</v>
      </c>
      <c r="E186" s="42"/>
      <c r="F186" s="229" t="s">
        <v>432</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3" customFormat="1">
      <c r="A187" s="13"/>
      <c r="B187" s="233"/>
      <c r="C187" s="234"/>
      <c r="D187" s="235" t="s">
        <v>238</v>
      </c>
      <c r="E187" s="236" t="s">
        <v>19</v>
      </c>
      <c r="F187" s="237" t="s">
        <v>1123</v>
      </c>
      <c r="G187" s="234"/>
      <c r="H187" s="238">
        <v>222.24500000000001</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222.24500000000001</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2" customFormat="1" ht="24.15" customHeight="1">
      <c r="A189" s="40"/>
      <c r="B189" s="41"/>
      <c r="C189" s="215" t="s">
        <v>359</v>
      </c>
      <c r="D189" s="215" t="s">
        <v>229</v>
      </c>
      <c r="E189" s="216" t="s">
        <v>434</v>
      </c>
      <c r="F189" s="217" t="s">
        <v>435</v>
      </c>
      <c r="G189" s="218" t="s">
        <v>259</v>
      </c>
      <c r="H189" s="219">
        <v>358</v>
      </c>
      <c r="I189" s="220"/>
      <c r="J189" s="221">
        <f>ROUND(I189*H189,2)</f>
        <v>0</v>
      </c>
      <c r="K189" s="217" t="s">
        <v>233</v>
      </c>
      <c r="L189" s="46"/>
      <c r="M189" s="222" t="s">
        <v>19</v>
      </c>
      <c r="N189" s="223" t="s">
        <v>46</v>
      </c>
      <c r="O189" s="86"/>
      <c r="P189" s="224">
        <f>O189*H189</f>
        <v>0</v>
      </c>
      <c r="Q189" s="224">
        <v>0.019699999999999999</v>
      </c>
      <c r="R189" s="224">
        <f>Q189*H189</f>
        <v>7.0526</v>
      </c>
      <c r="S189" s="224">
        <v>0</v>
      </c>
      <c r="T189" s="224">
        <f>S189*H189</f>
        <v>0</v>
      </c>
      <c r="U189" s="225" t="s">
        <v>19</v>
      </c>
      <c r="V189" s="40"/>
      <c r="W189" s="40"/>
      <c r="X189" s="40"/>
      <c r="Y189" s="40"/>
      <c r="Z189" s="40"/>
      <c r="AA189" s="40"/>
      <c r="AB189" s="40"/>
      <c r="AC189" s="40"/>
      <c r="AD189" s="40"/>
      <c r="AE189" s="40"/>
      <c r="AR189" s="226" t="s">
        <v>234</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234</v>
      </c>
      <c r="BM189" s="226" t="s">
        <v>1124</v>
      </c>
    </row>
    <row r="190" s="2" customFormat="1">
      <c r="A190" s="40"/>
      <c r="B190" s="41"/>
      <c r="C190" s="42"/>
      <c r="D190" s="228" t="s">
        <v>236</v>
      </c>
      <c r="E190" s="42"/>
      <c r="F190" s="229" t="s">
        <v>437</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84</v>
      </c>
    </row>
    <row r="191" s="13" customFormat="1">
      <c r="A191" s="13"/>
      <c r="B191" s="233"/>
      <c r="C191" s="234"/>
      <c r="D191" s="235" t="s">
        <v>238</v>
      </c>
      <c r="E191" s="236" t="s">
        <v>19</v>
      </c>
      <c r="F191" s="237" t="s">
        <v>1125</v>
      </c>
      <c r="G191" s="234"/>
      <c r="H191" s="238">
        <v>358</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84</v>
      </c>
      <c r="AV191" s="13" t="s">
        <v>84</v>
      </c>
      <c r="AW191" s="13" t="s">
        <v>37</v>
      </c>
      <c r="AX191" s="13" t="s">
        <v>75</v>
      </c>
      <c r="AY191" s="244" t="s">
        <v>227</v>
      </c>
    </row>
    <row r="192" s="14" customFormat="1">
      <c r="A192" s="14"/>
      <c r="B192" s="245"/>
      <c r="C192" s="246"/>
      <c r="D192" s="235" t="s">
        <v>238</v>
      </c>
      <c r="E192" s="247" t="s">
        <v>19</v>
      </c>
      <c r="F192" s="248" t="s">
        <v>240</v>
      </c>
      <c r="G192" s="246"/>
      <c r="H192" s="249">
        <v>358</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84</v>
      </c>
      <c r="AV192" s="14" t="s">
        <v>234</v>
      </c>
      <c r="AW192" s="14" t="s">
        <v>37</v>
      </c>
      <c r="AX192" s="14" t="s">
        <v>82</v>
      </c>
      <c r="AY192" s="255" t="s">
        <v>227</v>
      </c>
    </row>
    <row r="193" s="2" customFormat="1" ht="21.75" customHeight="1">
      <c r="A193" s="40"/>
      <c r="B193" s="41"/>
      <c r="C193" s="215" t="s">
        <v>367</v>
      </c>
      <c r="D193" s="215" t="s">
        <v>229</v>
      </c>
      <c r="E193" s="216" t="s">
        <v>439</v>
      </c>
      <c r="F193" s="217" t="s">
        <v>440</v>
      </c>
      <c r="G193" s="218" t="s">
        <v>259</v>
      </c>
      <c r="H193" s="219">
        <v>14.34</v>
      </c>
      <c r="I193" s="220"/>
      <c r="J193" s="221">
        <f>ROUND(I193*H193,2)</f>
        <v>0</v>
      </c>
      <c r="K193" s="217" t="s">
        <v>233</v>
      </c>
      <c r="L193" s="46"/>
      <c r="M193" s="222" t="s">
        <v>19</v>
      </c>
      <c r="N193" s="223" t="s">
        <v>46</v>
      </c>
      <c r="O193" s="86"/>
      <c r="P193" s="224">
        <f>O193*H193</f>
        <v>0</v>
      </c>
      <c r="Q193" s="224">
        <v>0</v>
      </c>
      <c r="R193" s="224">
        <f>Q193*H193</f>
        <v>0</v>
      </c>
      <c r="S193" s="224">
        <v>0</v>
      </c>
      <c r="T193" s="224">
        <f>S193*H193</f>
        <v>0</v>
      </c>
      <c r="U193" s="225" t="s">
        <v>19</v>
      </c>
      <c r="V193" s="40"/>
      <c r="W193" s="40"/>
      <c r="X193" s="40"/>
      <c r="Y193" s="40"/>
      <c r="Z193" s="40"/>
      <c r="AA193" s="40"/>
      <c r="AB193" s="40"/>
      <c r="AC193" s="40"/>
      <c r="AD193" s="40"/>
      <c r="AE193" s="40"/>
      <c r="AR193" s="226" t="s">
        <v>234</v>
      </c>
      <c r="AT193" s="226" t="s">
        <v>229</v>
      </c>
      <c r="AU193" s="226" t="s">
        <v>84</v>
      </c>
      <c r="AY193" s="19" t="s">
        <v>227</v>
      </c>
      <c r="BE193" s="227">
        <f>IF(N193="základní",J193,0)</f>
        <v>0</v>
      </c>
      <c r="BF193" s="227">
        <f>IF(N193="snížená",J193,0)</f>
        <v>0</v>
      </c>
      <c r="BG193" s="227">
        <f>IF(N193="zákl. přenesená",J193,0)</f>
        <v>0</v>
      </c>
      <c r="BH193" s="227">
        <f>IF(N193="sníž. přenesená",J193,0)</f>
        <v>0</v>
      </c>
      <c r="BI193" s="227">
        <f>IF(N193="nulová",J193,0)</f>
        <v>0</v>
      </c>
      <c r="BJ193" s="19" t="s">
        <v>82</v>
      </c>
      <c r="BK193" s="227">
        <f>ROUND(I193*H193,2)</f>
        <v>0</v>
      </c>
      <c r="BL193" s="19" t="s">
        <v>234</v>
      </c>
      <c r="BM193" s="226" t="s">
        <v>1126</v>
      </c>
    </row>
    <row r="194" s="2" customFormat="1">
      <c r="A194" s="40"/>
      <c r="B194" s="41"/>
      <c r="C194" s="42"/>
      <c r="D194" s="228" t="s">
        <v>236</v>
      </c>
      <c r="E194" s="42"/>
      <c r="F194" s="229" t="s">
        <v>442</v>
      </c>
      <c r="G194" s="42"/>
      <c r="H194" s="42"/>
      <c r="I194" s="230"/>
      <c r="J194" s="42"/>
      <c r="K194" s="42"/>
      <c r="L194" s="46"/>
      <c r="M194" s="231"/>
      <c r="N194" s="232"/>
      <c r="O194" s="86"/>
      <c r="P194" s="86"/>
      <c r="Q194" s="86"/>
      <c r="R194" s="86"/>
      <c r="S194" s="86"/>
      <c r="T194" s="86"/>
      <c r="U194" s="87"/>
      <c r="V194" s="40"/>
      <c r="W194" s="40"/>
      <c r="X194" s="40"/>
      <c r="Y194" s="40"/>
      <c r="Z194" s="40"/>
      <c r="AA194" s="40"/>
      <c r="AB194" s="40"/>
      <c r="AC194" s="40"/>
      <c r="AD194" s="40"/>
      <c r="AE194" s="40"/>
      <c r="AT194" s="19" t="s">
        <v>236</v>
      </c>
      <c r="AU194" s="19" t="s">
        <v>84</v>
      </c>
    </row>
    <row r="195" s="13" customFormat="1">
      <c r="A195" s="13"/>
      <c r="B195" s="233"/>
      <c r="C195" s="234"/>
      <c r="D195" s="235" t="s">
        <v>238</v>
      </c>
      <c r="E195" s="236" t="s">
        <v>19</v>
      </c>
      <c r="F195" s="237" t="s">
        <v>1127</v>
      </c>
      <c r="G195" s="234"/>
      <c r="H195" s="238">
        <v>14.34</v>
      </c>
      <c r="I195" s="239"/>
      <c r="J195" s="234"/>
      <c r="K195" s="234"/>
      <c r="L195" s="240"/>
      <c r="M195" s="241"/>
      <c r="N195" s="242"/>
      <c r="O195" s="242"/>
      <c r="P195" s="242"/>
      <c r="Q195" s="242"/>
      <c r="R195" s="242"/>
      <c r="S195" s="242"/>
      <c r="T195" s="242"/>
      <c r="U195" s="243"/>
      <c r="V195" s="13"/>
      <c r="W195" s="13"/>
      <c r="X195" s="13"/>
      <c r="Y195" s="13"/>
      <c r="Z195" s="13"/>
      <c r="AA195" s="13"/>
      <c r="AB195" s="13"/>
      <c r="AC195" s="13"/>
      <c r="AD195" s="13"/>
      <c r="AE195" s="13"/>
      <c r="AT195" s="244" t="s">
        <v>238</v>
      </c>
      <c r="AU195" s="244" t="s">
        <v>84</v>
      </c>
      <c r="AV195" s="13" t="s">
        <v>84</v>
      </c>
      <c r="AW195" s="13" t="s">
        <v>37</v>
      </c>
      <c r="AX195" s="13" t="s">
        <v>75</v>
      </c>
      <c r="AY195" s="244" t="s">
        <v>227</v>
      </c>
    </row>
    <row r="196" s="14" customFormat="1">
      <c r="A196" s="14"/>
      <c r="B196" s="245"/>
      <c r="C196" s="246"/>
      <c r="D196" s="235" t="s">
        <v>238</v>
      </c>
      <c r="E196" s="247" t="s">
        <v>19</v>
      </c>
      <c r="F196" s="248" t="s">
        <v>240</v>
      </c>
      <c r="G196" s="246"/>
      <c r="H196" s="249">
        <v>14.34</v>
      </c>
      <c r="I196" s="250"/>
      <c r="J196" s="246"/>
      <c r="K196" s="246"/>
      <c r="L196" s="251"/>
      <c r="M196" s="252"/>
      <c r="N196" s="253"/>
      <c r="O196" s="253"/>
      <c r="P196" s="253"/>
      <c r="Q196" s="253"/>
      <c r="R196" s="253"/>
      <c r="S196" s="253"/>
      <c r="T196" s="253"/>
      <c r="U196" s="254"/>
      <c r="V196" s="14"/>
      <c r="W196" s="14"/>
      <c r="X196" s="14"/>
      <c r="Y196" s="14"/>
      <c r="Z196" s="14"/>
      <c r="AA196" s="14"/>
      <c r="AB196" s="14"/>
      <c r="AC196" s="14"/>
      <c r="AD196" s="14"/>
      <c r="AE196" s="14"/>
      <c r="AT196" s="255" t="s">
        <v>238</v>
      </c>
      <c r="AU196" s="255" t="s">
        <v>84</v>
      </c>
      <c r="AV196" s="14" t="s">
        <v>234</v>
      </c>
      <c r="AW196" s="14" t="s">
        <v>37</v>
      </c>
      <c r="AX196" s="14" t="s">
        <v>82</v>
      </c>
      <c r="AY196" s="255" t="s">
        <v>227</v>
      </c>
    </row>
    <row r="197" s="2" customFormat="1" ht="21.75" customHeight="1">
      <c r="A197" s="40"/>
      <c r="B197" s="41"/>
      <c r="C197" s="215" t="s">
        <v>7</v>
      </c>
      <c r="D197" s="215" t="s">
        <v>229</v>
      </c>
      <c r="E197" s="216" t="s">
        <v>444</v>
      </c>
      <c r="F197" s="217" t="s">
        <v>445</v>
      </c>
      <c r="G197" s="218" t="s">
        <v>232</v>
      </c>
      <c r="H197" s="219">
        <v>6.3700000000000001</v>
      </c>
      <c r="I197" s="220"/>
      <c r="J197" s="221">
        <f>ROUND(I197*H197,2)</f>
        <v>0</v>
      </c>
      <c r="K197" s="217" t="s">
        <v>233</v>
      </c>
      <c r="L197" s="46"/>
      <c r="M197" s="222" t="s">
        <v>19</v>
      </c>
      <c r="N197" s="223" t="s">
        <v>46</v>
      </c>
      <c r="O197" s="86"/>
      <c r="P197" s="224">
        <f>O197*H197</f>
        <v>0</v>
      </c>
      <c r="Q197" s="224">
        <v>2.5018699999999998</v>
      </c>
      <c r="R197" s="224">
        <f>Q197*H197</f>
        <v>15.936911899999998</v>
      </c>
      <c r="S197" s="224">
        <v>0</v>
      </c>
      <c r="T197" s="224">
        <f>S197*H197</f>
        <v>0</v>
      </c>
      <c r="U197" s="225" t="s">
        <v>19</v>
      </c>
      <c r="V197" s="40"/>
      <c r="W197" s="40"/>
      <c r="X197" s="40"/>
      <c r="Y197" s="40"/>
      <c r="Z197" s="40"/>
      <c r="AA197" s="40"/>
      <c r="AB197" s="40"/>
      <c r="AC197" s="40"/>
      <c r="AD197" s="40"/>
      <c r="AE197" s="40"/>
      <c r="AR197" s="226" t="s">
        <v>234</v>
      </c>
      <c r="AT197" s="226" t="s">
        <v>229</v>
      </c>
      <c r="AU197" s="226" t="s">
        <v>84</v>
      </c>
      <c r="AY197" s="19" t="s">
        <v>227</v>
      </c>
      <c r="BE197" s="227">
        <f>IF(N197="základní",J197,0)</f>
        <v>0</v>
      </c>
      <c r="BF197" s="227">
        <f>IF(N197="snížená",J197,0)</f>
        <v>0</v>
      </c>
      <c r="BG197" s="227">
        <f>IF(N197="zákl. přenesená",J197,0)</f>
        <v>0</v>
      </c>
      <c r="BH197" s="227">
        <f>IF(N197="sníž. přenesená",J197,0)</f>
        <v>0</v>
      </c>
      <c r="BI197" s="227">
        <f>IF(N197="nulová",J197,0)</f>
        <v>0</v>
      </c>
      <c r="BJ197" s="19" t="s">
        <v>82</v>
      </c>
      <c r="BK197" s="227">
        <f>ROUND(I197*H197,2)</f>
        <v>0</v>
      </c>
      <c r="BL197" s="19" t="s">
        <v>234</v>
      </c>
      <c r="BM197" s="226" t="s">
        <v>1128</v>
      </c>
    </row>
    <row r="198" s="2" customFormat="1">
      <c r="A198" s="40"/>
      <c r="B198" s="41"/>
      <c r="C198" s="42"/>
      <c r="D198" s="228" t="s">
        <v>236</v>
      </c>
      <c r="E198" s="42"/>
      <c r="F198" s="229" t="s">
        <v>447</v>
      </c>
      <c r="G198" s="42"/>
      <c r="H198" s="42"/>
      <c r="I198" s="230"/>
      <c r="J198" s="42"/>
      <c r="K198" s="42"/>
      <c r="L198" s="46"/>
      <c r="M198" s="231"/>
      <c r="N198" s="232"/>
      <c r="O198" s="86"/>
      <c r="P198" s="86"/>
      <c r="Q198" s="86"/>
      <c r="R198" s="86"/>
      <c r="S198" s="86"/>
      <c r="T198" s="86"/>
      <c r="U198" s="87"/>
      <c r="V198" s="40"/>
      <c r="W198" s="40"/>
      <c r="X198" s="40"/>
      <c r="Y198" s="40"/>
      <c r="Z198" s="40"/>
      <c r="AA198" s="40"/>
      <c r="AB198" s="40"/>
      <c r="AC198" s="40"/>
      <c r="AD198" s="40"/>
      <c r="AE198" s="40"/>
      <c r="AT198" s="19" t="s">
        <v>236</v>
      </c>
      <c r="AU198" s="19" t="s">
        <v>84</v>
      </c>
    </row>
    <row r="199" s="13" customFormat="1">
      <c r="A199" s="13"/>
      <c r="B199" s="233"/>
      <c r="C199" s="234"/>
      <c r="D199" s="235" t="s">
        <v>238</v>
      </c>
      <c r="E199" s="236" t="s">
        <v>19</v>
      </c>
      <c r="F199" s="237" t="s">
        <v>1129</v>
      </c>
      <c r="G199" s="234"/>
      <c r="H199" s="238">
        <v>5.6299999999999999</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84</v>
      </c>
      <c r="AV199" s="13" t="s">
        <v>84</v>
      </c>
      <c r="AW199" s="13" t="s">
        <v>37</v>
      </c>
      <c r="AX199" s="13" t="s">
        <v>75</v>
      </c>
      <c r="AY199" s="244" t="s">
        <v>227</v>
      </c>
    </row>
    <row r="200" s="13" customFormat="1">
      <c r="A200" s="13"/>
      <c r="B200" s="233"/>
      <c r="C200" s="234"/>
      <c r="D200" s="235" t="s">
        <v>238</v>
      </c>
      <c r="E200" s="236" t="s">
        <v>19</v>
      </c>
      <c r="F200" s="237" t="s">
        <v>1130</v>
      </c>
      <c r="G200" s="234"/>
      <c r="H200" s="238">
        <v>0.73999999999999999</v>
      </c>
      <c r="I200" s="239"/>
      <c r="J200" s="234"/>
      <c r="K200" s="234"/>
      <c r="L200" s="240"/>
      <c r="M200" s="241"/>
      <c r="N200" s="242"/>
      <c r="O200" s="242"/>
      <c r="P200" s="242"/>
      <c r="Q200" s="242"/>
      <c r="R200" s="242"/>
      <c r="S200" s="242"/>
      <c r="T200" s="242"/>
      <c r="U200" s="243"/>
      <c r="V200" s="13"/>
      <c r="W200" s="13"/>
      <c r="X200" s="13"/>
      <c r="Y200" s="13"/>
      <c r="Z200" s="13"/>
      <c r="AA200" s="13"/>
      <c r="AB200" s="13"/>
      <c r="AC200" s="13"/>
      <c r="AD200" s="13"/>
      <c r="AE200" s="13"/>
      <c r="AT200" s="244" t="s">
        <v>238</v>
      </c>
      <c r="AU200" s="244" t="s">
        <v>84</v>
      </c>
      <c r="AV200" s="13" t="s">
        <v>84</v>
      </c>
      <c r="AW200" s="13" t="s">
        <v>37</v>
      </c>
      <c r="AX200" s="13" t="s">
        <v>75</v>
      </c>
      <c r="AY200" s="244" t="s">
        <v>227</v>
      </c>
    </row>
    <row r="201" s="14" customFormat="1">
      <c r="A201" s="14"/>
      <c r="B201" s="245"/>
      <c r="C201" s="246"/>
      <c r="D201" s="235" t="s">
        <v>238</v>
      </c>
      <c r="E201" s="247" t="s">
        <v>19</v>
      </c>
      <c r="F201" s="248" t="s">
        <v>240</v>
      </c>
      <c r="G201" s="246"/>
      <c r="H201" s="249">
        <v>6.3700000000000001</v>
      </c>
      <c r="I201" s="250"/>
      <c r="J201" s="246"/>
      <c r="K201" s="246"/>
      <c r="L201" s="251"/>
      <c r="M201" s="252"/>
      <c r="N201" s="253"/>
      <c r="O201" s="253"/>
      <c r="P201" s="253"/>
      <c r="Q201" s="253"/>
      <c r="R201" s="253"/>
      <c r="S201" s="253"/>
      <c r="T201" s="253"/>
      <c r="U201" s="254"/>
      <c r="V201" s="14"/>
      <c r="W201" s="14"/>
      <c r="X201" s="14"/>
      <c r="Y201" s="14"/>
      <c r="Z201" s="14"/>
      <c r="AA201" s="14"/>
      <c r="AB201" s="14"/>
      <c r="AC201" s="14"/>
      <c r="AD201" s="14"/>
      <c r="AE201" s="14"/>
      <c r="AT201" s="255" t="s">
        <v>238</v>
      </c>
      <c r="AU201" s="255" t="s">
        <v>84</v>
      </c>
      <c r="AV201" s="14" t="s">
        <v>234</v>
      </c>
      <c r="AW201" s="14" t="s">
        <v>37</v>
      </c>
      <c r="AX201" s="14" t="s">
        <v>82</v>
      </c>
      <c r="AY201" s="255" t="s">
        <v>227</v>
      </c>
    </row>
    <row r="202" s="2" customFormat="1" ht="24.15" customHeight="1">
      <c r="A202" s="40"/>
      <c r="B202" s="41"/>
      <c r="C202" s="215" t="s">
        <v>494</v>
      </c>
      <c r="D202" s="215" t="s">
        <v>229</v>
      </c>
      <c r="E202" s="216" t="s">
        <v>250</v>
      </c>
      <c r="F202" s="217" t="s">
        <v>251</v>
      </c>
      <c r="G202" s="218" t="s">
        <v>232</v>
      </c>
      <c r="H202" s="219">
        <v>2.3999999999999999</v>
      </c>
      <c r="I202" s="220"/>
      <c r="J202" s="221">
        <f>ROUND(I202*H202,2)</f>
        <v>0</v>
      </c>
      <c r="K202" s="217" t="s">
        <v>233</v>
      </c>
      <c r="L202" s="46"/>
      <c r="M202" s="222" t="s">
        <v>19</v>
      </c>
      <c r="N202" s="223" t="s">
        <v>46</v>
      </c>
      <c r="O202" s="86"/>
      <c r="P202" s="224">
        <f>O202*H202</f>
        <v>0</v>
      </c>
      <c r="Q202" s="224">
        <v>2.3010199999999998</v>
      </c>
      <c r="R202" s="224">
        <f>Q202*H202</f>
        <v>5.5224479999999998</v>
      </c>
      <c r="S202" s="224">
        <v>0</v>
      </c>
      <c r="T202" s="224">
        <f>S202*H202</f>
        <v>0</v>
      </c>
      <c r="U202" s="225" t="s">
        <v>19</v>
      </c>
      <c r="V202" s="40"/>
      <c r="W202" s="40"/>
      <c r="X202" s="40"/>
      <c r="Y202" s="40"/>
      <c r="Z202" s="40"/>
      <c r="AA202" s="40"/>
      <c r="AB202" s="40"/>
      <c r="AC202" s="40"/>
      <c r="AD202" s="40"/>
      <c r="AE202" s="40"/>
      <c r="AR202" s="226" t="s">
        <v>234</v>
      </c>
      <c r="AT202" s="226" t="s">
        <v>229</v>
      </c>
      <c r="AU202" s="226" t="s">
        <v>84</v>
      </c>
      <c r="AY202" s="19" t="s">
        <v>227</v>
      </c>
      <c r="BE202" s="227">
        <f>IF(N202="základní",J202,0)</f>
        <v>0</v>
      </c>
      <c r="BF202" s="227">
        <f>IF(N202="snížená",J202,0)</f>
        <v>0</v>
      </c>
      <c r="BG202" s="227">
        <f>IF(N202="zákl. přenesená",J202,0)</f>
        <v>0</v>
      </c>
      <c r="BH202" s="227">
        <f>IF(N202="sníž. přenesená",J202,0)</f>
        <v>0</v>
      </c>
      <c r="BI202" s="227">
        <f>IF(N202="nulová",J202,0)</f>
        <v>0</v>
      </c>
      <c r="BJ202" s="19" t="s">
        <v>82</v>
      </c>
      <c r="BK202" s="227">
        <f>ROUND(I202*H202,2)</f>
        <v>0</v>
      </c>
      <c r="BL202" s="19" t="s">
        <v>234</v>
      </c>
      <c r="BM202" s="226" t="s">
        <v>1131</v>
      </c>
    </row>
    <row r="203" s="2" customFormat="1">
      <c r="A203" s="40"/>
      <c r="B203" s="41"/>
      <c r="C203" s="42"/>
      <c r="D203" s="228" t="s">
        <v>236</v>
      </c>
      <c r="E203" s="42"/>
      <c r="F203" s="229" t="s">
        <v>253</v>
      </c>
      <c r="G203" s="42"/>
      <c r="H203" s="42"/>
      <c r="I203" s="230"/>
      <c r="J203" s="42"/>
      <c r="K203" s="42"/>
      <c r="L203" s="46"/>
      <c r="M203" s="231"/>
      <c r="N203" s="232"/>
      <c r="O203" s="86"/>
      <c r="P203" s="86"/>
      <c r="Q203" s="86"/>
      <c r="R203" s="86"/>
      <c r="S203" s="86"/>
      <c r="T203" s="86"/>
      <c r="U203" s="87"/>
      <c r="V203" s="40"/>
      <c r="W203" s="40"/>
      <c r="X203" s="40"/>
      <c r="Y203" s="40"/>
      <c r="Z203" s="40"/>
      <c r="AA203" s="40"/>
      <c r="AB203" s="40"/>
      <c r="AC203" s="40"/>
      <c r="AD203" s="40"/>
      <c r="AE203" s="40"/>
      <c r="AT203" s="19" t="s">
        <v>236</v>
      </c>
      <c r="AU203" s="19" t="s">
        <v>84</v>
      </c>
    </row>
    <row r="204" s="13" customFormat="1">
      <c r="A204" s="13"/>
      <c r="B204" s="233"/>
      <c r="C204" s="234"/>
      <c r="D204" s="235" t="s">
        <v>238</v>
      </c>
      <c r="E204" s="236" t="s">
        <v>19</v>
      </c>
      <c r="F204" s="237" t="s">
        <v>1132</v>
      </c>
      <c r="G204" s="234"/>
      <c r="H204" s="238">
        <v>2.3999999999999999</v>
      </c>
      <c r="I204" s="239"/>
      <c r="J204" s="234"/>
      <c r="K204" s="234"/>
      <c r="L204" s="240"/>
      <c r="M204" s="241"/>
      <c r="N204" s="242"/>
      <c r="O204" s="242"/>
      <c r="P204" s="242"/>
      <c r="Q204" s="242"/>
      <c r="R204" s="242"/>
      <c r="S204" s="242"/>
      <c r="T204" s="242"/>
      <c r="U204" s="243"/>
      <c r="V204" s="13"/>
      <c r="W204" s="13"/>
      <c r="X204" s="13"/>
      <c r="Y204" s="13"/>
      <c r="Z204" s="13"/>
      <c r="AA204" s="13"/>
      <c r="AB204" s="13"/>
      <c r="AC204" s="13"/>
      <c r="AD204" s="13"/>
      <c r="AE204" s="13"/>
      <c r="AT204" s="244" t="s">
        <v>238</v>
      </c>
      <c r="AU204" s="244" t="s">
        <v>84</v>
      </c>
      <c r="AV204" s="13" t="s">
        <v>84</v>
      </c>
      <c r="AW204" s="13" t="s">
        <v>37</v>
      </c>
      <c r="AX204" s="13" t="s">
        <v>75</v>
      </c>
      <c r="AY204" s="244" t="s">
        <v>227</v>
      </c>
    </row>
    <row r="205" s="14" customFormat="1">
      <c r="A205" s="14"/>
      <c r="B205" s="245"/>
      <c r="C205" s="246"/>
      <c r="D205" s="235" t="s">
        <v>238</v>
      </c>
      <c r="E205" s="247" t="s">
        <v>19</v>
      </c>
      <c r="F205" s="248" t="s">
        <v>240</v>
      </c>
      <c r="G205" s="246"/>
      <c r="H205" s="249">
        <v>2.3999999999999999</v>
      </c>
      <c r="I205" s="250"/>
      <c r="J205" s="246"/>
      <c r="K205" s="246"/>
      <c r="L205" s="251"/>
      <c r="M205" s="252"/>
      <c r="N205" s="253"/>
      <c r="O205" s="253"/>
      <c r="P205" s="253"/>
      <c r="Q205" s="253"/>
      <c r="R205" s="253"/>
      <c r="S205" s="253"/>
      <c r="T205" s="253"/>
      <c r="U205" s="254"/>
      <c r="V205" s="14"/>
      <c r="W205" s="14"/>
      <c r="X205" s="14"/>
      <c r="Y205" s="14"/>
      <c r="Z205" s="14"/>
      <c r="AA205" s="14"/>
      <c r="AB205" s="14"/>
      <c r="AC205" s="14"/>
      <c r="AD205" s="14"/>
      <c r="AE205" s="14"/>
      <c r="AT205" s="255" t="s">
        <v>238</v>
      </c>
      <c r="AU205" s="255" t="s">
        <v>84</v>
      </c>
      <c r="AV205" s="14" t="s">
        <v>234</v>
      </c>
      <c r="AW205" s="14" t="s">
        <v>37</v>
      </c>
      <c r="AX205" s="14" t="s">
        <v>82</v>
      </c>
      <c r="AY205" s="255" t="s">
        <v>227</v>
      </c>
    </row>
    <row r="206" s="2" customFormat="1" ht="16.5" customHeight="1">
      <c r="A206" s="40"/>
      <c r="B206" s="41"/>
      <c r="C206" s="215" t="s">
        <v>499</v>
      </c>
      <c r="D206" s="215" t="s">
        <v>229</v>
      </c>
      <c r="E206" s="216" t="s">
        <v>450</v>
      </c>
      <c r="F206" s="217" t="s">
        <v>451</v>
      </c>
      <c r="G206" s="218" t="s">
        <v>244</v>
      </c>
      <c r="H206" s="219">
        <v>0.48299999999999998</v>
      </c>
      <c r="I206" s="220"/>
      <c r="J206" s="221">
        <f>ROUND(I206*H206,2)</f>
        <v>0</v>
      </c>
      <c r="K206" s="217" t="s">
        <v>233</v>
      </c>
      <c r="L206" s="46"/>
      <c r="M206" s="222" t="s">
        <v>19</v>
      </c>
      <c r="N206" s="223" t="s">
        <v>46</v>
      </c>
      <c r="O206" s="86"/>
      <c r="P206" s="224">
        <f>O206*H206</f>
        <v>0</v>
      </c>
      <c r="Q206" s="224">
        <v>1.06277</v>
      </c>
      <c r="R206" s="224">
        <f>Q206*H206</f>
        <v>0.51331790999999993</v>
      </c>
      <c r="S206" s="224">
        <v>0</v>
      </c>
      <c r="T206" s="224">
        <f>S206*H206</f>
        <v>0</v>
      </c>
      <c r="U206" s="225" t="s">
        <v>19</v>
      </c>
      <c r="V206" s="40"/>
      <c r="W206" s="40"/>
      <c r="X206" s="40"/>
      <c r="Y206" s="40"/>
      <c r="Z206" s="40"/>
      <c r="AA206" s="40"/>
      <c r="AB206" s="40"/>
      <c r="AC206" s="40"/>
      <c r="AD206" s="40"/>
      <c r="AE206" s="40"/>
      <c r="AR206" s="226" t="s">
        <v>234</v>
      </c>
      <c r="AT206" s="226" t="s">
        <v>229</v>
      </c>
      <c r="AU206" s="226" t="s">
        <v>84</v>
      </c>
      <c r="AY206" s="19" t="s">
        <v>227</v>
      </c>
      <c r="BE206" s="227">
        <f>IF(N206="základní",J206,0)</f>
        <v>0</v>
      </c>
      <c r="BF206" s="227">
        <f>IF(N206="snížená",J206,0)</f>
        <v>0</v>
      </c>
      <c r="BG206" s="227">
        <f>IF(N206="zákl. přenesená",J206,0)</f>
        <v>0</v>
      </c>
      <c r="BH206" s="227">
        <f>IF(N206="sníž. přenesená",J206,0)</f>
        <v>0</v>
      </c>
      <c r="BI206" s="227">
        <f>IF(N206="nulová",J206,0)</f>
        <v>0</v>
      </c>
      <c r="BJ206" s="19" t="s">
        <v>82</v>
      </c>
      <c r="BK206" s="227">
        <f>ROUND(I206*H206,2)</f>
        <v>0</v>
      </c>
      <c r="BL206" s="19" t="s">
        <v>234</v>
      </c>
      <c r="BM206" s="226" t="s">
        <v>1133</v>
      </c>
    </row>
    <row r="207" s="2" customFormat="1">
      <c r="A207" s="40"/>
      <c r="B207" s="41"/>
      <c r="C207" s="42"/>
      <c r="D207" s="228" t="s">
        <v>236</v>
      </c>
      <c r="E207" s="42"/>
      <c r="F207" s="229" t="s">
        <v>453</v>
      </c>
      <c r="G207" s="42"/>
      <c r="H207" s="42"/>
      <c r="I207" s="230"/>
      <c r="J207" s="42"/>
      <c r="K207" s="42"/>
      <c r="L207" s="46"/>
      <c r="M207" s="231"/>
      <c r="N207" s="232"/>
      <c r="O207" s="86"/>
      <c r="P207" s="86"/>
      <c r="Q207" s="86"/>
      <c r="R207" s="86"/>
      <c r="S207" s="86"/>
      <c r="T207" s="86"/>
      <c r="U207" s="87"/>
      <c r="V207" s="40"/>
      <c r="W207" s="40"/>
      <c r="X207" s="40"/>
      <c r="Y207" s="40"/>
      <c r="Z207" s="40"/>
      <c r="AA207" s="40"/>
      <c r="AB207" s="40"/>
      <c r="AC207" s="40"/>
      <c r="AD207" s="40"/>
      <c r="AE207" s="40"/>
      <c r="AT207" s="19" t="s">
        <v>236</v>
      </c>
      <c r="AU207" s="19" t="s">
        <v>84</v>
      </c>
    </row>
    <row r="208" s="13" customFormat="1">
      <c r="A208" s="13"/>
      <c r="B208" s="233"/>
      <c r="C208" s="234"/>
      <c r="D208" s="235" t="s">
        <v>238</v>
      </c>
      <c r="E208" s="236" t="s">
        <v>19</v>
      </c>
      <c r="F208" s="237" t="s">
        <v>1134</v>
      </c>
      <c r="G208" s="234"/>
      <c r="H208" s="238">
        <v>0.41699999999999998</v>
      </c>
      <c r="I208" s="239"/>
      <c r="J208" s="234"/>
      <c r="K208" s="234"/>
      <c r="L208" s="240"/>
      <c r="M208" s="241"/>
      <c r="N208" s="242"/>
      <c r="O208" s="242"/>
      <c r="P208" s="242"/>
      <c r="Q208" s="242"/>
      <c r="R208" s="242"/>
      <c r="S208" s="242"/>
      <c r="T208" s="242"/>
      <c r="U208" s="243"/>
      <c r="V208" s="13"/>
      <c r="W208" s="13"/>
      <c r="X208" s="13"/>
      <c r="Y208" s="13"/>
      <c r="Z208" s="13"/>
      <c r="AA208" s="13"/>
      <c r="AB208" s="13"/>
      <c r="AC208" s="13"/>
      <c r="AD208" s="13"/>
      <c r="AE208" s="13"/>
      <c r="AT208" s="244" t="s">
        <v>238</v>
      </c>
      <c r="AU208" s="244" t="s">
        <v>84</v>
      </c>
      <c r="AV208" s="13" t="s">
        <v>84</v>
      </c>
      <c r="AW208" s="13" t="s">
        <v>37</v>
      </c>
      <c r="AX208" s="13" t="s">
        <v>75</v>
      </c>
      <c r="AY208" s="244" t="s">
        <v>227</v>
      </c>
    </row>
    <row r="209" s="13" customFormat="1">
      <c r="A209" s="13"/>
      <c r="B209" s="233"/>
      <c r="C209" s="234"/>
      <c r="D209" s="235" t="s">
        <v>238</v>
      </c>
      <c r="E209" s="236" t="s">
        <v>19</v>
      </c>
      <c r="F209" s="237" t="s">
        <v>1135</v>
      </c>
      <c r="G209" s="234"/>
      <c r="H209" s="238">
        <v>0.066000000000000003</v>
      </c>
      <c r="I209" s="239"/>
      <c r="J209" s="234"/>
      <c r="K209" s="234"/>
      <c r="L209" s="240"/>
      <c r="M209" s="241"/>
      <c r="N209" s="242"/>
      <c r="O209" s="242"/>
      <c r="P209" s="242"/>
      <c r="Q209" s="242"/>
      <c r="R209" s="242"/>
      <c r="S209" s="242"/>
      <c r="T209" s="242"/>
      <c r="U209" s="243"/>
      <c r="V209" s="13"/>
      <c r="W209" s="13"/>
      <c r="X209" s="13"/>
      <c r="Y209" s="13"/>
      <c r="Z209" s="13"/>
      <c r="AA209" s="13"/>
      <c r="AB209" s="13"/>
      <c r="AC209" s="13"/>
      <c r="AD209" s="13"/>
      <c r="AE209" s="13"/>
      <c r="AT209" s="244" t="s">
        <v>238</v>
      </c>
      <c r="AU209" s="244" t="s">
        <v>84</v>
      </c>
      <c r="AV209" s="13" t="s">
        <v>84</v>
      </c>
      <c r="AW209" s="13" t="s">
        <v>37</v>
      </c>
      <c r="AX209" s="13" t="s">
        <v>75</v>
      </c>
      <c r="AY209" s="244" t="s">
        <v>227</v>
      </c>
    </row>
    <row r="210" s="14" customFormat="1">
      <c r="A210" s="14"/>
      <c r="B210" s="245"/>
      <c r="C210" s="246"/>
      <c r="D210" s="235" t="s">
        <v>238</v>
      </c>
      <c r="E210" s="247" t="s">
        <v>19</v>
      </c>
      <c r="F210" s="248" t="s">
        <v>240</v>
      </c>
      <c r="G210" s="246"/>
      <c r="H210" s="249">
        <v>0.48299999999999998</v>
      </c>
      <c r="I210" s="250"/>
      <c r="J210" s="246"/>
      <c r="K210" s="246"/>
      <c r="L210" s="251"/>
      <c r="M210" s="252"/>
      <c r="N210" s="253"/>
      <c r="O210" s="253"/>
      <c r="P210" s="253"/>
      <c r="Q210" s="253"/>
      <c r="R210" s="253"/>
      <c r="S210" s="253"/>
      <c r="T210" s="253"/>
      <c r="U210" s="254"/>
      <c r="V210" s="14"/>
      <c r="W210" s="14"/>
      <c r="X210" s="14"/>
      <c r="Y210" s="14"/>
      <c r="Z210" s="14"/>
      <c r="AA210" s="14"/>
      <c r="AB210" s="14"/>
      <c r="AC210" s="14"/>
      <c r="AD210" s="14"/>
      <c r="AE210" s="14"/>
      <c r="AT210" s="255" t="s">
        <v>238</v>
      </c>
      <c r="AU210" s="255" t="s">
        <v>84</v>
      </c>
      <c r="AV210" s="14" t="s">
        <v>234</v>
      </c>
      <c r="AW210" s="14" t="s">
        <v>37</v>
      </c>
      <c r="AX210" s="14" t="s">
        <v>82</v>
      </c>
      <c r="AY210" s="255" t="s">
        <v>227</v>
      </c>
    </row>
    <row r="211" s="2" customFormat="1" ht="16.5" customHeight="1">
      <c r="A211" s="40"/>
      <c r="B211" s="41"/>
      <c r="C211" s="215" t="s">
        <v>312</v>
      </c>
      <c r="D211" s="215" t="s">
        <v>229</v>
      </c>
      <c r="E211" s="216" t="s">
        <v>456</v>
      </c>
      <c r="F211" s="217" t="s">
        <v>457</v>
      </c>
      <c r="G211" s="218" t="s">
        <v>259</v>
      </c>
      <c r="H211" s="219">
        <v>92</v>
      </c>
      <c r="I211" s="220"/>
      <c r="J211" s="221">
        <f>ROUND(I211*H211,2)</f>
        <v>0</v>
      </c>
      <c r="K211" s="217" t="s">
        <v>233</v>
      </c>
      <c r="L211" s="46"/>
      <c r="M211" s="222" t="s">
        <v>19</v>
      </c>
      <c r="N211" s="223" t="s">
        <v>46</v>
      </c>
      <c r="O211" s="86"/>
      <c r="P211" s="224">
        <f>O211*H211</f>
        <v>0</v>
      </c>
      <c r="Q211" s="224">
        <v>0.00012999999999999999</v>
      </c>
      <c r="R211" s="224">
        <f>Q211*H211</f>
        <v>0.011959999999999998</v>
      </c>
      <c r="S211" s="224">
        <v>0</v>
      </c>
      <c r="T211" s="224">
        <f>S211*H211</f>
        <v>0</v>
      </c>
      <c r="U211" s="225" t="s">
        <v>19</v>
      </c>
      <c r="V211" s="40"/>
      <c r="W211" s="40"/>
      <c r="X211" s="40"/>
      <c r="Y211" s="40"/>
      <c r="Z211" s="40"/>
      <c r="AA211" s="40"/>
      <c r="AB211" s="40"/>
      <c r="AC211" s="40"/>
      <c r="AD211" s="40"/>
      <c r="AE211" s="40"/>
      <c r="AR211" s="226" t="s">
        <v>234</v>
      </c>
      <c r="AT211" s="226" t="s">
        <v>229</v>
      </c>
      <c r="AU211" s="226" t="s">
        <v>84</v>
      </c>
      <c r="AY211" s="19" t="s">
        <v>227</v>
      </c>
      <c r="BE211" s="227">
        <f>IF(N211="základní",J211,0)</f>
        <v>0</v>
      </c>
      <c r="BF211" s="227">
        <f>IF(N211="snížená",J211,0)</f>
        <v>0</v>
      </c>
      <c r="BG211" s="227">
        <f>IF(N211="zákl. přenesená",J211,0)</f>
        <v>0</v>
      </c>
      <c r="BH211" s="227">
        <f>IF(N211="sníž. přenesená",J211,0)</f>
        <v>0</v>
      </c>
      <c r="BI211" s="227">
        <f>IF(N211="nulová",J211,0)</f>
        <v>0</v>
      </c>
      <c r="BJ211" s="19" t="s">
        <v>82</v>
      </c>
      <c r="BK211" s="227">
        <f>ROUND(I211*H211,2)</f>
        <v>0</v>
      </c>
      <c r="BL211" s="19" t="s">
        <v>234</v>
      </c>
      <c r="BM211" s="226" t="s">
        <v>1136</v>
      </c>
    </row>
    <row r="212" s="2" customFormat="1">
      <c r="A212" s="40"/>
      <c r="B212" s="41"/>
      <c r="C212" s="42"/>
      <c r="D212" s="228" t="s">
        <v>236</v>
      </c>
      <c r="E212" s="42"/>
      <c r="F212" s="229" t="s">
        <v>459</v>
      </c>
      <c r="G212" s="42"/>
      <c r="H212" s="42"/>
      <c r="I212" s="230"/>
      <c r="J212" s="42"/>
      <c r="K212" s="42"/>
      <c r="L212" s="46"/>
      <c r="M212" s="231"/>
      <c r="N212" s="232"/>
      <c r="O212" s="86"/>
      <c r="P212" s="86"/>
      <c r="Q212" s="86"/>
      <c r="R212" s="86"/>
      <c r="S212" s="86"/>
      <c r="T212" s="86"/>
      <c r="U212" s="87"/>
      <c r="V212" s="40"/>
      <c r="W212" s="40"/>
      <c r="X212" s="40"/>
      <c r="Y212" s="40"/>
      <c r="Z212" s="40"/>
      <c r="AA212" s="40"/>
      <c r="AB212" s="40"/>
      <c r="AC212" s="40"/>
      <c r="AD212" s="40"/>
      <c r="AE212" s="40"/>
      <c r="AT212" s="19" t="s">
        <v>236</v>
      </c>
      <c r="AU212" s="19" t="s">
        <v>84</v>
      </c>
    </row>
    <row r="213" s="13" customFormat="1">
      <c r="A213" s="13"/>
      <c r="B213" s="233"/>
      <c r="C213" s="234"/>
      <c r="D213" s="235" t="s">
        <v>238</v>
      </c>
      <c r="E213" s="236" t="s">
        <v>19</v>
      </c>
      <c r="F213" s="237" t="s">
        <v>1137</v>
      </c>
      <c r="G213" s="234"/>
      <c r="H213" s="238">
        <v>92</v>
      </c>
      <c r="I213" s="239"/>
      <c r="J213" s="234"/>
      <c r="K213" s="234"/>
      <c r="L213" s="240"/>
      <c r="M213" s="241"/>
      <c r="N213" s="242"/>
      <c r="O213" s="242"/>
      <c r="P213" s="242"/>
      <c r="Q213" s="242"/>
      <c r="R213" s="242"/>
      <c r="S213" s="242"/>
      <c r="T213" s="242"/>
      <c r="U213" s="243"/>
      <c r="V213" s="13"/>
      <c r="W213" s="13"/>
      <c r="X213" s="13"/>
      <c r="Y213" s="13"/>
      <c r="Z213" s="13"/>
      <c r="AA213" s="13"/>
      <c r="AB213" s="13"/>
      <c r="AC213" s="13"/>
      <c r="AD213" s="13"/>
      <c r="AE213" s="13"/>
      <c r="AT213" s="244" t="s">
        <v>238</v>
      </c>
      <c r="AU213" s="244" t="s">
        <v>84</v>
      </c>
      <c r="AV213" s="13" t="s">
        <v>84</v>
      </c>
      <c r="AW213" s="13" t="s">
        <v>37</v>
      </c>
      <c r="AX213" s="13" t="s">
        <v>75</v>
      </c>
      <c r="AY213" s="244" t="s">
        <v>227</v>
      </c>
    </row>
    <row r="214" s="14" customFormat="1">
      <c r="A214" s="14"/>
      <c r="B214" s="245"/>
      <c r="C214" s="246"/>
      <c r="D214" s="235" t="s">
        <v>238</v>
      </c>
      <c r="E214" s="247" t="s">
        <v>19</v>
      </c>
      <c r="F214" s="248" t="s">
        <v>240</v>
      </c>
      <c r="G214" s="246"/>
      <c r="H214" s="249">
        <v>92</v>
      </c>
      <c r="I214" s="250"/>
      <c r="J214" s="246"/>
      <c r="K214" s="246"/>
      <c r="L214" s="251"/>
      <c r="M214" s="252"/>
      <c r="N214" s="253"/>
      <c r="O214" s="253"/>
      <c r="P214" s="253"/>
      <c r="Q214" s="253"/>
      <c r="R214" s="253"/>
      <c r="S214" s="253"/>
      <c r="T214" s="253"/>
      <c r="U214" s="254"/>
      <c r="V214" s="14"/>
      <c r="W214" s="14"/>
      <c r="X214" s="14"/>
      <c r="Y214" s="14"/>
      <c r="Z214" s="14"/>
      <c r="AA214" s="14"/>
      <c r="AB214" s="14"/>
      <c r="AC214" s="14"/>
      <c r="AD214" s="14"/>
      <c r="AE214" s="14"/>
      <c r="AT214" s="255" t="s">
        <v>238</v>
      </c>
      <c r="AU214" s="255" t="s">
        <v>84</v>
      </c>
      <c r="AV214" s="14" t="s">
        <v>234</v>
      </c>
      <c r="AW214" s="14" t="s">
        <v>37</v>
      </c>
      <c r="AX214" s="14" t="s">
        <v>82</v>
      </c>
      <c r="AY214" s="255" t="s">
        <v>227</v>
      </c>
    </row>
    <row r="215" s="2" customFormat="1" ht="24.15" customHeight="1">
      <c r="A215" s="40"/>
      <c r="B215" s="41"/>
      <c r="C215" s="215" t="s">
        <v>508</v>
      </c>
      <c r="D215" s="215" t="s">
        <v>229</v>
      </c>
      <c r="E215" s="216" t="s">
        <v>1138</v>
      </c>
      <c r="F215" s="217" t="s">
        <v>1139</v>
      </c>
      <c r="G215" s="218" t="s">
        <v>348</v>
      </c>
      <c r="H215" s="219">
        <v>4</v>
      </c>
      <c r="I215" s="220"/>
      <c r="J215" s="221">
        <f>ROUND(I215*H215,2)</f>
        <v>0</v>
      </c>
      <c r="K215" s="217" t="s">
        <v>233</v>
      </c>
      <c r="L215" s="46"/>
      <c r="M215" s="222" t="s">
        <v>19</v>
      </c>
      <c r="N215" s="223" t="s">
        <v>46</v>
      </c>
      <c r="O215" s="86"/>
      <c r="P215" s="224">
        <f>O215*H215</f>
        <v>0</v>
      </c>
      <c r="Q215" s="224">
        <v>0.053620000000000001</v>
      </c>
      <c r="R215" s="224">
        <f>Q215*H215</f>
        <v>0.21448</v>
      </c>
      <c r="S215" s="224">
        <v>0</v>
      </c>
      <c r="T215" s="224">
        <f>S215*H215</f>
        <v>0</v>
      </c>
      <c r="U215" s="225" t="s">
        <v>19</v>
      </c>
      <c r="V215" s="40"/>
      <c r="W215" s="40"/>
      <c r="X215" s="40"/>
      <c r="Y215" s="40"/>
      <c r="Z215" s="40"/>
      <c r="AA215" s="40"/>
      <c r="AB215" s="40"/>
      <c r="AC215" s="40"/>
      <c r="AD215" s="40"/>
      <c r="AE215" s="40"/>
      <c r="AR215" s="226" t="s">
        <v>234</v>
      </c>
      <c r="AT215" s="226" t="s">
        <v>229</v>
      </c>
      <c r="AU215" s="226" t="s">
        <v>84</v>
      </c>
      <c r="AY215" s="19" t="s">
        <v>227</v>
      </c>
      <c r="BE215" s="227">
        <f>IF(N215="základní",J215,0)</f>
        <v>0</v>
      </c>
      <c r="BF215" s="227">
        <f>IF(N215="snížená",J215,0)</f>
        <v>0</v>
      </c>
      <c r="BG215" s="227">
        <f>IF(N215="zákl. přenesená",J215,0)</f>
        <v>0</v>
      </c>
      <c r="BH215" s="227">
        <f>IF(N215="sníž. přenesená",J215,0)</f>
        <v>0</v>
      </c>
      <c r="BI215" s="227">
        <f>IF(N215="nulová",J215,0)</f>
        <v>0</v>
      </c>
      <c r="BJ215" s="19" t="s">
        <v>82</v>
      </c>
      <c r="BK215" s="227">
        <f>ROUND(I215*H215,2)</f>
        <v>0</v>
      </c>
      <c r="BL215" s="19" t="s">
        <v>234</v>
      </c>
      <c r="BM215" s="226" t="s">
        <v>1140</v>
      </c>
    </row>
    <row r="216" s="2" customFormat="1">
      <c r="A216" s="40"/>
      <c r="B216" s="41"/>
      <c r="C216" s="42"/>
      <c r="D216" s="228" t="s">
        <v>236</v>
      </c>
      <c r="E216" s="42"/>
      <c r="F216" s="229" t="s">
        <v>1141</v>
      </c>
      <c r="G216" s="42"/>
      <c r="H216" s="42"/>
      <c r="I216" s="230"/>
      <c r="J216" s="42"/>
      <c r="K216" s="42"/>
      <c r="L216" s="46"/>
      <c r="M216" s="231"/>
      <c r="N216" s="232"/>
      <c r="O216" s="86"/>
      <c r="P216" s="86"/>
      <c r="Q216" s="86"/>
      <c r="R216" s="86"/>
      <c r="S216" s="86"/>
      <c r="T216" s="86"/>
      <c r="U216" s="87"/>
      <c r="V216" s="40"/>
      <c r="W216" s="40"/>
      <c r="X216" s="40"/>
      <c r="Y216" s="40"/>
      <c r="Z216" s="40"/>
      <c r="AA216" s="40"/>
      <c r="AB216" s="40"/>
      <c r="AC216" s="40"/>
      <c r="AD216" s="40"/>
      <c r="AE216" s="40"/>
      <c r="AT216" s="19" t="s">
        <v>236</v>
      </c>
      <c r="AU216" s="19" t="s">
        <v>84</v>
      </c>
    </row>
    <row r="217" s="13" customFormat="1">
      <c r="A217" s="13"/>
      <c r="B217" s="233"/>
      <c r="C217" s="234"/>
      <c r="D217" s="235" t="s">
        <v>238</v>
      </c>
      <c r="E217" s="236" t="s">
        <v>19</v>
      </c>
      <c r="F217" s="237" t="s">
        <v>1142</v>
      </c>
      <c r="G217" s="234"/>
      <c r="H217" s="238">
        <v>4</v>
      </c>
      <c r="I217" s="239"/>
      <c r="J217" s="234"/>
      <c r="K217" s="234"/>
      <c r="L217" s="240"/>
      <c r="M217" s="241"/>
      <c r="N217" s="242"/>
      <c r="O217" s="242"/>
      <c r="P217" s="242"/>
      <c r="Q217" s="242"/>
      <c r="R217" s="242"/>
      <c r="S217" s="242"/>
      <c r="T217" s="242"/>
      <c r="U217" s="243"/>
      <c r="V217" s="13"/>
      <c r="W217" s="13"/>
      <c r="X217" s="13"/>
      <c r="Y217" s="13"/>
      <c r="Z217" s="13"/>
      <c r="AA217" s="13"/>
      <c r="AB217" s="13"/>
      <c r="AC217" s="13"/>
      <c r="AD217" s="13"/>
      <c r="AE217" s="13"/>
      <c r="AT217" s="244" t="s">
        <v>238</v>
      </c>
      <c r="AU217" s="244" t="s">
        <v>84</v>
      </c>
      <c r="AV217" s="13" t="s">
        <v>84</v>
      </c>
      <c r="AW217" s="13" t="s">
        <v>37</v>
      </c>
      <c r="AX217" s="13" t="s">
        <v>75</v>
      </c>
      <c r="AY217" s="244" t="s">
        <v>227</v>
      </c>
    </row>
    <row r="218" s="14" customFormat="1">
      <c r="A218" s="14"/>
      <c r="B218" s="245"/>
      <c r="C218" s="246"/>
      <c r="D218" s="235" t="s">
        <v>238</v>
      </c>
      <c r="E218" s="247" t="s">
        <v>19</v>
      </c>
      <c r="F218" s="248" t="s">
        <v>240</v>
      </c>
      <c r="G218" s="246"/>
      <c r="H218" s="249">
        <v>4</v>
      </c>
      <c r="I218" s="250"/>
      <c r="J218" s="246"/>
      <c r="K218" s="246"/>
      <c r="L218" s="251"/>
      <c r="M218" s="252"/>
      <c r="N218" s="253"/>
      <c r="O218" s="253"/>
      <c r="P218" s="253"/>
      <c r="Q218" s="253"/>
      <c r="R218" s="253"/>
      <c r="S218" s="253"/>
      <c r="T218" s="253"/>
      <c r="U218" s="254"/>
      <c r="V218" s="14"/>
      <c r="W218" s="14"/>
      <c r="X218" s="14"/>
      <c r="Y218" s="14"/>
      <c r="Z218" s="14"/>
      <c r="AA218" s="14"/>
      <c r="AB218" s="14"/>
      <c r="AC218" s="14"/>
      <c r="AD218" s="14"/>
      <c r="AE218" s="14"/>
      <c r="AT218" s="255" t="s">
        <v>238</v>
      </c>
      <c r="AU218" s="255" t="s">
        <v>84</v>
      </c>
      <c r="AV218" s="14" t="s">
        <v>234</v>
      </c>
      <c r="AW218" s="14" t="s">
        <v>37</v>
      </c>
      <c r="AX218" s="14" t="s">
        <v>82</v>
      </c>
      <c r="AY218" s="255" t="s">
        <v>227</v>
      </c>
    </row>
    <row r="219" s="2" customFormat="1" ht="16.5" customHeight="1">
      <c r="A219" s="40"/>
      <c r="B219" s="41"/>
      <c r="C219" s="256" t="s">
        <v>514</v>
      </c>
      <c r="D219" s="256" t="s">
        <v>241</v>
      </c>
      <c r="E219" s="257" t="s">
        <v>1143</v>
      </c>
      <c r="F219" s="258" t="s">
        <v>1144</v>
      </c>
      <c r="G219" s="259" t="s">
        <v>348</v>
      </c>
      <c r="H219" s="260">
        <v>3</v>
      </c>
      <c r="I219" s="261"/>
      <c r="J219" s="262">
        <f>ROUND(I219*H219,2)</f>
        <v>0</v>
      </c>
      <c r="K219" s="258" t="s">
        <v>233</v>
      </c>
      <c r="L219" s="263"/>
      <c r="M219" s="264" t="s">
        <v>19</v>
      </c>
      <c r="N219" s="265" t="s">
        <v>46</v>
      </c>
      <c r="O219" s="86"/>
      <c r="P219" s="224">
        <f>O219*H219</f>
        <v>0</v>
      </c>
      <c r="Q219" s="224">
        <v>0.034000000000000002</v>
      </c>
      <c r="R219" s="224">
        <f>Q219*H219</f>
        <v>0.10200000000000001</v>
      </c>
      <c r="S219" s="224">
        <v>0</v>
      </c>
      <c r="T219" s="224">
        <f>S219*H219</f>
        <v>0</v>
      </c>
      <c r="U219" s="225" t="s">
        <v>19</v>
      </c>
      <c r="V219" s="40"/>
      <c r="W219" s="40"/>
      <c r="X219" s="40"/>
      <c r="Y219" s="40"/>
      <c r="Z219" s="40"/>
      <c r="AA219" s="40"/>
      <c r="AB219" s="40"/>
      <c r="AC219" s="40"/>
      <c r="AD219" s="40"/>
      <c r="AE219" s="40"/>
      <c r="AR219" s="226" t="s">
        <v>245</v>
      </c>
      <c r="AT219" s="226" t="s">
        <v>241</v>
      </c>
      <c r="AU219" s="226" t="s">
        <v>84</v>
      </c>
      <c r="AY219" s="19" t="s">
        <v>227</v>
      </c>
      <c r="BE219" s="227">
        <f>IF(N219="základní",J219,0)</f>
        <v>0</v>
      </c>
      <c r="BF219" s="227">
        <f>IF(N219="snížená",J219,0)</f>
        <v>0</v>
      </c>
      <c r="BG219" s="227">
        <f>IF(N219="zákl. přenesená",J219,0)</f>
        <v>0</v>
      </c>
      <c r="BH219" s="227">
        <f>IF(N219="sníž. přenesená",J219,0)</f>
        <v>0</v>
      </c>
      <c r="BI219" s="227">
        <f>IF(N219="nulová",J219,0)</f>
        <v>0</v>
      </c>
      <c r="BJ219" s="19" t="s">
        <v>82</v>
      </c>
      <c r="BK219" s="227">
        <f>ROUND(I219*H219,2)</f>
        <v>0</v>
      </c>
      <c r="BL219" s="19" t="s">
        <v>234</v>
      </c>
      <c r="BM219" s="226" t="s">
        <v>1145</v>
      </c>
    </row>
    <row r="220" s="2" customFormat="1" ht="16.5" customHeight="1">
      <c r="A220" s="40"/>
      <c r="B220" s="41"/>
      <c r="C220" s="256" t="s">
        <v>521</v>
      </c>
      <c r="D220" s="256" t="s">
        <v>241</v>
      </c>
      <c r="E220" s="257" t="s">
        <v>1146</v>
      </c>
      <c r="F220" s="258" t="s">
        <v>1147</v>
      </c>
      <c r="G220" s="259" t="s">
        <v>348</v>
      </c>
      <c r="H220" s="260">
        <v>1</v>
      </c>
      <c r="I220" s="261"/>
      <c r="J220" s="262">
        <f>ROUND(I220*H220,2)</f>
        <v>0</v>
      </c>
      <c r="K220" s="258" t="s">
        <v>233</v>
      </c>
      <c r="L220" s="263"/>
      <c r="M220" s="264" t="s">
        <v>19</v>
      </c>
      <c r="N220" s="265" t="s">
        <v>46</v>
      </c>
      <c r="O220" s="86"/>
      <c r="P220" s="224">
        <f>O220*H220</f>
        <v>0</v>
      </c>
      <c r="Q220" s="224">
        <v>0.042500000000000003</v>
      </c>
      <c r="R220" s="224">
        <f>Q220*H220</f>
        <v>0.042500000000000003</v>
      </c>
      <c r="S220" s="224">
        <v>0</v>
      </c>
      <c r="T220" s="224">
        <f>S220*H220</f>
        <v>0</v>
      </c>
      <c r="U220" s="225" t="s">
        <v>19</v>
      </c>
      <c r="V220" s="40"/>
      <c r="W220" s="40"/>
      <c r="X220" s="40"/>
      <c r="Y220" s="40"/>
      <c r="Z220" s="40"/>
      <c r="AA220" s="40"/>
      <c r="AB220" s="40"/>
      <c r="AC220" s="40"/>
      <c r="AD220" s="40"/>
      <c r="AE220" s="40"/>
      <c r="AR220" s="226" t="s">
        <v>245</v>
      </c>
      <c r="AT220" s="226" t="s">
        <v>241</v>
      </c>
      <c r="AU220" s="226" t="s">
        <v>84</v>
      </c>
      <c r="AY220" s="19" t="s">
        <v>227</v>
      </c>
      <c r="BE220" s="227">
        <f>IF(N220="základní",J220,0)</f>
        <v>0</v>
      </c>
      <c r="BF220" s="227">
        <f>IF(N220="snížená",J220,0)</f>
        <v>0</v>
      </c>
      <c r="BG220" s="227">
        <f>IF(N220="zákl. přenesená",J220,0)</f>
        <v>0</v>
      </c>
      <c r="BH220" s="227">
        <f>IF(N220="sníž. přenesená",J220,0)</f>
        <v>0</v>
      </c>
      <c r="BI220" s="227">
        <f>IF(N220="nulová",J220,0)</f>
        <v>0</v>
      </c>
      <c r="BJ220" s="19" t="s">
        <v>82</v>
      </c>
      <c r="BK220" s="227">
        <f>ROUND(I220*H220,2)</f>
        <v>0</v>
      </c>
      <c r="BL220" s="19" t="s">
        <v>234</v>
      </c>
      <c r="BM220" s="226" t="s">
        <v>1148</v>
      </c>
    </row>
    <row r="221" s="12" customFormat="1" ht="22.8" customHeight="1">
      <c r="A221" s="12"/>
      <c r="B221" s="199"/>
      <c r="C221" s="200"/>
      <c r="D221" s="201" t="s">
        <v>74</v>
      </c>
      <c r="E221" s="213" t="s">
        <v>255</v>
      </c>
      <c r="F221" s="213" t="s">
        <v>256</v>
      </c>
      <c r="G221" s="200"/>
      <c r="H221" s="200"/>
      <c r="I221" s="203"/>
      <c r="J221" s="214">
        <f>BK221</f>
        <v>0</v>
      </c>
      <c r="K221" s="200"/>
      <c r="L221" s="205"/>
      <c r="M221" s="206"/>
      <c r="N221" s="207"/>
      <c r="O221" s="207"/>
      <c r="P221" s="208">
        <f>SUM(P222:P237)</f>
        <v>0</v>
      </c>
      <c r="Q221" s="207"/>
      <c r="R221" s="208">
        <f>SUM(R222:R237)</f>
        <v>0.0071270000000000014</v>
      </c>
      <c r="S221" s="207"/>
      <c r="T221" s="208">
        <f>SUM(T222:T237)</f>
        <v>0</v>
      </c>
      <c r="U221" s="209"/>
      <c r="V221" s="12"/>
      <c r="W221" s="12"/>
      <c r="X221" s="12"/>
      <c r="Y221" s="12"/>
      <c r="Z221" s="12"/>
      <c r="AA221" s="12"/>
      <c r="AB221" s="12"/>
      <c r="AC221" s="12"/>
      <c r="AD221" s="12"/>
      <c r="AE221" s="12"/>
      <c r="AR221" s="210" t="s">
        <v>82</v>
      </c>
      <c r="AT221" s="211" t="s">
        <v>74</v>
      </c>
      <c r="AU221" s="211" t="s">
        <v>82</v>
      </c>
      <c r="AY221" s="210" t="s">
        <v>227</v>
      </c>
      <c r="BK221" s="212">
        <f>SUM(BK222:BK237)</f>
        <v>0</v>
      </c>
    </row>
    <row r="222" s="2" customFormat="1" ht="16.5" customHeight="1">
      <c r="A222" s="40"/>
      <c r="B222" s="41"/>
      <c r="C222" s="215" t="s">
        <v>526</v>
      </c>
      <c r="D222" s="215" t="s">
        <v>229</v>
      </c>
      <c r="E222" s="216" t="s">
        <v>460</v>
      </c>
      <c r="F222" s="217" t="s">
        <v>461</v>
      </c>
      <c r="G222" s="218" t="s">
        <v>462</v>
      </c>
      <c r="H222" s="219">
        <v>5</v>
      </c>
      <c r="I222" s="220"/>
      <c r="J222" s="221">
        <f>ROUND(I222*H222,2)</f>
        <v>0</v>
      </c>
      <c r="K222" s="217" t="s">
        <v>233</v>
      </c>
      <c r="L222" s="46"/>
      <c r="M222" s="222" t="s">
        <v>19</v>
      </c>
      <c r="N222" s="223" t="s">
        <v>46</v>
      </c>
      <c r="O222" s="86"/>
      <c r="P222" s="224">
        <f>O222*H222</f>
        <v>0</v>
      </c>
      <c r="Q222" s="224">
        <v>0</v>
      </c>
      <c r="R222" s="224">
        <f>Q222*H222</f>
        <v>0</v>
      </c>
      <c r="S222" s="224">
        <v>0</v>
      </c>
      <c r="T222" s="224">
        <f>S222*H222</f>
        <v>0</v>
      </c>
      <c r="U222" s="225" t="s">
        <v>19</v>
      </c>
      <c r="V222" s="40"/>
      <c r="W222" s="40"/>
      <c r="X222" s="40"/>
      <c r="Y222" s="40"/>
      <c r="Z222" s="40"/>
      <c r="AA222" s="40"/>
      <c r="AB222" s="40"/>
      <c r="AC222" s="40"/>
      <c r="AD222" s="40"/>
      <c r="AE222" s="40"/>
      <c r="AR222" s="226" t="s">
        <v>234</v>
      </c>
      <c r="AT222" s="226" t="s">
        <v>229</v>
      </c>
      <c r="AU222" s="226" t="s">
        <v>84</v>
      </c>
      <c r="AY222" s="19" t="s">
        <v>227</v>
      </c>
      <c r="BE222" s="227">
        <f>IF(N222="základní",J222,0)</f>
        <v>0</v>
      </c>
      <c r="BF222" s="227">
        <f>IF(N222="snížená",J222,0)</f>
        <v>0</v>
      </c>
      <c r="BG222" s="227">
        <f>IF(N222="zákl. přenesená",J222,0)</f>
        <v>0</v>
      </c>
      <c r="BH222" s="227">
        <f>IF(N222="sníž. přenesená",J222,0)</f>
        <v>0</v>
      </c>
      <c r="BI222" s="227">
        <f>IF(N222="nulová",J222,0)</f>
        <v>0</v>
      </c>
      <c r="BJ222" s="19" t="s">
        <v>82</v>
      </c>
      <c r="BK222" s="227">
        <f>ROUND(I222*H222,2)</f>
        <v>0</v>
      </c>
      <c r="BL222" s="19" t="s">
        <v>234</v>
      </c>
      <c r="BM222" s="226" t="s">
        <v>1149</v>
      </c>
    </row>
    <row r="223" s="2" customFormat="1">
      <c r="A223" s="40"/>
      <c r="B223" s="41"/>
      <c r="C223" s="42"/>
      <c r="D223" s="228" t="s">
        <v>236</v>
      </c>
      <c r="E223" s="42"/>
      <c r="F223" s="229" t="s">
        <v>464</v>
      </c>
      <c r="G223" s="42"/>
      <c r="H223" s="42"/>
      <c r="I223" s="230"/>
      <c r="J223" s="42"/>
      <c r="K223" s="42"/>
      <c r="L223" s="46"/>
      <c r="M223" s="231"/>
      <c r="N223" s="232"/>
      <c r="O223" s="86"/>
      <c r="P223" s="86"/>
      <c r="Q223" s="86"/>
      <c r="R223" s="86"/>
      <c r="S223" s="86"/>
      <c r="T223" s="86"/>
      <c r="U223" s="87"/>
      <c r="V223" s="40"/>
      <c r="W223" s="40"/>
      <c r="X223" s="40"/>
      <c r="Y223" s="40"/>
      <c r="Z223" s="40"/>
      <c r="AA223" s="40"/>
      <c r="AB223" s="40"/>
      <c r="AC223" s="40"/>
      <c r="AD223" s="40"/>
      <c r="AE223" s="40"/>
      <c r="AT223" s="19" t="s">
        <v>236</v>
      </c>
      <c r="AU223" s="19" t="s">
        <v>84</v>
      </c>
    </row>
    <row r="224" s="13" customFormat="1">
      <c r="A224" s="13"/>
      <c r="B224" s="233"/>
      <c r="C224" s="234"/>
      <c r="D224" s="235" t="s">
        <v>238</v>
      </c>
      <c r="E224" s="236" t="s">
        <v>19</v>
      </c>
      <c r="F224" s="237" t="s">
        <v>267</v>
      </c>
      <c r="G224" s="234"/>
      <c r="H224" s="238">
        <v>5</v>
      </c>
      <c r="I224" s="239"/>
      <c r="J224" s="234"/>
      <c r="K224" s="234"/>
      <c r="L224" s="240"/>
      <c r="M224" s="241"/>
      <c r="N224" s="242"/>
      <c r="O224" s="242"/>
      <c r="P224" s="242"/>
      <c r="Q224" s="242"/>
      <c r="R224" s="242"/>
      <c r="S224" s="242"/>
      <c r="T224" s="242"/>
      <c r="U224" s="243"/>
      <c r="V224" s="13"/>
      <c r="W224" s="13"/>
      <c r="X224" s="13"/>
      <c r="Y224" s="13"/>
      <c r="Z224" s="13"/>
      <c r="AA224" s="13"/>
      <c r="AB224" s="13"/>
      <c r="AC224" s="13"/>
      <c r="AD224" s="13"/>
      <c r="AE224" s="13"/>
      <c r="AT224" s="244" t="s">
        <v>238</v>
      </c>
      <c r="AU224" s="244" t="s">
        <v>84</v>
      </c>
      <c r="AV224" s="13" t="s">
        <v>84</v>
      </c>
      <c r="AW224" s="13" t="s">
        <v>37</v>
      </c>
      <c r="AX224" s="13" t="s">
        <v>75</v>
      </c>
      <c r="AY224" s="244" t="s">
        <v>227</v>
      </c>
    </row>
    <row r="225" s="14" customFormat="1">
      <c r="A225" s="14"/>
      <c r="B225" s="245"/>
      <c r="C225" s="246"/>
      <c r="D225" s="235" t="s">
        <v>238</v>
      </c>
      <c r="E225" s="247" t="s">
        <v>19</v>
      </c>
      <c r="F225" s="248" t="s">
        <v>240</v>
      </c>
      <c r="G225" s="246"/>
      <c r="H225" s="249">
        <v>5</v>
      </c>
      <c r="I225" s="250"/>
      <c r="J225" s="246"/>
      <c r="K225" s="246"/>
      <c r="L225" s="251"/>
      <c r="M225" s="252"/>
      <c r="N225" s="253"/>
      <c r="O225" s="253"/>
      <c r="P225" s="253"/>
      <c r="Q225" s="253"/>
      <c r="R225" s="253"/>
      <c r="S225" s="253"/>
      <c r="T225" s="253"/>
      <c r="U225" s="254"/>
      <c r="V225" s="14"/>
      <c r="W225" s="14"/>
      <c r="X225" s="14"/>
      <c r="Y225" s="14"/>
      <c r="Z225" s="14"/>
      <c r="AA225" s="14"/>
      <c r="AB225" s="14"/>
      <c r="AC225" s="14"/>
      <c r="AD225" s="14"/>
      <c r="AE225" s="14"/>
      <c r="AT225" s="255" t="s">
        <v>238</v>
      </c>
      <c r="AU225" s="255" t="s">
        <v>84</v>
      </c>
      <c r="AV225" s="14" t="s">
        <v>234</v>
      </c>
      <c r="AW225" s="14" t="s">
        <v>37</v>
      </c>
      <c r="AX225" s="14" t="s">
        <v>82</v>
      </c>
      <c r="AY225" s="255" t="s">
        <v>227</v>
      </c>
    </row>
    <row r="226" s="2" customFormat="1" ht="21.75" customHeight="1">
      <c r="A226" s="40"/>
      <c r="B226" s="41"/>
      <c r="C226" s="215" t="s">
        <v>531</v>
      </c>
      <c r="D226" s="215" t="s">
        <v>229</v>
      </c>
      <c r="E226" s="216" t="s">
        <v>465</v>
      </c>
      <c r="F226" s="217" t="s">
        <v>466</v>
      </c>
      <c r="G226" s="218" t="s">
        <v>462</v>
      </c>
      <c r="H226" s="219">
        <v>80</v>
      </c>
      <c r="I226" s="220"/>
      <c r="J226" s="221">
        <f>ROUND(I226*H226,2)</f>
        <v>0</v>
      </c>
      <c r="K226" s="217" t="s">
        <v>233</v>
      </c>
      <c r="L226" s="46"/>
      <c r="M226" s="222" t="s">
        <v>19</v>
      </c>
      <c r="N226" s="223" t="s">
        <v>46</v>
      </c>
      <c r="O226" s="86"/>
      <c r="P226" s="224">
        <f>O226*H226</f>
        <v>0</v>
      </c>
      <c r="Q226" s="224">
        <v>0</v>
      </c>
      <c r="R226" s="224">
        <f>Q226*H226</f>
        <v>0</v>
      </c>
      <c r="S226" s="224">
        <v>0</v>
      </c>
      <c r="T226" s="224">
        <f>S226*H226</f>
        <v>0</v>
      </c>
      <c r="U226" s="225" t="s">
        <v>19</v>
      </c>
      <c r="V226" s="40"/>
      <c r="W226" s="40"/>
      <c r="X226" s="40"/>
      <c r="Y226" s="40"/>
      <c r="Z226" s="40"/>
      <c r="AA226" s="40"/>
      <c r="AB226" s="40"/>
      <c r="AC226" s="40"/>
      <c r="AD226" s="40"/>
      <c r="AE226" s="40"/>
      <c r="AR226" s="226" t="s">
        <v>234</v>
      </c>
      <c r="AT226" s="226" t="s">
        <v>229</v>
      </c>
      <c r="AU226" s="226" t="s">
        <v>84</v>
      </c>
      <c r="AY226" s="19" t="s">
        <v>227</v>
      </c>
      <c r="BE226" s="227">
        <f>IF(N226="základní",J226,0)</f>
        <v>0</v>
      </c>
      <c r="BF226" s="227">
        <f>IF(N226="snížená",J226,0)</f>
        <v>0</v>
      </c>
      <c r="BG226" s="227">
        <f>IF(N226="zákl. přenesená",J226,0)</f>
        <v>0</v>
      </c>
      <c r="BH226" s="227">
        <f>IF(N226="sníž. přenesená",J226,0)</f>
        <v>0</v>
      </c>
      <c r="BI226" s="227">
        <f>IF(N226="nulová",J226,0)</f>
        <v>0</v>
      </c>
      <c r="BJ226" s="19" t="s">
        <v>82</v>
      </c>
      <c r="BK226" s="227">
        <f>ROUND(I226*H226,2)</f>
        <v>0</v>
      </c>
      <c r="BL226" s="19" t="s">
        <v>234</v>
      </c>
      <c r="BM226" s="226" t="s">
        <v>1150</v>
      </c>
    </row>
    <row r="227" s="2" customFormat="1">
      <c r="A227" s="40"/>
      <c r="B227" s="41"/>
      <c r="C227" s="42"/>
      <c r="D227" s="228" t="s">
        <v>236</v>
      </c>
      <c r="E227" s="42"/>
      <c r="F227" s="229" t="s">
        <v>468</v>
      </c>
      <c r="G227" s="42"/>
      <c r="H227" s="42"/>
      <c r="I227" s="230"/>
      <c r="J227" s="42"/>
      <c r="K227" s="42"/>
      <c r="L227" s="46"/>
      <c r="M227" s="231"/>
      <c r="N227" s="232"/>
      <c r="O227" s="86"/>
      <c r="P227" s="86"/>
      <c r="Q227" s="86"/>
      <c r="R227" s="86"/>
      <c r="S227" s="86"/>
      <c r="T227" s="86"/>
      <c r="U227" s="87"/>
      <c r="V227" s="40"/>
      <c r="W227" s="40"/>
      <c r="X227" s="40"/>
      <c r="Y227" s="40"/>
      <c r="Z227" s="40"/>
      <c r="AA227" s="40"/>
      <c r="AB227" s="40"/>
      <c r="AC227" s="40"/>
      <c r="AD227" s="40"/>
      <c r="AE227" s="40"/>
      <c r="AT227" s="19" t="s">
        <v>236</v>
      </c>
      <c r="AU227" s="19" t="s">
        <v>84</v>
      </c>
    </row>
    <row r="228" s="13" customFormat="1">
      <c r="A228" s="13"/>
      <c r="B228" s="233"/>
      <c r="C228" s="234"/>
      <c r="D228" s="235" t="s">
        <v>238</v>
      </c>
      <c r="E228" s="236" t="s">
        <v>19</v>
      </c>
      <c r="F228" s="237" t="s">
        <v>1151</v>
      </c>
      <c r="G228" s="234"/>
      <c r="H228" s="238">
        <v>80</v>
      </c>
      <c r="I228" s="239"/>
      <c r="J228" s="234"/>
      <c r="K228" s="234"/>
      <c r="L228" s="240"/>
      <c r="M228" s="241"/>
      <c r="N228" s="242"/>
      <c r="O228" s="242"/>
      <c r="P228" s="242"/>
      <c r="Q228" s="242"/>
      <c r="R228" s="242"/>
      <c r="S228" s="242"/>
      <c r="T228" s="242"/>
      <c r="U228" s="243"/>
      <c r="V228" s="13"/>
      <c r="W228" s="13"/>
      <c r="X228" s="13"/>
      <c r="Y228" s="13"/>
      <c r="Z228" s="13"/>
      <c r="AA228" s="13"/>
      <c r="AB228" s="13"/>
      <c r="AC228" s="13"/>
      <c r="AD228" s="13"/>
      <c r="AE228" s="13"/>
      <c r="AT228" s="244" t="s">
        <v>238</v>
      </c>
      <c r="AU228" s="244" t="s">
        <v>84</v>
      </c>
      <c r="AV228" s="13" t="s">
        <v>84</v>
      </c>
      <c r="AW228" s="13" t="s">
        <v>37</v>
      </c>
      <c r="AX228" s="13" t="s">
        <v>75</v>
      </c>
      <c r="AY228" s="244" t="s">
        <v>227</v>
      </c>
    </row>
    <row r="229" s="14" customFormat="1">
      <c r="A229" s="14"/>
      <c r="B229" s="245"/>
      <c r="C229" s="246"/>
      <c r="D229" s="235" t="s">
        <v>238</v>
      </c>
      <c r="E229" s="247" t="s">
        <v>19</v>
      </c>
      <c r="F229" s="248" t="s">
        <v>240</v>
      </c>
      <c r="G229" s="246"/>
      <c r="H229" s="249">
        <v>80</v>
      </c>
      <c r="I229" s="250"/>
      <c r="J229" s="246"/>
      <c r="K229" s="246"/>
      <c r="L229" s="251"/>
      <c r="M229" s="252"/>
      <c r="N229" s="253"/>
      <c r="O229" s="253"/>
      <c r="P229" s="253"/>
      <c r="Q229" s="253"/>
      <c r="R229" s="253"/>
      <c r="S229" s="253"/>
      <c r="T229" s="253"/>
      <c r="U229" s="254"/>
      <c r="V229" s="14"/>
      <c r="W229" s="14"/>
      <c r="X229" s="14"/>
      <c r="Y229" s="14"/>
      <c r="Z229" s="14"/>
      <c r="AA229" s="14"/>
      <c r="AB229" s="14"/>
      <c r="AC229" s="14"/>
      <c r="AD229" s="14"/>
      <c r="AE229" s="14"/>
      <c r="AT229" s="255" t="s">
        <v>238</v>
      </c>
      <c r="AU229" s="255" t="s">
        <v>84</v>
      </c>
      <c r="AV229" s="14" t="s">
        <v>234</v>
      </c>
      <c r="AW229" s="14" t="s">
        <v>37</v>
      </c>
      <c r="AX229" s="14" t="s">
        <v>82</v>
      </c>
      <c r="AY229" s="255" t="s">
        <v>227</v>
      </c>
    </row>
    <row r="230" s="2" customFormat="1" ht="16.5" customHeight="1">
      <c r="A230" s="40"/>
      <c r="B230" s="41"/>
      <c r="C230" s="215" t="s">
        <v>538</v>
      </c>
      <c r="D230" s="215" t="s">
        <v>229</v>
      </c>
      <c r="E230" s="216" t="s">
        <v>470</v>
      </c>
      <c r="F230" s="217" t="s">
        <v>471</v>
      </c>
      <c r="G230" s="218" t="s">
        <v>462</v>
      </c>
      <c r="H230" s="219">
        <v>5</v>
      </c>
      <c r="I230" s="220"/>
      <c r="J230" s="221">
        <f>ROUND(I230*H230,2)</f>
        <v>0</v>
      </c>
      <c r="K230" s="217" t="s">
        <v>233</v>
      </c>
      <c r="L230" s="46"/>
      <c r="M230" s="222" t="s">
        <v>19</v>
      </c>
      <c r="N230" s="223" t="s">
        <v>46</v>
      </c>
      <c r="O230" s="86"/>
      <c r="P230" s="224">
        <f>O230*H230</f>
        <v>0</v>
      </c>
      <c r="Q230" s="224">
        <v>0</v>
      </c>
      <c r="R230" s="224">
        <f>Q230*H230</f>
        <v>0</v>
      </c>
      <c r="S230" s="224">
        <v>0</v>
      </c>
      <c r="T230" s="224">
        <f>S230*H230</f>
        <v>0</v>
      </c>
      <c r="U230" s="225" t="s">
        <v>19</v>
      </c>
      <c r="V230" s="40"/>
      <c r="W230" s="40"/>
      <c r="X230" s="40"/>
      <c r="Y230" s="40"/>
      <c r="Z230" s="40"/>
      <c r="AA230" s="40"/>
      <c r="AB230" s="40"/>
      <c r="AC230" s="40"/>
      <c r="AD230" s="40"/>
      <c r="AE230" s="40"/>
      <c r="AR230" s="226" t="s">
        <v>234</v>
      </c>
      <c r="AT230" s="226" t="s">
        <v>229</v>
      </c>
      <c r="AU230" s="226" t="s">
        <v>84</v>
      </c>
      <c r="AY230" s="19" t="s">
        <v>227</v>
      </c>
      <c r="BE230" s="227">
        <f>IF(N230="základní",J230,0)</f>
        <v>0</v>
      </c>
      <c r="BF230" s="227">
        <f>IF(N230="snížená",J230,0)</f>
        <v>0</v>
      </c>
      <c r="BG230" s="227">
        <f>IF(N230="zákl. přenesená",J230,0)</f>
        <v>0</v>
      </c>
      <c r="BH230" s="227">
        <f>IF(N230="sníž. přenesená",J230,0)</f>
        <v>0</v>
      </c>
      <c r="BI230" s="227">
        <f>IF(N230="nulová",J230,0)</f>
        <v>0</v>
      </c>
      <c r="BJ230" s="19" t="s">
        <v>82</v>
      </c>
      <c r="BK230" s="227">
        <f>ROUND(I230*H230,2)</f>
        <v>0</v>
      </c>
      <c r="BL230" s="19" t="s">
        <v>234</v>
      </c>
      <c r="BM230" s="226" t="s">
        <v>1152</v>
      </c>
    </row>
    <row r="231" s="2" customFormat="1">
      <c r="A231" s="40"/>
      <c r="B231" s="41"/>
      <c r="C231" s="42"/>
      <c r="D231" s="228" t="s">
        <v>236</v>
      </c>
      <c r="E231" s="42"/>
      <c r="F231" s="229" t="s">
        <v>473</v>
      </c>
      <c r="G231" s="42"/>
      <c r="H231" s="42"/>
      <c r="I231" s="230"/>
      <c r="J231" s="42"/>
      <c r="K231" s="42"/>
      <c r="L231" s="46"/>
      <c r="M231" s="231"/>
      <c r="N231" s="232"/>
      <c r="O231" s="86"/>
      <c r="P231" s="86"/>
      <c r="Q231" s="86"/>
      <c r="R231" s="86"/>
      <c r="S231" s="86"/>
      <c r="T231" s="86"/>
      <c r="U231" s="87"/>
      <c r="V231" s="40"/>
      <c r="W231" s="40"/>
      <c r="X231" s="40"/>
      <c r="Y231" s="40"/>
      <c r="Z231" s="40"/>
      <c r="AA231" s="40"/>
      <c r="AB231" s="40"/>
      <c r="AC231" s="40"/>
      <c r="AD231" s="40"/>
      <c r="AE231" s="40"/>
      <c r="AT231" s="19" t="s">
        <v>236</v>
      </c>
      <c r="AU231" s="19" t="s">
        <v>84</v>
      </c>
    </row>
    <row r="232" s="13" customFormat="1">
      <c r="A232" s="13"/>
      <c r="B232" s="233"/>
      <c r="C232" s="234"/>
      <c r="D232" s="235" t="s">
        <v>238</v>
      </c>
      <c r="E232" s="236" t="s">
        <v>19</v>
      </c>
      <c r="F232" s="237" t="s">
        <v>267</v>
      </c>
      <c r="G232" s="234"/>
      <c r="H232" s="238">
        <v>5</v>
      </c>
      <c r="I232" s="239"/>
      <c r="J232" s="234"/>
      <c r="K232" s="234"/>
      <c r="L232" s="240"/>
      <c r="M232" s="241"/>
      <c r="N232" s="242"/>
      <c r="O232" s="242"/>
      <c r="P232" s="242"/>
      <c r="Q232" s="242"/>
      <c r="R232" s="242"/>
      <c r="S232" s="242"/>
      <c r="T232" s="242"/>
      <c r="U232" s="243"/>
      <c r="V232" s="13"/>
      <c r="W232" s="13"/>
      <c r="X232" s="13"/>
      <c r="Y232" s="13"/>
      <c r="Z232" s="13"/>
      <c r="AA232" s="13"/>
      <c r="AB232" s="13"/>
      <c r="AC232" s="13"/>
      <c r="AD232" s="13"/>
      <c r="AE232" s="13"/>
      <c r="AT232" s="244" t="s">
        <v>238</v>
      </c>
      <c r="AU232" s="244" t="s">
        <v>84</v>
      </c>
      <c r="AV232" s="13" t="s">
        <v>84</v>
      </c>
      <c r="AW232" s="13" t="s">
        <v>37</v>
      </c>
      <c r="AX232" s="13" t="s">
        <v>75</v>
      </c>
      <c r="AY232" s="244" t="s">
        <v>227</v>
      </c>
    </row>
    <row r="233" s="14" customFormat="1">
      <c r="A233" s="14"/>
      <c r="B233" s="245"/>
      <c r="C233" s="246"/>
      <c r="D233" s="235" t="s">
        <v>238</v>
      </c>
      <c r="E233" s="247" t="s">
        <v>19</v>
      </c>
      <c r="F233" s="248" t="s">
        <v>240</v>
      </c>
      <c r="G233" s="246"/>
      <c r="H233" s="249">
        <v>5</v>
      </c>
      <c r="I233" s="250"/>
      <c r="J233" s="246"/>
      <c r="K233" s="246"/>
      <c r="L233" s="251"/>
      <c r="M233" s="252"/>
      <c r="N233" s="253"/>
      <c r="O233" s="253"/>
      <c r="P233" s="253"/>
      <c r="Q233" s="253"/>
      <c r="R233" s="253"/>
      <c r="S233" s="253"/>
      <c r="T233" s="253"/>
      <c r="U233" s="254"/>
      <c r="V233" s="14"/>
      <c r="W233" s="14"/>
      <c r="X233" s="14"/>
      <c r="Y233" s="14"/>
      <c r="Z233" s="14"/>
      <c r="AA233" s="14"/>
      <c r="AB233" s="14"/>
      <c r="AC233" s="14"/>
      <c r="AD233" s="14"/>
      <c r="AE233" s="14"/>
      <c r="AT233" s="255" t="s">
        <v>238</v>
      </c>
      <c r="AU233" s="255" t="s">
        <v>84</v>
      </c>
      <c r="AV233" s="14" t="s">
        <v>234</v>
      </c>
      <c r="AW233" s="14" t="s">
        <v>37</v>
      </c>
      <c r="AX233" s="14" t="s">
        <v>82</v>
      </c>
      <c r="AY233" s="255" t="s">
        <v>227</v>
      </c>
    </row>
    <row r="234" s="2" customFormat="1" ht="24.15" customHeight="1">
      <c r="A234" s="40"/>
      <c r="B234" s="41"/>
      <c r="C234" s="215" t="s">
        <v>545</v>
      </c>
      <c r="D234" s="215" t="s">
        <v>229</v>
      </c>
      <c r="E234" s="216" t="s">
        <v>474</v>
      </c>
      <c r="F234" s="217" t="s">
        <v>475</v>
      </c>
      <c r="G234" s="218" t="s">
        <v>259</v>
      </c>
      <c r="H234" s="219">
        <v>178.17500000000001</v>
      </c>
      <c r="I234" s="220"/>
      <c r="J234" s="221">
        <f>ROUND(I234*H234,2)</f>
        <v>0</v>
      </c>
      <c r="K234" s="217" t="s">
        <v>233</v>
      </c>
      <c r="L234" s="46"/>
      <c r="M234" s="222" t="s">
        <v>19</v>
      </c>
      <c r="N234" s="223" t="s">
        <v>46</v>
      </c>
      <c r="O234" s="86"/>
      <c r="P234" s="224">
        <f>O234*H234</f>
        <v>0</v>
      </c>
      <c r="Q234" s="224">
        <v>4.0000000000000003E-05</v>
      </c>
      <c r="R234" s="224">
        <f>Q234*H234</f>
        <v>0.0071270000000000014</v>
      </c>
      <c r="S234" s="224">
        <v>0</v>
      </c>
      <c r="T234" s="224">
        <f>S234*H234</f>
        <v>0</v>
      </c>
      <c r="U234" s="225" t="s">
        <v>19</v>
      </c>
      <c r="V234" s="40"/>
      <c r="W234" s="40"/>
      <c r="X234" s="40"/>
      <c r="Y234" s="40"/>
      <c r="Z234" s="40"/>
      <c r="AA234" s="40"/>
      <c r="AB234" s="40"/>
      <c r="AC234" s="40"/>
      <c r="AD234" s="40"/>
      <c r="AE234" s="40"/>
      <c r="AR234" s="226" t="s">
        <v>234</v>
      </c>
      <c r="AT234" s="226" t="s">
        <v>229</v>
      </c>
      <c r="AU234" s="226" t="s">
        <v>84</v>
      </c>
      <c r="AY234" s="19" t="s">
        <v>227</v>
      </c>
      <c r="BE234" s="227">
        <f>IF(N234="základní",J234,0)</f>
        <v>0</v>
      </c>
      <c r="BF234" s="227">
        <f>IF(N234="snížená",J234,0)</f>
        <v>0</v>
      </c>
      <c r="BG234" s="227">
        <f>IF(N234="zákl. přenesená",J234,0)</f>
        <v>0</v>
      </c>
      <c r="BH234" s="227">
        <f>IF(N234="sníž. přenesená",J234,0)</f>
        <v>0</v>
      </c>
      <c r="BI234" s="227">
        <f>IF(N234="nulová",J234,0)</f>
        <v>0</v>
      </c>
      <c r="BJ234" s="19" t="s">
        <v>82</v>
      </c>
      <c r="BK234" s="227">
        <f>ROUND(I234*H234,2)</f>
        <v>0</v>
      </c>
      <c r="BL234" s="19" t="s">
        <v>234</v>
      </c>
      <c r="BM234" s="226" t="s">
        <v>1153</v>
      </c>
    </row>
    <row r="235" s="2" customFormat="1">
      <c r="A235" s="40"/>
      <c r="B235" s="41"/>
      <c r="C235" s="42"/>
      <c r="D235" s="228" t="s">
        <v>236</v>
      </c>
      <c r="E235" s="42"/>
      <c r="F235" s="229" t="s">
        <v>477</v>
      </c>
      <c r="G235" s="42"/>
      <c r="H235" s="42"/>
      <c r="I235" s="230"/>
      <c r="J235" s="42"/>
      <c r="K235" s="42"/>
      <c r="L235" s="46"/>
      <c r="M235" s="231"/>
      <c r="N235" s="232"/>
      <c r="O235" s="86"/>
      <c r="P235" s="86"/>
      <c r="Q235" s="86"/>
      <c r="R235" s="86"/>
      <c r="S235" s="86"/>
      <c r="T235" s="86"/>
      <c r="U235" s="87"/>
      <c r="V235" s="40"/>
      <c r="W235" s="40"/>
      <c r="X235" s="40"/>
      <c r="Y235" s="40"/>
      <c r="Z235" s="40"/>
      <c r="AA235" s="40"/>
      <c r="AB235" s="40"/>
      <c r="AC235" s="40"/>
      <c r="AD235" s="40"/>
      <c r="AE235" s="40"/>
      <c r="AT235" s="19" t="s">
        <v>236</v>
      </c>
      <c r="AU235" s="19" t="s">
        <v>84</v>
      </c>
    </row>
    <row r="236" s="13" customFormat="1">
      <c r="A236" s="13"/>
      <c r="B236" s="233"/>
      <c r="C236" s="234"/>
      <c r="D236" s="235" t="s">
        <v>238</v>
      </c>
      <c r="E236" s="236" t="s">
        <v>19</v>
      </c>
      <c r="F236" s="237" t="s">
        <v>1154</v>
      </c>
      <c r="G236" s="234"/>
      <c r="H236" s="238">
        <v>178.17500000000001</v>
      </c>
      <c r="I236" s="239"/>
      <c r="J236" s="234"/>
      <c r="K236" s="234"/>
      <c r="L236" s="240"/>
      <c r="M236" s="241"/>
      <c r="N236" s="242"/>
      <c r="O236" s="242"/>
      <c r="P236" s="242"/>
      <c r="Q236" s="242"/>
      <c r="R236" s="242"/>
      <c r="S236" s="242"/>
      <c r="T236" s="242"/>
      <c r="U236" s="243"/>
      <c r="V236" s="13"/>
      <c r="W236" s="13"/>
      <c r="X236" s="13"/>
      <c r="Y236" s="13"/>
      <c r="Z236" s="13"/>
      <c r="AA236" s="13"/>
      <c r="AB236" s="13"/>
      <c r="AC236" s="13"/>
      <c r="AD236" s="13"/>
      <c r="AE236" s="13"/>
      <c r="AT236" s="244" t="s">
        <v>238</v>
      </c>
      <c r="AU236" s="244" t="s">
        <v>84</v>
      </c>
      <c r="AV236" s="13" t="s">
        <v>84</v>
      </c>
      <c r="AW236" s="13" t="s">
        <v>37</v>
      </c>
      <c r="AX236" s="13" t="s">
        <v>75</v>
      </c>
      <c r="AY236" s="244" t="s">
        <v>227</v>
      </c>
    </row>
    <row r="237" s="14" customFormat="1">
      <c r="A237" s="14"/>
      <c r="B237" s="245"/>
      <c r="C237" s="246"/>
      <c r="D237" s="235" t="s">
        <v>238</v>
      </c>
      <c r="E237" s="247" t="s">
        <v>19</v>
      </c>
      <c r="F237" s="248" t="s">
        <v>240</v>
      </c>
      <c r="G237" s="246"/>
      <c r="H237" s="249">
        <v>178.17500000000001</v>
      </c>
      <c r="I237" s="250"/>
      <c r="J237" s="246"/>
      <c r="K237" s="246"/>
      <c r="L237" s="251"/>
      <c r="M237" s="252"/>
      <c r="N237" s="253"/>
      <c r="O237" s="253"/>
      <c r="P237" s="253"/>
      <c r="Q237" s="253"/>
      <c r="R237" s="253"/>
      <c r="S237" s="253"/>
      <c r="T237" s="253"/>
      <c r="U237" s="254"/>
      <c r="V237" s="14"/>
      <c r="W237" s="14"/>
      <c r="X237" s="14"/>
      <c r="Y237" s="14"/>
      <c r="Z237" s="14"/>
      <c r="AA237" s="14"/>
      <c r="AB237" s="14"/>
      <c r="AC237" s="14"/>
      <c r="AD237" s="14"/>
      <c r="AE237" s="14"/>
      <c r="AT237" s="255" t="s">
        <v>238</v>
      </c>
      <c r="AU237" s="255" t="s">
        <v>84</v>
      </c>
      <c r="AV237" s="14" t="s">
        <v>234</v>
      </c>
      <c r="AW237" s="14" t="s">
        <v>37</v>
      </c>
      <c r="AX237" s="14" t="s">
        <v>82</v>
      </c>
      <c r="AY237" s="255" t="s">
        <v>227</v>
      </c>
    </row>
    <row r="238" s="12" customFormat="1" ht="22.8" customHeight="1">
      <c r="A238" s="12"/>
      <c r="B238" s="199"/>
      <c r="C238" s="200"/>
      <c r="D238" s="201" t="s">
        <v>74</v>
      </c>
      <c r="E238" s="213" t="s">
        <v>334</v>
      </c>
      <c r="F238" s="213" t="s">
        <v>335</v>
      </c>
      <c r="G238" s="200"/>
      <c r="H238" s="200"/>
      <c r="I238" s="203"/>
      <c r="J238" s="214">
        <f>BK238</f>
        <v>0</v>
      </c>
      <c r="K238" s="200"/>
      <c r="L238" s="205"/>
      <c r="M238" s="206"/>
      <c r="N238" s="207"/>
      <c r="O238" s="207"/>
      <c r="P238" s="208">
        <f>SUM(P239:P240)</f>
        <v>0</v>
      </c>
      <c r="Q238" s="207"/>
      <c r="R238" s="208">
        <f>SUM(R239:R240)</f>
        <v>0</v>
      </c>
      <c r="S238" s="207"/>
      <c r="T238" s="208">
        <f>SUM(T239:T240)</f>
        <v>0</v>
      </c>
      <c r="U238" s="209"/>
      <c r="V238" s="12"/>
      <c r="W238" s="12"/>
      <c r="X238" s="12"/>
      <c r="Y238" s="12"/>
      <c r="Z238" s="12"/>
      <c r="AA238" s="12"/>
      <c r="AB238" s="12"/>
      <c r="AC238" s="12"/>
      <c r="AD238" s="12"/>
      <c r="AE238" s="12"/>
      <c r="AR238" s="210" t="s">
        <v>82</v>
      </c>
      <c r="AT238" s="211" t="s">
        <v>74</v>
      </c>
      <c r="AU238" s="211" t="s">
        <v>82</v>
      </c>
      <c r="AY238" s="210" t="s">
        <v>227</v>
      </c>
      <c r="BK238" s="212">
        <f>SUM(BK239:BK240)</f>
        <v>0</v>
      </c>
    </row>
    <row r="239" s="2" customFormat="1" ht="33" customHeight="1">
      <c r="A239" s="40"/>
      <c r="B239" s="41"/>
      <c r="C239" s="215" t="s">
        <v>491</v>
      </c>
      <c r="D239" s="215" t="s">
        <v>229</v>
      </c>
      <c r="E239" s="216" t="s">
        <v>478</v>
      </c>
      <c r="F239" s="217" t="s">
        <v>479</v>
      </c>
      <c r="G239" s="218" t="s">
        <v>244</v>
      </c>
      <c r="H239" s="219">
        <v>118.65000000000001</v>
      </c>
      <c r="I239" s="220"/>
      <c r="J239" s="221">
        <f>ROUND(I239*H239,2)</f>
        <v>0</v>
      </c>
      <c r="K239" s="217" t="s">
        <v>233</v>
      </c>
      <c r="L239" s="46"/>
      <c r="M239" s="222" t="s">
        <v>19</v>
      </c>
      <c r="N239" s="223" t="s">
        <v>46</v>
      </c>
      <c r="O239" s="86"/>
      <c r="P239" s="224">
        <f>O239*H239</f>
        <v>0</v>
      </c>
      <c r="Q239" s="224">
        <v>0</v>
      </c>
      <c r="R239" s="224">
        <f>Q239*H239</f>
        <v>0</v>
      </c>
      <c r="S239" s="224">
        <v>0</v>
      </c>
      <c r="T239" s="224">
        <f>S239*H239</f>
        <v>0</v>
      </c>
      <c r="U239" s="225" t="s">
        <v>19</v>
      </c>
      <c r="V239" s="40"/>
      <c r="W239" s="40"/>
      <c r="X239" s="40"/>
      <c r="Y239" s="40"/>
      <c r="Z239" s="40"/>
      <c r="AA239" s="40"/>
      <c r="AB239" s="40"/>
      <c r="AC239" s="40"/>
      <c r="AD239" s="40"/>
      <c r="AE239" s="40"/>
      <c r="AR239" s="226" t="s">
        <v>234</v>
      </c>
      <c r="AT239" s="226" t="s">
        <v>229</v>
      </c>
      <c r="AU239" s="226" t="s">
        <v>84</v>
      </c>
      <c r="AY239" s="19" t="s">
        <v>227</v>
      </c>
      <c r="BE239" s="227">
        <f>IF(N239="základní",J239,0)</f>
        <v>0</v>
      </c>
      <c r="BF239" s="227">
        <f>IF(N239="snížená",J239,0)</f>
        <v>0</v>
      </c>
      <c r="BG239" s="227">
        <f>IF(N239="zákl. přenesená",J239,0)</f>
        <v>0</v>
      </c>
      <c r="BH239" s="227">
        <f>IF(N239="sníž. přenesená",J239,0)</f>
        <v>0</v>
      </c>
      <c r="BI239" s="227">
        <f>IF(N239="nulová",J239,0)</f>
        <v>0</v>
      </c>
      <c r="BJ239" s="19" t="s">
        <v>82</v>
      </c>
      <c r="BK239" s="227">
        <f>ROUND(I239*H239,2)</f>
        <v>0</v>
      </c>
      <c r="BL239" s="19" t="s">
        <v>234</v>
      </c>
      <c r="BM239" s="226" t="s">
        <v>1155</v>
      </c>
    </row>
    <row r="240" s="2" customFormat="1">
      <c r="A240" s="40"/>
      <c r="B240" s="41"/>
      <c r="C240" s="42"/>
      <c r="D240" s="228" t="s">
        <v>236</v>
      </c>
      <c r="E240" s="42"/>
      <c r="F240" s="229" t="s">
        <v>481</v>
      </c>
      <c r="G240" s="42"/>
      <c r="H240" s="42"/>
      <c r="I240" s="230"/>
      <c r="J240" s="42"/>
      <c r="K240" s="42"/>
      <c r="L240" s="46"/>
      <c r="M240" s="231"/>
      <c r="N240" s="232"/>
      <c r="O240" s="86"/>
      <c r="P240" s="86"/>
      <c r="Q240" s="86"/>
      <c r="R240" s="86"/>
      <c r="S240" s="86"/>
      <c r="T240" s="86"/>
      <c r="U240" s="87"/>
      <c r="V240" s="40"/>
      <c r="W240" s="40"/>
      <c r="X240" s="40"/>
      <c r="Y240" s="40"/>
      <c r="Z240" s="40"/>
      <c r="AA240" s="40"/>
      <c r="AB240" s="40"/>
      <c r="AC240" s="40"/>
      <c r="AD240" s="40"/>
      <c r="AE240" s="40"/>
      <c r="AT240" s="19" t="s">
        <v>236</v>
      </c>
      <c r="AU240" s="19" t="s">
        <v>84</v>
      </c>
    </row>
    <row r="241" s="12" customFormat="1" ht="25.92" customHeight="1">
      <c r="A241" s="12"/>
      <c r="B241" s="199"/>
      <c r="C241" s="200"/>
      <c r="D241" s="201" t="s">
        <v>74</v>
      </c>
      <c r="E241" s="202" t="s">
        <v>341</v>
      </c>
      <c r="F241" s="202" t="s">
        <v>342</v>
      </c>
      <c r="G241" s="200"/>
      <c r="H241" s="200"/>
      <c r="I241" s="203"/>
      <c r="J241" s="204">
        <f>BK241</f>
        <v>0</v>
      </c>
      <c r="K241" s="200"/>
      <c r="L241" s="205"/>
      <c r="M241" s="206"/>
      <c r="N241" s="207"/>
      <c r="O241" s="207"/>
      <c r="P241" s="208">
        <f>P242+P257+P293+P325+P375+P412+P477</f>
        <v>0</v>
      </c>
      <c r="Q241" s="207"/>
      <c r="R241" s="208">
        <f>R242+R257+R293+R325+R375+R412+R477</f>
        <v>5.9986061500000005</v>
      </c>
      <c r="S241" s="207"/>
      <c r="T241" s="208">
        <f>T242+T257+T293+T325+T375+T412+T477</f>
        <v>0</v>
      </c>
      <c r="U241" s="209"/>
      <c r="V241" s="12"/>
      <c r="W241" s="12"/>
      <c r="X241" s="12"/>
      <c r="Y241" s="12"/>
      <c r="Z241" s="12"/>
      <c r="AA241" s="12"/>
      <c r="AB241" s="12"/>
      <c r="AC241" s="12"/>
      <c r="AD241" s="12"/>
      <c r="AE241" s="12"/>
      <c r="AR241" s="210" t="s">
        <v>84</v>
      </c>
      <c r="AT241" s="211" t="s">
        <v>74</v>
      </c>
      <c r="AU241" s="211" t="s">
        <v>75</v>
      </c>
      <c r="AY241" s="210" t="s">
        <v>227</v>
      </c>
      <c r="BK241" s="212">
        <f>BK242+BK257+BK293+BK325+BK375+BK412+BK477</f>
        <v>0</v>
      </c>
    </row>
    <row r="242" s="12" customFormat="1" ht="22.8" customHeight="1">
      <c r="A242" s="12"/>
      <c r="B242" s="199"/>
      <c r="C242" s="200"/>
      <c r="D242" s="201" t="s">
        <v>74</v>
      </c>
      <c r="E242" s="213" t="s">
        <v>482</v>
      </c>
      <c r="F242" s="213" t="s">
        <v>483</v>
      </c>
      <c r="G242" s="200"/>
      <c r="H242" s="200"/>
      <c r="I242" s="203"/>
      <c r="J242" s="214">
        <f>BK242</f>
        <v>0</v>
      </c>
      <c r="K242" s="200"/>
      <c r="L242" s="205"/>
      <c r="M242" s="206"/>
      <c r="N242" s="207"/>
      <c r="O242" s="207"/>
      <c r="P242" s="208">
        <f>SUM(P243:P256)</f>
        <v>0</v>
      </c>
      <c r="Q242" s="207"/>
      <c r="R242" s="208">
        <f>SUM(R243:R256)</f>
        <v>0.6330456000000001</v>
      </c>
      <c r="S242" s="207"/>
      <c r="T242" s="208">
        <f>SUM(T243:T256)</f>
        <v>0</v>
      </c>
      <c r="U242" s="209"/>
      <c r="V242" s="12"/>
      <c r="W242" s="12"/>
      <c r="X242" s="12"/>
      <c r="Y242" s="12"/>
      <c r="Z242" s="12"/>
      <c r="AA242" s="12"/>
      <c r="AB242" s="12"/>
      <c r="AC242" s="12"/>
      <c r="AD242" s="12"/>
      <c r="AE242" s="12"/>
      <c r="AR242" s="210" t="s">
        <v>84</v>
      </c>
      <c r="AT242" s="211" t="s">
        <v>74</v>
      </c>
      <c r="AU242" s="211" t="s">
        <v>82</v>
      </c>
      <c r="AY242" s="210" t="s">
        <v>227</v>
      </c>
      <c r="BK242" s="212">
        <f>SUM(BK243:BK256)</f>
        <v>0</v>
      </c>
    </row>
    <row r="243" s="2" customFormat="1" ht="21.75" customHeight="1">
      <c r="A243" s="40"/>
      <c r="B243" s="41"/>
      <c r="C243" s="215" t="s">
        <v>556</v>
      </c>
      <c r="D243" s="215" t="s">
        <v>229</v>
      </c>
      <c r="E243" s="216" t="s">
        <v>484</v>
      </c>
      <c r="F243" s="217" t="s">
        <v>485</v>
      </c>
      <c r="G243" s="218" t="s">
        <v>259</v>
      </c>
      <c r="H243" s="219">
        <v>90.540000000000006</v>
      </c>
      <c r="I243" s="220"/>
      <c r="J243" s="221">
        <f>ROUND(I243*H243,2)</f>
        <v>0</v>
      </c>
      <c r="K243" s="217" t="s">
        <v>233</v>
      </c>
      <c r="L243" s="46"/>
      <c r="M243" s="222" t="s">
        <v>19</v>
      </c>
      <c r="N243" s="223" t="s">
        <v>46</v>
      </c>
      <c r="O243" s="86"/>
      <c r="P243" s="224">
        <f>O243*H243</f>
        <v>0</v>
      </c>
      <c r="Q243" s="224">
        <v>0</v>
      </c>
      <c r="R243" s="224">
        <f>Q243*H243</f>
        <v>0</v>
      </c>
      <c r="S243" s="224">
        <v>0</v>
      </c>
      <c r="T243" s="224">
        <f>S243*H243</f>
        <v>0</v>
      </c>
      <c r="U243" s="225" t="s">
        <v>19</v>
      </c>
      <c r="V243" s="40"/>
      <c r="W243" s="40"/>
      <c r="X243" s="40"/>
      <c r="Y243" s="40"/>
      <c r="Z243" s="40"/>
      <c r="AA243" s="40"/>
      <c r="AB243" s="40"/>
      <c r="AC243" s="40"/>
      <c r="AD243" s="40"/>
      <c r="AE243" s="40"/>
      <c r="AR243" s="226" t="s">
        <v>336</v>
      </c>
      <c r="AT243" s="226" t="s">
        <v>229</v>
      </c>
      <c r="AU243" s="226" t="s">
        <v>84</v>
      </c>
      <c r="AY243" s="19" t="s">
        <v>227</v>
      </c>
      <c r="BE243" s="227">
        <f>IF(N243="základní",J243,0)</f>
        <v>0</v>
      </c>
      <c r="BF243" s="227">
        <f>IF(N243="snížená",J243,0)</f>
        <v>0</v>
      </c>
      <c r="BG243" s="227">
        <f>IF(N243="zákl. přenesená",J243,0)</f>
        <v>0</v>
      </c>
      <c r="BH243" s="227">
        <f>IF(N243="sníž. přenesená",J243,0)</f>
        <v>0</v>
      </c>
      <c r="BI243" s="227">
        <f>IF(N243="nulová",J243,0)</f>
        <v>0</v>
      </c>
      <c r="BJ243" s="19" t="s">
        <v>82</v>
      </c>
      <c r="BK243" s="227">
        <f>ROUND(I243*H243,2)</f>
        <v>0</v>
      </c>
      <c r="BL243" s="19" t="s">
        <v>336</v>
      </c>
      <c r="BM243" s="226" t="s">
        <v>1156</v>
      </c>
    </row>
    <row r="244" s="2" customFormat="1">
      <c r="A244" s="40"/>
      <c r="B244" s="41"/>
      <c r="C244" s="42"/>
      <c r="D244" s="228" t="s">
        <v>236</v>
      </c>
      <c r="E244" s="42"/>
      <c r="F244" s="229" t="s">
        <v>487</v>
      </c>
      <c r="G244" s="42"/>
      <c r="H244" s="42"/>
      <c r="I244" s="230"/>
      <c r="J244" s="42"/>
      <c r="K244" s="42"/>
      <c r="L244" s="46"/>
      <c r="M244" s="231"/>
      <c r="N244" s="232"/>
      <c r="O244" s="86"/>
      <c r="P244" s="86"/>
      <c r="Q244" s="86"/>
      <c r="R244" s="86"/>
      <c r="S244" s="86"/>
      <c r="T244" s="86"/>
      <c r="U244" s="87"/>
      <c r="V244" s="40"/>
      <c r="W244" s="40"/>
      <c r="X244" s="40"/>
      <c r="Y244" s="40"/>
      <c r="Z244" s="40"/>
      <c r="AA244" s="40"/>
      <c r="AB244" s="40"/>
      <c r="AC244" s="40"/>
      <c r="AD244" s="40"/>
      <c r="AE244" s="40"/>
      <c r="AT244" s="19" t="s">
        <v>236</v>
      </c>
      <c r="AU244" s="19" t="s">
        <v>84</v>
      </c>
    </row>
    <row r="245" s="13" customFormat="1">
      <c r="A245" s="13"/>
      <c r="B245" s="233"/>
      <c r="C245" s="234"/>
      <c r="D245" s="235" t="s">
        <v>238</v>
      </c>
      <c r="E245" s="236" t="s">
        <v>19</v>
      </c>
      <c r="F245" s="237" t="s">
        <v>1157</v>
      </c>
      <c r="G245" s="234"/>
      <c r="H245" s="238">
        <v>90.540000000000006</v>
      </c>
      <c r="I245" s="239"/>
      <c r="J245" s="234"/>
      <c r="K245" s="234"/>
      <c r="L245" s="240"/>
      <c r="M245" s="241"/>
      <c r="N245" s="242"/>
      <c r="O245" s="242"/>
      <c r="P245" s="242"/>
      <c r="Q245" s="242"/>
      <c r="R245" s="242"/>
      <c r="S245" s="242"/>
      <c r="T245" s="242"/>
      <c r="U245" s="243"/>
      <c r="V245" s="13"/>
      <c r="W245" s="13"/>
      <c r="X245" s="13"/>
      <c r="Y245" s="13"/>
      <c r="Z245" s="13"/>
      <c r="AA245" s="13"/>
      <c r="AB245" s="13"/>
      <c r="AC245" s="13"/>
      <c r="AD245" s="13"/>
      <c r="AE245" s="13"/>
      <c r="AT245" s="244" t="s">
        <v>238</v>
      </c>
      <c r="AU245" s="244" t="s">
        <v>84</v>
      </c>
      <c r="AV245" s="13" t="s">
        <v>84</v>
      </c>
      <c r="AW245" s="13" t="s">
        <v>37</v>
      </c>
      <c r="AX245" s="13" t="s">
        <v>75</v>
      </c>
      <c r="AY245" s="244" t="s">
        <v>227</v>
      </c>
    </row>
    <row r="246" s="14" customFormat="1">
      <c r="A246" s="14"/>
      <c r="B246" s="245"/>
      <c r="C246" s="246"/>
      <c r="D246" s="235" t="s">
        <v>238</v>
      </c>
      <c r="E246" s="247" t="s">
        <v>19</v>
      </c>
      <c r="F246" s="248" t="s">
        <v>240</v>
      </c>
      <c r="G246" s="246"/>
      <c r="H246" s="249">
        <v>90.540000000000006</v>
      </c>
      <c r="I246" s="250"/>
      <c r="J246" s="246"/>
      <c r="K246" s="246"/>
      <c r="L246" s="251"/>
      <c r="M246" s="252"/>
      <c r="N246" s="253"/>
      <c r="O246" s="253"/>
      <c r="P246" s="253"/>
      <c r="Q246" s="253"/>
      <c r="R246" s="253"/>
      <c r="S246" s="253"/>
      <c r="T246" s="253"/>
      <c r="U246" s="254"/>
      <c r="V246" s="14"/>
      <c r="W246" s="14"/>
      <c r="X246" s="14"/>
      <c r="Y246" s="14"/>
      <c r="Z246" s="14"/>
      <c r="AA246" s="14"/>
      <c r="AB246" s="14"/>
      <c r="AC246" s="14"/>
      <c r="AD246" s="14"/>
      <c r="AE246" s="14"/>
      <c r="AT246" s="255" t="s">
        <v>238</v>
      </c>
      <c r="AU246" s="255" t="s">
        <v>84</v>
      </c>
      <c r="AV246" s="14" t="s">
        <v>234</v>
      </c>
      <c r="AW246" s="14" t="s">
        <v>37</v>
      </c>
      <c r="AX246" s="14" t="s">
        <v>82</v>
      </c>
      <c r="AY246" s="255" t="s">
        <v>227</v>
      </c>
    </row>
    <row r="247" s="2" customFormat="1" ht="16.5" customHeight="1">
      <c r="A247" s="40"/>
      <c r="B247" s="41"/>
      <c r="C247" s="256" t="s">
        <v>561</v>
      </c>
      <c r="D247" s="256" t="s">
        <v>241</v>
      </c>
      <c r="E247" s="257" t="s">
        <v>489</v>
      </c>
      <c r="F247" s="258" t="s">
        <v>490</v>
      </c>
      <c r="G247" s="259" t="s">
        <v>244</v>
      </c>
      <c r="H247" s="260">
        <v>0.027</v>
      </c>
      <c r="I247" s="261"/>
      <c r="J247" s="262">
        <f>ROUND(I247*H247,2)</f>
        <v>0</v>
      </c>
      <c r="K247" s="258" t="s">
        <v>233</v>
      </c>
      <c r="L247" s="263"/>
      <c r="M247" s="264" t="s">
        <v>19</v>
      </c>
      <c r="N247" s="265" t="s">
        <v>46</v>
      </c>
      <c r="O247" s="86"/>
      <c r="P247" s="224">
        <f>O247*H247</f>
        <v>0</v>
      </c>
      <c r="Q247" s="224">
        <v>1</v>
      </c>
      <c r="R247" s="224">
        <f>Q247*H247</f>
        <v>0.027</v>
      </c>
      <c r="S247" s="224">
        <v>0</v>
      </c>
      <c r="T247" s="224">
        <f>S247*H247</f>
        <v>0</v>
      </c>
      <c r="U247" s="225" t="s">
        <v>19</v>
      </c>
      <c r="V247" s="40"/>
      <c r="W247" s="40"/>
      <c r="X247" s="40"/>
      <c r="Y247" s="40"/>
      <c r="Z247" s="40"/>
      <c r="AA247" s="40"/>
      <c r="AB247" s="40"/>
      <c r="AC247" s="40"/>
      <c r="AD247" s="40"/>
      <c r="AE247" s="40"/>
      <c r="AR247" s="226" t="s">
        <v>491</v>
      </c>
      <c r="AT247" s="226" t="s">
        <v>241</v>
      </c>
      <c r="AU247" s="226" t="s">
        <v>84</v>
      </c>
      <c r="AY247" s="19" t="s">
        <v>227</v>
      </c>
      <c r="BE247" s="227">
        <f>IF(N247="základní",J247,0)</f>
        <v>0</v>
      </c>
      <c r="BF247" s="227">
        <f>IF(N247="snížená",J247,0)</f>
        <v>0</v>
      </c>
      <c r="BG247" s="227">
        <f>IF(N247="zákl. přenesená",J247,0)</f>
        <v>0</v>
      </c>
      <c r="BH247" s="227">
        <f>IF(N247="sníž. přenesená",J247,0)</f>
        <v>0</v>
      </c>
      <c r="BI247" s="227">
        <f>IF(N247="nulová",J247,0)</f>
        <v>0</v>
      </c>
      <c r="BJ247" s="19" t="s">
        <v>82</v>
      </c>
      <c r="BK247" s="227">
        <f>ROUND(I247*H247,2)</f>
        <v>0</v>
      </c>
      <c r="BL247" s="19" t="s">
        <v>336</v>
      </c>
      <c r="BM247" s="226" t="s">
        <v>1158</v>
      </c>
    </row>
    <row r="248" s="13" customFormat="1">
      <c r="A248" s="13"/>
      <c r="B248" s="233"/>
      <c r="C248" s="234"/>
      <c r="D248" s="235" t="s">
        <v>238</v>
      </c>
      <c r="E248" s="234"/>
      <c r="F248" s="237" t="s">
        <v>1159</v>
      </c>
      <c r="G248" s="234"/>
      <c r="H248" s="238">
        <v>0.027</v>
      </c>
      <c r="I248" s="239"/>
      <c r="J248" s="234"/>
      <c r="K248" s="234"/>
      <c r="L248" s="240"/>
      <c r="M248" s="241"/>
      <c r="N248" s="242"/>
      <c r="O248" s="242"/>
      <c r="P248" s="242"/>
      <c r="Q248" s="242"/>
      <c r="R248" s="242"/>
      <c r="S248" s="242"/>
      <c r="T248" s="242"/>
      <c r="U248" s="243"/>
      <c r="V248" s="13"/>
      <c r="W248" s="13"/>
      <c r="X248" s="13"/>
      <c r="Y248" s="13"/>
      <c r="Z248" s="13"/>
      <c r="AA248" s="13"/>
      <c r="AB248" s="13"/>
      <c r="AC248" s="13"/>
      <c r="AD248" s="13"/>
      <c r="AE248" s="13"/>
      <c r="AT248" s="244" t="s">
        <v>238</v>
      </c>
      <c r="AU248" s="244" t="s">
        <v>84</v>
      </c>
      <c r="AV248" s="13" t="s">
        <v>84</v>
      </c>
      <c r="AW248" s="13" t="s">
        <v>4</v>
      </c>
      <c r="AX248" s="13" t="s">
        <v>82</v>
      </c>
      <c r="AY248" s="244" t="s">
        <v>227</v>
      </c>
    </row>
    <row r="249" s="2" customFormat="1" ht="16.5" customHeight="1">
      <c r="A249" s="40"/>
      <c r="B249" s="41"/>
      <c r="C249" s="215" t="s">
        <v>566</v>
      </c>
      <c r="D249" s="215" t="s">
        <v>229</v>
      </c>
      <c r="E249" s="216" t="s">
        <v>495</v>
      </c>
      <c r="F249" s="217" t="s">
        <v>496</v>
      </c>
      <c r="G249" s="218" t="s">
        <v>259</v>
      </c>
      <c r="H249" s="219">
        <v>90.540000000000006</v>
      </c>
      <c r="I249" s="220"/>
      <c r="J249" s="221">
        <f>ROUND(I249*H249,2)</f>
        <v>0</v>
      </c>
      <c r="K249" s="217" t="s">
        <v>233</v>
      </c>
      <c r="L249" s="46"/>
      <c r="M249" s="222" t="s">
        <v>19</v>
      </c>
      <c r="N249" s="223" t="s">
        <v>46</v>
      </c>
      <c r="O249" s="86"/>
      <c r="P249" s="224">
        <f>O249*H249</f>
        <v>0</v>
      </c>
      <c r="Q249" s="224">
        <v>0.00040000000000000002</v>
      </c>
      <c r="R249" s="224">
        <f>Q249*H249</f>
        <v>0.036216000000000005</v>
      </c>
      <c r="S249" s="224">
        <v>0</v>
      </c>
      <c r="T249" s="224">
        <f>S249*H249</f>
        <v>0</v>
      </c>
      <c r="U249" s="225" t="s">
        <v>19</v>
      </c>
      <c r="V249" s="40"/>
      <c r="W249" s="40"/>
      <c r="X249" s="40"/>
      <c r="Y249" s="40"/>
      <c r="Z249" s="40"/>
      <c r="AA249" s="40"/>
      <c r="AB249" s="40"/>
      <c r="AC249" s="40"/>
      <c r="AD249" s="40"/>
      <c r="AE249" s="40"/>
      <c r="AR249" s="226" t="s">
        <v>336</v>
      </c>
      <c r="AT249" s="226" t="s">
        <v>229</v>
      </c>
      <c r="AU249" s="226" t="s">
        <v>84</v>
      </c>
      <c r="AY249" s="19" t="s">
        <v>227</v>
      </c>
      <c r="BE249" s="227">
        <f>IF(N249="základní",J249,0)</f>
        <v>0</v>
      </c>
      <c r="BF249" s="227">
        <f>IF(N249="snížená",J249,0)</f>
        <v>0</v>
      </c>
      <c r="BG249" s="227">
        <f>IF(N249="zákl. přenesená",J249,0)</f>
        <v>0</v>
      </c>
      <c r="BH249" s="227">
        <f>IF(N249="sníž. přenesená",J249,0)</f>
        <v>0</v>
      </c>
      <c r="BI249" s="227">
        <f>IF(N249="nulová",J249,0)</f>
        <v>0</v>
      </c>
      <c r="BJ249" s="19" t="s">
        <v>82</v>
      </c>
      <c r="BK249" s="227">
        <f>ROUND(I249*H249,2)</f>
        <v>0</v>
      </c>
      <c r="BL249" s="19" t="s">
        <v>336</v>
      </c>
      <c r="BM249" s="226" t="s">
        <v>1160</v>
      </c>
    </row>
    <row r="250" s="2" customFormat="1">
      <c r="A250" s="40"/>
      <c r="B250" s="41"/>
      <c r="C250" s="42"/>
      <c r="D250" s="228" t="s">
        <v>236</v>
      </c>
      <c r="E250" s="42"/>
      <c r="F250" s="229" t="s">
        <v>498</v>
      </c>
      <c r="G250" s="42"/>
      <c r="H250" s="42"/>
      <c r="I250" s="230"/>
      <c r="J250" s="42"/>
      <c r="K250" s="42"/>
      <c r="L250" s="46"/>
      <c r="M250" s="231"/>
      <c r="N250" s="232"/>
      <c r="O250" s="86"/>
      <c r="P250" s="86"/>
      <c r="Q250" s="86"/>
      <c r="R250" s="86"/>
      <c r="S250" s="86"/>
      <c r="T250" s="86"/>
      <c r="U250" s="87"/>
      <c r="V250" s="40"/>
      <c r="W250" s="40"/>
      <c r="X250" s="40"/>
      <c r="Y250" s="40"/>
      <c r="Z250" s="40"/>
      <c r="AA250" s="40"/>
      <c r="AB250" s="40"/>
      <c r="AC250" s="40"/>
      <c r="AD250" s="40"/>
      <c r="AE250" s="40"/>
      <c r="AT250" s="19" t="s">
        <v>236</v>
      </c>
      <c r="AU250" s="19" t="s">
        <v>84</v>
      </c>
    </row>
    <row r="251" s="13" customFormat="1">
      <c r="A251" s="13"/>
      <c r="B251" s="233"/>
      <c r="C251" s="234"/>
      <c r="D251" s="235" t="s">
        <v>238</v>
      </c>
      <c r="E251" s="236" t="s">
        <v>19</v>
      </c>
      <c r="F251" s="237" t="s">
        <v>1157</v>
      </c>
      <c r="G251" s="234"/>
      <c r="H251" s="238">
        <v>90.540000000000006</v>
      </c>
      <c r="I251" s="239"/>
      <c r="J251" s="234"/>
      <c r="K251" s="234"/>
      <c r="L251" s="240"/>
      <c r="M251" s="241"/>
      <c r="N251" s="242"/>
      <c r="O251" s="242"/>
      <c r="P251" s="242"/>
      <c r="Q251" s="242"/>
      <c r="R251" s="242"/>
      <c r="S251" s="242"/>
      <c r="T251" s="242"/>
      <c r="U251" s="243"/>
      <c r="V251" s="13"/>
      <c r="W251" s="13"/>
      <c r="X251" s="13"/>
      <c r="Y251" s="13"/>
      <c r="Z251" s="13"/>
      <c r="AA251" s="13"/>
      <c r="AB251" s="13"/>
      <c r="AC251" s="13"/>
      <c r="AD251" s="13"/>
      <c r="AE251" s="13"/>
      <c r="AT251" s="244" t="s">
        <v>238</v>
      </c>
      <c r="AU251" s="244" t="s">
        <v>84</v>
      </c>
      <c r="AV251" s="13" t="s">
        <v>84</v>
      </c>
      <c r="AW251" s="13" t="s">
        <v>37</v>
      </c>
      <c r="AX251" s="13" t="s">
        <v>75</v>
      </c>
      <c r="AY251" s="244" t="s">
        <v>227</v>
      </c>
    </row>
    <row r="252" s="14" customFormat="1">
      <c r="A252" s="14"/>
      <c r="B252" s="245"/>
      <c r="C252" s="246"/>
      <c r="D252" s="235" t="s">
        <v>238</v>
      </c>
      <c r="E252" s="247" t="s">
        <v>19</v>
      </c>
      <c r="F252" s="248" t="s">
        <v>240</v>
      </c>
      <c r="G252" s="246"/>
      <c r="H252" s="249">
        <v>90.540000000000006</v>
      </c>
      <c r="I252" s="250"/>
      <c r="J252" s="246"/>
      <c r="K252" s="246"/>
      <c r="L252" s="251"/>
      <c r="M252" s="252"/>
      <c r="N252" s="253"/>
      <c r="O252" s="253"/>
      <c r="P252" s="253"/>
      <c r="Q252" s="253"/>
      <c r="R252" s="253"/>
      <c r="S252" s="253"/>
      <c r="T252" s="253"/>
      <c r="U252" s="254"/>
      <c r="V252" s="14"/>
      <c r="W252" s="14"/>
      <c r="X252" s="14"/>
      <c r="Y252" s="14"/>
      <c r="Z252" s="14"/>
      <c r="AA252" s="14"/>
      <c r="AB252" s="14"/>
      <c r="AC252" s="14"/>
      <c r="AD252" s="14"/>
      <c r="AE252" s="14"/>
      <c r="AT252" s="255" t="s">
        <v>238</v>
      </c>
      <c r="AU252" s="255" t="s">
        <v>84</v>
      </c>
      <c r="AV252" s="14" t="s">
        <v>234</v>
      </c>
      <c r="AW252" s="14" t="s">
        <v>37</v>
      </c>
      <c r="AX252" s="14" t="s">
        <v>82</v>
      </c>
      <c r="AY252" s="255" t="s">
        <v>227</v>
      </c>
    </row>
    <row r="253" s="2" customFormat="1" ht="24.15" customHeight="1">
      <c r="A253" s="40"/>
      <c r="B253" s="41"/>
      <c r="C253" s="256" t="s">
        <v>571</v>
      </c>
      <c r="D253" s="256" t="s">
        <v>241</v>
      </c>
      <c r="E253" s="257" t="s">
        <v>500</v>
      </c>
      <c r="F253" s="258" t="s">
        <v>501</v>
      </c>
      <c r="G253" s="259" t="s">
        <v>259</v>
      </c>
      <c r="H253" s="260">
        <v>105.524</v>
      </c>
      <c r="I253" s="261"/>
      <c r="J253" s="262">
        <f>ROUND(I253*H253,2)</f>
        <v>0</v>
      </c>
      <c r="K253" s="258" t="s">
        <v>233</v>
      </c>
      <c r="L253" s="263"/>
      <c r="M253" s="264" t="s">
        <v>19</v>
      </c>
      <c r="N253" s="265" t="s">
        <v>46</v>
      </c>
      <c r="O253" s="86"/>
      <c r="P253" s="224">
        <f>O253*H253</f>
        <v>0</v>
      </c>
      <c r="Q253" s="224">
        <v>0.0054000000000000003</v>
      </c>
      <c r="R253" s="224">
        <f>Q253*H253</f>
        <v>0.56982960000000005</v>
      </c>
      <c r="S253" s="224">
        <v>0</v>
      </c>
      <c r="T253" s="224">
        <f>S253*H253</f>
        <v>0</v>
      </c>
      <c r="U253" s="225" t="s">
        <v>19</v>
      </c>
      <c r="V253" s="40"/>
      <c r="W253" s="40"/>
      <c r="X253" s="40"/>
      <c r="Y253" s="40"/>
      <c r="Z253" s="40"/>
      <c r="AA253" s="40"/>
      <c r="AB253" s="40"/>
      <c r="AC253" s="40"/>
      <c r="AD253" s="40"/>
      <c r="AE253" s="40"/>
      <c r="AR253" s="226" t="s">
        <v>491</v>
      </c>
      <c r="AT253" s="226" t="s">
        <v>241</v>
      </c>
      <c r="AU253" s="226" t="s">
        <v>84</v>
      </c>
      <c r="AY253" s="19" t="s">
        <v>227</v>
      </c>
      <c r="BE253" s="227">
        <f>IF(N253="základní",J253,0)</f>
        <v>0</v>
      </c>
      <c r="BF253" s="227">
        <f>IF(N253="snížená",J253,0)</f>
        <v>0</v>
      </c>
      <c r="BG253" s="227">
        <f>IF(N253="zákl. přenesená",J253,0)</f>
        <v>0</v>
      </c>
      <c r="BH253" s="227">
        <f>IF(N253="sníž. přenesená",J253,0)</f>
        <v>0</v>
      </c>
      <c r="BI253" s="227">
        <f>IF(N253="nulová",J253,0)</f>
        <v>0</v>
      </c>
      <c r="BJ253" s="19" t="s">
        <v>82</v>
      </c>
      <c r="BK253" s="227">
        <f>ROUND(I253*H253,2)</f>
        <v>0</v>
      </c>
      <c r="BL253" s="19" t="s">
        <v>336</v>
      </c>
      <c r="BM253" s="226" t="s">
        <v>1161</v>
      </c>
    </row>
    <row r="254" s="13" customFormat="1">
      <c r="A254" s="13"/>
      <c r="B254" s="233"/>
      <c r="C254" s="234"/>
      <c r="D254" s="235" t="s">
        <v>238</v>
      </c>
      <c r="E254" s="234"/>
      <c r="F254" s="237" t="s">
        <v>1162</v>
      </c>
      <c r="G254" s="234"/>
      <c r="H254" s="238">
        <v>105.524</v>
      </c>
      <c r="I254" s="239"/>
      <c r="J254" s="234"/>
      <c r="K254" s="234"/>
      <c r="L254" s="240"/>
      <c r="M254" s="241"/>
      <c r="N254" s="242"/>
      <c r="O254" s="242"/>
      <c r="P254" s="242"/>
      <c r="Q254" s="242"/>
      <c r="R254" s="242"/>
      <c r="S254" s="242"/>
      <c r="T254" s="242"/>
      <c r="U254" s="243"/>
      <c r="V254" s="13"/>
      <c r="W254" s="13"/>
      <c r="X254" s="13"/>
      <c r="Y254" s="13"/>
      <c r="Z254" s="13"/>
      <c r="AA254" s="13"/>
      <c r="AB254" s="13"/>
      <c r="AC254" s="13"/>
      <c r="AD254" s="13"/>
      <c r="AE254" s="13"/>
      <c r="AT254" s="244" t="s">
        <v>238</v>
      </c>
      <c r="AU254" s="244" t="s">
        <v>84</v>
      </c>
      <c r="AV254" s="13" t="s">
        <v>84</v>
      </c>
      <c r="AW254" s="13" t="s">
        <v>4</v>
      </c>
      <c r="AX254" s="13" t="s">
        <v>82</v>
      </c>
      <c r="AY254" s="244" t="s">
        <v>227</v>
      </c>
    </row>
    <row r="255" s="2" customFormat="1" ht="24.15" customHeight="1">
      <c r="A255" s="40"/>
      <c r="B255" s="41"/>
      <c r="C255" s="215" t="s">
        <v>576</v>
      </c>
      <c r="D255" s="215" t="s">
        <v>229</v>
      </c>
      <c r="E255" s="216" t="s">
        <v>504</v>
      </c>
      <c r="F255" s="217" t="s">
        <v>505</v>
      </c>
      <c r="G255" s="218" t="s">
        <v>244</v>
      </c>
      <c r="H255" s="219">
        <v>0.63300000000000001</v>
      </c>
      <c r="I255" s="220"/>
      <c r="J255" s="221">
        <f>ROUND(I255*H255,2)</f>
        <v>0</v>
      </c>
      <c r="K255" s="217" t="s">
        <v>233</v>
      </c>
      <c r="L255" s="46"/>
      <c r="M255" s="222" t="s">
        <v>19</v>
      </c>
      <c r="N255" s="223" t="s">
        <v>46</v>
      </c>
      <c r="O255" s="86"/>
      <c r="P255" s="224">
        <f>O255*H255</f>
        <v>0</v>
      </c>
      <c r="Q255" s="224">
        <v>0</v>
      </c>
      <c r="R255" s="224">
        <f>Q255*H255</f>
        <v>0</v>
      </c>
      <c r="S255" s="224">
        <v>0</v>
      </c>
      <c r="T255" s="224">
        <f>S255*H255</f>
        <v>0</v>
      </c>
      <c r="U255" s="225" t="s">
        <v>19</v>
      </c>
      <c r="V255" s="40"/>
      <c r="W255" s="40"/>
      <c r="X255" s="40"/>
      <c r="Y255" s="40"/>
      <c r="Z255" s="40"/>
      <c r="AA255" s="40"/>
      <c r="AB255" s="40"/>
      <c r="AC255" s="40"/>
      <c r="AD255" s="40"/>
      <c r="AE255" s="40"/>
      <c r="AR255" s="226" t="s">
        <v>336</v>
      </c>
      <c r="AT255" s="226" t="s">
        <v>229</v>
      </c>
      <c r="AU255" s="226" t="s">
        <v>84</v>
      </c>
      <c r="AY255" s="19" t="s">
        <v>227</v>
      </c>
      <c r="BE255" s="227">
        <f>IF(N255="základní",J255,0)</f>
        <v>0</v>
      </c>
      <c r="BF255" s="227">
        <f>IF(N255="snížená",J255,0)</f>
        <v>0</v>
      </c>
      <c r="BG255" s="227">
        <f>IF(N255="zákl. přenesená",J255,0)</f>
        <v>0</v>
      </c>
      <c r="BH255" s="227">
        <f>IF(N255="sníž. přenesená",J255,0)</f>
        <v>0</v>
      </c>
      <c r="BI255" s="227">
        <f>IF(N255="nulová",J255,0)</f>
        <v>0</v>
      </c>
      <c r="BJ255" s="19" t="s">
        <v>82</v>
      </c>
      <c r="BK255" s="227">
        <f>ROUND(I255*H255,2)</f>
        <v>0</v>
      </c>
      <c r="BL255" s="19" t="s">
        <v>336</v>
      </c>
      <c r="BM255" s="226" t="s">
        <v>1163</v>
      </c>
    </row>
    <row r="256" s="2" customFormat="1">
      <c r="A256" s="40"/>
      <c r="B256" s="41"/>
      <c r="C256" s="42"/>
      <c r="D256" s="228" t="s">
        <v>236</v>
      </c>
      <c r="E256" s="42"/>
      <c r="F256" s="229" t="s">
        <v>507</v>
      </c>
      <c r="G256" s="42"/>
      <c r="H256" s="42"/>
      <c r="I256" s="230"/>
      <c r="J256" s="42"/>
      <c r="K256" s="42"/>
      <c r="L256" s="46"/>
      <c r="M256" s="231"/>
      <c r="N256" s="232"/>
      <c r="O256" s="86"/>
      <c r="P256" s="86"/>
      <c r="Q256" s="86"/>
      <c r="R256" s="86"/>
      <c r="S256" s="86"/>
      <c r="T256" s="86"/>
      <c r="U256" s="87"/>
      <c r="V256" s="40"/>
      <c r="W256" s="40"/>
      <c r="X256" s="40"/>
      <c r="Y256" s="40"/>
      <c r="Z256" s="40"/>
      <c r="AA256" s="40"/>
      <c r="AB256" s="40"/>
      <c r="AC256" s="40"/>
      <c r="AD256" s="40"/>
      <c r="AE256" s="40"/>
      <c r="AT256" s="19" t="s">
        <v>236</v>
      </c>
      <c r="AU256" s="19" t="s">
        <v>84</v>
      </c>
    </row>
    <row r="257" s="12" customFormat="1" ht="22.8" customHeight="1">
      <c r="A257" s="12"/>
      <c r="B257" s="199"/>
      <c r="C257" s="200"/>
      <c r="D257" s="201" t="s">
        <v>74</v>
      </c>
      <c r="E257" s="213" t="s">
        <v>343</v>
      </c>
      <c r="F257" s="213" t="s">
        <v>344</v>
      </c>
      <c r="G257" s="200"/>
      <c r="H257" s="200"/>
      <c r="I257" s="203"/>
      <c r="J257" s="214">
        <f>BK257</f>
        <v>0</v>
      </c>
      <c r="K257" s="200"/>
      <c r="L257" s="205"/>
      <c r="M257" s="206"/>
      <c r="N257" s="207"/>
      <c r="O257" s="207"/>
      <c r="P257" s="208">
        <f>SUM(P258:P292)</f>
        <v>0</v>
      </c>
      <c r="Q257" s="207"/>
      <c r="R257" s="208">
        <f>SUM(R258:R292)</f>
        <v>0.13023000000000001</v>
      </c>
      <c r="S257" s="207"/>
      <c r="T257" s="208">
        <f>SUM(T258:T292)</f>
        <v>0</v>
      </c>
      <c r="U257" s="209"/>
      <c r="V257" s="12"/>
      <c r="W257" s="12"/>
      <c r="X257" s="12"/>
      <c r="Y257" s="12"/>
      <c r="Z257" s="12"/>
      <c r="AA257" s="12"/>
      <c r="AB257" s="12"/>
      <c r="AC257" s="12"/>
      <c r="AD257" s="12"/>
      <c r="AE257" s="12"/>
      <c r="AR257" s="210" t="s">
        <v>84</v>
      </c>
      <c r="AT257" s="211" t="s">
        <v>74</v>
      </c>
      <c r="AU257" s="211" t="s">
        <v>82</v>
      </c>
      <c r="AY257" s="210" t="s">
        <v>227</v>
      </c>
      <c r="BK257" s="212">
        <f>SUM(BK258:BK292)</f>
        <v>0</v>
      </c>
    </row>
    <row r="258" s="2" customFormat="1" ht="24.15" customHeight="1">
      <c r="A258" s="40"/>
      <c r="B258" s="41"/>
      <c r="C258" s="215" t="s">
        <v>581</v>
      </c>
      <c r="D258" s="215" t="s">
        <v>229</v>
      </c>
      <c r="E258" s="216" t="s">
        <v>509</v>
      </c>
      <c r="F258" s="217" t="s">
        <v>510</v>
      </c>
      <c r="G258" s="218" t="s">
        <v>348</v>
      </c>
      <c r="H258" s="219">
        <v>3</v>
      </c>
      <c r="I258" s="220"/>
      <c r="J258" s="221">
        <f>ROUND(I258*H258,2)</f>
        <v>0</v>
      </c>
      <c r="K258" s="217" t="s">
        <v>233</v>
      </c>
      <c r="L258" s="46"/>
      <c r="M258" s="222" t="s">
        <v>19</v>
      </c>
      <c r="N258" s="223" t="s">
        <v>46</v>
      </c>
      <c r="O258" s="86"/>
      <c r="P258" s="224">
        <f>O258*H258</f>
        <v>0</v>
      </c>
      <c r="Q258" s="224">
        <v>0</v>
      </c>
      <c r="R258" s="224">
        <f>Q258*H258</f>
        <v>0</v>
      </c>
      <c r="S258" s="224">
        <v>0</v>
      </c>
      <c r="T258" s="224">
        <f>S258*H258</f>
        <v>0</v>
      </c>
      <c r="U258" s="225" t="s">
        <v>19</v>
      </c>
      <c r="V258" s="40"/>
      <c r="W258" s="40"/>
      <c r="X258" s="40"/>
      <c r="Y258" s="40"/>
      <c r="Z258" s="40"/>
      <c r="AA258" s="40"/>
      <c r="AB258" s="40"/>
      <c r="AC258" s="40"/>
      <c r="AD258" s="40"/>
      <c r="AE258" s="40"/>
      <c r="AR258" s="226" t="s">
        <v>336</v>
      </c>
      <c r="AT258" s="226" t="s">
        <v>229</v>
      </c>
      <c r="AU258" s="226" t="s">
        <v>84</v>
      </c>
      <c r="AY258" s="19" t="s">
        <v>227</v>
      </c>
      <c r="BE258" s="227">
        <f>IF(N258="základní",J258,0)</f>
        <v>0</v>
      </c>
      <c r="BF258" s="227">
        <f>IF(N258="snížená",J258,0)</f>
        <v>0</v>
      </c>
      <c r="BG258" s="227">
        <f>IF(N258="zákl. přenesená",J258,0)</f>
        <v>0</v>
      </c>
      <c r="BH258" s="227">
        <f>IF(N258="sníž. přenesená",J258,0)</f>
        <v>0</v>
      </c>
      <c r="BI258" s="227">
        <f>IF(N258="nulová",J258,0)</f>
        <v>0</v>
      </c>
      <c r="BJ258" s="19" t="s">
        <v>82</v>
      </c>
      <c r="BK258" s="227">
        <f>ROUND(I258*H258,2)</f>
        <v>0</v>
      </c>
      <c r="BL258" s="19" t="s">
        <v>336</v>
      </c>
      <c r="BM258" s="226" t="s">
        <v>1164</v>
      </c>
    </row>
    <row r="259" s="2" customFormat="1">
      <c r="A259" s="40"/>
      <c r="B259" s="41"/>
      <c r="C259" s="42"/>
      <c r="D259" s="228" t="s">
        <v>236</v>
      </c>
      <c r="E259" s="42"/>
      <c r="F259" s="229" t="s">
        <v>512</v>
      </c>
      <c r="G259" s="42"/>
      <c r="H259" s="42"/>
      <c r="I259" s="230"/>
      <c r="J259" s="42"/>
      <c r="K259" s="42"/>
      <c r="L259" s="46"/>
      <c r="M259" s="231"/>
      <c r="N259" s="232"/>
      <c r="O259" s="86"/>
      <c r="P259" s="86"/>
      <c r="Q259" s="86"/>
      <c r="R259" s="86"/>
      <c r="S259" s="86"/>
      <c r="T259" s="86"/>
      <c r="U259" s="87"/>
      <c r="V259" s="40"/>
      <c r="W259" s="40"/>
      <c r="X259" s="40"/>
      <c r="Y259" s="40"/>
      <c r="Z259" s="40"/>
      <c r="AA259" s="40"/>
      <c r="AB259" s="40"/>
      <c r="AC259" s="40"/>
      <c r="AD259" s="40"/>
      <c r="AE259" s="40"/>
      <c r="AT259" s="19" t="s">
        <v>236</v>
      </c>
      <c r="AU259" s="19" t="s">
        <v>84</v>
      </c>
    </row>
    <row r="260" s="13" customFormat="1">
      <c r="A260" s="13"/>
      <c r="B260" s="233"/>
      <c r="C260" s="234"/>
      <c r="D260" s="235" t="s">
        <v>238</v>
      </c>
      <c r="E260" s="236" t="s">
        <v>19</v>
      </c>
      <c r="F260" s="237" t="s">
        <v>1165</v>
      </c>
      <c r="G260" s="234"/>
      <c r="H260" s="238">
        <v>2</v>
      </c>
      <c r="I260" s="239"/>
      <c r="J260" s="234"/>
      <c r="K260" s="234"/>
      <c r="L260" s="240"/>
      <c r="M260" s="241"/>
      <c r="N260" s="242"/>
      <c r="O260" s="242"/>
      <c r="P260" s="242"/>
      <c r="Q260" s="242"/>
      <c r="R260" s="242"/>
      <c r="S260" s="242"/>
      <c r="T260" s="242"/>
      <c r="U260" s="243"/>
      <c r="V260" s="13"/>
      <c r="W260" s="13"/>
      <c r="X260" s="13"/>
      <c r="Y260" s="13"/>
      <c r="Z260" s="13"/>
      <c r="AA260" s="13"/>
      <c r="AB260" s="13"/>
      <c r="AC260" s="13"/>
      <c r="AD260" s="13"/>
      <c r="AE260" s="13"/>
      <c r="AT260" s="244" t="s">
        <v>238</v>
      </c>
      <c r="AU260" s="244" t="s">
        <v>84</v>
      </c>
      <c r="AV260" s="13" t="s">
        <v>84</v>
      </c>
      <c r="AW260" s="13" t="s">
        <v>37</v>
      </c>
      <c r="AX260" s="13" t="s">
        <v>75</v>
      </c>
      <c r="AY260" s="244" t="s">
        <v>227</v>
      </c>
    </row>
    <row r="261" s="13" customFormat="1">
      <c r="A261" s="13"/>
      <c r="B261" s="233"/>
      <c r="C261" s="234"/>
      <c r="D261" s="235" t="s">
        <v>238</v>
      </c>
      <c r="E261" s="236" t="s">
        <v>19</v>
      </c>
      <c r="F261" s="237" t="s">
        <v>889</v>
      </c>
      <c r="G261" s="234"/>
      <c r="H261" s="238">
        <v>1</v>
      </c>
      <c r="I261" s="239"/>
      <c r="J261" s="234"/>
      <c r="K261" s="234"/>
      <c r="L261" s="240"/>
      <c r="M261" s="241"/>
      <c r="N261" s="242"/>
      <c r="O261" s="242"/>
      <c r="P261" s="242"/>
      <c r="Q261" s="242"/>
      <c r="R261" s="242"/>
      <c r="S261" s="242"/>
      <c r="T261" s="242"/>
      <c r="U261" s="243"/>
      <c r="V261" s="13"/>
      <c r="W261" s="13"/>
      <c r="X261" s="13"/>
      <c r="Y261" s="13"/>
      <c r="Z261" s="13"/>
      <c r="AA261" s="13"/>
      <c r="AB261" s="13"/>
      <c r="AC261" s="13"/>
      <c r="AD261" s="13"/>
      <c r="AE261" s="13"/>
      <c r="AT261" s="244" t="s">
        <v>238</v>
      </c>
      <c r="AU261" s="244" t="s">
        <v>84</v>
      </c>
      <c r="AV261" s="13" t="s">
        <v>84</v>
      </c>
      <c r="AW261" s="13" t="s">
        <v>37</v>
      </c>
      <c r="AX261" s="13" t="s">
        <v>75</v>
      </c>
      <c r="AY261" s="244" t="s">
        <v>227</v>
      </c>
    </row>
    <row r="262" s="14" customFormat="1">
      <c r="A262" s="14"/>
      <c r="B262" s="245"/>
      <c r="C262" s="246"/>
      <c r="D262" s="235" t="s">
        <v>238</v>
      </c>
      <c r="E262" s="247" t="s">
        <v>19</v>
      </c>
      <c r="F262" s="248" t="s">
        <v>240</v>
      </c>
      <c r="G262" s="246"/>
      <c r="H262" s="249">
        <v>3</v>
      </c>
      <c r="I262" s="250"/>
      <c r="J262" s="246"/>
      <c r="K262" s="246"/>
      <c r="L262" s="251"/>
      <c r="M262" s="252"/>
      <c r="N262" s="253"/>
      <c r="O262" s="253"/>
      <c r="P262" s="253"/>
      <c r="Q262" s="253"/>
      <c r="R262" s="253"/>
      <c r="S262" s="253"/>
      <c r="T262" s="253"/>
      <c r="U262" s="254"/>
      <c r="V262" s="14"/>
      <c r="W262" s="14"/>
      <c r="X262" s="14"/>
      <c r="Y262" s="14"/>
      <c r="Z262" s="14"/>
      <c r="AA262" s="14"/>
      <c r="AB262" s="14"/>
      <c r="AC262" s="14"/>
      <c r="AD262" s="14"/>
      <c r="AE262" s="14"/>
      <c r="AT262" s="255" t="s">
        <v>238</v>
      </c>
      <c r="AU262" s="255" t="s">
        <v>84</v>
      </c>
      <c r="AV262" s="14" t="s">
        <v>234</v>
      </c>
      <c r="AW262" s="14" t="s">
        <v>37</v>
      </c>
      <c r="AX262" s="14" t="s">
        <v>82</v>
      </c>
      <c r="AY262" s="255" t="s">
        <v>227</v>
      </c>
    </row>
    <row r="263" s="2" customFormat="1" ht="24.15" customHeight="1">
      <c r="A263" s="40"/>
      <c r="B263" s="41"/>
      <c r="C263" s="256" t="s">
        <v>587</v>
      </c>
      <c r="D263" s="256" t="s">
        <v>241</v>
      </c>
      <c r="E263" s="257" t="s">
        <v>1166</v>
      </c>
      <c r="F263" s="258" t="s">
        <v>516</v>
      </c>
      <c r="G263" s="259" t="s">
        <v>348</v>
      </c>
      <c r="H263" s="260">
        <v>2</v>
      </c>
      <c r="I263" s="261"/>
      <c r="J263" s="262">
        <f>ROUND(I263*H263,2)</f>
        <v>0</v>
      </c>
      <c r="K263" s="258" t="s">
        <v>517</v>
      </c>
      <c r="L263" s="263"/>
      <c r="M263" s="264" t="s">
        <v>19</v>
      </c>
      <c r="N263" s="265" t="s">
        <v>46</v>
      </c>
      <c r="O263" s="86"/>
      <c r="P263" s="224">
        <f>O263*H263</f>
        <v>0</v>
      </c>
      <c r="Q263" s="224">
        <v>0.014999999999999999</v>
      </c>
      <c r="R263" s="224">
        <f>Q263*H263</f>
        <v>0.029999999999999999</v>
      </c>
      <c r="S263" s="224">
        <v>0</v>
      </c>
      <c r="T263" s="224">
        <f>S263*H263</f>
        <v>0</v>
      </c>
      <c r="U263" s="225" t="s">
        <v>19</v>
      </c>
      <c r="V263" s="40"/>
      <c r="W263" s="40"/>
      <c r="X263" s="40"/>
      <c r="Y263" s="40"/>
      <c r="Z263" s="40"/>
      <c r="AA263" s="40"/>
      <c r="AB263" s="40"/>
      <c r="AC263" s="40"/>
      <c r="AD263" s="40"/>
      <c r="AE263" s="40"/>
      <c r="AR263" s="226" t="s">
        <v>491</v>
      </c>
      <c r="AT263" s="226" t="s">
        <v>241</v>
      </c>
      <c r="AU263" s="226" t="s">
        <v>84</v>
      </c>
      <c r="AY263" s="19" t="s">
        <v>227</v>
      </c>
      <c r="BE263" s="227">
        <f>IF(N263="základní",J263,0)</f>
        <v>0</v>
      </c>
      <c r="BF263" s="227">
        <f>IF(N263="snížená",J263,0)</f>
        <v>0</v>
      </c>
      <c r="BG263" s="227">
        <f>IF(N263="zákl. přenesená",J263,0)</f>
        <v>0</v>
      </c>
      <c r="BH263" s="227">
        <f>IF(N263="sníž. přenesená",J263,0)</f>
        <v>0</v>
      </c>
      <c r="BI263" s="227">
        <f>IF(N263="nulová",J263,0)</f>
        <v>0</v>
      </c>
      <c r="BJ263" s="19" t="s">
        <v>82</v>
      </c>
      <c r="BK263" s="227">
        <f>ROUND(I263*H263,2)</f>
        <v>0</v>
      </c>
      <c r="BL263" s="19" t="s">
        <v>336</v>
      </c>
      <c r="BM263" s="226" t="s">
        <v>1167</v>
      </c>
    </row>
    <row r="264" s="2" customFormat="1">
      <c r="A264" s="40"/>
      <c r="B264" s="41"/>
      <c r="C264" s="42"/>
      <c r="D264" s="235" t="s">
        <v>519</v>
      </c>
      <c r="E264" s="42"/>
      <c r="F264" s="279" t="s">
        <v>894</v>
      </c>
      <c r="G264" s="42"/>
      <c r="H264" s="42"/>
      <c r="I264" s="230"/>
      <c r="J264" s="42"/>
      <c r="K264" s="42"/>
      <c r="L264" s="46"/>
      <c r="M264" s="231"/>
      <c r="N264" s="232"/>
      <c r="O264" s="86"/>
      <c r="P264" s="86"/>
      <c r="Q264" s="86"/>
      <c r="R264" s="86"/>
      <c r="S264" s="86"/>
      <c r="T264" s="86"/>
      <c r="U264" s="87"/>
      <c r="V264" s="40"/>
      <c r="W264" s="40"/>
      <c r="X264" s="40"/>
      <c r="Y264" s="40"/>
      <c r="Z264" s="40"/>
      <c r="AA264" s="40"/>
      <c r="AB264" s="40"/>
      <c r="AC264" s="40"/>
      <c r="AD264" s="40"/>
      <c r="AE264" s="40"/>
      <c r="AT264" s="19" t="s">
        <v>519</v>
      </c>
      <c r="AU264" s="19" t="s">
        <v>84</v>
      </c>
    </row>
    <row r="265" s="2" customFormat="1" ht="24.15" customHeight="1">
      <c r="A265" s="40"/>
      <c r="B265" s="41"/>
      <c r="C265" s="256" t="s">
        <v>592</v>
      </c>
      <c r="D265" s="256" t="s">
        <v>241</v>
      </c>
      <c r="E265" s="257" t="s">
        <v>891</v>
      </c>
      <c r="F265" s="258" t="s">
        <v>892</v>
      </c>
      <c r="G265" s="259" t="s">
        <v>348</v>
      </c>
      <c r="H265" s="260">
        <v>1</v>
      </c>
      <c r="I265" s="261"/>
      <c r="J265" s="262">
        <f>ROUND(I265*H265,2)</f>
        <v>0</v>
      </c>
      <c r="K265" s="258" t="s">
        <v>517</v>
      </c>
      <c r="L265" s="263"/>
      <c r="M265" s="264" t="s">
        <v>19</v>
      </c>
      <c r="N265" s="265" t="s">
        <v>46</v>
      </c>
      <c r="O265" s="86"/>
      <c r="P265" s="224">
        <f>O265*H265</f>
        <v>0</v>
      </c>
      <c r="Q265" s="224">
        <v>0</v>
      </c>
      <c r="R265" s="224">
        <f>Q265*H265</f>
        <v>0</v>
      </c>
      <c r="S265" s="224">
        <v>0</v>
      </c>
      <c r="T265" s="224">
        <f>S265*H265</f>
        <v>0</v>
      </c>
      <c r="U265" s="225" t="s">
        <v>19</v>
      </c>
      <c r="V265" s="40"/>
      <c r="W265" s="40"/>
      <c r="X265" s="40"/>
      <c r="Y265" s="40"/>
      <c r="Z265" s="40"/>
      <c r="AA265" s="40"/>
      <c r="AB265" s="40"/>
      <c r="AC265" s="40"/>
      <c r="AD265" s="40"/>
      <c r="AE265" s="40"/>
      <c r="AR265" s="226" t="s">
        <v>491</v>
      </c>
      <c r="AT265" s="226" t="s">
        <v>241</v>
      </c>
      <c r="AU265" s="226" t="s">
        <v>84</v>
      </c>
      <c r="AY265" s="19" t="s">
        <v>227</v>
      </c>
      <c r="BE265" s="227">
        <f>IF(N265="základní",J265,0)</f>
        <v>0</v>
      </c>
      <c r="BF265" s="227">
        <f>IF(N265="snížená",J265,0)</f>
        <v>0</v>
      </c>
      <c r="BG265" s="227">
        <f>IF(N265="zákl. přenesená",J265,0)</f>
        <v>0</v>
      </c>
      <c r="BH265" s="227">
        <f>IF(N265="sníž. přenesená",J265,0)</f>
        <v>0</v>
      </c>
      <c r="BI265" s="227">
        <f>IF(N265="nulová",J265,0)</f>
        <v>0</v>
      </c>
      <c r="BJ265" s="19" t="s">
        <v>82</v>
      </c>
      <c r="BK265" s="227">
        <f>ROUND(I265*H265,2)</f>
        <v>0</v>
      </c>
      <c r="BL265" s="19" t="s">
        <v>336</v>
      </c>
      <c r="BM265" s="226" t="s">
        <v>1168</v>
      </c>
    </row>
    <row r="266" s="2" customFormat="1">
      <c r="A266" s="40"/>
      <c r="B266" s="41"/>
      <c r="C266" s="42"/>
      <c r="D266" s="235" t="s">
        <v>519</v>
      </c>
      <c r="E266" s="42"/>
      <c r="F266" s="279" t="s">
        <v>894</v>
      </c>
      <c r="G266" s="42"/>
      <c r="H266" s="42"/>
      <c r="I266" s="230"/>
      <c r="J266" s="42"/>
      <c r="K266" s="42"/>
      <c r="L266" s="46"/>
      <c r="M266" s="231"/>
      <c r="N266" s="232"/>
      <c r="O266" s="86"/>
      <c r="P266" s="86"/>
      <c r="Q266" s="86"/>
      <c r="R266" s="86"/>
      <c r="S266" s="86"/>
      <c r="T266" s="86"/>
      <c r="U266" s="87"/>
      <c r="V266" s="40"/>
      <c r="W266" s="40"/>
      <c r="X266" s="40"/>
      <c r="Y266" s="40"/>
      <c r="Z266" s="40"/>
      <c r="AA266" s="40"/>
      <c r="AB266" s="40"/>
      <c r="AC266" s="40"/>
      <c r="AD266" s="40"/>
      <c r="AE266" s="40"/>
      <c r="AT266" s="19" t="s">
        <v>519</v>
      </c>
      <c r="AU266" s="19" t="s">
        <v>84</v>
      </c>
    </row>
    <row r="267" s="2" customFormat="1" ht="24.15" customHeight="1">
      <c r="A267" s="40"/>
      <c r="B267" s="41"/>
      <c r="C267" s="215" t="s">
        <v>597</v>
      </c>
      <c r="D267" s="215" t="s">
        <v>229</v>
      </c>
      <c r="E267" s="216" t="s">
        <v>1169</v>
      </c>
      <c r="F267" s="217" t="s">
        <v>1170</v>
      </c>
      <c r="G267" s="218" t="s">
        <v>348</v>
      </c>
      <c r="H267" s="219">
        <v>3</v>
      </c>
      <c r="I267" s="220"/>
      <c r="J267" s="221">
        <f>ROUND(I267*H267,2)</f>
        <v>0</v>
      </c>
      <c r="K267" s="217" t="s">
        <v>233</v>
      </c>
      <c r="L267" s="46"/>
      <c r="M267" s="222" t="s">
        <v>19</v>
      </c>
      <c r="N267" s="223" t="s">
        <v>46</v>
      </c>
      <c r="O267" s="86"/>
      <c r="P267" s="224">
        <f>O267*H267</f>
        <v>0</v>
      </c>
      <c r="Q267" s="224">
        <v>0</v>
      </c>
      <c r="R267" s="224">
        <f>Q267*H267</f>
        <v>0</v>
      </c>
      <c r="S267" s="224">
        <v>0</v>
      </c>
      <c r="T267" s="224">
        <f>S267*H267</f>
        <v>0</v>
      </c>
      <c r="U267" s="225" t="s">
        <v>19</v>
      </c>
      <c r="V267" s="40"/>
      <c r="W267" s="40"/>
      <c r="X267" s="40"/>
      <c r="Y267" s="40"/>
      <c r="Z267" s="40"/>
      <c r="AA267" s="40"/>
      <c r="AB267" s="40"/>
      <c r="AC267" s="40"/>
      <c r="AD267" s="40"/>
      <c r="AE267" s="40"/>
      <c r="AR267" s="226" t="s">
        <v>336</v>
      </c>
      <c r="AT267" s="226" t="s">
        <v>229</v>
      </c>
      <c r="AU267" s="226" t="s">
        <v>84</v>
      </c>
      <c r="AY267" s="19" t="s">
        <v>227</v>
      </c>
      <c r="BE267" s="227">
        <f>IF(N267="základní",J267,0)</f>
        <v>0</v>
      </c>
      <c r="BF267" s="227">
        <f>IF(N267="snížená",J267,0)</f>
        <v>0</v>
      </c>
      <c r="BG267" s="227">
        <f>IF(N267="zákl. přenesená",J267,0)</f>
        <v>0</v>
      </c>
      <c r="BH267" s="227">
        <f>IF(N267="sníž. přenesená",J267,0)</f>
        <v>0</v>
      </c>
      <c r="BI267" s="227">
        <f>IF(N267="nulová",J267,0)</f>
        <v>0</v>
      </c>
      <c r="BJ267" s="19" t="s">
        <v>82</v>
      </c>
      <c r="BK267" s="227">
        <f>ROUND(I267*H267,2)</f>
        <v>0</v>
      </c>
      <c r="BL267" s="19" t="s">
        <v>336</v>
      </c>
      <c r="BM267" s="226" t="s">
        <v>1171</v>
      </c>
    </row>
    <row r="268" s="2" customFormat="1">
      <c r="A268" s="40"/>
      <c r="B268" s="41"/>
      <c r="C268" s="42"/>
      <c r="D268" s="228" t="s">
        <v>236</v>
      </c>
      <c r="E268" s="42"/>
      <c r="F268" s="229" t="s">
        <v>1172</v>
      </c>
      <c r="G268" s="42"/>
      <c r="H268" s="42"/>
      <c r="I268" s="230"/>
      <c r="J268" s="42"/>
      <c r="K268" s="42"/>
      <c r="L268" s="46"/>
      <c r="M268" s="231"/>
      <c r="N268" s="232"/>
      <c r="O268" s="86"/>
      <c r="P268" s="86"/>
      <c r="Q268" s="86"/>
      <c r="R268" s="86"/>
      <c r="S268" s="86"/>
      <c r="T268" s="86"/>
      <c r="U268" s="87"/>
      <c r="V268" s="40"/>
      <c r="W268" s="40"/>
      <c r="X268" s="40"/>
      <c r="Y268" s="40"/>
      <c r="Z268" s="40"/>
      <c r="AA268" s="40"/>
      <c r="AB268" s="40"/>
      <c r="AC268" s="40"/>
      <c r="AD268" s="40"/>
      <c r="AE268" s="40"/>
      <c r="AT268" s="19" t="s">
        <v>236</v>
      </c>
      <c r="AU268" s="19" t="s">
        <v>84</v>
      </c>
    </row>
    <row r="269" s="15" customFormat="1">
      <c r="A269" s="15"/>
      <c r="B269" s="266"/>
      <c r="C269" s="267"/>
      <c r="D269" s="235" t="s">
        <v>238</v>
      </c>
      <c r="E269" s="268" t="s">
        <v>19</v>
      </c>
      <c r="F269" s="269" t="s">
        <v>1173</v>
      </c>
      <c r="G269" s="267"/>
      <c r="H269" s="268" t="s">
        <v>19</v>
      </c>
      <c r="I269" s="270"/>
      <c r="J269" s="267"/>
      <c r="K269" s="267"/>
      <c r="L269" s="271"/>
      <c r="M269" s="272"/>
      <c r="N269" s="273"/>
      <c r="O269" s="273"/>
      <c r="P269" s="273"/>
      <c r="Q269" s="273"/>
      <c r="R269" s="273"/>
      <c r="S269" s="273"/>
      <c r="T269" s="273"/>
      <c r="U269" s="274"/>
      <c r="V269" s="15"/>
      <c r="W269" s="15"/>
      <c r="X269" s="15"/>
      <c r="Y269" s="15"/>
      <c r="Z269" s="15"/>
      <c r="AA269" s="15"/>
      <c r="AB269" s="15"/>
      <c r="AC269" s="15"/>
      <c r="AD269" s="15"/>
      <c r="AE269" s="15"/>
      <c r="AT269" s="275" t="s">
        <v>238</v>
      </c>
      <c r="AU269" s="275" t="s">
        <v>84</v>
      </c>
      <c r="AV269" s="15" t="s">
        <v>82</v>
      </c>
      <c r="AW269" s="15" t="s">
        <v>37</v>
      </c>
      <c r="AX269" s="15" t="s">
        <v>75</v>
      </c>
      <c r="AY269" s="275" t="s">
        <v>227</v>
      </c>
    </row>
    <row r="270" s="13" customFormat="1">
      <c r="A270" s="13"/>
      <c r="B270" s="233"/>
      <c r="C270" s="234"/>
      <c r="D270" s="235" t="s">
        <v>238</v>
      </c>
      <c r="E270" s="236" t="s">
        <v>19</v>
      </c>
      <c r="F270" s="237" t="s">
        <v>91</v>
      </c>
      <c r="G270" s="234"/>
      <c r="H270" s="238">
        <v>3</v>
      </c>
      <c r="I270" s="239"/>
      <c r="J270" s="234"/>
      <c r="K270" s="234"/>
      <c r="L270" s="240"/>
      <c r="M270" s="241"/>
      <c r="N270" s="242"/>
      <c r="O270" s="242"/>
      <c r="P270" s="242"/>
      <c r="Q270" s="242"/>
      <c r="R270" s="242"/>
      <c r="S270" s="242"/>
      <c r="T270" s="242"/>
      <c r="U270" s="243"/>
      <c r="V270" s="13"/>
      <c r="W270" s="13"/>
      <c r="X270" s="13"/>
      <c r="Y270" s="13"/>
      <c r="Z270" s="13"/>
      <c r="AA270" s="13"/>
      <c r="AB270" s="13"/>
      <c r="AC270" s="13"/>
      <c r="AD270" s="13"/>
      <c r="AE270" s="13"/>
      <c r="AT270" s="244" t="s">
        <v>238</v>
      </c>
      <c r="AU270" s="244" t="s">
        <v>84</v>
      </c>
      <c r="AV270" s="13" t="s">
        <v>84</v>
      </c>
      <c r="AW270" s="13" t="s">
        <v>37</v>
      </c>
      <c r="AX270" s="13" t="s">
        <v>75</v>
      </c>
      <c r="AY270" s="244" t="s">
        <v>227</v>
      </c>
    </row>
    <row r="271" s="14" customFormat="1">
      <c r="A271" s="14"/>
      <c r="B271" s="245"/>
      <c r="C271" s="246"/>
      <c r="D271" s="235" t="s">
        <v>238</v>
      </c>
      <c r="E271" s="247" t="s">
        <v>19</v>
      </c>
      <c r="F271" s="248" t="s">
        <v>240</v>
      </c>
      <c r="G271" s="246"/>
      <c r="H271" s="249">
        <v>3</v>
      </c>
      <c r="I271" s="250"/>
      <c r="J271" s="246"/>
      <c r="K271" s="246"/>
      <c r="L271" s="251"/>
      <c r="M271" s="252"/>
      <c r="N271" s="253"/>
      <c r="O271" s="253"/>
      <c r="P271" s="253"/>
      <c r="Q271" s="253"/>
      <c r="R271" s="253"/>
      <c r="S271" s="253"/>
      <c r="T271" s="253"/>
      <c r="U271" s="254"/>
      <c r="V271" s="14"/>
      <c r="W271" s="14"/>
      <c r="X271" s="14"/>
      <c r="Y271" s="14"/>
      <c r="Z271" s="14"/>
      <c r="AA271" s="14"/>
      <c r="AB271" s="14"/>
      <c r="AC271" s="14"/>
      <c r="AD271" s="14"/>
      <c r="AE271" s="14"/>
      <c r="AT271" s="255" t="s">
        <v>238</v>
      </c>
      <c r="AU271" s="255" t="s">
        <v>84</v>
      </c>
      <c r="AV271" s="14" t="s">
        <v>234</v>
      </c>
      <c r="AW271" s="14" t="s">
        <v>37</v>
      </c>
      <c r="AX271" s="14" t="s">
        <v>82</v>
      </c>
      <c r="AY271" s="255" t="s">
        <v>227</v>
      </c>
    </row>
    <row r="272" s="2" customFormat="1" ht="24.15" customHeight="1">
      <c r="A272" s="40"/>
      <c r="B272" s="41"/>
      <c r="C272" s="256" t="s">
        <v>603</v>
      </c>
      <c r="D272" s="256" t="s">
        <v>241</v>
      </c>
      <c r="E272" s="257" t="s">
        <v>1174</v>
      </c>
      <c r="F272" s="258" t="s">
        <v>1175</v>
      </c>
      <c r="G272" s="259" t="s">
        <v>348</v>
      </c>
      <c r="H272" s="260">
        <v>3</v>
      </c>
      <c r="I272" s="261"/>
      <c r="J272" s="262">
        <f>ROUND(I272*H272,2)</f>
        <v>0</v>
      </c>
      <c r="K272" s="258" t="s">
        <v>517</v>
      </c>
      <c r="L272" s="263"/>
      <c r="M272" s="264" t="s">
        <v>19</v>
      </c>
      <c r="N272" s="265" t="s">
        <v>46</v>
      </c>
      <c r="O272" s="86"/>
      <c r="P272" s="224">
        <f>O272*H272</f>
        <v>0</v>
      </c>
      <c r="Q272" s="224">
        <v>0</v>
      </c>
      <c r="R272" s="224">
        <f>Q272*H272</f>
        <v>0</v>
      </c>
      <c r="S272" s="224">
        <v>0</v>
      </c>
      <c r="T272" s="224">
        <f>S272*H272</f>
        <v>0</v>
      </c>
      <c r="U272" s="225" t="s">
        <v>19</v>
      </c>
      <c r="V272" s="40"/>
      <c r="W272" s="40"/>
      <c r="X272" s="40"/>
      <c r="Y272" s="40"/>
      <c r="Z272" s="40"/>
      <c r="AA272" s="40"/>
      <c r="AB272" s="40"/>
      <c r="AC272" s="40"/>
      <c r="AD272" s="40"/>
      <c r="AE272" s="40"/>
      <c r="AR272" s="226" t="s">
        <v>491</v>
      </c>
      <c r="AT272" s="226" t="s">
        <v>241</v>
      </c>
      <c r="AU272" s="226" t="s">
        <v>84</v>
      </c>
      <c r="AY272" s="19" t="s">
        <v>227</v>
      </c>
      <c r="BE272" s="227">
        <f>IF(N272="základní",J272,0)</f>
        <v>0</v>
      </c>
      <c r="BF272" s="227">
        <f>IF(N272="snížená",J272,0)</f>
        <v>0</v>
      </c>
      <c r="BG272" s="227">
        <f>IF(N272="zákl. přenesená",J272,0)</f>
        <v>0</v>
      </c>
      <c r="BH272" s="227">
        <f>IF(N272="sníž. přenesená",J272,0)</f>
        <v>0</v>
      </c>
      <c r="BI272" s="227">
        <f>IF(N272="nulová",J272,0)</f>
        <v>0</v>
      </c>
      <c r="BJ272" s="19" t="s">
        <v>82</v>
      </c>
      <c r="BK272" s="227">
        <f>ROUND(I272*H272,2)</f>
        <v>0</v>
      </c>
      <c r="BL272" s="19" t="s">
        <v>336</v>
      </c>
      <c r="BM272" s="226" t="s">
        <v>1176</v>
      </c>
    </row>
    <row r="273" s="2" customFormat="1">
      <c r="A273" s="40"/>
      <c r="B273" s="41"/>
      <c r="C273" s="42"/>
      <c r="D273" s="235" t="s">
        <v>519</v>
      </c>
      <c r="E273" s="42"/>
      <c r="F273" s="279" t="s">
        <v>1177</v>
      </c>
      <c r="G273" s="42"/>
      <c r="H273" s="42"/>
      <c r="I273" s="230"/>
      <c r="J273" s="42"/>
      <c r="K273" s="42"/>
      <c r="L273" s="46"/>
      <c r="M273" s="231"/>
      <c r="N273" s="232"/>
      <c r="O273" s="86"/>
      <c r="P273" s="86"/>
      <c r="Q273" s="86"/>
      <c r="R273" s="86"/>
      <c r="S273" s="86"/>
      <c r="T273" s="86"/>
      <c r="U273" s="87"/>
      <c r="V273" s="40"/>
      <c r="W273" s="40"/>
      <c r="X273" s="40"/>
      <c r="Y273" s="40"/>
      <c r="Z273" s="40"/>
      <c r="AA273" s="40"/>
      <c r="AB273" s="40"/>
      <c r="AC273" s="40"/>
      <c r="AD273" s="40"/>
      <c r="AE273" s="40"/>
      <c r="AT273" s="19" t="s">
        <v>519</v>
      </c>
      <c r="AU273" s="19" t="s">
        <v>84</v>
      </c>
    </row>
    <row r="274" s="2" customFormat="1" ht="24.15" customHeight="1">
      <c r="A274" s="40"/>
      <c r="B274" s="41"/>
      <c r="C274" s="215" t="s">
        <v>608</v>
      </c>
      <c r="D274" s="215" t="s">
        <v>229</v>
      </c>
      <c r="E274" s="216" t="s">
        <v>1178</v>
      </c>
      <c r="F274" s="217" t="s">
        <v>1179</v>
      </c>
      <c r="G274" s="218" t="s">
        <v>348</v>
      </c>
      <c r="H274" s="219">
        <v>4</v>
      </c>
      <c r="I274" s="220"/>
      <c r="J274" s="221">
        <f>ROUND(I274*H274,2)</f>
        <v>0</v>
      </c>
      <c r="K274" s="217" t="s">
        <v>233</v>
      </c>
      <c r="L274" s="46"/>
      <c r="M274" s="222" t="s">
        <v>19</v>
      </c>
      <c r="N274" s="223" t="s">
        <v>46</v>
      </c>
      <c r="O274" s="86"/>
      <c r="P274" s="224">
        <f>O274*H274</f>
        <v>0</v>
      </c>
      <c r="Q274" s="224">
        <v>0</v>
      </c>
      <c r="R274" s="224">
        <f>Q274*H274</f>
        <v>0</v>
      </c>
      <c r="S274" s="224">
        <v>0</v>
      </c>
      <c r="T274" s="224">
        <f>S274*H274</f>
        <v>0</v>
      </c>
      <c r="U274" s="225" t="s">
        <v>19</v>
      </c>
      <c r="V274" s="40"/>
      <c r="W274" s="40"/>
      <c r="X274" s="40"/>
      <c r="Y274" s="40"/>
      <c r="Z274" s="40"/>
      <c r="AA274" s="40"/>
      <c r="AB274" s="40"/>
      <c r="AC274" s="40"/>
      <c r="AD274" s="40"/>
      <c r="AE274" s="40"/>
      <c r="AR274" s="226" t="s">
        <v>336</v>
      </c>
      <c r="AT274" s="226" t="s">
        <v>229</v>
      </c>
      <c r="AU274" s="226" t="s">
        <v>84</v>
      </c>
      <c r="AY274" s="19" t="s">
        <v>227</v>
      </c>
      <c r="BE274" s="227">
        <f>IF(N274="základní",J274,0)</f>
        <v>0</v>
      </c>
      <c r="BF274" s="227">
        <f>IF(N274="snížená",J274,0)</f>
        <v>0</v>
      </c>
      <c r="BG274" s="227">
        <f>IF(N274="zákl. přenesená",J274,0)</f>
        <v>0</v>
      </c>
      <c r="BH274" s="227">
        <f>IF(N274="sníž. přenesená",J274,0)</f>
        <v>0</v>
      </c>
      <c r="BI274" s="227">
        <f>IF(N274="nulová",J274,0)</f>
        <v>0</v>
      </c>
      <c r="BJ274" s="19" t="s">
        <v>82</v>
      </c>
      <c r="BK274" s="227">
        <f>ROUND(I274*H274,2)</f>
        <v>0</v>
      </c>
      <c r="BL274" s="19" t="s">
        <v>336</v>
      </c>
      <c r="BM274" s="226" t="s">
        <v>1180</v>
      </c>
    </row>
    <row r="275" s="2" customFormat="1">
      <c r="A275" s="40"/>
      <c r="B275" s="41"/>
      <c r="C275" s="42"/>
      <c r="D275" s="228" t="s">
        <v>236</v>
      </c>
      <c r="E275" s="42"/>
      <c r="F275" s="229" t="s">
        <v>1181</v>
      </c>
      <c r="G275" s="42"/>
      <c r="H275" s="42"/>
      <c r="I275" s="230"/>
      <c r="J275" s="42"/>
      <c r="K275" s="42"/>
      <c r="L275" s="46"/>
      <c r="M275" s="231"/>
      <c r="N275" s="232"/>
      <c r="O275" s="86"/>
      <c r="P275" s="86"/>
      <c r="Q275" s="86"/>
      <c r="R275" s="86"/>
      <c r="S275" s="86"/>
      <c r="T275" s="86"/>
      <c r="U275" s="87"/>
      <c r="V275" s="40"/>
      <c r="W275" s="40"/>
      <c r="X275" s="40"/>
      <c r="Y275" s="40"/>
      <c r="Z275" s="40"/>
      <c r="AA275" s="40"/>
      <c r="AB275" s="40"/>
      <c r="AC275" s="40"/>
      <c r="AD275" s="40"/>
      <c r="AE275" s="40"/>
      <c r="AT275" s="19" t="s">
        <v>236</v>
      </c>
      <c r="AU275" s="19" t="s">
        <v>84</v>
      </c>
    </row>
    <row r="276" s="13" customFormat="1">
      <c r="A276" s="13"/>
      <c r="B276" s="233"/>
      <c r="C276" s="234"/>
      <c r="D276" s="235" t="s">
        <v>238</v>
      </c>
      <c r="E276" s="236" t="s">
        <v>19</v>
      </c>
      <c r="F276" s="237" t="s">
        <v>1182</v>
      </c>
      <c r="G276" s="234"/>
      <c r="H276" s="238">
        <v>3</v>
      </c>
      <c r="I276" s="239"/>
      <c r="J276" s="234"/>
      <c r="K276" s="234"/>
      <c r="L276" s="240"/>
      <c r="M276" s="241"/>
      <c r="N276" s="242"/>
      <c r="O276" s="242"/>
      <c r="P276" s="242"/>
      <c r="Q276" s="242"/>
      <c r="R276" s="242"/>
      <c r="S276" s="242"/>
      <c r="T276" s="242"/>
      <c r="U276" s="243"/>
      <c r="V276" s="13"/>
      <c r="W276" s="13"/>
      <c r="X276" s="13"/>
      <c r="Y276" s="13"/>
      <c r="Z276" s="13"/>
      <c r="AA276" s="13"/>
      <c r="AB276" s="13"/>
      <c r="AC276" s="13"/>
      <c r="AD276" s="13"/>
      <c r="AE276" s="13"/>
      <c r="AT276" s="244" t="s">
        <v>238</v>
      </c>
      <c r="AU276" s="244" t="s">
        <v>84</v>
      </c>
      <c r="AV276" s="13" t="s">
        <v>84</v>
      </c>
      <c r="AW276" s="13" t="s">
        <v>37</v>
      </c>
      <c r="AX276" s="13" t="s">
        <v>75</v>
      </c>
      <c r="AY276" s="244" t="s">
        <v>227</v>
      </c>
    </row>
    <row r="277" s="13" customFormat="1">
      <c r="A277" s="13"/>
      <c r="B277" s="233"/>
      <c r="C277" s="234"/>
      <c r="D277" s="235" t="s">
        <v>238</v>
      </c>
      <c r="E277" s="236" t="s">
        <v>19</v>
      </c>
      <c r="F277" s="237" t="s">
        <v>1183</v>
      </c>
      <c r="G277" s="234"/>
      <c r="H277" s="238">
        <v>1</v>
      </c>
      <c r="I277" s="239"/>
      <c r="J277" s="234"/>
      <c r="K277" s="234"/>
      <c r="L277" s="240"/>
      <c r="M277" s="241"/>
      <c r="N277" s="242"/>
      <c r="O277" s="242"/>
      <c r="P277" s="242"/>
      <c r="Q277" s="242"/>
      <c r="R277" s="242"/>
      <c r="S277" s="242"/>
      <c r="T277" s="242"/>
      <c r="U277" s="243"/>
      <c r="V277" s="13"/>
      <c r="W277" s="13"/>
      <c r="X277" s="13"/>
      <c r="Y277" s="13"/>
      <c r="Z277" s="13"/>
      <c r="AA277" s="13"/>
      <c r="AB277" s="13"/>
      <c r="AC277" s="13"/>
      <c r="AD277" s="13"/>
      <c r="AE277" s="13"/>
      <c r="AT277" s="244" t="s">
        <v>238</v>
      </c>
      <c r="AU277" s="244" t="s">
        <v>84</v>
      </c>
      <c r="AV277" s="13" t="s">
        <v>84</v>
      </c>
      <c r="AW277" s="13" t="s">
        <v>37</v>
      </c>
      <c r="AX277" s="13" t="s">
        <v>75</v>
      </c>
      <c r="AY277" s="244" t="s">
        <v>227</v>
      </c>
    </row>
    <row r="278" s="14" customFormat="1">
      <c r="A278" s="14"/>
      <c r="B278" s="245"/>
      <c r="C278" s="246"/>
      <c r="D278" s="235" t="s">
        <v>238</v>
      </c>
      <c r="E278" s="247" t="s">
        <v>19</v>
      </c>
      <c r="F278" s="248" t="s">
        <v>240</v>
      </c>
      <c r="G278" s="246"/>
      <c r="H278" s="249">
        <v>4</v>
      </c>
      <c r="I278" s="250"/>
      <c r="J278" s="246"/>
      <c r="K278" s="246"/>
      <c r="L278" s="251"/>
      <c r="M278" s="252"/>
      <c r="N278" s="253"/>
      <c r="O278" s="253"/>
      <c r="P278" s="253"/>
      <c r="Q278" s="253"/>
      <c r="R278" s="253"/>
      <c r="S278" s="253"/>
      <c r="T278" s="253"/>
      <c r="U278" s="254"/>
      <c r="V278" s="14"/>
      <c r="W278" s="14"/>
      <c r="X278" s="14"/>
      <c r="Y278" s="14"/>
      <c r="Z278" s="14"/>
      <c r="AA278" s="14"/>
      <c r="AB278" s="14"/>
      <c r="AC278" s="14"/>
      <c r="AD278" s="14"/>
      <c r="AE278" s="14"/>
      <c r="AT278" s="255" t="s">
        <v>238</v>
      </c>
      <c r="AU278" s="255" t="s">
        <v>84</v>
      </c>
      <c r="AV278" s="14" t="s">
        <v>234</v>
      </c>
      <c r="AW278" s="14" t="s">
        <v>37</v>
      </c>
      <c r="AX278" s="14" t="s">
        <v>82</v>
      </c>
      <c r="AY278" s="255" t="s">
        <v>227</v>
      </c>
    </row>
    <row r="279" s="2" customFormat="1" ht="24.15" customHeight="1">
      <c r="A279" s="40"/>
      <c r="B279" s="41"/>
      <c r="C279" s="256" t="s">
        <v>615</v>
      </c>
      <c r="D279" s="256" t="s">
        <v>241</v>
      </c>
      <c r="E279" s="257" t="s">
        <v>1184</v>
      </c>
      <c r="F279" s="258" t="s">
        <v>1185</v>
      </c>
      <c r="G279" s="259" t="s">
        <v>348</v>
      </c>
      <c r="H279" s="260">
        <v>3</v>
      </c>
      <c r="I279" s="261"/>
      <c r="J279" s="262">
        <f>ROUND(I279*H279,2)</f>
        <v>0</v>
      </c>
      <c r="K279" s="258" t="s">
        <v>517</v>
      </c>
      <c r="L279" s="263"/>
      <c r="M279" s="264" t="s">
        <v>19</v>
      </c>
      <c r="N279" s="265" t="s">
        <v>46</v>
      </c>
      <c r="O279" s="86"/>
      <c r="P279" s="224">
        <f>O279*H279</f>
        <v>0</v>
      </c>
      <c r="Q279" s="224">
        <v>0</v>
      </c>
      <c r="R279" s="224">
        <f>Q279*H279</f>
        <v>0</v>
      </c>
      <c r="S279" s="224">
        <v>0</v>
      </c>
      <c r="T279" s="224">
        <f>S279*H279</f>
        <v>0</v>
      </c>
      <c r="U279" s="225" t="s">
        <v>19</v>
      </c>
      <c r="V279" s="40"/>
      <c r="W279" s="40"/>
      <c r="X279" s="40"/>
      <c r="Y279" s="40"/>
      <c r="Z279" s="40"/>
      <c r="AA279" s="40"/>
      <c r="AB279" s="40"/>
      <c r="AC279" s="40"/>
      <c r="AD279" s="40"/>
      <c r="AE279" s="40"/>
      <c r="AR279" s="226" t="s">
        <v>491</v>
      </c>
      <c r="AT279" s="226" t="s">
        <v>241</v>
      </c>
      <c r="AU279" s="226" t="s">
        <v>84</v>
      </c>
      <c r="AY279" s="19" t="s">
        <v>227</v>
      </c>
      <c r="BE279" s="227">
        <f>IF(N279="základní",J279,0)</f>
        <v>0</v>
      </c>
      <c r="BF279" s="227">
        <f>IF(N279="snížená",J279,0)</f>
        <v>0</v>
      </c>
      <c r="BG279" s="227">
        <f>IF(N279="zákl. přenesená",J279,0)</f>
        <v>0</v>
      </c>
      <c r="BH279" s="227">
        <f>IF(N279="sníž. přenesená",J279,0)</f>
        <v>0</v>
      </c>
      <c r="BI279" s="227">
        <f>IF(N279="nulová",J279,0)</f>
        <v>0</v>
      </c>
      <c r="BJ279" s="19" t="s">
        <v>82</v>
      </c>
      <c r="BK279" s="227">
        <f>ROUND(I279*H279,2)</f>
        <v>0</v>
      </c>
      <c r="BL279" s="19" t="s">
        <v>336</v>
      </c>
      <c r="BM279" s="226" t="s">
        <v>1186</v>
      </c>
    </row>
    <row r="280" s="2" customFormat="1">
      <c r="A280" s="40"/>
      <c r="B280" s="41"/>
      <c r="C280" s="42"/>
      <c r="D280" s="235" t="s">
        <v>519</v>
      </c>
      <c r="E280" s="42"/>
      <c r="F280" s="279" t="s">
        <v>1187</v>
      </c>
      <c r="G280" s="42"/>
      <c r="H280" s="42"/>
      <c r="I280" s="230"/>
      <c r="J280" s="42"/>
      <c r="K280" s="42"/>
      <c r="L280" s="46"/>
      <c r="M280" s="231"/>
      <c r="N280" s="232"/>
      <c r="O280" s="86"/>
      <c r="P280" s="86"/>
      <c r="Q280" s="86"/>
      <c r="R280" s="86"/>
      <c r="S280" s="86"/>
      <c r="T280" s="86"/>
      <c r="U280" s="87"/>
      <c r="V280" s="40"/>
      <c r="W280" s="40"/>
      <c r="X280" s="40"/>
      <c r="Y280" s="40"/>
      <c r="Z280" s="40"/>
      <c r="AA280" s="40"/>
      <c r="AB280" s="40"/>
      <c r="AC280" s="40"/>
      <c r="AD280" s="40"/>
      <c r="AE280" s="40"/>
      <c r="AT280" s="19" t="s">
        <v>519</v>
      </c>
      <c r="AU280" s="19" t="s">
        <v>84</v>
      </c>
    </row>
    <row r="281" s="2" customFormat="1" ht="24.15" customHeight="1">
      <c r="A281" s="40"/>
      <c r="B281" s="41"/>
      <c r="C281" s="256" t="s">
        <v>621</v>
      </c>
      <c r="D281" s="256" t="s">
        <v>241</v>
      </c>
      <c r="E281" s="257" t="s">
        <v>1188</v>
      </c>
      <c r="F281" s="258" t="s">
        <v>1189</v>
      </c>
      <c r="G281" s="259" t="s">
        <v>348</v>
      </c>
      <c r="H281" s="260">
        <v>1</v>
      </c>
      <c r="I281" s="261"/>
      <c r="J281" s="262">
        <f>ROUND(I281*H281,2)</f>
        <v>0</v>
      </c>
      <c r="K281" s="258" t="s">
        <v>517</v>
      </c>
      <c r="L281" s="263"/>
      <c r="M281" s="264" t="s">
        <v>19</v>
      </c>
      <c r="N281" s="265" t="s">
        <v>46</v>
      </c>
      <c r="O281" s="86"/>
      <c r="P281" s="224">
        <f>O281*H281</f>
        <v>0</v>
      </c>
      <c r="Q281" s="224">
        <v>0</v>
      </c>
      <c r="R281" s="224">
        <f>Q281*H281</f>
        <v>0</v>
      </c>
      <c r="S281" s="224">
        <v>0</v>
      </c>
      <c r="T281" s="224">
        <f>S281*H281</f>
        <v>0</v>
      </c>
      <c r="U281" s="225" t="s">
        <v>19</v>
      </c>
      <c r="V281" s="40"/>
      <c r="W281" s="40"/>
      <c r="X281" s="40"/>
      <c r="Y281" s="40"/>
      <c r="Z281" s="40"/>
      <c r="AA281" s="40"/>
      <c r="AB281" s="40"/>
      <c r="AC281" s="40"/>
      <c r="AD281" s="40"/>
      <c r="AE281" s="40"/>
      <c r="AR281" s="226" t="s">
        <v>491</v>
      </c>
      <c r="AT281" s="226" t="s">
        <v>241</v>
      </c>
      <c r="AU281" s="226" t="s">
        <v>84</v>
      </c>
      <c r="AY281" s="19" t="s">
        <v>227</v>
      </c>
      <c r="BE281" s="227">
        <f>IF(N281="základní",J281,0)</f>
        <v>0</v>
      </c>
      <c r="BF281" s="227">
        <f>IF(N281="snížená",J281,0)</f>
        <v>0</v>
      </c>
      <c r="BG281" s="227">
        <f>IF(N281="zákl. přenesená",J281,0)</f>
        <v>0</v>
      </c>
      <c r="BH281" s="227">
        <f>IF(N281="sníž. přenesená",J281,0)</f>
        <v>0</v>
      </c>
      <c r="BI281" s="227">
        <f>IF(N281="nulová",J281,0)</f>
        <v>0</v>
      </c>
      <c r="BJ281" s="19" t="s">
        <v>82</v>
      </c>
      <c r="BK281" s="227">
        <f>ROUND(I281*H281,2)</f>
        <v>0</v>
      </c>
      <c r="BL281" s="19" t="s">
        <v>336</v>
      </c>
      <c r="BM281" s="226" t="s">
        <v>1190</v>
      </c>
    </row>
    <row r="282" s="2" customFormat="1" ht="24.15" customHeight="1">
      <c r="A282" s="40"/>
      <c r="B282" s="41"/>
      <c r="C282" s="215" t="s">
        <v>627</v>
      </c>
      <c r="D282" s="215" t="s">
        <v>229</v>
      </c>
      <c r="E282" s="216" t="s">
        <v>522</v>
      </c>
      <c r="F282" s="217" t="s">
        <v>523</v>
      </c>
      <c r="G282" s="218" t="s">
        <v>348</v>
      </c>
      <c r="H282" s="219">
        <v>6</v>
      </c>
      <c r="I282" s="220"/>
      <c r="J282" s="221">
        <f>ROUND(I282*H282,2)</f>
        <v>0</v>
      </c>
      <c r="K282" s="217" t="s">
        <v>233</v>
      </c>
      <c r="L282" s="46"/>
      <c r="M282" s="222" t="s">
        <v>19</v>
      </c>
      <c r="N282" s="223" t="s">
        <v>46</v>
      </c>
      <c r="O282" s="86"/>
      <c r="P282" s="224">
        <f>O282*H282</f>
        <v>0</v>
      </c>
      <c r="Q282" s="224">
        <v>0.00046999999999999999</v>
      </c>
      <c r="R282" s="224">
        <f>Q282*H282</f>
        <v>0.00282</v>
      </c>
      <c r="S282" s="224">
        <v>0</v>
      </c>
      <c r="T282" s="224">
        <f>S282*H282</f>
        <v>0</v>
      </c>
      <c r="U282" s="225" t="s">
        <v>19</v>
      </c>
      <c r="V282" s="40"/>
      <c r="W282" s="40"/>
      <c r="X282" s="40"/>
      <c r="Y282" s="40"/>
      <c r="Z282" s="40"/>
      <c r="AA282" s="40"/>
      <c r="AB282" s="40"/>
      <c r="AC282" s="40"/>
      <c r="AD282" s="40"/>
      <c r="AE282" s="40"/>
      <c r="AR282" s="226" t="s">
        <v>336</v>
      </c>
      <c r="AT282" s="226" t="s">
        <v>229</v>
      </c>
      <c r="AU282" s="226" t="s">
        <v>84</v>
      </c>
      <c r="AY282" s="19" t="s">
        <v>227</v>
      </c>
      <c r="BE282" s="227">
        <f>IF(N282="základní",J282,0)</f>
        <v>0</v>
      </c>
      <c r="BF282" s="227">
        <f>IF(N282="snížená",J282,0)</f>
        <v>0</v>
      </c>
      <c r="BG282" s="227">
        <f>IF(N282="zákl. přenesená",J282,0)</f>
        <v>0</v>
      </c>
      <c r="BH282" s="227">
        <f>IF(N282="sníž. přenesená",J282,0)</f>
        <v>0</v>
      </c>
      <c r="BI282" s="227">
        <f>IF(N282="nulová",J282,0)</f>
        <v>0</v>
      </c>
      <c r="BJ282" s="19" t="s">
        <v>82</v>
      </c>
      <c r="BK282" s="227">
        <f>ROUND(I282*H282,2)</f>
        <v>0</v>
      </c>
      <c r="BL282" s="19" t="s">
        <v>336</v>
      </c>
      <c r="BM282" s="226" t="s">
        <v>1191</v>
      </c>
    </row>
    <row r="283" s="2" customFormat="1">
      <c r="A283" s="40"/>
      <c r="B283" s="41"/>
      <c r="C283" s="42"/>
      <c r="D283" s="228" t="s">
        <v>236</v>
      </c>
      <c r="E283" s="42"/>
      <c r="F283" s="229" t="s">
        <v>525</v>
      </c>
      <c r="G283" s="42"/>
      <c r="H283" s="42"/>
      <c r="I283" s="230"/>
      <c r="J283" s="42"/>
      <c r="K283" s="42"/>
      <c r="L283" s="46"/>
      <c r="M283" s="231"/>
      <c r="N283" s="232"/>
      <c r="O283" s="86"/>
      <c r="P283" s="86"/>
      <c r="Q283" s="86"/>
      <c r="R283" s="86"/>
      <c r="S283" s="86"/>
      <c r="T283" s="86"/>
      <c r="U283" s="87"/>
      <c r="V283" s="40"/>
      <c r="W283" s="40"/>
      <c r="X283" s="40"/>
      <c r="Y283" s="40"/>
      <c r="Z283" s="40"/>
      <c r="AA283" s="40"/>
      <c r="AB283" s="40"/>
      <c r="AC283" s="40"/>
      <c r="AD283" s="40"/>
      <c r="AE283" s="40"/>
      <c r="AT283" s="19" t="s">
        <v>236</v>
      </c>
      <c r="AU283" s="19" t="s">
        <v>84</v>
      </c>
    </row>
    <row r="284" s="13" customFormat="1">
      <c r="A284" s="13"/>
      <c r="B284" s="233"/>
      <c r="C284" s="234"/>
      <c r="D284" s="235" t="s">
        <v>238</v>
      </c>
      <c r="E284" s="236" t="s">
        <v>19</v>
      </c>
      <c r="F284" s="237" t="s">
        <v>248</v>
      </c>
      <c r="G284" s="234"/>
      <c r="H284" s="238">
        <v>6</v>
      </c>
      <c r="I284" s="239"/>
      <c r="J284" s="234"/>
      <c r="K284" s="234"/>
      <c r="L284" s="240"/>
      <c r="M284" s="241"/>
      <c r="N284" s="242"/>
      <c r="O284" s="242"/>
      <c r="P284" s="242"/>
      <c r="Q284" s="242"/>
      <c r="R284" s="242"/>
      <c r="S284" s="242"/>
      <c r="T284" s="242"/>
      <c r="U284" s="243"/>
      <c r="V284" s="13"/>
      <c r="W284" s="13"/>
      <c r="X284" s="13"/>
      <c r="Y284" s="13"/>
      <c r="Z284" s="13"/>
      <c r="AA284" s="13"/>
      <c r="AB284" s="13"/>
      <c r="AC284" s="13"/>
      <c r="AD284" s="13"/>
      <c r="AE284" s="13"/>
      <c r="AT284" s="244" t="s">
        <v>238</v>
      </c>
      <c r="AU284" s="244" t="s">
        <v>84</v>
      </c>
      <c r="AV284" s="13" t="s">
        <v>84</v>
      </c>
      <c r="AW284" s="13" t="s">
        <v>37</v>
      </c>
      <c r="AX284" s="13" t="s">
        <v>75</v>
      </c>
      <c r="AY284" s="244" t="s">
        <v>227</v>
      </c>
    </row>
    <row r="285" s="14" customFormat="1">
      <c r="A285" s="14"/>
      <c r="B285" s="245"/>
      <c r="C285" s="246"/>
      <c r="D285" s="235" t="s">
        <v>238</v>
      </c>
      <c r="E285" s="247" t="s">
        <v>19</v>
      </c>
      <c r="F285" s="248" t="s">
        <v>240</v>
      </c>
      <c r="G285" s="246"/>
      <c r="H285" s="249">
        <v>6</v>
      </c>
      <c r="I285" s="250"/>
      <c r="J285" s="246"/>
      <c r="K285" s="246"/>
      <c r="L285" s="251"/>
      <c r="M285" s="252"/>
      <c r="N285" s="253"/>
      <c r="O285" s="253"/>
      <c r="P285" s="253"/>
      <c r="Q285" s="253"/>
      <c r="R285" s="253"/>
      <c r="S285" s="253"/>
      <c r="T285" s="253"/>
      <c r="U285" s="254"/>
      <c r="V285" s="14"/>
      <c r="W285" s="14"/>
      <c r="X285" s="14"/>
      <c r="Y285" s="14"/>
      <c r="Z285" s="14"/>
      <c r="AA285" s="14"/>
      <c r="AB285" s="14"/>
      <c r="AC285" s="14"/>
      <c r="AD285" s="14"/>
      <c r="AE285" s="14"/>
      <c r="AT285" s="255" t="s">
        <v>238</v>
      </c>
      <c r="AU285" s="255" t="s">
        <v>84</v>
      </c>
      <c r="AV285" s="14" t="s">
        <v>234</v>
      </c>
      <c r="AW285" s="14" t="s">
        <v>37</v>
      </c>
      <c r="AX285" s="14" t="s">
        <v>82</v>
      </c>
      <c r="AY285" s="255" t="s">
        <v>227</v>
      </c>
    </row>
    <row r="286" s="2" customFormat="1" ht="24.15" customHeight="1">
      <c r="A286" s="40"/>
      <c r="B286" s="41"/>
      <c r="C286" s="256" t="s">
        <v>633</v>
      </c>
      <c r="D286" s="256" t="s">
        <v>241</v>
      </c>
      <c r="E286" s="257" t="s">
        <v>527</v>
      </c>
      <c r="F286" s="258" t="s">
        <v>528</v>
      </c>
      <c r="G286" s="259" t="s">
        <v>348</v>
      </c>
      <c r="H286" s="260">
        <v>6</v>
      </c>
      <c r="I286" s="261"/>
      <c r="J286" s="262">
        <f>ROUND(I286*H286,2)</f>
        <v>0</v>
      </c>
      <c r="K286" s="258" t="s">
        <v>517</v>
      </c>
      <c r="L286" s="263"/>
      <c r="M286" s="264" t="s">
        <v>19</v>
      </c>
      <c r="N286" s="265" t="s">
        <v>46</v>
      </c>
      <c r="O286" s="86"/>
      <c r="P286" s="224">
        <f>O286*H286</f>
        <v>0</v>
      </c>
      <c r="Q286" s="224">
        <v>0.016</v>
      </c>
      <c r="R286" s="224">
        <f>Q286*H286</f>
        <v>0.096000000000000002</v>
      </c>
      <c r="S286" s="224">
        <v>0</v>
      </c>
      <c r="T286" s="224">
        <f>S286*H286</f>
        <v>0</v>
      </c>
      <c r="U286" s="225" t="s">
        <v>19</v>
      </c>
      <c r="V286" s="40"/>
      <c r="W286" s="40"/>
      <c r="X286" s="40"/>
      <c r="Y286" s="40"/>
      <c r="Z286" s="40"/>
      <c r="AA286" s="40"/>
      <c r="AB286" s="40"/>
      <c r="AC286" s="40"/>
      <c r="AD286" s="40"/>
      <c r="AE286" s="40"/>
      <c r="AR286" s="226" t="s">
        <v>491</v>
      </c>
      <c r="AT286" s="226" t="s">
        <v>241</v>
      </c>
      <c r="AU286" s="226" t="s">
        <v>84</v>
      </c>
      <c r="AY286" s="19" t="s">
        <v>227</v>
      </c>
      <c r="BE286" s="227">
        <f>IF(N286="základní",J286,0)</f>
        <v>0</v>
      </c>
      <c r="BF286" s="227">
        <f>IF(N286="snížená",J286,0)</f>
        <v>0</v>
      </c>
      <c r="BG286" s="227">
        <f>IF(N286="zákl. přenesená",J286,0)</f>
        <v>0</v>
      </c>
      <c r="BH286" s="227">
        <f>IF(N286="sníž. přenesená",J286,0)</f>
        <v>0</v>
      </c>
      <c r="BI286" s="227">
        <f>IF(N286="nulová",J286,0)</f>
        <v>0</v>
      </c>
      <c r="BJ286" s="19" t="s">
        <v>82</v>
      </c>
      <c r="BK286" s="227">
        <f>ROUND(I286*H286,2)</f>
        <v>0</v>
      </c>
      <c r="BL286" s="19" t="s">
        <v>336</v>
      </c>
      <c r="BM286" s="226" t="s">
        <v>1192</v>
      </c>
    </row>
    <row r="287" s="2" customFormat="1" ht="24.15" customHeight="1">
      <c r="A287" s="40"/>
      <c r="B287" s="41"/>
      <c r="C287" s="215" t="s">
        <v>638</v>
      </c>
      <c r="D287" s="215" t="s">
        <v>229</v>
      </c>
      <c r="E287" s="216" t="s">
        <v>1193</v>
      </c>
      <c r="F287" s="217" t="s">
        <v>1194</v>
      </c>
      <c r="G287" s="218" t="s">
        <v>348</v>
      </c>
      <c r="H287" s="219">
        <v>3</v>
      </c>
      <c r="I287" s="220"/>
      <c r="J287" s="221">
        <f>ROUND(I287*H287,2)</f>
        <v>0</v>
      </c>
      <c r="K287" s="217" t="s">
        <v>517</v>
      </c>
      <c r="L287" s="46"/>
      <c r="M287" s="222" t="s">
        <v>19</v>
      </c>
      <c r="N287" s="223" t="s">
        <v>46</v>
      </c>
      <c r="O287" s="86"/>
      <c r="P287" s="224">
        <f>O287*H287</f>
        <v>0</v>
      </c>
      <c r="Q287" s="224">
        <v>0.00046999999999999999</v>
      </c>
      <c r="R287" s="224">
        <f>Q287*H287</f>
        <v>0.00141</v>
      </c>
      <c r="S287" s="224">
        <v>0</v>
      </c>
      <c r="T287" s="224">
        <f>S287*H287</f>
        <v>0</v>
      </c>
      <c r="U287" s="225" t="s">
        <v>19</v>
      </c>
      <c r="V287" s="40"/>
      <c r="W287" s="40"/>
      <c r="X287" s="40"/>
      <c r="Y287" s="40"/>
      <c r="Z287" s="40"/>
      <c r="AA287" s="40"/>
      <c r="AB287" s="40"/>
      <c r="AC287" s="40"/>
      <c r="AD287" s="40"/>
      <c r="AE287" s="40"/>
      <c r="AR287" s="226" t="s">
        <v>336</v>
      </c>
      <c r="AT287" s="226" t="s">
        <v>229</v>
      </c>
      <c r="AU287" s="226" t="s">
        <v>84</v>
      </c>
      <c r="AY287" s="19" t="s">
        <v>227</v>
      </c>
      <c r="BE287" s="227">
        <f>IF(N287="základní",J287,0)</f>
        <v>0</v>
      </c>
      <c r="BF287" s="227">
        <f>IF(N287="snížená",J287,0)</f>
        <v>0</v>
      </c>
      <c r="BG287" s="227">
        <f>IF(N287="zákl. přenesená",J287,0)</f>
        <v>0</v>
      </c>
      <c r="BH287" s="227">
        <f>IF(N287="sníž. přenesená",J287,0)</f>
        <v>0</v>
      </c>
      <c r="BI287" s="227">
        <f>IF(N287="nulová",J287,0)</f>
        <v>0</v>
      </c>
      <c r="BJ287" s="19" t="s">
        <v>82</v>
      </c>
      <c r="BK287" s="227">
        <f>ROUND(I287*H287,2)</f>
        <v>0</v>
      </c>
      <c r="BL287" s="19" t="s">
        <v>336</v>
      </c>
      <c r="BM287" s="226" t="s">
        <v>1195</v>
      </c>
    </row>
    <row r="288" s="13" customFormat="1">
      <c r="A288" s="13"/>
      <c r="B288" s="233"/>
      <c r="C288" s="234"/>
      <c r="D288" s="235" t="s">
        <v>238</v>
      </c>
      <c r="E288" s="236" t="s">
        <v>19</v>
      </c>
      <c r="F288" s="237" t="s">
        <v>91</v>
      </c>
      <c r="G288" s="234"/>
      <c r="H288" s="238">
        <v>3</v>
      </c>
      <c r="I288" s="239"/>
      <c r="J288" s="234"/>
      <c r="K288" s="234"/>
      <c r="L288" s="240"/>
      <c r="M288" s="241"/>
      <c r="N288" s="242"/>
      <c r="O288" s="242"/>
      <c r="P288" s="242"/>
      <c r="Q288" s="242"/>
      <c r="R288" s="242"/>
      <c r="S288" s="242"/>
      <c r="T288" s="242"/>
      <c r="U288" s="243"/>
      <c r="V288" s="13"/>
      <c r="W288" s="13"/>
      <c r="X288" s="13"/>
      <c r="Y288" s="13"/>
      <c r="Z288" s="13"/>
      <c r="AA288" s="13"/>
      <c r="AB288" s="13"/>
      <c r="AC288" s="13"/>
      <c r="AD288" s="13"/>
      <c r="AE288" s="13"/>
      <c r="AT288" s="244" t="s">
        <v>238</v>
      </c>
      <c r="AU288" s="244" t="s">
        <v>84</v>
      </c>
      <c r="AV288" s="13" t="s">
        <v>84</v>
      </c>
      <c r="AW288" s="13" t="s">
        <v>37</v>
      </c>
      <c r="AX288" s="13" t="s">
        <v>75</v>
      </c>
      <c r="AY288" s="244" t="s">
        <v>227</v>
      </c>
    </row>
    <row r="289" s="14" customFormat="1">
      <c r="A289" s="14"/>
      <c r="B289" s="245"/>
      <c r="C289" s="246"/>
      <c r="D289" s="235" t="s">
        <v>238</v>
      </c>
      <c r="E289" s="247" t="s">
        <v>19</v>
      </c>
      <c r="F289" s="248" t="s">
        <v>240</v>
      </c>
      <c r="G289" s="246"/>
      <c r="H289" s="249">
        <v>3</v>
      </c>
      <c r="I289" s="250"/>
      <c r="J289" s="246"/>
      <c r="K289" s="246"/>
      <c r="L289" s="251"/>
      <c r="M289" s="252"/>
      <c r="N289" s="253"/>
      <c r="O289" s="253"/>
      <c r="P289" s="253"/>
      <c r="Q289" s="253"/>
      <c r="R289" s="253"/>
      <c r="S289" s="253"/>
      <c r="T289" s="253"/>
      <c r="U289" s="254"/>
      <c r="V289" s="14"/>
      <c r="W289" s="14"/>
      <c r="X289" s="14"/>
      <c r="Y289" s="14"/>
      <c r="Z289" s="14"/>
      <c r="AA289" s="14"/>
      <c r="AB289" s="14"/>
      <c r="AC289" s="14"/>
      <c r="AD289" s="14"/>
      <c r="AE289" s="14"/>
      <c r="AT289" s="255" t="s">
        <v>238</v>
      </c>
      <c r="AU289" s="255" t="s">
        <v>84</v>
      </c>
      <c r="AV289" s="14" t="s">
        <v>234</v>
      </c>
      <c r="AW289" s="14" t="s">
        <v>37</v>
      </c>
      <c r="AX289" s="14" t="s">
        <v>82</v>
      </c>
      <c r="AY289" s="255" t="s">
        <v>227</v>
      </c>
    </row>
    <row r="290" s="2" customFormat="1" ht="21.75" customHeight="1">
      <c r="A290" s="40"/>
      <c r="B290" s="41"/>
      <c r="C290" s="256" t="s">
        <v>643</v>
      </c>
      <c r="D290" s="256" t="s">
        <v>241</v>
      </c>
      <c r="E290" s="257" t="s">
        <v>1196</v>
      </c>
      <c r="F290" s="258" t="s">
        <v>1197</v>
      </c>
      <c r="G290" s="259" t="s">
        <v>348</v>
      </c>
      <c r="H290" s="260">
        <v>3</v>
      </c>
      <c r="I290" s="261"/>
      <c r="J290" s="262">
        <f>ROUND(I290*H290,2)</f>
        <v>0</v>
      </c>
      <c r="K290" s="258" t="s">
        <v>517</v>
      </c>
      <c r="L290" s="263"/>
      <c r="M290" s="264" t="s">
        <v>19</v>
      </c>
      <c r="N290" s="265" t="s">
        <v>46</v>
      </c>
      <c r="O290" s="86"/>
      <c r="P290" s="224">
        <f>O290*H290</f>
        <v>0</v>
      </c>
      <c r="Q290" s="224">
        <v>0</v>
      </c>
      <c r="R290" s="224">
        <f>Q290*H290</f>
        <v>0</v>
      </c>
      <c r="S290" s="224">
        <v>0</v>
      </c>
      <c r="T290" s="224">
        <f>S290*H290</f>
        <v>0</v>
      </c>
      <c r="U290" s="225" t="s">
        <v>19</v>
      </c>
      <c r="V290" s="40"/>
      <c r="W290" s="40"/>
      <c r="X290" s="40"/>
      <c r="Y290" s="40"/>
      <c r="Z290" s="40"/>
      <c r="AA290" s="40"/>
      <c r="AB290" s="40"/>
      <c r="AC290" s="40"/>
      <c r="AD290" s="40"/>
      <c r="AE290" s="40"/>
      <c r="AR290" s="226" t="s">
        <v>491</v>
      </c>
      <c r="AT290" s="226" t="s">
        <v>241</v>
      </c>
      <c r="AU290" s="226" t="s">
        <v>84</v>
      </c>
      <c r="AY290" s="19" t="s">
        <v>227</v>
      </c>
      <c r="BE290" s="227">
        <f>IF(N290="základní",J290,0)</f>
        <v>0</v>
      </c>
      <c r="BF290" s="227">
        <f>IF(N290="snížená",J290,0)</f>
        <v>0</v>
      </c>
      <c r="BG290" s="227">
        <f>IF(N290="zákl. přenesená",J290,0)</f>
        <v>0</v>
      </c>
      <c r="BH290" s="227">
        <f>IF(N290="sníž. přenesená",J290,0)</f>
        <v>0</v>
      </c>
      <c r="BI290" s="227">
        <f>IF(N290="nulová",J290,0)</f>
        <v>0</v>
      </c>
      <c r="BJ290" s="19" t="s">
        <v>82</v>
      </c>
      <c r="BK290" s="227">
        <f>ROUND(I290*H290,2)</f>
        <v>0</v>
      </c>
      <c r="BL290" s="19" t="s">
        <v>336</v>
      </c>
      <c r="BM290" s="226" t="s">
        <v>1198</v>
      </c>
    </row>
    <row r="291" s="2" customFormat="1" ht="24.15" customHeight="1">
      <c r="A291" s="40"/>
      <c r="B291" s="41"/>
      <c r="C291" s="215" t="s">
        <v>648</v>
      </c>
      <c r="D291" s="215" t="s">
        <v>229</v>
      </c>
      <c r="E291" s="216" t="s">
        <v>532</v>
      </c>
      <c r="F291" s="217" t="s">
        <v>533</v>
      </c>
      <c r="G291" s="218" t="s">
        <v>244</v>
      </c>
      <c r="H291" s="219">
        <v>0.13</v>
      </c>
      <c r="I291" s="220"/>
      <c r="J291" s="221">
        <f>ROUND(I291*H291,2)</f>
        <v>0</v>
      </c>
      <c r="K291" s="217" t="s">
        <v>233</v>
      </c>
      <c r="L291" s="46"/>
      <c r="M291" s="222" t="s">
        <v>19</v>
      </c>
      <c r="N291" s="223" t="s">
        <v>46</v>
      </c>
      <c r="O291" s="86"/>
      <c r="P291" s="224">
        <f>O291*H291</f>
        <v>0</v>
      </c>
      <c r="Q291" s="224">
        <v>0</v>
      </c>
      <c r="R291" s="224">
        <f>Q291*H291</f>
        <v>0</v>
      </c>
      <c r="S291" s="224">
        <v>0</v>
      </c>
      <c r="T291" s="224">
        <f>S291*H291</f>
        <v>0</v>
      </c>
      <c r="U291" s="225" t="s">
        <v>19</v>
      </c>
      <c r="V291" s="40"/>
      <c r="W291" s="40"/>
      <c r="X291" s="40"/>
      <c r="Y291" s="40"/>
      <c r="Z291" s="40"/>
      <c r="AA291" s="40"/>
      <c r="AB291" s="40"/>
      <c r="AC291" s="40"/>
      <c r="AD291" s="40"/>
      <c r="AE291" s="40"/>
      <c r="AR291" s="226" t="s">
        <v>336</v>
      </c>
      <c r="AT291" s="226" t="s">
        <v>229</v>
      </c>
      <c r="AU291" s="226" t="s">
        <v>84</v>
      </c>
      <c r="AY291" s="19" t="s">
        <v>227</v>
      </c>
      <c r="BE291" s="227">
        <f>IF(N291="základní",J291,0)</f>
        <v>0</v>
      </c>
      <c r="BF291" s="227">
        <f>IF(N291="snížená",J291,0)</f>
        <v>0</v>
      </c>
      <c r="BG291" s="227">
        <f>IF(N291="zákl. přenesená",J291,0)</f>
        <v>0</v>
      </c>
      <c r="BH291" s="227">
        <f>IF(N291="sníž. přenesená",J291,0)</f>
        <v>0</v>
      </c>
      <c r="BI291" s="227">
        <f>IF(N291="nulová",J291,0)</f>
        <v>0</v>
      </c>
      <c r="BJ291" s="19" t="s">
        <v>82</v>
      </c>
      <c r="BK291" s="227">
        <f>ROUND(I291*H291,2)</f>
        <v>0</v>
      </c>
      <c r="BL291" s="19" t="s">
        <v>336</v>
      </c>
      <c r="BM291" s="226" t="s">
        <v>1199</v>
      </c>
    </row>
    <row r="292" s="2" customFormat="1">
      <c r="A292" s="40"/>
      <c r="B292" s="41"/>
      <c r="C292" s="42"/>
      <c r="D292" s="228" t="s">
        <v>236</v>
      </c>
      <c r="E292" s="42"/>
      <c r="F292" s="229" t="s">
        <v>535</v>
      </c>
      <c r="G292" s="42"/>
      <c r="H292" s="42"/>
      <c r="I292" s="230"/>
      <c r="J292" s="42"/>
      <c r="K292" s="42"/>
      <c r="L292" s="46"/>
      <c r="M292" s="231"/>
      <c r="N292" s="232"/>
      <c r="O292" s="86"/>
      <c r="P292" s="86"/>
      <c r="Q292" s="86"/>
      <c r="R292" s="86"/>
      <c r="S292" s="86"/>
      <c r="T292" s="86"/>
      <c r="U292" s="87"/>
      <c r="V292" s="40"/>
      <c r="W292" s="40"/>
      <c r="X292" s="40"/>
      <c r="Y292" s="40"/>
      <c r="Z292" s="40"/>
      <c r="AA292" s="40"/>
      <c r="AB292" s="40"/>
      <c r="AC292" s="40"/>
      <c r="AD292" s="40"/>
      <c r="AE292" s="40"/>
      <c r="AT292" s="19" t="s">
        <v>236</v>
      </c>
      <c r="AU292" s="19" t="s">
        <v>84</v>
      </c>
    </row>
    <row r="293" s="12" customFormat="1" ht="22.8" customHeight="1">
      <c r="A293" s="12"/>
      <c r="B293" s="199"/>
      <c r="C293" s="200"/>
      <c r="D293" s="201" t="s">
        <v>74</v>
      </c>
      <c r="E293" s="213" t="s">
        <v>536</v>
      </c>
      <c r="F293" s="213" t="s">
        <v>537</v>
      </c>
      <c r="G293" s="200"/>
      <c r="H293" s="200"/>
      <c r="I293" s="203"/>
      <c r="J293" s="214">
        <f>BK293</f>
        <v>0</v>
      </c>
      <c r="K293" s="200"/>
      <c r="L293" s="205"/>
      <c r="M293" s="206"/>
      <c r="N293" s="207"/>
      <c r="O293" s="207"/>
      <c r="P293" s="208">
        <f>SUM(P294:P324)</f>
        <v>0</v>
      </c>
      <c r="Q293" s="207"/>
      <c r="R293" s="208">
        <f>SUM(R294:R324)</f>
        <v>0</v>
      </c>
      <c r="S293" s="207"/>
      <c r="T293" s="208">
        <f>SUM(T294:T324)</f>
        <v>0</v>
      </c>
      <c r="U293" s="209"/>
      <c r="V293" s="12"/>
      <c r="W293" s="12"/>
      <c r="X293" s="12"/>
      <c r="Y293" s="12"/>
      <c r="Z293" s="12"/>
      <c r="AA293" s="12"/>
      <c r="AB293" s="12"/>
      <c r="AC293" s="12"/>
      <c r="AD293" s="12"/>
      <c r="AE293" s="12"/>
      <c r="AR293" s="210" t="s">
        <v>84</v>
      </c>
      <c r="AT293" s="211" t="s">
        <v>74</v>
      </c>
      <c r="AU293" s="211" t="s">
        <v>82</v>
      </c>
      <c r="AY293" s="210" t="s">
        <v>227</v>
      </c>
      <c r="BK293" s="212">
        <f>SUM(BK294:BK324)</f>
        <v>0</v>
      </c>
    </row>
    <row r="294" s="2" customFormat="1" ht="24.15" customHeight="1">
      <c r="A294" s="40"/>
      <c r="B294" s="41"/>
      <c r="C294" s="215" t="s">
        <v>654</v>
      </c>
      <c r="D294" s="215" t="s">
        <v>229</v>
      </c>
      <c r="E294" s="216" t="s">
        <v>1200</v>
      </c>
      <c r="F294" s="217" t="s">
        <v>1201</v>
      </c>
      <c r="G294" s="218" t="s">
        <v>1202</v>
      </c>
      <c r="H294" s="219">
        <v>1</v>
      </c>
      <c r="I294" s="220"/>
      <c r="J294" s="221">
        <f>ROUND(I294*H294,2)</f>
        <v>0</v>
      </c>
      <c r="K294" s="217" t="s">
        <v>517</v>
      </c>
      <c r="L294" s="46"/>
      <c r="M294" s="222" t="s">
        <v>19</v>
      </c>
      <c r="N294" s="223" t="s">
        <v>46</v>
      </c>
      <c r="O294" s="86"/>
      <c r="P294" s="224">
        <f>O294*H294</f>
        <v>0</v>
      </c>
      <c r="Q294" s="224">
        <v>0</v>
      </c>
      <c r="R294" s="224">
        <f>Q294*H294</f>
        <v>0</v>
      </c>
      <c r="S294" s="224">
        <v>0</v>
      </c>
      <c r="T294" s="224">
        <f>S294*H294</f>
        <v>0</v>
      </c>
      <c r="U294" s="225" t="s">
        <v>19</v>
      </c>
      <c r="V294" s="40"/>
      <c r="W294" s="40"/>
      <c r="X294" s="40"/>
      <c r="Y294" s="40"/>
      <c r="Z294" s="40"/>
      <c r="AA294" s="40"/>
      <c r="AB294" s="40"/>
      <c r="AC294" s="40"/>
      <c r="AD294" s="40"/>
      <c r="AE294" s="40"/>
      <c r="AR294" s="226" t="s">
        <v>336</v>
      </c>
      <c r="AT294" s="226" t="s">
        <v>229</v>
      </c>
      <c r="AU294" s="226" t="s">
        <v>84</v>
      </c>
      <c r="AY294" s="19" t="s">
        <v>227</v>
      </c>
      <c r="BE294" s="227">
        <f>IF(N294="základní",J294,0)</f>
        <v>0</v>
      </c>
      <c r="BF294" s="227">
        <f>IF(N294="snížená",J294,0)</f>
        <v>0</v>
      </c>
      <c r="BG294" s="227">
        <f>IF(N294="zákl. přenesená",J294,0)</f>
        <v>0</v>
      </c>
      <c r="BH294" s="227">
        <f>IF(N294="sníž. přenesená",J294,0)</f>
        <v>0</v>
      </c>
      <c r="BI294" s="227">
        <f>IF(N294="nulová",J294,0)</f>
        <v>0</v>
      </c>
      <c r="BJ294" s="19" t="s">
        <v>82</v>
      </c>
      <c r="BK294" s="227">
        <f>ROUND(I294*H294,2)</f>
        <v>0</v>
      </c>
      <c r="BL294" s="19" t="s">
        <v>336</v>
      </c>
      <c r="BM294" s="226" t="s">
        <v>1203</v>
      </c>
    </row>
    <row r="295" s="2" customFormat="1">
      <c r="A295" s="40"/>
      <c r="B295" s="41"/>
      <c r="C295" s="42"/>
      <c r="D295" s="235" t="s">
        <v>519</v>
      </c>
      <c r="E295" s="42"/>
      <c r="F295" s="279" t="s">
        <v>1204</v>
      </c>
      <c r="G295" s="42"/>
      <c r="H295" s="42"/>
      <c r="I295" s="230"/>
      <c r="J295" s="42"/>
      <c r="K295" s="42"/>
      <c r="L295" s="46"/>
      <c r="M295" s="231"/>
      <c r="N295" s="232"/>
      <c r="O295" s="86"/>
      <c r="P295" s="86"/>
      <c r="Q295" s="86"/>
      <c r="R295" s="86"/>
      <c r="S295" s="86"/>
      <c r="T295" s="86"/>
      <c r="U295" s="87"/>
      <c r="V295" s="40"/>
      <c r="W295" s="40"/>
      <c r="X295" s="40"/>
      <c r="Y295" s="40"/>
      <c r="Z295" s="40"/>
      <c r="AA295" s="40"/>
      <c r="AB295" s="40"/>
      <c r="AC295" s="40"/>
      <c r="AD295" s="40"/>
      <c r="AE295" s="40"/>
      <c r="AT295" s="19" t="s">
        <v>519</v>
      </c>
      <c r="AU295" s="19" t="s">
        <v>84</v>
      </c>
    </row>
    <row r="296" s="13" customFormat="1">
      <c r="A296" s="13"/>
      <c r="B296" s="233"/>
      <c r="C296" s="234"/>
      <c r="D296" s="235" t="s">
        <v>238</v>
      </c>
      <c r="E296" s="236" t="s">
        <v>19</v>
      </c>
      <c r="F296" s="237" t="s">
        <v>82</v>
      </c>
      <c r="G296" s="234"/>
      <c r="H296" s="238">
        <v>1</v>
      </c>
      <c r="I296" s="239"/>
      <c r="J296" s="234"/>
      <c r="K296" s="234"/>
      <c r="L296" s="240"/>
      <c r="M296" s="241"/>
      <c r="N296" s="242"/>
      <c r="O296" s="242"/>
      <c r="P296" s="242"/>
      <c r="Q296" s="242"/>
      <c r="R296" s="242"/>
      <c r="S296" s="242"/>
      <c r="T296" s="242"/>
      <c r="U296" s="243"/>
      <c r="V296" s="13"/>
      <c r="W296" s="13"/>
      <c r="X296" s="13"/>
      <c r="Y296" s="13"/>
      <c r="Z296" s="13"/>
      <c r="AA296" s="13"/>
      <c r="AB296" s="13"/>
      <c r="AC296" s="13"/>
      <c r="AD296" s="13"/>
      <c r="AE296" s="13"/>
      <c r="AT296" s="244" t="s">
        <v>238</v>
      </c>
      <c r="AU296" s="244" t="s">
        <v>84</v>
      </c>
      <c r="AV296" s="13" t="s">
        <v>84</v>
      </c>
      <c r="AW296" s="13" t="s">
        <v>37</v>
      </c>
      <c r="AX296" s="13" t="s">
        <v>75</v>
      </c>
      <c r="AY296" s="244" t="s">
        <v>227</v>
      </c>
    </row>
    <row r="297" s="14" customFormat="1">
      <c r="A297" s="14"/>
      <c r="B297" s="245"/>
      <c r="C297" s="246"/>
      <c r="D297" s="235" t="s">
        <v>238</v>
      </c>
      <c r="E297" s="247" t="s">
        <v>19</v>
      </c>
      <c r="F297" s="248" t="s">
        <v>240</v>
      </c>
      <c r="G297" s="246"/>
      <c r="H297" s="249">
        <v>1</v>
      </c>
      <c r="I297" s="250"/>
      <c r="J297" s="246"/>
      <c r="K297" s="246"/>
      <c r="L297" s="251"/>
      <c r="M297" s="252"/>
      <c r="N297" s="253"/>
      <c r="O297" s="253"/>
      <c r="P297" s="253"/>
      <c r="Q297" s="253"/>
      <c r="R297" s="253"/>
      <c r="S297" s="253"/>
      <c r="T297" s="253"/>
      <c r="U297" s="254"/>
      <c r="V297" s="14"/>
      <c r="W297" s="14"/>
      <c r="X297" s="14"/>
      <c r="Y297" s="14"/>
      <c r="Z297" s="14"/>
      <c r="AA297" s="14"/>
      <c r="AB297" s="14"/>
      <c r="AC297" s="14"/>
      <c r="AD297" s="14"/>
      <c r="AE297" s="14"/>
      <c r="AT297" s="255" t="s">
        <v>238</v>
      </c>
      <c r="AU297" s="255" t="s">
        <v>84</v>
      </c>
      <c r="AV297" s="14" t="s">
        <v>234</v>
      </c>
      <c r="AW297" s="14" t="s">
        <v>37</v>
      </c>
      <c r="AX297" s="14" t="s">
        <v>82</v>
      </c>
      <c r="AY297" s="255" t="s">
        <v>227</v>
      </c>
    </row>
    <row r="298" s="2" customFormat="1" ht="24.15" customHeight="1">
      <c r="A298" s="40"/>
      <c r="B298" s="41"/>
      <c r="C298" s="215" t="s">
        <v>659</v>
      </c>
      <c r="D298" s="215" t="s">
        <v>229</v>
      </c>
      <c r="E298" s="216" t="s">
        <v>1205</v>
      </c>
      <c r="F298" s="217" t="s">
        <v>1206</v>
      </c>
      <c r="G298" s="218" t="s">
        <v>1202</v>
      </c>
      <c r="H298" s="219">
        <v>1</v>
      </c>
      <c r="I298" s="220"/>
      <c r="J298" s="221">
        <f>ROUND(I298*H298,2)</f>
        <v>0</v>
      </c>
      <c r="K298" s="217" t="s">
        <v>517</v>
      </c>
      <c r="L298" s="46"/>
      <c r="M298" s="222" t="s">
        <v>19</v>
      </c>
      <c r="N298" s="223" t="s">
        <v>46</v>
      </c>
      <c r="O298" s="86"/>
      <c r="P298" s="224">
        <f>O298*H298</f>
        <v>0</v>
      </c>
      <c r="Q298" s="224">
        <v>0</v>
      </c>
      <c r="R298" s="224">
        <f>Q298*H298</f>
        <v>0</v>
      </c>
      <c r="S298" s="224">
        <v>0</v>
      </c>
      <c r="T298" s="224">
        <f>S298*H298</f>
        <v>0</v>
      </c>
      <c r="U298" s="225" t="s">
        <v>19</v>
      </c>
      <c r="V298" s="40"/>
      <c r="W298" s="40"/>
      <c r="X298" s="40"/>
      <c r="Y298" s="40"/>
      <c r="Z298" s="40"/>
      <c r="AA298" s="40"/>
      <c r="AB298" s="40"/>
      <c r="AC298" s="40"/>
      <c r="AD298" s="40"/>
      <c r="AE298" s="40"/>
      <c r="AR298" s="226" t="s">
        <v>336</v>
      </c>
      <c r="AT298" s="226" t="s">
        <v>229</v>
      </c>
      <c r="AU298" s="226" t="s">
        <v>84</v>
      </c>
      <c r="AY298" s="19" t="s">
        <v>227</v>
      </c>
      <c r="BE298" s="227">
        <f>IF(N298="základní",J298,0)</f>
        <v>0</v>
      </c>
      <c r="BF298" s="227">
        <f>IF(N298="snížená",J298,0)</f>
        <v>0</v>
      </c>
      <c r="BG298" s="227">
        <f>IF(N298="zákl. přenesená",J298,0)</f>
        <v>0</v>
      </c>
      <c r="BH298" s="227">
        <f>IF(N298="sníž. přenesená",J298,0)</f>
        <v>0</v>
      </c>
      <c r="BI298" s="227">
        <f>IF(N298="nulová",J298,0)</f>
        <v>0</v>
      </c>
      <c r="BJ298" s="19" t="s">
        <v>82</v>
      </c>
      <c r="BK298" s="227">
        <f>ROUND(I298*H298,2)</f>
        <v>0</v>
      </c>
      <c r="BL298" s="19" t="s">
        <v>336</v>
      </c>
      <c r="BM298" s="226" t="s">
        <v>1207</v>
      </c>
    </row>
    <row r="299" s="2" customFormat="1">
      <c r="A299" s="40"/>
      <c r="B299" s="41"/>
      <c r="C299" s="42"/>
      <c r="D299" s="235" t="s">
        <v>519</v>
      </c>
      <c r="E299" s="42"/>
      <c r="F299" s="279" t="s">
        <v>1208</v>
      </c>
      <c r="G299" s="42"/>
      <c r="H299" s="42"/>
      <c r="I299" s="230"/>
      <c r="J299" s="42"/>
      <c r="K299" s="42"/>
      <c r="L299" s="46"/>
      <c r="M299" s="231"/>
      <c r="N299" s="232"/>
      <c r="O299" s="86"/>
      <c r="P299" s="86"/>
      <c r="Q299" s="86"/>
      <c r="R299" s="86"/>
      <c r="S299" s="86"/>
      <c r="T299" s="86"/>
      <c r="U299" s="87"/>
      <c r="V299" s="40"/>
      <c r="W299" s="40"/>
      <c r="X299" s="40"/>
      <c r="Y299" s="40"/>
      <c r="Z299" s="40"/>
      <c r="AA299" s="40"/>
      <c r="AB299" s="40"/>
      <c r="AC299" s="40"/>
      <c r="AD299" s="40"/>
      <c r="AE299" s="40"/>
      <c r="AT299" s="19" t="s">
        <v>519</v>
      </c>
      <c r="AU299" s="19" t="s">
        <v>84</v>
      </c>
    </row>
    <row r="300" s="13" customFormat="1">
      <c r="A300" s="13"/>
      <c r="B300" s="233"/>
      <c r="C300" s="234"/>
      <c r="D300" s="235" t="s">
        <v>238</v>
      </c>
      <c r="E300" s="236" t="s">
        <v>19</v>
      </c>
      <c r="F300" s="237" t="s">
        <v>82</v>
      </c>
      <c r="G300" s="234"/>
      <c r="H300" s="238">
        <v>1</v>
      </c>
      <c r="I300" s="239"/>
      <c r="J300" s="234"/>
      <c r="K300" s="234"/>
      <c r="L300" s="240"/>
      <c r="M300" s="241"/>
      <c r="N300" s="242"/>
      <c r="O300" s="242"/>
      <c r="P300" s="242"/>
      <c r="Q300" s="242"/>
      <c r="R300" s="242"/>
      <c r="S300" s="242"/>
      <c r="T300" s="242"/>
      <c r="U300" s="243"/>
      <c r="V300" s="13"/>
      <c r="W300" s="13"/>
      <c r="X300" s="13"/>
      <c r="Y300" s="13"/>
      <c r="Z300" s="13"/>
      <c r="AA300" s="13"/>
      <c r="AB300" s="13"/>
      <c r="AC300" s="13"/>
      <c r="AD300" s="13"/>
      <c r="AE300" s="13"/>
      <c r="AT300" s="244" t="s">
        <v>238</v>
      </c>
      <c r="AU300" s="244" t="s">
        <v>84</v>
      </c>
      <c r="AV300" s="13" t="s">
        <v>84</v>
      </c>
      <c r="AW300" s="13" t="s">
        <v>37</v>
      </c>
      <c r="AX300" s="13" t="s">
        <v>75</v>
      </c>
      <c r="AY300" s="244" t="s">
        <v>227</v>
      </c>
    </row>
    <row r="301" s="14" customFormat="1">
      <c r="A301" s="14"/>
      <c r="B301" s="245"/>
      <c r="C301" s="246"/>
      <c r="D301" s="235" t="s">
        <v>238</v>
      </c>
      <c r="E301" s="247" t="s">
        <v>19</v>
      </c>
      <c r="F301" s="248" t="s">
        <v>240</v>
      </c>
      <c r="G301" s="246"/>
      <c r="H301" s="249">
        <v>1</v>
      </c>
      <c r="I301" s="250"/>
      <c r="J301" s="246"/>
      <c r="K301" s="246"/>
      <c r="L301" s="251"/>
      <c r="M301" s="252"/>
      <c r="N301" s="253"/>
      <c r="O301" s="253"/>
      <c r="P301" s="253"/>
      <c r="Q301" s="253"/>
      <c r="R301" s="253"/>
      <c r="S301" s="253"/>
      <c r="T301" s="253"/>
      <c r="U301" s="254"/>
      <c r="V301" s="14"/>
      <c r="W301" s="14"/>
      <c r="X301" s="14"/>
      <c r="Y301" s="14"/>
      <c r="Z301" s="14"/>
      <c r="AA301" s="14"/>
      <c r="AB301" s="14"/>
      <c r="AC301" s="14"/>
      <c r="AD301" s="14"/>
      <c r="AE301" s="14"/>
      <c r="AT301" s="255" t="s">
        <v>238</v>
      </c>
      <c r="AU301" s="255" t="s">
        <v>84</v>
      </c>
      <c r="AV301" s="14" t="s">
        <v>234</v>
      </c>
      <c r="AW301" s="14" t="s">
        <v>37</v>
      </c>
      <c r="AX301" s="14" t="s">
        <v>82</v>
      </c>
      <c r="AY301" s="255" t="s">
        <v>227</v>
      </c>
    </row>
    <row r="302" s="2" customFormat="1" ht="24.15" customHeight="1">
      <c r="A302" s="40"/>
      <c r="B302" s="41"/>
      <c r="C302" s="215" t="s">
        <v>665</v>
      </c>
      <c r="D302" s="215" t="s">
        <v>229</v>
      </c>
      <c r="E302" s="216" t="s">
        <v>1209</v>
      </c>
      <c r="F302" s="217" t="s">
        <v>1210</v>
      </c>
      <c r="G302" s="218" t="s">
        <v>1202</v>
      </c>
      <c r="H302" s="219">
        <v>1</v>
      </c>
      <c r="I302" s="220"/>
      <c r="J302" s="221">
        <f>ROUND(I302*H302,2)</f>
        <v>0</v>
      </c>
      <c r="K302" s="217" t="s">
        <v>517</v>
      </c>
      <c r="L302" s="46"/>
      <c r="M302" s="222" t="s">
        <v>19</v>
      </c>
      <c r="N302" s="223" t="s">
        <v>46</v>
      </c>
      <c r="O302" s="86"/>
      <c r="P302" s="224">
        <f>O302*H302</f>
        <v>0</v>
      </c>
      <c r="Q302" s="224">
        <v>0</v>
      </c>
      <c r="R302" s="224">
        <f>Q302*H302</f>
        <v>0</v>
      </c>
      <c r="S302" s="224">
        <v>0</v>
      </c>
      <c r="T302" s="224">
        <f>S302*H302</f>
        <v>0</v>
      </c>
      <c r="U302" s="225" t="s">
        <v>19</v>
      </c>
      <c r="V302" s="40"/>
      <c r="W302" s="40"/>
      <c r="X302" s="40"/>
      <c r="Y302" s="40"/>
      <c r="Z302" s="40"/>
      <c r="AA302" s="40"/>
      <c r="AB302" s="40"/>
      <c r="AC302" s="40"/>
      <c r="AD302" s="40"/>
      <c r="AE302" s="40"/>
      <c r="AR302" s="226" t="s">
        <v>336</v>
      </c>
      <c r="AT302" s="226" t="s">
        <v>229</v>
      </c>
      <c r="AU302" s="226" t="s">
        <v>84</v>
      </c>
      <c r="AY302" s="19" t="s">
        <v>227</v>
      </c>
      <c r="BE302" s="227">
        <f>IF(N302="základní",J302,0)</f>
        <v>0</v>
      </c>
      <c r="BF302" s="227">
        <f>IF(N302="snížená",J302,0)</f>
        <v>0</v>
      </c>
      <c r="BG302" s="227">
        <f>IF(N302="zákl. přenesená",J302,0)</f>
        <v>0</v>
      </c>
      <c r="BH302" s="227">
        <f>IF(N302="sníž. přenesená",J302,0)</f>
        <v>0</v>
      </c>
      <c r="BI302" s="227">
        <f>IF(N302="nulová",J302,0)</f>
        <v>0</v>
      </c>
      <c r="BJ302" s="19" t="s">
        <v>82</v>
      </c>
      <c r="BK302" s="227">
        <f>ROUND(I302*H302,2)</f>
        <v>0</v>
      </c>
      <c r="BL302" s="19" t="s">
        <v>336</v>
      </c>
      <c r="BM302" s="226" t="s">
        <v>1211</v>
      </c>
    </row>
    <row r="303" s="2" customFormat="1">
      <c r="A303" s="40"/>
      <c r="B303" s="41"/>
      <c r="C303" s="42"/>
      <c r="D303" s="235" t="s">
        <v>519</v>
      </c>
      <c r="E303" s="42"/>
      <c r="F303" s="279" t="s">
        <v>1212</v>
      </c>
      <c r="G303" s="42"/>
      <c r="H303" s="42"/>
      <c r="I303" s="230"/>
      <c r="J303" s="42"/>
      <c r="K303" s="42"/>
      <c r="L303" s="46"/>
      <c r="M303" s="231"/>
      <c r="N303" s="232"/>
      <c r="O303" s="86"/>
      <c r="P303" s="86"/>
      <c r="Q303" s="86"/>
      <c r="R303" s="86"/>
      <c r="S303" s="86"/>
      <c r="T303" s="86"/>
      <c r="U303" s="87"/>
      <c r="V303" s="40"/>
      <c r="W303" s="40"/>
      <c r="X303" s="40"/>
      <c r="Y303" s="40"/>
      <c r="Z303" s="40"/>
      <c r="AA303" s="40"/>
      <c r="AB303" s="40"/>
      <c r="AC303" s="40"/>
      <c r="AD303" s="40"/>
      <c r="AE303" s="40"/>
      <c r="AT303" s="19" t="s">
        <v>519</v>
      </c>
      <c r="AU303" s="19" t="s">
        <v>84</v>
      </c>
    </row>
    <row r="304" s="13" customFormat="1">
      <c r="A304" s="13"/>
      <c r="B304" s="233"/>
      <c r="C304" s="234"/>
      <c r="D304" s="235" t="s">
        <v>238</v>
      </c>
      <c r="E304" s="236" t="s">
        <v>19</v>
      </c>
      <c r="F304" s="237" t="s">
        <v>82</v>
      </c>
      <c r="G304" s="234"/>
      <c r="H304" s="238">
        <v>1</v>
      </c>
      <c r="I304" s="239"/>
      <c r="J304" s="234"/>
      <c r="K304" s="234"/>
      <c r="L304" s="240"/>
      <c r="M304" s="241"/>
      <c r="N304" s="242"/>
      <c r="O304" s="242"/>
      <c r="P304" s="242"/>
      <c r="Q304" s="242"/>
      <c r="R304" s="242"/>
      <c r="S304" s="242"/>
      <c r="T304" s="242"/>
      <c r="U304" s="243"/>
      <c r="V304" s="13"/>
      <c r="W304" s="13"/>
      <c r="X304" s="13"/>
      <c r="Y304" s="13"/>
      <c r="Z304" s="13"/>
      <c r="AA304" s="13"/>
      <c r="AB304" s="13"/>
      <c r="AC304" s="13"/>
      <c r="AD304" s="13"/>
      <c r="AE304" s="13"/>
      <c r="AT304" s="244" t="s">
        <v>238</v>
      </c>
      <c r="AU304" s="244" t="s">
        <v>84</v>
      </c>
      <c r="AV304" s="13" t="s">
        <v>84</v>
      </c>
      <c r="AW304" s="13" t="s">
        <v>37</v>
      </c>
      <c r="AX304" s="13" t="s">
        <v>75</v>
      </c>
      <c r="AY304" s="244" t="s">
        <v>227</v>
      </c>
    </row>
    <row r="305" s="14" customFormat="1">
      <c r="A305" s="14"/>
      <c r="B305" s="245"/>
      <c r="C305" s="246"/>
      <c r="D305" s="235" t="s">
        <v>238</v>
      </c>
      <c r="E305" s="247" t="s">
        <v>19</v>
      </c>
      <c r="F305" s="248" t="s">
        <v>240</v>
      </c>
      <c r="G305" s="246"/>
      <c r="H305" s="249">
        <v>1</v>
      </c>
      <c r="I305" s="250"/>
      <c r="J305" s="246"/>
      <c r="K305" s="246"/>
      <c r="L305" s="251"/>
      <c r="M305" s="252"/>
      <c r="N305" s="253"/>
      <c r="O305" s="253"/>
      <c r="P305" s="253"/>
      <c r="Q305" s="253"/>
      <c r="R305" s="253"/>
      <c r="S305" s="253"/>
      <c r="T305" s="253"/>
      <c r="U305" s="254"/>
      <c r="V305" s="14"/>
      <c r="W305" s="14"/>
      <c r="X305" s="14"/>
      <c r="Y305" s="14"/>
      <c r="Z305" s="14"/>
      <c r="AA305" s="14"/>
      <c r="AB305" s="14"/>
      <c r="AC305" s="14"/>
      <c r="AD305" s="14"/>
      <c r="AE305" s="14"/>
      <c r="AT305" s="255" t="s">
        <v>238</v>
      </c>
      <c r="AU305" s="255" t="s">
        <v>84</v>
      </c>
      <c r="AV305" s="14" t="s">
        <v>234</v>
      </c>
      <c r="AW305" s="14" t="s">
        <v>37</v>
      </c>
      <c r="AX305" s="14" t="s">
        <v>82</v>
      </c>
      <c r="AY305" s="255" t="s">
        <v>227</v>
      </c>
    </row>
    <row r="306" s="2" customFormat="1" ht="24.15" customHeight="1">
      <c r="A306" s="40"/>
      <c r="B306" s="41"/>
      <c r="C306" s="215" t="s">
        <v>672</v>
      </c>
      <c r="D306" s="215" t="s">
        <v>229</v>
      </c>
      <c r="E306" s="216" t="s">
        <v>1213</v>
      </c>
      <c r="F306" s="217" t="s">
        <v>1214</v>
      </c>
      <c r="G306" s="218" t="s">
        <v>1202</v>
      </c>
      <c r="H306" s="219">
        <v>1</v>
      </c>
      <c r="I306" s="220"/>
      <c r="J306" s="221">
        <f>ROUND(I306*H306,2)</f>
        <v>0</v>
      </c>
      <c r="K306" s="217" t="s">
        <v>517</v>
      </c>
      <c r="L306" s="46"/>
      <c r="M306" s="222" t="s">
        <v>19</v>
      </c>
      <c r="N306" s="223" t="s">
        <v>46</v>
      </c>
      <c r="O306" s="86"/>
      <c r="P306" s="224">
        <f>O306*H306</f>
        <v>0</v>
      </c>
      <c r="Q306" s="224">
        <v>0</v>
      </c>
      <c r="R306" s="224">
        <f>Q306*H306</f>
        <v>0</v>
      </c>
      <c r="S306" s="224">
        <v>0</v>
      </c>
      <c r="T306" s="224">
        <f>S306*H306</f>
        <v>0</v>
      </c>
      <c r="U306" s="225" t="s">
        <v>19</v>
      </c>
      <c r="V306" s="40"/>
      <c r="W306" s="40"/>
      <c r="X306" s="40"/>
      <c r="Y306" s="40"/>
      <c r="Z306" s="40"/>
      <c r="AA306" s="40"/>
      <c r="AB306" s="40"/>
      <c r="AC306" s="40"/>
      <c r="AD306" s="40"/>
      <c r="AE306" s="40"/>
      <c r="AR306" s="226" t="s">
        <v>336</v>
      </c>
      <c r="AT306" s="226" t="s">
        <v>229</v>
      </c>
      <c r="AU306" s="226" t="s">
        <v>84</v>
      </c>
      <c r="AY306" s="19" t="s">
        <v>227</v>
      </c>
      <c r="BE306" s="227">
        <f>IF(N306="základní",J306,0)</f>
        <v>0</v>
      </c>
      <c r="BF306" s="227">
        <f>IF(N306="snížená",J306,0)</f>
        <v>0</v>
      </c>
      <c r="BG306" s="227">
        <f>IF(N306="zákl. přenesená",J306,0)</f>
        <v>0</v>
      </c>
      <c r="BH306" s="227">
        <f>IF(N306="sníž. přenesená",J306,0)</f>
        <v>0</v>
      </c>
      <c r="BI306" s="227">
        <f>IF(N306="nulová",J306,0)</f>
        <v>0</v>
      </c>
      <c r="BJ306" s="19" t="s">
        <v>82</v>
      </c>
      <c r="BK306" s="227">
        <f>ROUND(I306*H306,2)</f>
        <v>0</v>
      </c>
      <c r="BL306" s="19" t="s">
        <v>336</v>
      </c>
      <c r="BM306" s="226" t="s">
        <v>1215</v>
      </c>
    </row>
    <row r="307" s="2" customFormat="1">
      <c r="A307" s="40"/>
      <c r="B307" s="41"/>
      <c r="C307" s="42"/>
      <c r="D307" s="235" t="s">
        <v>519</v>
      </c>
      <c r="E307" s="42"/>
      <c r="F307" s="279" t="s">
        <v>1216</v>
      </c>
      <c r="G307" s="42"/>
      <c r="H307" s="42"/>
      <c r="I307" s="230"/>
      <c r="J307" s="42"/>
      <c r="K307" s="42"/>
      <c r="L307" s="46"/>
      <c r="M307" s="231"/>
      <c r="N307" s="232"/>
      <c r="O307" s="86"/>
      <c r="P307" s="86"/>
      <c r="Q307" s="86"/>
      <c r="R307" s="86"/>
      <c r="S307" s="86"/>
      <c r="T307" s="86"/>
      <c r="U307" s="87"/>
      <c r="V307" s="40"/>
      <c r="W307" s="40"/>
      <c r="X307" s="40"/>
      <c r="Y307" s="40"/>
      <c r="Z307" s="40"/>
      <c r="AA307" s="40"/>
      <c r="AB307" s="40"/>
      <c r="AC307" s="40"/>
      <c r="AD307" s="40"/>
      <c r="AE307" s="40"/>
      <c r="AT307" s="19" t="s">
        <v>519</v>
      </c>
      <c r="AU307" s="19" t="s">
        <v>84</v>
      </c>
    </row>
    <row r="308" s="13" customFormat="1">
      <c r="A308" s="13"/>
      <c r="B308" s="233"/>
      <c r="C308" s="234"/>
      <c r="D308" s="235" t="s">
        <v>238</v>
      </c>
      <c r="E308" s="236" t="s">
        <v>19</v>
      </c>
      <c r="F308" s="237" t="s">
        <v>82</v>
      </c>
      <c r="G308" s="234"/>
      <c r="H308" s="238">
        <v>1</v>
      </c>
      <c r="I308" s="239"/>
      <c r="J308" s="234"/>
      <c r="K308" s="234"/>
      <c r="L308" s="240"/>
      <c r="M308" s="241"/>
      <c r="N308" s="242"/>
      <c r="O308" s="242"/>
      <c r="P308" s="242"/>
      <c r="Q308" s="242"/>
      <c r="R308" s="242"/>
      <c r="S308" s="242"/>
      <c r="T308" s="242"/>
      <c r="U308" s="243"/>
      <c r="V308" s="13"/>
      <c r="W308" s="13"/>
      <c r="X308" s="13"/>
      <c r="Y308" s="13"/>
      <c r="Z308" s="13"/>
      <c r="AA308" s="13"/>
      <c r="AB308" s="13"/>
      <c r="AC308" s="13"/>
      <c r="AD308" s="13"/>
      <c r="AE308" s="13"/>
      <c r="AT308" s="244" t="s">
        <v>238</v>
      </c>
      <c r="AU308" s="244" t="s">
        <v>84</v>
      </c>
      <c r="AV308" s="13" t="s">
        <v>84</v>
      </c>
      <c r="AW308" s="13" t="s">
        <v>37</v>
      </c>
      <c r="AX308" s="13" t="s">
        <v>75</v>
      </c>
      <c r="AY308" s="244" t="s">
        <v>227</v>
      </c>
    </row>
    <row r="309" s="14" customFormat="1">
      <c r="A309" s="14"/>
      <c r="B309" s="245"/>
      <c r="C309" s="246"/>
      <c r="D309" s="235" t="s">
        <v>238</v>
      </c>
      <c r="E309" s="247" t="s">
        <v>19</v>
      </c>
      <c r="F309" s="248" t="s">
        <v>240</v>
      </c>
      <c r="G309" s="246"/>
      <c r="H309" s="249">
        <v>1</v>
      </c>
      <c r="I309" s="250"/>
      <c r="J309" s="246"/>
      <c r="K309" s="246"/>
      <c r="L309" s="251"/>
      <c r="M309" s="252"/>
      <c r="N309" s="253"/>
      <c r="O309" s="253"/>
      <c r="P309" s="253"/>
      <c r="Q309" s="253"/>
      <c r="R309" s="253"/>
      <c r="S309" s="253"/>
      <c r="T309" s="253"/>
      <c r="U309" s="254"/>
      <c r="V309" s="14"/>
      <c r="W309" s="14"/>
      <c r="X309" s="14"/>
      <c r="Y309" s="14"/>
      <c r="Z309" s="14"/>
      <c r="AA309" s="14"/>
      <c r="AB309" s="14"/>
      <c r="AC309" s="14"/>
      <c r="AD309" s="14"/>
      <c r="AE309" s="14"/>
      <c r="AT309" s="255" t="s">
        <v>238</v>
      </c>
      <c r="AU309" s="255" t="s">
        <v>84</v>
      </c>
      <c r="AV309" s="14" t="s">
        <v>234</v>
      </c>
      <c r="AW309" s="14" t="s">
        <v>37</v>
      </c>
      <c r="AX309" s="14" t="s">
        <v>82</v>
      </c>
      <c r="AY309" s="255" t="s">
        <v>227</v>
      </c>
    </row>
    <row r="310" s="2" customFormat="1" ht="24.15" customHeight="1">
      <c r="A310" s="40"/>
      <c r="B310" s="41"/>
      <c r="C310" s="215" t="s">
        <v>682</v>
      </c>
      <c r="D310" s="215" t="s">
        <v>229</v>
      </c>
      <c r="E310" s="216" t="s">
        <v>1217</v>
      </c>
      <c r="F310" s="217" t="s">
        <v>1218</v>
      </c>
      <c r="G310" s="218" t="s">
        <v>1202</v>
      </c>
      <c r="H310" s="219">
        <v>1</v>
      </c>
      <c r="I310" s="220"/>
      <c r="J310" s="221">
        <f>ROUND(I310*H310,2)</f>
        <v>0</v>
      </c>
      <c r="K310" s="217" t="s">
        <v>1219</v>
      </c>
      <c r="L310" s="46"/>
      <c r="M310" s="222" t="s">
        <v>19</v>
      </c>
      <c r="N310" s="223" t="s">
        <v>46</v>
      </c>
      <c r="O310" s="86"/>
      <c r="P310" s="224">
        <f>O310*H310</f>
        <v>0</v>
      </c>
      <c r="Q310" s="224">
        <v>0</v>
      </c>
      <c r="R310" s="224">
        <f>Q310*H310</f>
        <v>0</v>
      </c>
      <c r="S310" s="224">
        <v>0</v>
      </c>
      <c r="T310" s="224">
        <f>S310*H310</f>
        <v>0</v>
      </c>
      <c r="U310" s="225" t="s">
        <v>19</v>
      </c>
      <c r="V310" s="40"/>
      <c r="W310" s="40"/>
      <c r="X310" s="40"/>
      <c r="Y310" s="40"/>
      <c r="Z310" s="40"/>
      <c r="AA310" s="40"/>
      <c r="AB310" s="40"/>
      <c r="AC310" s="40"/>
      <c r="AD310" s="40"/>
      <c r="AE310" s="40"/>
      <c r="AR310" s="226" t="s">
        <v>336</v>
      </c>
      <c r="AT310" s="226" t="s">
        <v>229</v>
      </c>
      <c r="AU310" s="226" t="s">
        <v>84</v>
      </c>
      <c r="AY310" s="19" t="s">
        <v>227</v>
      </c>
      <c r="BE310" s="227">
        <f>IF(N310="základní",J310,0)</f>
        <v>0</v>
      </c>
      <c r="BF310" s="227">
        <f>IF(N310="snížená",J310,0)</f>
        <v>0</v>
      </c>
      <c r="BG310" s="227">
        <f>IF(N310="zákl. přenesená",J310,0)</f>
        <v>0</v>
      </c>
      <c r="BH310" s="227">
        <f>IF(N310="sníž. přenesená",J310,0)</f>
        <v>0</v>
      </c>
      <c r="BI310" s="227">
        <f>IF(N310="nulová",J310,0)</f>
        <v>0</v>
      </c>
      <c r="BJ310" s="19" t="s">
        <v>82</v>
      </c>
      <c r="BK310" s="227">
        <f>ROUND(I310*H310,2)</f>
        <v>0</v>
      </c>
      <c r="BL310" s="19" t="s">
        <v>336</v>
      </c>
      <c r="BM310" s="226" t="s">
        <v>1220</v>
      </c>
    </row>
    <row r="311" s="2" customFormat="1">
      <c r="A311" s="40"/>
      <c r="B311" s="41"/>
      <c r="C311" s="42"/>
      <c r="D311" s="235" t="s">
        <v>519</v>
      </c>
      <c r="E311" s="42"/>
      <c r="F311" s="279" t="s">
        <v>1216</v>
      </c>
      <c r="G311" s="42"/>
      <c r="H311" s="42"/>
      <c r="I311" s="230"/>
      <c r="J311" s="42"/>
      <c r="K311" s="42"/>
      <c r="L311" s="46"/>
      <c r="M311" s="231"/>
      <c r="N311" s="232"/>
      <c r="O311" s="86"/>
      <c r="P311" s="86"/>
      <c r="Q311" s="86"/>
      <c r="R311" s="86"/>
      <c r="S311" s="86"/>
      <c r="T311" s="86"/>
      <c r="U311" s="87"/>
      <c r="V311" s="40"/>
      <c r="W311" s="40"/>
      <c r="X311" s="40"/>
      <c r="Y311" s="40"/>
      <c r="Z311" s="40"/>
      <c r="AA311" s="40"/>
      <c r="AB311" s="40"/>
      <c r="AC311" s="40"/>
      <c r="AD311" s="40"/>
      <c r="AE311" s="40"/>
      <c r="AT311" s="19" t="s">
        <v>519</v>
      </c>
      <c r="AU311" s="19" t="s">
        <v>84</v>
      </c>
    </row>
    <row r="312" s="13" customFormat="1">
      <c r="A312" s="13"/>
      <c r="B312" s="233"/>
      <c r="C312" s="234"/>
      <c r="D312" s="235" t="s">
        <v>238</v>
      </c>
      <c r="E312" s="236" t="s">
        <v>19</v>
      </c>
      <c r="F312" s="237" t="s">
        <v>82</v>
      </c>
      <c r="G312" s="234"/>
      <c r="H312" s="238">
        <v>1</v>
      </c>
      <c r="I312" s="239"/>
      <c r="J312" s="234"/>
      <c r="K312" s="234"/>
      <c r="L312" s="240"/>
      <c r="M312" s="241"/>
      <c r="N312" s="242"/>
      <c r="O312" s="242"/>
      <c r="P312" s="242"/>
      <c r="Q312" s="242"/>
      <c r="R312" s="242"/>
      <c r="S312" s="242"/>
      <c r="T312" s="242"/>
      <c r="U312" s="243"/>
      <c r="V312" s="13"/>
      <c r="W312" s="13"/>
      <c r="X312" s="13"/>
      <c r="Y312" s="13"/>
      <c r="Z312" s="13"/>
      <c r="AA312" s="13"/>
      <c r="AB312" s="13"/>
      <c r="AC312" s="13"/>
      <c r="AD312" s="13"/>
      <c r="AE312" s="13"/>
      <c r="AT312" s="244" t="s">
        <v>238</v>
      </c>
      <c r="AU312" s="244" t="s">
        <v>84</v>
      </c>
      <c r="AV312" s="13" t="s">
        <v>84</v>
      </c>
      <c r="AW312" s="13" t="s">
        <v>37</v>
      </c>
      <c r="AX312" s="13" t="s">
        <v>75</v>
      </c>
      <c r="AY312" s="244" t="s">
        <v>227</v>
      </c>
    </row>
    <row r="313" s="14" customFormat="1">
      <c r="A313" s="14"/>
      <c r="B313" s="245"/>
      <c r="C313" s="246"/>
      <c r="D313" s="235" t="s">
        <v>238</v>
      </c>
      <c r="E313" s="247" t="s">
        <v>19</v>
      </c>
      <c r="F313" s="248" t="s">
        <v>240</v>
      </c>
      <c r="G313" s="246"/>
      <c r="H313" s="249">
        <v>1</v>
      </c>
      <c r="I313" s="250"/>
      <c r="J313" s="246"/>
      <c r="K313" s="246"/>
      <c r="L313" s="251"/>
      <c r="M313" s="252"/>
      <c r="N313" s="253"/>
      <c r="O313" s="253"/>
      <c r="P313" s="253"/>
      <c r="Q313" s="253"/>
      <c r="R313" s="253"/>
      <c r="S313" s="253"/>
      <c r="T313" s="253"/>
      <c r="U313" s="254"/>
      <c r="V313" s="14"/>
      <c r="W313" s="14"/>
      <c r="X313" s="14"/>
      <c r="Y313" s="14"/>
      <c r="Z313" s="14"/>
      <c r="AA313" s="14"/>
      <c r="AB313" s="14"/>
      <c r="AC313" s="14"/>
      <c r="AD313" s="14"/>
      <c r="AE313" s="14"/>
      <c r="AT313" s="255" t="s">
        <v>238</v>
      </c>
      <c r="AU313" s="255" t="s">
        <v>84</v>
      </c>
      <c r="AV313" s="14" t="s">
        <v>234</v>
      </c>
      <c r="AW313" s="14" t="s">
        <v>37</v>
      </c>
      <c r="AX313" s="14" t="s">
        <v>82</v>
      </c>
      <c r="AY313" s="255" t="s">
        <v>227</v>
      </c>
    </row>
    <row r="314" s="2" customFormat="1" ht="24.15" customHeight="1">
      <c r="A314" s="40"/>
      <c r="B314" s="41"/>
      <c r="C314" s="215" t="s">
        <v>688</v>
      </c>
      <c r="D314" s="215" t="s">
        <v>229</v>
      </c>
      <c r="E314" s="216" t="s">
        <v>1221</v>
      </c>
      <c r="F314" s="217" t="s">
        <v>1222</v>
      </c>
      <c r="G314" s="218" t="s">
        <v>1202</v>
      </c>
      <c r="H314" s="219">
        <v>1</v>
      </c>
      <c r="I314" s="220"/>
      <c r="J314" s="221">
        <f>ROUND(I314*H314,2)</f>
        <v>0</v>
      </c>
      <c r="K314" s="217" t="s">
        <v>517</v>
      </c>
      <c r="L314" s="46"/>
      <c r="M314" s="222" t="s">
        <v>19</v>
      </c>
      <c r="N314" s="223" t="s">
        <v>46</v>
      </c>
      <c r="O314" s="86"/>
      <c r="P314" s="224">
        <f>O314*H314</f>
        <v>0</v>
      </c>
      <c r="Q314" s="224">
        <v>0</v>
      </c>
      <c r="R314" s="224">
        <f>Q314*H314</f>
        <v>0</v>
      </c>
      <c r="S314" s="224">
        <v>0</v>
      </c>
      <c r="T314" s="224">
        <f>S314*H314</f>
        <v>0</v>
      </c>
      <c r="U314" s="225" t="s">
        <v>19</v>
      </c>
      <c r="V314" s="40"/>
      <c r="W314" s="40"/>
      <c r="X314" s="40"/>
      <c r="Y314" s="40"/>
      <c r="Z314" s="40"/>
      <c r="AA314" s="40"/>
      <c r="AB314" s="40"/>
      <c r="AC314" s="40"/>
      <c r="AD314" s="40"/>
      <c r="AE314" s="40"/>
      <c r="AR314" s="226" t="s">
        <v>336</v>
      </c>
      <c r="AT314" s="226" t="s">
        <v>229</v>
      </c>
      <c r="AU314" s="226" t="s">
        <v>84</v>
      </c>
      <c r="AY314" s="19" t="s">
        <v>227</v>
      </c>
      <c r="BE314" s="227">
        <f>IF(N314="základní",J314,0)</f>
        <v>0</v>
      </c>
      <c r="BF314" s="227">
        <f>IF(N314="snížená",J314,0)</f>
        <v>0</v>
      </c>
      <c r="BG314" s="227">
        <f>IF(N314="zákl. přenesená",J314,0)</f>
        <v>0</v>
      </c>
      <c r="BH314" s="227">
        <f>IF(N314="sníž. přenesená",J314,0)</f>
        <v>0</v>
      </c>
      <c r="BI314" s="227">
        <f>IF(N314="nulová",J314,0)</f>
        <v>0</v>
      </c>
      <c r="BJ314" s="19" t="s">
        <v>82</v>
      </c>
      <c r="BK314" s="227">
        <f>ROUND(I314*H314,2)</f>
        <v>0</v>
      </c>
      <c r="BL314" s="19" t="s">
        <v>336</v>
      </c>
      <c r="BM314" s="226" t="s">
        <v>1223</v>
      </c>
    </row>
    <row r="315" s="2" customFormat="1">
      <c r="A315" s="40"/>
      <c r="B315" s="41"/>
      <c r="C315" s="42"/>
      <c r="D315" s="235" t="s">
        <v>519</v>
      </c>
      <c r="E315" s="42"/>
      <c r="F315" s="279" t="s">
        <v>1224</v>
      </c>
      <c r="G315" s="42"/>
      <c r="H315" s="42"/>
      <c r="I315" s="230"/>
      <c r="J315" s="42"/>
      <c r="K315" s="42"/>
      <c r="L315" s="46"/>
      <c r="M315" s="231"/>
      <c r="N315" s="232"/>
      <c r="O315" s="86"/>
      <c r="P315" s="86"/>
      <c r="Q315" s="86"/>
      <c r="R315" s="86"/>
      <c r="S315" s="86"/>
      <c r="T315" s="86"/>
      <c r="U315" s="87"/>
      <c r="V315" s="40"/>
      <c r="W315" s="40"/>
      <c r="X315" s="40"/>
      <c r="Y315" s="40"/>
      <c r="Z315" s="40"/>
      <c r="AA315" s="40"/>
      <c r="AB315" s="40"/>
      <c r="AC315" s="40"/>
      <c r="AD315" s="40"/>
      <c r="AE315" s="40"/>
      <c r="AT315" s="19" t="s">
        <v>519</v>
      </c>
      <c r="AU315" s="19" t="s">
        <v>84</v>
      </c>
    </row>
    <row r="316" s="13" customFormat="1">
      <c r="A316" s="13"/>
      <c r="B316" s="233"/>
      <c r="C316" s="234"/>
      <c r="D316" s="235" t="s">
        <v>238</v>
      </c>
      <c r="E316" s="236" t="s">
        <v>19</v>
      </c>
      <c r="F316" s="237" t="s">
        <v>82</v>
      </c>
      <c r="G316" s="234"/>
      <c r="H316" s="238">
        <v>1</v>
      </c>
      <c r="I316" s="239"/>
      <c r="J316" s="234"/>
      <c r="K316" s="234"/>
      <c r="L316" s="240"/>
      <c r="M316" s="241"/>
      <c r="N316" s="242"/>
      <c r="O316" s="242"/>
      <c r="P316" s="242"/>
      <c r="Q316" s="242"/>
      <c r="R316" s="242"/>
      <c r="S316" s="242"/>
      <c r="T316" s="242"/>
      <c r="U316" s="243"/>
      <c r="V316" s="13"/>
      <c r="W316" s="13"/>
      <c r="X316" s="13"/>
      <c r="Y316" s="13"/>
      <c r="Z316" s="13"/>
      <c r="AA316" s="13"/>
      <c r="AB316" s="13"/>
      <c r="AC316" s="13"/>
      <c r="AD316" s="13"/>
      <c r="AE316" s="13"/>
      <c r="AT316" s="244" t="s">
        <v>238</v>
      </c>
      <c r="AU316" s="244" t="s">
        <v>84</v>
      </c>
      <c r="AV316" s="13" t="s">
        <v>84</v>
      </c>
      <c r="AW316" s="13" t="s">
        <v>37</v>
      </c>
      <c r="AX316" s="13" t="s">
        <v>75</v>
      </c>
      <c r="AY316" s="244" t="s">
        <v>227</v>
      </c>
    </row>
    <row r="317" s="14" customFormat="1">
      <c r="A317" s="14"/>
      <c r="B317" s="245"/>
      <c r="C317" s="246"/>
      <c r="D317" s="235" t="s">
        <v>238</v>
      </c>
      <c r="E317" s="247" t="s">
        <v>19</v>
      </c>
      <c r="F317" s="248" t="s">
        <v>240</v>
      </c>
      <c r="G317" s="246"/>
      <c r="H317" s="249">
        <v>1</v>
      </c>
      <c r="I317" s="250"/>
      <c r="J317" s="246"/>
      <c r="K317" s="246"/>
      <c r="L317" s="251"/>
      <c r="M317" s="252"/>
      <c r="N317" s="253"/>
      <c r="O317" s="253"/>
      <c r="P317" s="253"/>
      <c r="Q317" s="253"/>
      <c r="R317" s="253"/>
      <c r="S317" s="253"/>
      <c r="T317" s="253"/>
      <c r="U317" s="254"/>
      <c r="V317" s="14"/>
      <c r="W317" s="14"/>
      <c r="X317" s="14"/>
      <c r="Y317" s="14"/>
      <c r="Z317" s="14"/>
      <c r="AA317" s="14"/>
      <c r="AB317" s="14"/>
      <c r="AC317" s="14"/>
      <c r="AD317" s="14"/>
      <c r="AE317" s="14"/>
      <c r="AT317" s="255" t="s">
        <v>238</v>
      </c>
      <c r="AU317" s="255" t="s">
        <v>84</v>
      </c>
      <c r="AV317" s="14" t="s">
        <v>234</v>
      </c>
      <c r="AW317" s="14" t="s">
        <v>37</v>
      </c>
      <c r="AX317" s="14" t="s">
        <v>82</v>
      </c>
      <c r="AY317" s="255" t="s">
        <v>227</v>
      </c>
    </row>
    <row r="318" s="2" customFormat="1" ht="24.15" customHeight="1">
      <c r="A318" s="40"/>
      <c r="B318" s="41"/>
      <c r="C318" s="215" t="s">
        <v>693</v>
      </c>
      <c r="D318" s="215" t="s">
        <v>229</v>
      </c>
      <c r="E318" s="216" t="s">
        <v>1225</v>
      </c>
      <c r="F318" s="217" t="s">
        <v>1226</v>
      </c>
      <c r="G318" s="218" t="s">
        <v>1202</v>
      </c>
      <c r="H318" s="219">
        <v>2</v>
      </c>
      <c r="I318" s="220"/>
      <c r="J318" s="221">
        <f>ROUND(I318*H318,2)</f>
        <v>0</v>
      </c>
      <c r="K318" s="217" t="s">
        <v>517</v>
      </c>
      <c r="L318" s="46"/>
      <c r="M318" s="222" t="s">
        <v>19</v>
      </c>
      <c r="N318" s="223" t="s">
        <v>46</v>
      </c>
      <c r="O318" s="86"/>
      <c r="P318" s="224">
        <f>O318*H318</f>
        <v>0</v>
      </c>
      <c r="Q318" s="224">
        <v>0</v>
      </c>
      <c r="R318" s="224">
        <f>Q318*H318</f>
        <v>0</v>
      </c>
      <c r="S318" s="224">
        <v>0</v>
      </c>
      <c r="T318" s="224">
        <f>S318*H318</f>
        <v>0</v>
      </c>
      <c r="U318" s="225" t="s">
        <v>19</v>
      </c>
      <c r="V318" s="40"/>
      <c r="W318" s="40"/>
      <c r="X318" s="40"/>
      <c r="Y318" s="40"/>
      <c r="Z318" s="40"/>
      <c r="AA318" s="40"/>
      <c r="AB318" s="40"/>
      <c r="AC318" s="40"/>
      <c r="AD318" s="40"/>
      <c r="AE318" s="40"/>
      <c r="AR318" s="226" t="s">
        <v>336</v>
      </c>
      <c r="AT318" s="226" t="s">
        <v>229</v>
      </c>
      <c r="AU318" s="226" t="s">
        <v>84</v>
      </c>
      <c r="AY318" s="19" t="s">
        <v>227</v>
      </c>
      <c r="BE318" s="227">
        <f>IF(N318="základní",J318,0)</f>
        <v>0</v>
      </c>
      <c r="BF318" s="227">
        <f>IF(N318="snížená",J318,0)</f>
        <v>0</v>
      </c>
      <c r="BG318" s="227">
        <f>IF(N318="zákl. přenesená",J318,0)</f>
        <v>0</v>
      </c>
      <c r="BH318" s="227">
        <f>IF(N318="sníž. přenesená",J318,0)</f>
        <v>0</v>
      </c>
      <c r="BI318" s="227">
        <f>IF(N318="nulová",J318,0)</f>
        <v>0</v>
      </c>
      <c r="BJ318" s="19" t="s">
        <v>82</v>
      </c>
      <c r="BK318" s="227">
        <f>ROUND(I318*H318,2)</f>
        <v>0</v>
      </c>
      <c r="BL318" s="19" t="s">
        <v>336</v>
      </c>
      <c r="BM318" s="226" t="s">
        <v>1227</v>
      </c>
    </row>
    <row r="319" s="13" customFormat="1">
      <c r="A319" s="13"/>
      <c r="B319" s="233"/>
      <c r="C319" s="234"/>
      <c r="D319" s="235" t="s">
        <v>238</v>
      </c>
      <c r="E319" s="236" t="s">
        <v>19</v>
      </c>
      <c r="F319" s="237" t="s">
        <v>749</v>
      </c>
      <c r="G319" s="234"/>
      <c r="H319" s="238">
        <v>2</v>
      </c>
      <c r="I319" s="239"/>
      <c r="J319" s="234"/>
      <c r="K319" s="234"/>
      <c r="L319" s="240"/>
      <c r="M319" s="241"/>
      <c r="N319" s="242"/>
      <c r="O319" s="242"/>
      <c r="P319" s="242"/>
      <c r="Q319" s="242"/>
      <c r="R319" s="242"/>
      <c r="S319" s="242"/>
      <c r="T319" s="242"/>
      <c r="U319" s="243"/>
      <c r="V319" s="13"/>
      <c r="W319" s="13"/>
      <c r="X319" s="13"/>
      <c r="Y319" s="13"/>
      <c r="Z319" s="13"/>
      <c r="AA319" s="13"/>
      <c r="AB319" s="13"/>
      <c r="AC319" s="13"/>
      <c r="AD319" s="13"/>
      <c r="AE319" s="13"/>
      <c r="AT319" s="244" t="s">
        <v>238</v>
      </c>
      <c r="AU319" s="244" t="s">
        <v>84</v>
      </c>
      <c r="AV319" s="13" t="s">
        <v>84</v>
      </c>
      <c r="AW319" s="13" t="s">
        <v>37</v>
      </c>
      <c r="AX319" s="13" t="s">
        <v>75</v>
      </c>
      <c r="AY319" s="244" t="s">
        <v>227</v>
      </c>
    </row>
    <row r="320" s="14" customFormat="1">
      <c r="A320" s="14"/>
      <c r="B320" s="245"/>
      <c r="C320" s="246"/>
      <c r="D320" s="235" t="s">
        <v>238</v>
      </c>
      <c r="E320" s="247" t="s">
        <v>19</v>
      </c>
      <c r="F320" s="248" t="s">
        <v>240</v>
      </c>
      <c r="G320" s="246"/>
      <c r="H320" s="249">
        <v>2</v>
      </c>
      <c r="I320" s="250"/>
      <c r="J320" s="246"/>
      <c r="K320" s="246"/>
      <c r="L320" s="251"/>
      <c r="M320" s="252"/>
      <c r="N320" s="253"/>
      <c r="O320" s="253"/>
      <c r="P320" s="253"/>
      <c r="Q320" s="253"/>
      <c r="R320" s="253"/>
      <c r="S320" s="253"/>
      <c r="T320" s="253"/>
      <c r="U320" s="254"/>
      <c r="V320" s="14"/>
      <c r="W320" s="14"/>
      <c r="X320" s="14"/>
      <c r="Y320" s="14"/>
      <c r="Z320" s="14"/>
      <c r="AA320" s="14"/>
      <c r="AB320" s="14"/>
      <c r="AC320" s="14"/>
      <c r="AD320" s="14"/>
      <c r="AE320" s="14"/>
      <c r="AT320" s="255" t="s">
        <v>238</v>
      </c>
      <c r="AU320" s="255" t="s">
        <v>84</v>
      </c>
      <c r="AV320" s="14" t="s">
        <v>234</v>
      </c>
      <c r="AW320" s="14" t="s">
        <v>37</v>
      </c>
      <c r="AX320" s="14" t="s">
        <v>82</v>
      </c>
      <c r="AY320" s="255" t="s">
        <v>227</v>
      </c>
    </row>
    <row r="321" s="2" customFormat="1" ht="24.15" customHeight="1">
      <c r="A321" s="40"/>
      <c r="B321" s="41"/>
      <c r="C321" s="215" t="s">
        <v>699</v>
      </c>
      <c r="D321" s="215" t="s">
        <v>229</v>
      </c>
      <c r="E321" s="216" t="s">
        <v>1228</v>
      </c>
      <c r="F321" s="217" t="s">
        <v>1229</v>
      </c>
      <c r="G321" s="218" t="s">
        <v>1202</v>
      </c>
      <c r="H321" s="219">
        <v>1</v>
      </c>
      <c r="I321" s="220"/>
      <c r="J321" s="221">
        <f>ROUND(I321*H321,2)</f>
        <v>0</v>
      </c>
      <c r="K321" s="217" t="s">
        <v>517</v>
      </c>
      <c r="L321" s="46"/>
      <c r="M321" s="222" t="s">
        <v>19</v>
      </c>
      <c r="N321" s="223" t="s">
        <v>46</v>
      </c>
      <c r="O321" s="86"/>
      <c r="P321" s="224">
        <f>O321*H321</f>
        <v>0</v>
      </c>
      <c r="Q321" s="224">
        <v>0</v>
      </c>
      <c r="R321" s="224">
        <f>Q321*H321</f>
        <v>0</v>
      </c>
      <c r="S321" s="224">
        <v>0</v>
      </c>
      <c r="T321" s="224">
        <f>S321*H321</f>
        <v>0</v>
      </c>
      <c r="U321" s="225" t="s">
        <v>19</v>
      </c>
      <c r="V321" s="40"/>
      <c r="W321" s="40"/>
      <c r="X321" s="40"/>
      <c r="Y321" s="40"/>
      <c r="Z321" s="40"/>
      <c r="AA321" s="40"/>
      <c r="AB321" s="40"/>
      <c r="AC321" s="40"/>
      <c r="AD321" s="40"/>
      <c r="AE321" s="40"/>
      <c r="AR321" s="226" t="s">
        <v>336</v>
      </c>
      <c r="AT321" s="226" t="s">
        <v>229</v>
      </c>
      <c r="AU321" s="226" t="s">
        <v>84</v>
      </c>
      <c r="AY321" s="19" t="s">
        <v>227</v>
      </c>
      <c r="BE321" s="227">
        <f>IF(N321="základní",J321,0)</f>
        <v>0</v>
      </c>
      <c r="BF321" s="227">
        <f>IF(N321="snížená",J321,0)</f>
        <v>0</v>
      </c>
      <c r="BG321" s="227">
        <f>IF(N321="zákl. přenesená",J321,0)</f>
        <v>0</v>
      </c>
      <c r="BH321" s="227">
        <f>IF(N321="sníž. přenesená",J321,0)</f>
        <v>0</v>
      </c>
      <c r="BI321" s="227">
        <f>IF(N321="nulová",J321,0)</f>
        <v>0</v>
      </c>
      <c r="BJ321" s="19" t="s">
        <v>82</v>
      </c>
      <c r="BK321" s="227">
        <f>ROUND(I321*H321,2)</f>
        <v>0</v>
      </c>
      <c r="BL321" s="19" t="s">
        <v>336</v>
      </c>
      <c r="BM321" s="226" t="s">
        <v>1230</v>
      </c>
    </row>
    <row r="322" s="2" customFormat="1">
      <c r="A322" s="40"/>
      <c r="B322" s="41"/>
      <c r="C322" s="42"/>
      <c r="D322" s="235" t="s">
        <v>519</v>
      </c>
      <c r="E322" s="42"/>
      <c r="F322" s="279" t="s">
        <v>1231</v>
      </c>
      <c r="G322" s="42"/>
      <c r="H322" s="42"/>
      <c r="I322" s="230"/>
      <c r="J322" s="42"/>
      <c r="K322" s="42"/>
      <c r="L322" s="46"/>
      <c r="M322" s="231"/>
      <c r="N322" s="232"/>
      <c r="O322" s="86"/>
      <c r="P322" s="86"/>
      <c r="Q322" s="86"/>
      <c r="R322" s="86"/>
      <c r="S322" s="86"/>
      <c r="T322" s="86"/>
      <c r="U322" s="87"/>
      <c r="V322" s="40"/>
      <c r="W322" s="40"/>
      <c r="X322" s="40"/>
      <c r="Y322" s="40"/>
      <c r="Z322" s="40"/>
      <c r="AA322" s="40"/>
      <c r="AB322" s="40"/>
      <c r="AC322" s="40"/>
      <c r="AD322" s="40"/>
      <c r="AE322" s="40"/>
      <c r="AT322" s="19" t="s">
        <v>519</v>
      </c>
      <c r="AU322" s="19" t="s">
        <v>84</v>
      </c>
    </row>
    <row r="323" s="13" customFormat="1">
      <c r="A323" s="13"/>
      <c r="B323" s="233"/>
      <c r="C323" s="234"/>
      <c r="D323" s="235" t="s">
        <v>238</v>
      </c>
      <c r="E323" s="236" t="s">
        <v>19</v>
      </c>
      <c r="F323" s="237" t="s">
        <v>82</v>
      </c>
      <c r="G323" s="234"/>
      <c r="H323" s="238">
        <v>1</v>
      </c>
      <c r="I323" s="239"/>
      <c r="J323" s="234"/>
      <c r="K323" s="234"/>
      <c r="L323" s="240"/>
      <c r="M323" s="241"/>
      <c r="N323" s="242"/>
      <c r="O323" s="242"/>
      <c r="P323" s="242"/>
      <c r="Q323" s="242"/>
      <c r="R323" s="242"/>
      <c r="S323" s="242"/>
      <c r="T323" s="242"/>
      <c r="U323" s="243"/>
      <c r="V323" s="13"/>
      <c r="W323" s="13"/>
      <c r="X323" s="13"/>
      <c r="Y323" s="13"/>
      <c r="Z323" s="13"/>
      <c r="AA323" s="13"/>
      <c r="AB323" s="13"/>
      <c r="AC323" s="13"/>
      <c r="AD323" s="13"/>
      <c r="AE323" s="13"/>
      <c r="AT323" s="244" t="s">
        <v>238</v>
      </c>
      <c r="AU323" s="244" t="s">
        <v>84</v>
      </c>
      <c r="AV323" s="13" t="s">
        <v>84</v>
      </c>
      <c r="AW323" s="13" t="s">
        <v>37</v>
      </c>
      <c r="AX323" s="13" t="s">
        <v>75</v>
      </c>
      <c r="AY323" s="244" t="s">
        <v>227</v>
      </c>
    </row>
    <row r="324" s="14" customFormat="1">
      <c r="A324" s="14"/>
      <c r="B324" s="245"/>
      <c r="C324" s="246"/>
      <c r="D324" s="235" t="s">
        <v>238</v>
      </c>
      <c r="E324" s="247" t="s">
        <v>19</v>
      </c>
      <c r="F324" s="248" t="s">
        <v>240</v>
      </c>
      <c r="G324" s="246"/>
      <c r="H324" s="249">
        <v>1</v>
      </c>
      <c r="I324" s="250"/>
      <c r="J324" s="246"/>
      <c r="K324" s="246"/>
      <c r="L324" s="251"/>
      <c r="M324" s="252"/>
      <c r="N324" s="253"/>
      <c r="O324" s="253"/>
      <c r="P324" s="253"/>
      <c r="Q324" s="253"/>
      <c r="R324" s="253"/>
      <c r="S324" s="253"/>
      <c r="T324" s="253"/>
      <c r="U324" s="254"/>
      <c r="V324" s="14"/>
      <c r="W324" s="14"/>
      <c r="X324" s="14"/>
      <c r="Y324" s="14"/>
      <c r="Z324" s="14"/>
      <c r="AA324" s="14"/>
      <c r="AB324" s="14"/>
      <c r="AC324" s="14"/>
      <c r="AD324" s="14"/>
      <c r="AE324" s="14"/>
      <c r="AT324" s="255" t="s">
        <v>238</v>
      </c>
      <c r="AU324" s="255" t="s">
        <v>84</v>
      </c>
      <c r="AV324" s="14" t="s">
        <v>234</v>
      </c>
      <c r="AW324" s="14" t="s">
        <v>37</v>
      </c>
      <c r="AX324" s="14" t="s">
        <v>82</v>
      </c>
      <c r="AY324" s="255" t="s">
        <v>227</v>
      </c>
    </row>
    <row r="325" s="12" customFormat="1" ht="22.8" customHeight="1">
      <c r="A325" s="12"/>
      <c r="B325" s="199"/>
      <c r="C325" s="200"/>
      <c r="D325" s="201" t="s">
        <v>74</v>
      </c>
      <c r="E325" s="213" t="s">
        <v>543</v>
      </c>
      <c r="F325" s="213" t="s">
        <v>544</v>
      </c>
      <c r="G325" s="200"/>
      <c r="H325" s="200"/>
      <c r="I325" s="203"/>
      <c r="J325" s="214">
        <f>BK325</f>
        <v>0</v>
      </c>
      <c r="K325" s="200"/>
      <c r="L325" s="205"/>
      <c r="M325" s="206"/>
      <c r="N325" s="207"/>
      <c r="O325" s="207"/>
      <c r="P325" s="208">
        <f>SUM(P326:P374)</f>
        <v>0</v>
      </c>
      <c r="Q325" s="207"/>
      <c r="R325" s="208">
        <f>SUM(R326:R374)</f>
        <v>0.54467750000000004</v>
      </c>
      <c r="S325" s="207"/>
      <c r="T325" s="208">
        <f>SUM(T326:T374)</f>
        <v>0</v>
      </c>
      <c r="U325" s="209"/>
      <c r="V325" s="12"/>
      <c r="W325" s="12"/>
      <c r="X325" s="12"/>
      <c r="Y325" s="12"/>
      <c r="Z325" s="12"/>
      <c r="AA325" s="12"/>
      <c r="AB325" s="12"/>
      <c r="AC325" s="12"/>
      <c r="AD325" s="12"/>
      <c r="AE325" s="12"/>
      <c r="AR325" s="210" t="s">
        <v>84</v>
      </c>
      <c r="AT325" s="211" t="s">
        <v>74</v>
      </c>
      <c r="AU325" s="211" t="s">
        <v>82</v>
      </c>
      <c r="AY325" s="210" t="s">
        <v>227</v>
      </c>
      <c r="BK325" s="212">
        <f>SUM(BK326:BK374)</f>
        <v>0</v>
      </c>
    </row>
    <row r="326" s="2" customFormat="1" ht="16.5" customHeight="1">
      <c r="A326" s="40"/>
      <c r="B326" s="41"/>
      <c r="C326" s="215" t="s">
        <v>704</v>
      </c>
      <c r="D326" s="215" t="s">
        <v>229</v>
      </c>
      <c r="E326" s="216" t="s">
        <v>546</v>
      </c>
      <c r="F326" s="217" t="s">
        <v>547</v>
      </c>
      <c r="G326" s="218" t="s">
        <v>259</v>
      </c>
      <c r="H326" s="219">
        <v>12.34</v>
      </c>
      <c r="I326" s="220"/>
      <c r="J326" s="221">
        <f>ROUND(I326*H326,2)</f>
        <v>0</v>
      </c>
      <c r="K326" s="217" t="s">
        <v>233</v>
      </c>
      <c r="L326" s="46"/>
      <c r="M326" s="222" t="s">
        <v>19</v>
      </c>
      <c r="N326" s="223" t="s">
        <v>46</v>
      </c>
      <c r="O326" s="86"/>
      <c r="P326" s="224">
        <f>O326*H326</f>
        <v>0</v>
      </c>
      <c r="Q326" s="224">
        <v>0</v>
      </c>
      <c r="R326" s="224">
        <f>Q326*H326</f>
        <v>0</v>
      </c>
      <c r="S326" s="224">
        <v>0</v>
      </c>
      <c r="T326" s="224">
        <f>S326*H326</f>
        <v>0</v>
      </c>
      <c r="U326" s="225" t="s">
        <v>19</v>
      </c>
      <c r="V326" s="40"/>
      <c r="W326" s="40"/>
      <c r="X326" s="40"/>
      <c r="Y326" s="40"/>
      <c r="Z326" s="40"/>
      <c r="AA326" s="40"/>
      <c r="AB326" s="40"/>
      <c r="AC326" s="40"/>
      <c r="AD326" s="40"/>
      <c r="AE326" s="40"/>
      <c r="AR326" s="226" t="s">
        <v>336</v>
      </c>
      <c r="AT326" s="226" t="s">
        <v>229</v>
      </c>
      <c r="AU326" s="226" t="s">
        <v>84</v>
      </c>
      <c r="AY326" s="19" t="s">
        <v>227</v>
      </c>
      <c r="BE326" s="227">
        <f>IF(N326="základní",J326,0)</f>
        <v>0</v>
      </c>
      <c r="BF326" s="227">
        <f>IF(N326="snížená",J326,0)</f>
        <v>0</v>
      </c>
      <c r="BG326" s="227">
        <f>IF(N326="zákl. přenesená",J326,0)</f>
        <v>0</v>
      </c>
      <c r="BH326" s="227">
        <f>IF(N326="sníž. přenesená",J326,0)</f>
        <v>0</v>
      </c>
      <c r="BI326" s="227">
        <f>IF(N326="nulová",J326,0)</f>
        <v>0</v>
      </c>
      <c r="BJ326" s="19" t="s">
        <v>82</v>
      </c>
      <c r="BK326" s="227">
        <f>ROUND(I326*H326,2)</f>
        <v>0</v>
      </c>
      <c r="BL326" s="19" t="s">
        <v>336</v>
      </c>
      <c r="BM326" s="226" t="s">
        <v>1232</v>
      </c>
    </row>
    <row r="327" s="2" customFormat="1">
      <c r="A327" s="40"/>
      <c r="B327" s="41"/>
      <c r="C327" s="42"/>
      <c r="D327" s="228" t="s">
        <v>236</v>
      </c>
      <c r="E327" s="42"/>
      <c r="F327" s="229" t="s">
        <v>549</v>
      </c>
      <c r="G327" s="42"/>
      <c r="H327" s="42"/>
      <c r="I327" s="230"/>
      <c r="J327" s="42"/>
      <c r="K327" s="42"/>
      <c r="L327" s="46"/>
      <c r="M327" s="231"/>
      <c r="N327" s="232"/>
      <c r="O327" s="86"/>
      <c r="P327" s="86"/>
      <c r="Q327" s="86"/>
      <c r="R327" s="86"/>
      <c r="S327" s="86"/>
      <c r="T327" s="86"/>
      <c r="U327" s="87"/>
      <c r="V327" s="40"/>
      <c r="W327" s="40"/>
      <c r="X327" s="40"/>
      <c r="Y327" s="40"/>
      <c r="Z327" s="40"/>
      <c r="AA327" s="40"/>
      <c r="AB327" s="40"/>
      <c r="AC327" s="40"/>
      <c r="AD327" s="40"/>
      <c r="AE327" s="40"/>
      <c r="AT327" s="19" t="s">
        <v>236</v>
      </c>
      <c r="AU327" s="19" t="s">
        <v>84</v>
      </c>
    </row>
    <row r="328" s="13" customFormat="1">
      <c r="A328" s="13"/>
      <c r="B328" s="233"/>
      <c r="C328" s="234"/>
      <c r="D328" s="235" t="s">
        <v>238</v>
      </c>
      <c r="E328" s="236" t="s">
        <v>19</v>
      </c>
      <c r="F328" s="237" t="s">
        <v>1233</v>
      </c>
      <c r="G328" s="234"/>
      <c r="H328" s="238">
        <v>12.34</v>
      </c>
      <c r="I328" s="239"/>
      <c r="J328" s="234"/>
      <c r="K328" s="234"/>
      <c r="L328" s="240"/>
      <c r="M328" s="241"/>
      <c r="N328" s="242"/>
      <c r="O328" s="242"/>
      <c r="P328" s="242"/>
      <c r="Q328" s="242"/>
      <c r="R328" s="242"/>
      <c r="S328" s="242"/>
      <c r="T328" s="242"/>
      <c r="U328" s="243"/>
      <c r="V328" s="13"/>
      <c r="W328" s="13"/>
      <c r="X328" s="13"/>
      <c r="Y328" s="13"/>
      <c r="Z328" s="13"/>
      <c r="AA328" s="13"/>
      <c r="AB328" s="13"/>
      <c r="AC328" s="13"/>
      <c r="AD328" s="13"/>
      <c r="AE328" s="13"/>
      <c r="AT328" s="244" t="s">
        <v>238</v>
      </c>
      <c r="AU328" s="244" t="s">
        <v>84</v>
      </c>
      <c r="AV328" s="13" t="s">
        <v>84</v>
      </c>
      <c r="AW328" s="13" t="s">
        <v>37</v>
      </c>
      <c r="AX328" s="13" t="s">
        <v>75</v>
      </c>
      <c r="AY328" s="244" t="s">
        <v>227</v>
      </c>
    </row>
    <row r="329" s="14" customFormat="1">
      <c r="A329" s="14"/>
      <c r="B329" s="245"/>
      <c r="C329" s="246"/>
      <c r="D329" s="235" t="s">
        <v>238</v>
      </c>
      <c r="E329" s="247" t="s">
        <v>19</v>
      </c>
      <c r="F329" s="248" t="s">
        <v>240</v>
      </c>
      <c r="G329" s="246"/>
      <c r="H329" s="249">
        <v>12.34</v>
      </c>
      <c r="I329" s="250"/>
      <c r="J329" s="246"/>
      <c r="K329" s="246"/>
      <c r="L329" s="251"/>
      <c r="M329" s="252"/>
      <c r="N329" s="253"/>
      <c r="O329" s="253"/>
      <c r="P329" s="253"/>
      <c r="Q329" s="253"/>
      <c r="R329" s="253"/>
      <c r="S329" s="253"/>
      <c r="T329" s="253"/>
      <c r="U329" s="254"/>
      <c r="V329" s="14"/>
      <c r="W329" s="14"/>
      <c r="X329" s="14"/>
      <c r="Y329" s="14"/>
      <c r="Z329" s="14"/>
      <c r="AA329" s="14"/>
      <c r="AB329" s="14"/>
      <c r="AC329" s="14"/>
      <c r="AD329" s="14"/>
      <c r="AE329" s="14"/>
      <c r="AT329" s="255" t="s">
        <v>238</v>
      </c>
      <c r="AU329" s="255" t="s">
        <v>84</v>
      </c>
      <c r="AV329" s="14" t="s">
        <v>234</v>
      </c>
      <c r="AW329" s="14" t="s">
        <v>37</v>
      </c>
      <c r="AX329" s="14" t="s">
        <v>82</v>
      </c>
      <c r="AY329" s="255" t="s">
        <v>227</v>
      </c>
    </row>
    <row r="330" s="2" customFormat="1" ht="16.5" customHeight="1">
      <c r="A330" s="40"/>
      <c r="B330" s="41"/>
      <c r="C330" s="215" t="s">
        <v>709</v>
      </c>
      <c r="D330" s="215" t="s">
        <v>229</v>
      </c>
      <c r="E330" s="216" t="s">
        <v>551</v>
      </c>
      <c r="F330" s="217" t="s">
        <v>552</v>
      </c>
      <c r="G330" s="218" t="s">
        <v>259</v>
      </c>
      <c r="H330" s="219">
        <v>12.34</v>
      </c>
      <c r="I330" s="220"/>
      <c r="J330" s="221">
        <f>ROUND(I330*H330,2)</f>
        <v>0</v>
      </c>
      <c r="K330" s="217" t="s">
        <v>233</v>
      </c>
      <c r="L330" s="46"/>
      <c r="M330" s="222" t="s">
        <v>19</v>
      </c>
      <c r="N330" s="223" t="s">
        <v>46</v>
      </c>
      <c r="O330" s="86"/>
      <c r="P330" s="224">
        <f>O330*H330</f>
        <v>0</v>
      </c>
      <c r="Q330" s="224">
        <v>0.00029999999999999997</v>
      </c>
      <c r="R330" s="224">
        <f>Q330*H330</f>
        <v>0.0037019999999999996</v>
      </c>
      <c r="S330" s="224">
        <v>0</v>
      </c>
      <c r="T330" s="224">
        <f>S330*H330</f>
        <v>0</v>
      </c>
      <c r="U330" s="225" t="s">
        <v>19</v>
      </c>
      <c r="V330" s="40"/>
      <c r="W330" s="40"/>
      <c r="X330" s="40"/>
      <c r="Y330" s="40"/>
      <c r="Z330" s="40"/>
      <c r="AA330" s="40"/>
      <c r="AB330" s="40"/>
      <c r="AC330" s="40"/>
      <c r="AD330" s="40"/>
      <c r="AE330" s="40"/>
      <c r="AR330" s="226" t="s">
        <v>336</v>
      </c>
      <c r="AT330" s="226" t="s">
        <v>229</v>
      </c>
      <c r="AU330" s="226" t="s">
        <v>84</v>
      </c>
      <c r="AY330" s="19" t="s">
        <v>227</v>
      </c>
      <c r="BE330" s="227">
        <f>IF(N330="základní",J330,0)</f>
        <v>0</v>
      </c>
      <c r="BF330" s="227">
        <f>IF(N330="snížená",J330,0)</f>
        <v>0</v>
      </c>
      <c r="BG330" s="227">
        <f>IF(N330="zákl. přenesená",J330,0)</f>
        <v>0</v>
      </c>
      <c r="BH330" s="227">
        <f>IF(N330="sníž. přenesená",J330,0)</f>
        <v>0</v>
      </c>
      <c r="BI330" s="227">
        <f>IF(N330="nulová",J330,0)</f>
        <v>0</v>
      </c>
      <c r="BJ330" s="19" t="s">
        <v>82</v>
      </c>
      <c r="BK330" s="227">
        <f>ROUND(I330*H330,2)</f>
        <v>0</v>
      </c>
      <c r="BL330" s="19" t="s">
        <v>336</v>
      </c>
      <c r="BM330" s="226" t="s">
        <v>1234</v>
      </c>
    </row>
    <row r="331" s="2" customFormat="1">
      <c r="A331" s="40"/>
      <c r="B331" s="41"/>
      <c r="C331" s="42"/>
      <c r="D331" s="228" t="s">
        <v>236</v>
      </c>
      <c r="E331" s="42"/>
      <c r="F331" s="229" t="s">
        <v>554</v>
      </c>
      <c r="G331" s="42"/>
      <c r="H331" s="42"/>
      <c r="I331" s="230"/>
      <c r="J331" s="42"/>
      <c r="K331" s="42"/>
      <c r="L331" s="46"/>
      <c r="M331" s="231"/>
      <c r="N331" s="232"/>
      <c r="O331" s="86"/>
      <c r="P331" s="86"/>
      <c r="Q331" s="86"/>
      <c r="R331" s="86"/>
      <c r="S331" s="86"/>
      <c r="T331" s="86"/>
      <c r="U331" s="87"/>
      <c r="V331" s="40"/>
      <c r="W331" s="40"/>
      <c r="X331" s="40"/>
      <c r="Y331" s="40"/>
      <c r="Z331" s="40"/>
      <c r="AA331" s="40"/>
      <c r="AB331" s="40"/>
      <c r="AC331" s="40"/>
      <c r="AD331" s="40"/>
      <c r="AE331" s="40"/>
      <c r="AT331" s="19" t="s">
        <v>236</v>
      </c>
      <c r="AU331" s="19" t="s">
        <v>84</v>
      </c>
    </row>
    <row r="332" s="13" customFormat="1">
      <c r="A332" s="13"/>
      <c r="B332" s="233"/>
      <c r="C332" s="234"/>
      <c r="D332" s="235" t="s">
        <v>238</v>
      </c>
      <c r="E332" s="236" t="s">
        <v>19</v>
      </c>
      <c r="F332" s="237" t="s">
        <v>1235</v>
      </c>
      <c r="G332" s="234"/>
      <c r="H332" s="238">
        <v>12.34</v>
      </c>
      <c r="I332" s="239"/>
      <c r="J332" s="234"/>
      <c r="K332" s="234"/>
      <c r="L332" s="240"/>
      <c r="M332" s="241"/>
      <c r="N332" s="242"/>
      <c r="O332" s="242"/>
      <c r="P332" s="242"/>
      <c r="Q332" s="242"/>
      <c r="R332" s="242"/>
      <c r="S332" s="242"/>
      <c r="T332" s="242"/>
      <c r="U332" s="243"/>
      <c r="V332" s="13"/>
      <c r="W332" s="13"/>
      <c r="X332" s="13"/>
      <c r="Y332" s="13"/>
      <c r="Z332" s="13"/>
      <c r="AA332" s="13"/>
      <c r="AB332" s="13"/>
      <c r="AC332" s="13"/>
      <c r="AD332" s="13"/>
      <c r="AE332" s="13"/>
      <c r="AT332" s="244" t="s">
        <v>238</v>
      </c>
      <c r="AU332" s="244" t="s">
        <v>84</v>
      </c>
      <c r="AV332" s="13" t="s">
        <v>84</v>
      </c>
      <c r="AW332" s="13" t="s">
        <v>37</v>
      </c>
      <c r="AX332" s="13" t="s">
        <v>75</v>
      </c>
      <c r="AY332" s="244" t="s">
        <v>227</v>
      </c>
    </row>
    <row r="333" s="14" customFormat="1">
      <c r="A333" s="14"/>
      <c r="B333" s="245"/>
      <c r="C333" s="246"/>
      <c r="D333" s="235" t="s">
        <v>238</v>
      </c>
      <c r="E333" s="247" t="s">
        <v>19</v>
      </c>
      <c r="F333" s="248" t="s">
        <v>240</v>
      </c>
      <c r="G333" s="246"/>
      <c r="H333" s="249">
        <v>12.34</v>
      </c>
      <c r="I333" s="250"/>
      <c r="J333" s="246"/>
      <c r="K333" s="246"/>
      <c r="L333" s="251"/>
      <c r="M333" s="252"/>
      <c r="N333" s="253"/>
      <c r="O333" s="253"/>
      <c r="P333" s="253"/>
      <c r="Q333" s="253"/>
      <c r="R333" s="253"/>
      <c r="S333" s="253"/>
      <c r="T333" s="253"/>
      <c r="U333" s="254"/>
      <c r="V333" s="14"/>
      <c r="W333" s="14"/>
      <c r="X333" s="14"/>
      <c r="Y333" s="14"/>
      <c r="Z333" s="14"/>
      <c r="AA333" s="14"/>
      <c r="AB333" s="14"/>
      <c r="AC333" s="14"/>
      <c r="AD333" s="14"/>
      <c r="AE333" s="14"/>
      <c r="AT333" s="255" t="s">
        <v>238</v>
      </c>
      <c r="AU333" s="255" t="s">
        <v>84</v>
      </c>
      <c r="AV333" s="14" t="s">
        <v>234</v>
      </c>
      <c r="AW333" s="14" t="s">
        <v>37</v>
      </c>
      <c r="AX333" s="14" t="s">
        <v>82</v>
      </c>
      <c r="AY333" s="255" t="s">
        <v>227</v>
      </c>
    </row>
    <row r="334" s="2" customFormat="1" ht="24.15" customHeight="1">
      <c r="A334" s="40"/>
      <c r="B334" s="41"/>
      <c r="C334" s="215" t="s">
        <v>714</v>
      </c>
      <c r="D334" s="215" t="s">
        <v>229</v>
      </c>
      <c r="E334" s="216" t="s">
        <v>557</v>
      </c>
      <c r="F334" s="217" t="s">
        <v>558</v>
      </c>
      <c r="G334" s="218" t="s">
        <v>259</v>
      </c>
      <c r="H334" s="219">
        <v>12.34</v>
      </c>
      <c r="I334" s="220"/>
      <c r="J334" s="221">
        <f>ROUND(I334*H334,2)</f>
        <v>0</v>
      </c>
      <c r="K334" s="217" t="s">
        <v>233</v>
      </c>
      <c r="L334" s="46"/>
      <c r="M334" s="222" t="s">
        <v>19</v>
      </c>
      <c r="N334" s="223" t="s">
        <v>46</v>
      </c>
      <c r="O334" s="86"/>
      <c r="P334" s="224">
        <f>O334*H334</f>
        <v>0</v>
      </c>
      <c r="Q334" s="224">
        <v>0.012</v>
      </c>
      <c r="R334" s="224">
        <f>Q334*H334</f>
        <v>0.14807999999999999</v>
      </c>
      <c r="S334" s="224">
        <v>0</v>
      </c>
      <c r="T334" s="224">
        <f>S334*H334</f>
        <v>0</v>
      </c>
      <c r="U334" s="225" t="s">
        <v>19</v>
      </c>
      <c r="V334" s="40"/>
      <c r="W334" s="40"/>
      <c r="X334" s="40"/>
      <c r="Y334" s="40"/>
      <c r="Z334" s="40"/>
      <c r="AA334" s="40"/>
      <c r="AB334" s="40"/>
      <c r="AC334" s="40"/>
      <c r="AD334" s="40"/>
      <c r="AE334" s="40"/>
      <c r="AR334" s="226" t="s">
        <v>336</v>
      </c>
      <c r="AT334" s="226" t="s">
        <v>229</v>
      </c>
      <c r="AU334" s="226" t="s">
        <v>84</v>
      </c>
      <c r="AY334" s="19" t="s">
        <v>227</v>
      </c>
      <c r="BE334" s="227">
        <f>IF(N334="základní",J334,0)</f>
        <v>0</v>
      </c>
      <c r="BF334" s="227">
        <f>IF(N334="snížená",J334,0)</f>
        <v>0</v>
      </c>
      <c r="BG334" s="227">
        <f>IF(N334="zákl. přenesená",J334,0)</f>
        <v>0</v>
      </c>
      <c r="BH334" s="227">
        <f>IF(N334="sníž. přenesená",J334,0)</f>
        <v>0</v>
      </c>
      <c r="BI334" s="227">
        <f>IF(N334="nulová",J334,0)</f>
        <v>0</v>
      </c>
      <c r="BJ334" s="19" t="s">
        <v>82</v>
      </c>
      <c r="BK334" s="227">
        <f>ROUND(I334*H334,2)</f>
        <v>0</v>
      </c>
      <c r="BL334" s="19" t="s">
        <v>336</v>
      </c>
      <c r="BM334" s="226" t="s">
        <v>1236</v>
      </c>
    </row>
    <row r="335" s="2" customFormat="1">
      <c r="A335" s="40"/>
      <c r="B335" s="41"/>
      <c r="C335" s="42"/>
      <c r="D335" s="228" t="s">
        <v>236</v>
      </c>
      <c r="E335" s="42"/>
      <c r="F335" s="229" t="s">
        <v>560</v>
      </c>
      <c r="G335" s="42"/>
      <c r="H335" s="42"/>
      <c r="I335" s="230"/>
      <c r="J335" s="42"/>
      <c r="K335" s="42"/>
      <c r="L335" s="46"/>
      <c r="M335" s="231"/>
      <c r="N335" s="232"/>
      <c r="O335" s="86"/>
      <c r="P335" s="86"/>
      <c r="Q335" s="86"/>
      <c r="R335" s="86"/>
      <c r="S335" s="86"/>
      <c r="T335" s="86"/>
      <c r="U335" s="87"/>
      <c r="V335" s="40"/>
      <c r="W335" s="40"/>
      <c r="X335" s="40"/>
      <c r="Y335" s="40"/>
      <c r="Z335" s="40"/>
      <c r="AA335" s="40"/>
      <c r="AB335" s="40"/>
      <c r="AC335" s="40"/>
      <c r="AD335" s="40"/>
      <c r="AE335" s="40"/>
      <c r="AT335" s="19" t="s">
        <v>236</v>
      </c>
      <c r="AU335" s="19" t="s">
        <v>84</v>
      </c>
    </row>
    <row r="336" s="13" customFormat="1">
      <c r="A336" s="13"/>
      <c r="B336" s="233"/>
      <c r="C336" s="234"/>
      <c r="D336" s="235" t="s">
        <v>238</v>
      </c>
      <c r="E336" s="236" t="s">
        <v>19</v>
      </c>
      <c r="F336" s="237" t="s">
        <v>1235</v>
      </c>
      <c r="G336" s="234"/>
      <c r="H336" s="238">
        <v>12.34</v>
      </c>
      <c r="I336" s="239"/>
      <c r="J336" s="234"/>
      <c r="K336" s="234"/>
      <c r="L336" s="240"/>
      <c r="M336" s="241"/>
      <c r="N336" s="242"/>
      <c r="O336" s="242"/>
      <c r="P336" s="242"/>
      <c r="Q336" s="242"/>
      <c r="R336" s="242"/>
      <c r="S336" s="242"/>
      <c r="T336" s="242"/>
      <c r="U336" s="243"/>
      <c r="V336" s="13"/>
      <c r="W336" s="13"/>
      <c r="X336" s="13"/>
      <c r="Y336" s="13"/>
      <c r="Z336" s="13"/>
      <c r="AA336" s="13"/>
      <c r="AB336" s="13"/>
      <c r="AC336" s="13"/>
      <c r="AD336" s="13"/>
      <c r="AE336" s="13"/>
      <c r="AT336" s="244" t="s">
        <v>238</v>
      </c>
      <c r="AU336" s="244" t="s">
        <v>84</v>
      </c>
      <c r="AV336" s="13" t="s">
        <v>84</v>
      </c>
      <c r="AW336" s="13" t="s">
        <v>37</v>
      </c>
      <c r="AX336" s="13" t="s">
        <v>75</v>
      </c>
      <c r="AY336" s="244" t="s">
        <v>227</v>
      </c>
    </row>
    <row r="337" s="14" customFormat="1">
      <c r="A337" s="14"/>
      <c r="B337" s="245"/>
      <c r="C337" s="246"/>
      <c r="D337" s="235" t="s">
        <v>238</v>
      </c>
      <c r="E337" s="247" t="s">
        <v>19</v>
      </c>
      <c r="F337" s="248" t="s">
        <v>240</v>
      </c>
      <c r="G337" s="246"/>
      <c r="H337" s="249">
        <v>12.34</v>
      </c>
      <c r="I337" s="250"/>
      <c r="J337" s="246"/>
      <c r="K337" s="246"/>
      <c r="L337" s="251"/>
      <c r="M337" s="252"/>
      <c r="N337" s="253"/>
      <c r="O337" s="253"/>
      <c r="P337" s="253"/>
      <c r="Q337" s="253"/>
      <c r="R337" s="253"/>
      <c r="S337" s="253"/>
      <c r="T337" s="253"/>
      <c r="U337" s="254"/>
      <c r="V337" s="14"/>
      <c r="W337" s="14"/>
      <c r="X337" s="14"/>
      <c r="Y337" s="14"/>
      <c r="Z337" s="14"/>
      <c r="AA337" s="14"/>
      <c r="AB337" s="14"/>
      <c r="AC337" s="14"/>
      <c r="AD337" s="14"/>
      <c r="AE337" s="14"/>
      <c r="AT337" s="255" t="s">
        <v>238</v>
      </c>
      <c r="AU337" s="255" t="s">
        <v>84</v>
      </c>
      <c r="AV337" s="14" t="s">
        <v>234</v>
      </c>
      <c r="AW337" s="14" t="s">
        <v>37</v>
      </c>
      <c r="AX337" s="14" t="s">
        <v>82</v>
      </c>
      <c r="AY337" s="255" t="s">
        <v>227</v>
      </c>
    </row>
    <row r="338" s="2" customFormat="1" ht="24.15" customHeight="1">
      <c r="A338" s="40"/>
      <c r="B338" s="41"/>
      <c r="C338" s="215" t="s">
        <v>721</v>
      </c>
      <c r="D338" s="215" t="s">
        <v>229</v>
      </c>
      <c r="E338" s="216" t="s">
        <v>562</v>
      </c>
      <c r="F338" s="217" t="s">
        <v>563</v>
      </c>
      <c r="G338" s="218" t="s">
        <v>259</v>
      </c>
      <c r="H338" s="219">
        <v>12.34</v>
      </c>
      <c r="I338" s="220"/>
      <c r="J338" s="221">
        <f>ROUND(I338*H338,2)</f>
        <v>0</v>
      </c>
      <c r="K338" s="217" t="s">
        <v>233</v>
      </c>
      <c r="L338" s="46"/>
      <c r="M338" s="222" t="s">
        <v>19</v>
      </c>
      <c r="N338" s="223" t="s">
        <v>46</v>
      </c>
      <c r="O338" s="86"/>
      <c r="P338" s="224">
        <f>O338*H338</f>
        <v>0</v>
      </c>
      <c r="Q338" s="224">
        <v>0.0051999999999999998</v>
      </c>
      <c r="R338" s="224">
        <f>Q338*H338</f>
        <v>0.064168000000000003</v>
      </c>
      <c r="S338" s="224">
        <v>0</v>
      </c>
      <c r="T338" s="224">
        <f>S338*H338</f>
        <v>0</v>
      </c>
      <c r="U338" s="225" t="s">
        <v>19</v>
      </c>
      <c r="V338" s="40"/>
      <c r="W338" s="40"/>
      <c r="X338" s="40"/>
      <c r="Y338" s="40"/>
      <c r="Z338" s="40"/>
      <c r="AA338" s="40"/>
      <c r="AB338" s="40"/>
      <c r="AC338" s="40"/>
      <c r="AD338" s="40"/>
      <c r="AE338" s="40"/>
      <c r="AR338" s="226" t="s">
        <v>336</v>
      </c>
      <c r="AT338" s="226" t="s">
        <v>229</v>
      </c>
      <c r="AU338" s="226" t="s">
        <v>84</v>
      </c>
      <c r="AY338" s="19" t="s">
        <v>227</v>
      </c>
      <c r="BE338" s="227">
        <f>IF(N338="základní",J338,0)</f>
        <v>0</v>
      </c>
      <c r="BF338" s="227">
        <f>IF(N338="snížená",J338,0)</f>
        <v>0</v>
      </c>
      <c r="BG338" s="227">
        <f>IF(N338="zákl. přenesená",J338,0)</f>
        <v>0</v>
      </c>
      <c r="BH338" s="227">
        <f>IF(N338="sníž. přenesená",J338,0)</f>
        <v>0</v>
      </c>
      <c r="BI338" s="227">
        <f>IF(N338="nulová",J338,0)</f>
        <v>0</v>
      </c>
      <c r="BJ338" s="19" t="s">
        <v>82</v>
      </c>
      <c r="BK338" s="227">
        <f>ROUND(I338*H338,2)</f>
        <v>0</v>
      </c>
      <c r="BL338" s="19" t="s">
        <v>336</v>
      </c>
      <c r="BM338" s="226" t="s">
        <v>1237</v>
      </c>
    </row>
    <row r="339" s="2" customFormat="1">
      <c r="A339" s="40"/>
      <c r="B339" s="41"/>
      <c r="C339" s="42"/>
      <c r="D339" s="228" t="s">
        <v>236</v>
      </c>
      <c r="E339" s="42"/>
      <c r="F339" s="229" t="s">
        <v>565</v>
      </c>
      <c r="G339" s="42"/>
      <c r="H339" s="42"/>
      <c r="I339" s="230"/>
      <c r="J339" s="42"/>
      <c r="K339" s="42"/>
      <c r="L339" s="46"/>
      <c r="M339" s="231"/>
      <c r="N339" s="232"/>
      <c r="O339" s="86"/>
      <c r="P339" s="86"/>
      <c r="Q339" s="86"/>
      <c r="R339" s="86"/>
      <c r="S339" s="86"/>
      <c r="T339" s="86"/>
      <c r="U339" s="87"/>
      <c r="V339" s="40"/>
      <c r="W339" s="40"/>
      <c r="X339" s="40"/>
      <c r="Y339" s="40"/>
      <c r="Z339" s="40"/>
      <c r="AA339" s="40"/>
      <c r="AB339" s="40"/>
      <c r="AC339" s="40"/>
      <c r="AD339" s="40"/>
      <c r="AE339" s="40"/>
      <c r="AT339" s="19" t="s">
        <v>236</v>
      </c>
      <c r="AU339" s="19" t="s">
        <v>84</v>
      </c>
    </row>
    <row r="340" s="13" customFormat="1">
      <c r="A340" s="13"/>
      <c r="B340" s="233"/>
      <c r="C340" s="234"/>
      <c r="D340" s="235" t="s">
        <v>238</v>
      </c>
      <c r="E340" s="236" t="s">
        <v>19</v>
      </c>
      <c r="F340" s="237" t="s">
        <v>1235</v>
      </c>
      <c r="G340" s="234"/>
      <c r="H340" s="238">
        <v>12.34</v>
      </c>
      <c r="I340" s="239"/>
      <c r="J340" s="234"/>
      <c r="K340" s="234"/>
      <c r="L340" s="240"/>
      <c r="M340" s="241"/>
      <c r="N340" s="242"/>
      <c r="O340" s="242"/>
      <c r="P340" s="242"/>
      <c r="Q340" s="242"/>
      <c r="R340" s="242"/>
      <c r="S340" s="242"/>
      <c r="T340" s="242"/>
      <c r="U340" s="243"/>
      <c r="V340" s="13"/>
      <c r="W340" s="13"/>
      <c r="X340" s="13"/>
      <c r="Y340" s="13"/>
      <c r="Z340" s="13"/>
      <c r="AA340" s="13"/>
      <c r="AB340" s="13"/>
      <c r="AC340" s="13"/>
      <c r="AD340" s="13"/>
      <c r="AE340" s="13"/>
      <c r="AT340" s="244" t="s">
        <v>238</v>
      </c>
      <c r="AU340" s="244" t="s">
        <v>84</v>
      </c>
      <c r="AV340" s="13" t="s">
        <v>84</v>
      </c>
      <c r="AW340" s="13" t="s">
        <v>37</v>
      </c>
      <c r="AX340" s="13" t="s">
        <v>75</v>
      </c>
      <c r="AY340" s="244" t="s">
        <v>227</v>
      </c>
    </row>
    <row r="341" s="14" customFormat="1">
      <c r="A341" s="14"/>
      <c r="B341" s="245"/>
      <c r="C341" s="246"/>
      <c r="D341" s="235" t="s">
        <v>238</v>
      </c>
      <c r="E341" s="247" t="s">
        <v>19</v>
      </c>
      <c r="F341" s="248" t="s">
        <v>240</v>
      </c>
      <c r="G341" s="246"/>
      <c r="H341" s="249">
        <v>12.34</v>
      </c>
      <c r="I341" s="250"/>
      <c r="J341" s="246"/>
      <c r="K341" s="246"/>
      <c r="L341" s="251"/>
      <c r="M341" s="252"/>
      <c r="N341" s="253"/>
      <c r="O341" s="253"/>
      <c r="P341" s="253"/>
      <c r="Q341" s="253"/>
      <c r="R341" s="253"/>
      <c r="S341" s="253"/>
      <c r="T341" s="253"/>
      <c r="U341" s="254"/>
      <c r="V341" s="14"/>
      <c r="W341" s="14"/>
      <c r="X341" s="14"/>
      <c r="Y341" s="14"/>
      <c r="Z341" s="14"/>
      <c r="AA341" s="14"/>
      <c r="AB341" s="14"/>
      <c r="AC341" s="14"/>
      <c r="AD341" s="14"/>
      <c r="AE341" s="14"/>
      <c r="AT341" s="255" t="s">
        <v>238</v>
      </c>
      <c r="AU341" s="255" t="s">
        <v>84</v>
      </c>
      <c r="AV341" s="14" t="s">
        <v>234</v>
      </c>
      <c r="AW341" s="14" t="s">
        <v>37</v>
      </c>
      <c r="AX341" s="14" t="s">
        <v>82</v>
      </c>
      <c r="AY341" s="255" t="s">
        <v>227</v>
      </c>
    </row>
    <row r="342" s="2" customFormat="1" ht="24.15" customHeight="1">
      <c r="A342" s="40"/>
      <c r="B342" s="41"/>
      <c r="C342" s="256" t="s">
        <v>726</v>
      </c>
      <c r="D342" s="256" t="s">
        <v>241</v>
      </c>
      <c r="E342" s="257" t="s">
        <v>567</v>
      </c>
      <c r="F342" s="258" t="s">
        <v>568</v>
      </c>
      <c r="G342" s="259" t="s">
        <v>259</v>
      </c>
      <c r="H342" s="260">
        <v>13.574</v>
      </c>
      <c r="I342" s="261"/>
      <c r="J342" s="262">
        <f>ROUND(I342*H342,2)</f>
        <v>0</v>
      </c>
      <c r="K342" s="258" t="s">
        <v>233</v>
      </c>
      <c r="L342" s="263"/>
      <c r="M342" s="264" t="s">
        <v>19</v>
      </c>
      <c r="N342" s="265" t="s">
        <v>46</v>
      </c>
      <c r="O342" s="86"/>
      <c r="P342" s="224">
        <f>O342*H342</f>
        <v>0</v>
      </c>
      <c r="Q342" s="224">
        <v>0.021999999999999999</v>
      </c>
      <c r="R342" s="224">
        <f>Q342*H342</f>
        <v>0.298628</v>
      </c>
      <c r="S342" s="224">
        <v>0</v>
      </c>
      <c r="T342" s="224">
        <f>S342*H342</f>
        <v>0</v>
      </c>
      <c r="U342" s="225" t="s">
        <v>19</v>
      </c>
      <c r="V342" s="40"/>
      <c r="W342" s="40"/>
      <c r="X342" s="40"/>
      <c r="Y342" s="40"/>
      <c r="Z342" s="40"/>
      <c r="AA342" s="40"/>
      <c r="AB342" s="40"/>
      <c r="AC342" s="40"/>
      <c r="AD342" s="40"/>
      <c r="AE342" s="40"/>
      <c r="AR342" s="226" t="s">
        <v>491</v>
      </c>
      <c r="AT342" s="226" t="s">
        <v>241</v>
      </c>
      <c r="AU342" s="226" t="s">
        <v>84</v>
      </c>
      <c r="AY342" s="19" t="s">
        <v>227</v>
      </c>
      <c r="BE342" s="227">
        <f>IF(N342="základní",J342,0)</f>
        <v>0</v>
      </c>
      <c r="BF342" s="227">
        <f>IF(N342="snížená",J342,0)</f>
        <v>0</v>
      </c>
      <c r="BG342" s="227">
        <f>IF(N342="zákl. přenesená",J342,0)</f>
        <v>0</v>
      </c>
      <c r="BH342" s="227">
        <f>IF(N342="sníž. přenesená",J342,0)</f>
        <v>0</v>
      </c>
      <c r="BI342" s="227">
        <f>IF(N342="nulová",J342,0)</f>
        <v>0</v>
      </c>
      <c r="BJ342" s="19" t="s">
        <v>82</v>
      </c>
      <c r="BK342" s="227">
        <f>ROUND(I342*H342,2)</f>
        <v>0</v>
      </c>
      <c r="BL342" s="19" t="s">
        <v>336</v>
      </c>
      <c r="BM342" s="226" t="s">
        <v>1238</v>
      </c>
    </row>
    <row r="343" s="13" customFormat="1">
      <c r="A343" s="13"/>
      <c r="B343" s="233"/>
      <c r="C343" s="234"/>
      <c r="D343" s="235" t="s">
        <v>238</v>
      </c>
      <c r="E343" s="234"/>
      <c r="F343" s="237" t="s">
        <v>1239</v>
      </c>
      <c r="G343" s="234"/>
      <c r="H343" s="238">
        <v>13.574</v>
      </c>
      <c r="I343" s="239"/>
      <c r="J343" s="234"/>
      <c r="K343" s="234"/>
      <c r="L343" s="240"/>
      <c r="M343" s="241"/>
      <c r="N343" s="242"/>
      <c r="O343" s="242"/>
      <c r="P343" s="242"/>
      <c r="Q343" s="242"/>
      <c r="R343" s="242"/>
      <c r="S343" s="242"/>
      <c r="T343" s="242"/>
      <c r="U343" s="243"/>
      <c r="V343" s="13"/>
      <c r="W343" s="13"/>
      <c r="X343" s="13"/>
      <c r="Y343" s="13"/>
      <c r="Z343" s="13"/>
      <c r="AA343" s="13"/>
      <c r="AB343" s="13"/>
      <c r="AC343" s="13"/>
      <c r="AD343" s="13"/>
      <c r="AE343" s="13"/>
      <c r="AT343" s="244" t="s">
        <v>238</v>
      </c>
      <c r="AU343" s="244" t="s">
        <v>84</v>
      </c>
      <c r="AV343" s="13" t="s">
        <v>84</v>
      </c>
      <c r="AW343" s="13" t="s">
        <v>4</v>
      </c>
      <c r="AX343" s="13" t="s">
        <v>82</v>
      </c>
      <c r="AY343" s="244" t="s">
        <v>227</v>
      </c>
    </row>
    <row r="344" s="2" customFormat="1" ht="24.15" customHeight="1">
      <c r="A344" s="40"/>
      <c r="B344" s="41"/>
      <c r="C344" s="215" t="s">
        <v>734</v>
      </c>
      <c r="D344" s="215" t="s">
        <v>229</v>
      </c>
      <c r="E344" s="216" t="s">
        <v>572</v>
      </c>
      <c r="F344" s="217" t="s">
        <v>573</v>
      </c>
      <c r="G344" s="218" t="s">
        <v>259</v>
      </c>
      <c r="H344" s="219">
        <v>12.34</v>
      </c>
      <c r="I344" s="220"/>
      <c r="J344" s="221">
        <f>ROUND(I344*H344,2)</f>
        <v>0</v>
      </c>
      <c r="K344" s="217" t="s">
        <v>233</v>
      </c>
      <c r="L344" s="46"/>
      <c r="M344" s="222" t="s">
        <v>19</v>
      </c>
      <c r="N344" s="223" t="s">
        <v>46</v>
      </c>
      <c r="O344" s="86"/>
      <c r="P344" s="224">
        <f>O344*H344</f>
        <v>0</v>
      </c>
      <c r="Q344" s="224">
        <v>0</v>
      </c>
      <c r="R344" s="224">
        <f>Q344*H344</f>
        <v>0</v>
      </c>
      <c r="S344" s="224">
        <v>0</v>
      </c>
      <c r="T344" s="224">
        <f>S344*H344</f>
        <v>0</v>
      </c>
      <c r="U344" s="225" t="s">
        <v>19</v>
      </c>
      <c r="V344" s="40"/>
      <c r="W344" s="40"/>
      <c r="X344" s="40"/>
      <c r="Y344" s="40"/>
      <c r="Z344" s="40"/>
      <c r="AA344" s="40"/>
      <c r="AB344" s="40"/>
      <c r="AC344" s="40"/>
      <c r="AD344" s="40"/>
      <c r="AE344" s="40"/>
      <c r="AR344" s="226" t="s">
        <v>336</v>
      </c>
      <c r="AT344" s="226" t="s">
        <v>229</v>
      </c>
      <c r="AU344" s="226" t="s">
        <v>84</v>
      </c>
      <c r="AY344" s="19" t="s">
        <v>227</v>
      </c>
      <c r="BE344" s="227">
        <f>IF(N344="základní",J344,0)</f>
        <v>0</v>
      </c>
      <c r="BF344" s="227">
        <f>IF(N344="snížená",J344,0)</f>
        <v>0</v>
      </c>
      <c r="BG344" s="227">
        <f>IF(N344="zákl. přenesená",J344,0)</f>
        <v>0</v>
      </c>
      <c r="BH344" s="227">
        <f>IF(N344="sníž. přenesená",J344,0)</f>
        <v>0</v>
      </c>
      <c r="BI344" s="227">
        <f>IF(N344="nulová",J344,0)</f>
        <v>0</v>
      </c>
      <c r="BJ344" s="19" t="s">
        <v>82</v>
      </c>
      <c r="BK344" s="227">
        <f>ROUND(I344*H344,2)</f>
        <v>0</v>
      </c>
      <c r="BL344" s="19" t="s">
        <v>336</v>
      </c>
      <c r="BM344" s="226" t="s">
        <v>1240</v>
      </c>
    </row>
    <row r="345" s="2" customFormat="1">
      <c r="A345" s="40"/>
      <c r="B345" s="41"/>
      <c r="C345" s="42"/>
      <c r="D345" s="228" t="s">
        <v>236</v>
      </c>
      <c r="E345" s="42"/>
      <c r="F345" s="229" t="s">
        <v>575</v>
      </c>
      <c r="G345" s="42"/>
      <c r="H345" s="42"/>
      <c r="I345" s="230"/>
      <c r="J345" s="42"/>
      <c r="K345" s="42"/>
      <c r="L345" s="46"/>
      <c r="M345" s="231"/>
      <c r="N345" s="232"/>
      <c r="O345" s="86"/>
      <c r="P345" s="86"/>
      <c r="Q345" s="86"/>
      <c r="R345" s="86"/>
      <c r="S345" s="86"/>
      <c r="T345" s="86"/>
      <c r="U345" s="87"/>
      <c r="V345" s="40"/>
      <c r="W345" s="40"/>
      <c r="X345" s="40"/>
      <c r="Y345" s="40"/>
      <c r="Z345" s="40"/>
      <c r="AA345" s="40"/>
      <c r="AB345" s="40"/>
      <c r="AC345" s="40"/>
      <c r="AD345" s="40"/>
      <c r="AE345" s="40"/>
      <c r="AT345" s="19" t="s">
        <v>236</v>
      </c>
      <c r="AU345" s="19" t="s">
        <v>84</v>
      </c>
    </row>
    <row r="346" s="13" customFormat="1">
      <c r="A346" s="13"/>
      <c r="B346" s="233"/>
      <c r="C346" s="234"/>
      <c r="D346" s="235" t="s">
        <v>238</v>
      </c>
      <c r="E346" s="236" t="s">
        <v>19</v>
      </c>
      <c r="F346" s="237" t="s">
        <v>1235</v>
      </c>
      <c r="G346" s="234"/>
      <c r="H346" s="238">
        <v>12.34</v>
      </c>
      <c r="I346" s="239"/>
      <c r="J346" s="234"/>
      <c r="K346" s="234"/>
      <c r="L346" s="240"/>
      <c r="M346" s="241"/>
      <c r="N346" s="242"/>
      <c r="O346" s="242"/>
      <c r="P346" s="242"/>
      <c r="Q346" s="242"/>
      <c r="R346" s="242"/>
      <c r="S346" s="242"/>
      <c r="T346" s="242"/>
      <c r="U346" s="243"/>
      <c r="V346" s="13"/>
      <c r="W346" s="13"/>
      <c r="X346" s="13"/>
      <c r="Y346" s="13"/>
      <c r="Z346" s="13"/>
      <c r="AA346" s="13"/>
      <c r="AB346" s="13"/>
      <c r="AC346" s="13"/>
      <c r="AD346" s="13"/>
      <c r="AE346" s="13"/>
      <c r="AT346" s="244" t="s">
        <v>238</v>
      </c>
      <c r="AU346" s="244" t="s">
        <v>84</v>
      </c>
      <c r="AV346" s="13" t="s">
        <v>84</v>
      </c>
      <c r="AW346" s="13" t="s">
        <v>37</v>
      </c>
      <c r="AX346" s="13" t="s">
        <v>75</v>
      </c>
      <c r="AY346" s="244" t="s">
        <v>227</v>
      </c>
    </row>
    <row r="347" s="14" customFormat="1">
      <c r="A347" s="14"/>
      <c r="B347" s="245"/>
      <c r="C347" s="246"/>
      <c r="D347" s="235" t="s">
        <v>238</v>
      </c>
      <c r="E347" s="247" t="s">
        <v>19</v>
      </c>
      <c r="F347" s="248" t="s">
        <v>240</v>
      </c>
      <c r="G347" s="246"/>
      <c r="H347" s="249">
        <v>12.34</v>
      </c>
      <c r="I347" s="250"/>
      <c r="J347" s="246"/>
      <c r="K347" s="246"/>
      <c r="L347" s="251"/>
      <c r="M347" s="252"/>
      <c r="N347" s="253"/>
      <c r="O347" s="253"/>
      <c r="P347" s="253"/>
      <c r="Q347" s="253"/>
      <c r="R347" s="253"/>
      <c r="S347" s="253"/>
      <c r="T347" s="253"/>
      <c r="U347" s="254"/>
      <c r="V347" s="14"/>
      <c r="W347" s="14"/>
      <c r="X347" s="14"/>
      <c r="Y347" s="14"/>
      <c r="Z347" s="14"/>
      <c r="AA347" s="14"/>
      <c r="AB347" s="14"/>
      <c r="AC347" s="14"/>
      <c r="AD347" s="14"/>
      <c r="AE347" s="14"/>
      <c r="AT347" s="255" t="s">
        <v>238</v>
      </c>
      <c r="AU347" s="255" t="s">
        <v>84</v>
      </c>
      <c r="AV347" s="14" t="s">
        <v>234</v>
      </c>
      <c r="AW347" s="14" t="s">
        <v>37</v>
      </c>
      <c r="AX347" s="14" t="s">
        <v>82</v>
      </c>
      <c r="AY347" s="255" t="s">
        <v>227</v>
      </c>
    </row>
    <row r="348" s="2" customFormat="1" ht="16.5" customHeight="1">
      <c r="A348" s="40"/>
      <c r="B348" s="41"/>
      <c r="C348" s="215" t="s">
        <v>739</v>
      </c>
      <c r="D348" s="215" t="s">
        <v>229</v>
      </c>
      <c r="E348" s="216" t="s">
        <v>577</v>
      </c>
      <c r="F348" s="217" t="s">
        <v>578</v>
      </c>
      <c r="G348" s="218" t="s">
        <v>259</v>
      </c>
      <c r="H348" s="219">
        <v>12.34</v>
      </c>
      <c r="I348" s="220"/>
      <c r="J348" s="221">
        <f>ROUND(I348*H348,2)</f>
        <v>0</v>
      </c>
      <c r="K348" s="217" t="s">
        <v>233</v>
      </c>
      <c r="L348" s="46"/>
      <c r="M348" s="222" t="s">
        <v>19</v>
      </c>
      <c r="N348" s="223" t="s">
        <v>46</v>
      </c>
      <c r="O348" s="86"/>
      <c r="P348" s="224">
        <f>O348*H348</f>
        <v>0</v>
      </c>
      <c r="Q348" s="224">
        <v>0.0015</v>
      </c>
      <c r="R348" s="224">
        <f>Q348*H348</f>
        <v>0.018509999999999999</v>
      </c>
      <c r="S348" s="224">
        <v>0</v>
      </c>
      <c r="T348" s="224">
        <f>S348*H348</f>
        <v>0</v>
      </c>
      <c r="U348" s="225" t="s">
        <v>19</v>
      </c>
      <c r="V348" s="40"/>
      <c r="W348" s="40"/>
      <c r="X348" s="40"/>
      <c r="Y348" s="40"/>
      <c r="Z348" s="40"/>
      <c r="AA348" s="40"/>
      <c r="AB348" s="40"/>
      <c r="AC348" s="40"/>
      <c r="AD348" s="40"/>
      <c r="AE348" s="40"/>
      <c r="AR348" s="226" t="s">
        <v>336</v>
      </c>
      <c r="AT348" s="226" t="s">
        <v>229</v>
      </c>
      <c r="AU348" s="226" t="s">
        <v>84</v>
      </c>
      <c r="AY348" s="19" t="s">
        <v>227</v>
      </c>
      <c r="BE348" s="227">
        <f>IF(N348="základní",J348,0)</f>
        <v>0</v>
      </c>
      <c r="BF348" s="227">
        <f>IF(N348="snížená",J348,0)</f>
        <v>0</v>
      </c>
      <c r="BG348" s="227">
        <f>IF(N348="zákl. přenesená",J348,0)</f>
        <v>0</v>
      </c>
      <c r="BH348" s="227">
        <f>IF(N348="sníž. přenesená",J348,0)</f>
        <v>0</v>
      </c>
      <c r="BI348" s="227">
        <f>IF(N348="nulová",J348,0)</f>
        <v>0</v>
      </c>
      <c r="BJ348" s="19" t="s">
        <v>82</v>
      </c>
      <c r="BK348" s="227">
        <f>ROUND(I348*H348,2)</f>
        <v>0</v>
      </c>
      <c r="BL348" s="19" t="s">
        <v>336</v>
      </c>
      <c r="BM348" s="226" t="s">
        <v>1241</v>
      </c>
    </row>
    <row r="349" s="2" customFormat="1">
      <c r="A349" s="40"/>
      <c r="B349" s="41"/>
      <c r="C349" s="42"/>
      <c r="D349" s="228" t="s">
        <v>236</v>
      </c>
      <c r="E349" s="42"/>
      <c r="F349" s="229" t="s">
        <v>580</v>
      </c>
      <c r="G349" s="42"/>
      <c r="H349" s="42"/>
      <c r="I349" s="230"/>
      <c r="J349" s="42"/>
      <c r="K349" s="42"/>
      <c r="L349" s="46"/>
      <c r="M349" s="231"/>
      <c r="N349" s="232"/>
      <c r="O349" s="86"/>
      <c r="P349" s="86"/>
      <c r="Q349" s="86"/>
      <c r="R349" s="86"/>
      <c r="S349" s="86"/>
      <c r="T349" s="86"/>
      <c r="U349" s="87"/>
      <c r="V349" s="40"/>
      <c r="W349" s="40"/>
      <c r="X349" s="40"/>
      <c r="Y349" s="40"/>
      <c r="Z349" s="40"/>
      <c r="AA349" s="40"/>
      <c r="AB349" s="40"/>
      <c r="AC349" s="40"/>
      <c r="AD349" s="40"/>
      <c r="AE349" s="40"/>
      <c r="AT349" s="19" t="s">
        <v>236</v>
      </c>
      <c r="AU349" s="19" t="s">
        <v>84</v>
      </c>
    </row>
    <row r="350" s="13" customFormat="1">
      <c r="A350" s="13"/>
      <c r="B350" s="233"/>
      <c r="C350" s="234"/>
      <c r="D350" s="235" t="s">
        <v>238</v>
      </c>
      <c r="E350" s="236" t="s">
        <v>19</v>
      </c>
      <c r="F350" s="237" t="s">
        <v>1235</v>
      </c>
      <c r="G350" s="234"/>
      <c r="H350" s="238">
        <v>12.34</v>
      </c>
      <c r="I350" s="239"/>
      <c r="J350" s="234"/>
      <c r="K350" s="234"/>
      <c r="L350" s="240"/>
      <c r="M350" s="241"/>
      <c r="N350" s="242"/>
      <c r="O350" s="242"/>
      <c r="P350" s="242"/>
      <c r="Q350" s="242"/>
      <c r="R350" s="242"/>
      <c r="S350" s="242"/>
      <c r="T350" s="242"/>
      <c r="U350" s="243"/>
      <c r="V350" s="13"/>
      <c r="W350" s="13"/>
      <c r="X350" s="13"/>
      <c r="Y350" s="13"/>
      <c r="Z350" s="13"/>
      <c r="AA350" s="13"/>
      <c r="AB350" s="13"/>
      <c r="AC350" s="13"/>
      <c r="AD350" s="13"/>
      <c r="AE350" s="13"/>
      <c r="AT350" s="244" t="s">
        <v>238</v>
      </c>
      <c r="AU350" s="244" t="s">
        <v>84</v>
      </c>
      <c r="AV350" s="13" t="s">
        <v>84</v>
      </c>
      <c r="AW350" s="13" t="s">
        <v>37</v>
      </c>
      <c r="AX350" s="13" t="s">
        <v>75</v>
      </c>
      <c r="AY350" s="244" t="s">
        <v>227</v>
      </c>
    </row>
    <row r="351" s="14" customFormat="1">
      <c r="A351" s="14"/>
      <c r="B351" s="245"/>
      <c r="C351" s="246"/>
      <c r="D351" s="235" t="s">
        <v>238</v>
      </c>
      <c r="E351" s="247" t="s">
        <v>19</v>
      </c>
      <c r="F351" s="248" t="s">
        <v>240</v>
      </c>
      <c r="G351" s="246"/>
      <c r="H351" s="249">
        <v>12.34</v>
      </c>
      <c r="I351" s="250"/>
      <c r="J351" s="246"/>
      <c r="K351" s="246"/>
      <c r="L351" s="251"/>
      <c r="M351" s="252"/>
      <c r="N351" s="253"/>
      <c r="O351" s="253"/>
      <c r="P351" s="253"/>
      <c r="Q351" s="253"/>
      <c r="R351" s="253"/>
      <c r="S351" s="253"/>
      <c r="T351" s="253"/>
      <c r="U351" s="254"/>
      <c r="V351" s="14"/>
      <c r="W351" s="14"/>
      <c r="X351" s="14"/>
      <c r="Y351" s="14"/>
      <c r="Z351" s="14"/>
      <c r="AA351" s="14"/>
      <c r="AB351" s="14"/>
      <c r="AC351" s="14"/>
      <c r="AD351" s="14"/>
      <c r="AE351" s="14"/>
      <c r="AT351" s="255" t="s">
        <v>238</v>
      </c>
      <c r="AU351" s="255" t="s">
        <v>84</v>
      </c>
      <c r="AV351" s="14" t="s">
        <v>234</v>
      </c>
      <c r="AW351" s="14" t="s">
        <v>37</v>
      </c>
      <c r="AX351" s="14" t="s">
        <v>82</v>
      </c>
      <c r="AY351" s="255" t="s">
        <v>227</v>
      </c>
    </row>
    <row r="352" s="2" customFormat="1" ht="16.5" customHeight="1">
      <c r="A352" s="40"/>
      <c r="B352" s="41"/>
      <c r="C352" s="215" t="s">
        <v>744</v>
      </c>
      <c r="D352" s="215" t="s">
        <v>229</v>
      </c>
      <c r="E352" s="216" t="s">
        <v>582</v>
      </c>
      <c r="F352" s="217" t="s">
        <v>583</v>
      </c>
      <c r="G352" s="218" t="s">
        <v>309</v>
      </c>
      <c r="H352" s="219">
        <v>24.149999999999999</v>
      </c>
      <c r="I352" s="220"/>
      <c r="J352" s="221">
        <f>ROUND(I352*H352,2)</f>
        <v>0</v>
      </c>
      <c r="K352" s="217" t="s">
        <v>233</v>
      </c>
      <c r="L352" s="46"/>
      <c r="M352" s="222" t="s">
        <v>19</v>
      </c>
      <c r="N352" s="223" t="s">
        <v>46</v>
      </c>
      <c r="O352" s="86"/>
      <c r="P352" s="224">
        <f>O352*H352</f>
        <v>0</v>
      </c>
      <c r="Q352" s="224">
        <v>3.0000000000000001E-05</v>
      </c>
      <c r="R352" s="224">
        <f>Q352*H352</f>
        <v>0.00072449999999999999</v>
      </c>
      <c r="S352" s="224">
        <v>0</v>
      </c>
      <c r="T352" s="224">
        <f>S352*H352</f>
        <v>0</v>
      </c>
      <c r="U352" s="225" t="s">
        <v>19</v>
      </c>
      <c r="V352" s="40"/>
      <c r="W352" s="40"/>
      <c r="X352" s="40"/>
      <c r="Y352" s="40"/>
      <c r="Z352" s="40"/>
      <c r="AA352" s="40"/>
      <c r="AB352" s="40"/>
      <c r="AC352" s="40"/>
      <c r="AD352" s="40"/>
      <c r="AE352" s="40"/>
      <c r="AR352" s="226" t="s">
        <v>336</v>
      </c>
      <c r="AT352" s="226" t="s">
        <v>229</v>
      </c>
      <c r="AU352" s="226" t="s">
        <v>84</v>
      </c>
      <c r="AY352" s="19" t="s">
        <v>227</v>
      </c>
      <c r="BE352" s="227">
        <f>IF(N352="základní",J352,0)</f>
        <v>0</v>
      </c>
      <c r="BF352" s="227">
        <f>IF(N352="snížená",J352,0)</f>
        <v>0</v>
      </c>
      <c r="BG352" s="227">
        <f>IF(N352="zákl. přenesená",J352,0)</f>
        <v>0</v>
      </c>
      <c r="BH352" s="227">
        <f>IF(N352="sníž. přenesená",J352,0)</f>
        <v>0</v>
      </c>
      <c r="BI352" s="227">
        <f>IF(N352="nulová",J352,0)</f>
        <v>0</v>
      </c>
      <c r="BJ352" s="19" t="s">
        <v>82</v>
      </c>
      <c r="BK352" s="227">
        <f>ROUND(I352*H352,2)</f>
        <v>0</v>
      </c>
      <c r="BL352" s="19" t="s">
        <v>336</v>
      </c>
      <c r="BM352" s="226" t="s">
        <v>1242</v>
      </c>
    </row>
    <row r="353" s="2" customFormat="1">
      <c r="A353" s="40"/>
      <c r="B353" s="41"/>
      <c r="C353" s="42"/>
      <c r="D353" s="228" t="s">
        <v>236</v>
      </c>
      <c r="E353" s="42"/>
      <c r="F353" s="229" t="s">
        <v>585</v>
      </c>
      <c r="G353" s="42"/>
      <c r="H353" s="42"/>
      <c r="I353" s="230"/>
      <c r="J353" s="42"/>
      <c r="K353" s="42"/>
      <c r="L353" s="46"/>
      <c r="M353" s="231"/>
      <c r="N353" s="232"/>
      <c r="O353" s="86"/>
      <c r="P353" s="86"/>
      <c r="Q353" s="86"/>
      <c r="R353" s="86"/>
      <c r="S353" s="86"/>
      <c r="T353" s="86"/>
      <c r="U353" s="87"/>
      <c r="V353" s="40"/>
      <c r="W353" s="40"/>
      <c r="X353" s="40"/>
      <c r="Y353" s="40"/>
      <c r="Z353" s="40"/>
      <c r="AA353" s="40"/>
      <c r="AB353" s="40"/>
      <c r="AC353" s="40"/>
      <c r="AD353" s="40"/>
      <c r="AE353" s="40"/>
      <c r="AT353" s="19" t="s">
        <v>236</v>
      </c>
      <c r="AU353" s="19" t="s">
        <v>84</v>
      </c>
    </row>
    <row r="354" s="13" customFormat="1">
      <c r="A354" s="13"/>
      <c r="B354" s="233"/>
      <c r="C354" s="234"/>
      <c r="D354" s="235" t="s">
        <v>238</v>
      </c>
      <c r="E354" s="236" t="s">
        <v>19</v>
      </c>
      <c r="F354" s="237" t="s">
        <v>1243</v>
      </c>
      <c r="G354" s="234"/>
      <c r="H354" s="238">
        <v>25.949999999999999</v>
      </c>
      <c r="I354" s="239"/>
      <c r="J354" s="234"/>
      <c r="K354" s="234"/>
      <c r="L354" s="240"/>
      <c r="M354" s="241"/>
      <c r="N354" s="242"/>
      <c r="O354" s="242"/>
      <c r="P354" s="242"/>
      <c r="Q354" s="242"/>
      <c r="R354" s="242"/>
      <c r="S354" s="242"/>
      <c r="T354" s="242"/>
      <c r="U354" s="243"/>
      <c r="V354" s="13"/>
      <c r="W354" s="13"/>
      <c r="X354" s="13"/>
      <c r="Y354" s="13"/>
      <c r="Z354" s="13"/>
      <c r="AA354" s="13"/>
      <c r="AB354" s="13"/>
      <c r="AC354" s="13"/>
      <c r="AD354" s="13"/>
      <c r="AE354" s="13"/>
      <c r="AT354" s="244" t="s">
        <v>238</v>
      </c>
      <c r="AU354" s="244" t="s">
        <v>84</v>
      </c>
      <c r="AV354" s="13" t="s">
        <v>84</v>
      </c>
      <c r="AW354" s="13" t="s">
        <v>37</v>
      </c>
      <c r="AX354" s="13" t="s">
        <v>75</v>
      </c>
      <c r="AY354" s="244" t="s">
        <v>227</v>
      </c>
    </row>
    <row r="355" s="13" customFormat="1">
      <c r="A355" s="13"/>
      <c r="B355" s="233"/>
      <c r="C355" s="234"/>
      <c r="D355" s="235" t="s">
        <v>238</v>
      </c>
      <c r="E355" s="236" t="s">
        <v>19</v>
      </c>
      <c r="F355" s="237" t="s">
        <v>1244</v>
      </c>
      <c r="G355" s="234"/>
      <c r="H355" s="238">
        <v>-1.8</v>
      </c>
      <c r="I355" s="239"/>
      <c r="J355" s="234"/>
      <c r="K355" s="234"/>
      <c r="L355" s="240"/>
      <c r="M355" s="241"/>
      <c r="N355" s="242"/>
      <c r="O355" s="242"/>
      <c r="P355" s="242"/>
      <c r="Q355" s="242"/>
      <c r="R355" s="242"/>
      <c r="S355" s="242"/>
      <c r="T355" s="242"/>
      <c r="U355" s="243"/>
      <c r="V355" s="13"/>
      <c r="W355" s="13"/>
      <c r="X355" s="13"/>
      <c r="Y355" s="13"/>
      <c r="Z355" s="13"/>
      <c r="AA355" s="13"/>
      <c r="AB355" s="13"/>
      <c r="AC355" s="13"/>
      <c r="AD355" s="13"/>
      <c r="AE355" s="13"/>
      <c r="AT355" s="244" t="s">
        <v>238</v>
      </c>
      <c r="AU355" s="244" t="s">
        <v>84</v>
      </c>
      <c r="AV355" s="13" t="s">
        <v>84</v>
      </c>
      <c r="AW355" s="13" t="s">
        <v>37</v>
      </c>
      <c r="AX355" s="13" t="s">
        <v>75</v>
      </c>
      <c r="AY355" s="244" t="s">
        <v>227</v>
      </c>
    </row>
    <row r="356" s="14" customFormat="1">
      <c r="A356" s="14"/>
      <c r="B356" s="245"/>
      <c r="C356" s="246"/>
      <c r="D356" s="235" t="s">
        <v>238</v>
      </c>
      <c r="E356" s="247" t="s">
        <v>19</v>
      </c>
      <c r="F356" s="248" t="s">
        <v>240</v>
      </c>
      <c r="G356" s="246"/>
      <c r="H356" s="249">
        <v>24.149999999999999</v>
      </c>
      <c r="I356" s="250"/>
      <c r="J356" s="246"/>
      <c r="K356" s="246"/>
      <c r="L356" s="251"/>
      <c r="M356" s="252"/>
      <c r="N356" s="253"/>
      <c r="O356" s="253"/>
      <c r="P356" s="253"/>
      <c r="Q356" s="253"/>
      <c r="R356" s="253"/>
      <c r="S356" s="253"/>
      <c r="T356" s="253"/>
      <c r="U356" s="254"/>
      <c r="V356" s="14"/>
      <c r="W356" s="14"/>
      <c r="X356" s="14"/>
      <c r="Y356" s="14"/>
      <c r="Z356" s="14"/>
      <c r="AA356" s="14"/>
      <c r="AB356" s="14"/>
      <c r="AC356" s="14"/>
      <c r="AD356" s="14"/>
      <c r="AE356" s="14"/>
      <c r="AT356" s="255" t="s">
        <v>238</v>
      </c>
      <c r="AU356" s="255" t="s">
        <v>84</v>
      </c>
      <c r="AV356" s="14" t="s">
        <v>234</v>
      </c>
      <c r="AW356" s="14" t="s">
        <v>37</v>
      </c>
      <c r="AX356" s="14" t="s">
        <v>82</v>
      </c>
      <c r="AY356" s="255" t="s">
        <v>227</v>
      </c>
    </row>
    <row r="357" s="2" customFormat="1" ht="16.5" customHeight="1">
      <c r="A357" s="40"/>
      <c r="B357" s="41"/>
      <c r="C357" s="215" t="s">
        <v>750</v>
      </c>
      <c r="D357" s="215" t="s">
        <v>229</v>
      </c>
      <c r="E357" s="216" t="s">
        <v>588</v>
      </c>
      <c r="F357" s="217" t="s">
        <v>589</v>
      </c>
      <c r="G357" s="218" t="s">
        <v>309</v>
      </c>
      <c r="H357" s="219">
        <v>2.5</v>
      </c>
      <c r="I357" s="220"/>
      <c r="J357" s="221">
        <f>ROUND(I357*H357,2)</f>
        <v>0</v>
      </c>
      <c r="K357" s="217" t="s">
        <v>233</v>
      </c>
      <c r="L357" s="46"/>
      <c r="M357" s="222" t="s">
        <v>19</v>
      </c>
      <c r="N357" s="223" t="s">
        <v>46</v>
      </c>
      <c r="O357" s="86"/>
      <c r="P357" s="224">
        <f>O357*H357</f>
        <v>0</v>
      </c>
      <c r="Q357" s="224">
        <v>0</v>
      </c>
      <c r="R357" s="224">
        <f>Q357*H357</f>
        <v>0</v>
      </c>
      <c r="S357" s="224">
        <v>0</v>
      </c>
      <c r="T357" s="224">
        <f>S357*H357</f>
        <v>0</v>
      </c>
      <c r="U357" s="225" t="s">
        <v>19</v>
      </c>
      <c r="V357" s="40"/>
      <c r="W357" s="40"/>
      <c r="X357" s="40"/>
      <c r="Y357" s="40"/>
      <c r="Z357" s="40"/>
      <c r="AA357" s="40"/>
      <c r="AB357" s="40"/>
      <c r="AC357" s="40"/>
      <c r="AD357" s="40"/>
      <c r="AE357" s="40"/>
      <c r="AR357" s="226" t="s">
        <v>336</v>
      </c>
      <c r="AT357" s="226" t="s">
        <v>229</v>
      </c>
      <c r="AU357" s="226" t="s">
        <v>84</v>
      </c>
      <c r="AY357" s="19" t="s">
        <v>227</v>
      </c>
      <c r="BE357" s="227">
        <f>IF(N357="základní",J357,0)</f>
        <v>0</v>
      </c>
      <c r="BF357" s="227">
        <f>IF(N357="snížená",J357,0)</f>
        <v>0</v>
      </c>
      <c r="BG357" s="227">
        <f>IF(N357="zákl. přenesená",J357,0)</f>
        <v>0</v>
      </c>
      <c r="BH357" s="227">
        <f>IF(N357="sníž. přenesená",J357,0)</f>
        <v>0</v>
      </c>
      <c r="BI357" s="227">
        <f>IF(N357="nulová",J357,0)</f>
        <v>0</v>
      </c>
      <c r="BJ357" s="19" t="s">
        <v>82</v>
      </c>
      <c r="BK357" s="227">
        <f>ROUND(I357*H357,2)</f>
        <v>0</v>
      </c>
      <c r="BL357" s="19" t="s">
        <v>336</v>
      </c>
      <c r="BM357" s="226" t="s">
        <v>1245</v>
      </c>
    </row>
    <row r="358" s="2" customFormat="1">
      <c r="A358" s="40"/>
      <c r="B358" s="41"/>
      <c r="C358" s="42"/>
      <c r="D358" s="228" t="s">
        <v>236</v>
      </c>
      <c r="E358" s="42"/>
      <c r="F358" s="229" t="s">
        <v>591</v>
      </c>
      <c r="G358" s="42"/>
      <c r="H358" s="42"/>
      <c r="I358" s="230"/>
      <c r="J358" s="42"/>
      <c r="K358" s="42"/>
      <c r="L358" s="46"/>
      <c r="M358" s="231"/>
      <c r="N358" s="232"/>
      <c r="O358" s="86"/>
      <c r="P358" s="86"/>
      <c r="Q358" s="86"/>
      <c r="R358" s="86"/>
      <c r="S358" s="86"/>
      <c r="T358" s="86"/>
      <c r="U358" s="87"/>
      <c r="V358" s="40"/>
      <c r="W358" s="40"/>
      <c r="X358" s="40"/>
      <c r="Y358" s="40"/>
      <c r="Z358" s="40"/>
      <c r="AA358" s="40"/>
      <c r="AB358" s="40"/>
      <c r="AC358" s="40"/>
      <c r="AD358" s="40"/>
      <c r="AE358" s="40"/>
      <c r="AT358" s="19" t="s">
        <v>236</v>
      </c>
      <c r="AU358" s="19" t="s">
        <v>84</v>
      </c>
    </row>
    <row r="359" s="13" customFormat="1">
      <c r="A359" s="13"/>
      <c r="B359" s="233"/>
      <c r="C359" s="234"/>
      <c r="D359" s="235" t="s">
        <v>238</v>
      </c>
      <c r="E359" s="236" t="s">
        <v>19</v>
      </c>
      <c r="F359" s="237" t="s">
        <v>1246</v>
      </c>
      <c r="G359" s="234"/>
      <c r="H359" s="238">
        <v>2.5</v>
      </c>
      <c r="I359" s="239"/>
      <c r="J359" s="234"/>
      <c r="K359" s="234"/>
      <c r="L359" s="240"/>
      <c r="M359" s="241"/>
      <c r="N359" s="242"/>
      <c r="O359" s="242"/>
      <c r="P359" s="242"/>
      <c r="Q359" s="242"/>
      <c r="R359" s="242"/>
      <c r="S359" s="242"/>
      <c r="T359" s="242"/>
      <c r="U359" s="243"/>
      <c r="V359" s="13"/>
      <c r="W359" s="13"/>
      <c r="X359" s="13"/>
      <c r="Y359" s="13"/>
      <c r="Z359" s="13"/>
      <c r="AA359" s="13"/>
      <c r="AB359" s="13"/>
      <c r="AC359" s="13"/>
      <c r="AD359" s="13"/>
      <c r="AE359" s="13"/>
      <c r="AT359" s="244" t="s">
        <v>238</v>
      </c>
      <c r="AU359" s="244" t="s">
        <v>84</v>
      </c>
      <c r="AV359" s="13" t="s">
        <v>84</v>
      </c>
      <c r="AW359" s="13" t="s">
        <v>37</v>
      </c>
      <c r="AX359" s="13" t="s">
        <v>75</v>
      </c>
      <c r="AY359" s="244" t="s">
        <v>227</v>
      </c>
    </row>
    <row r="360" s="14" customFormat="1">
      <c r="A360" s="14"/>
      <c r="B360" s="245"/>
      <c r="C360" s="246"/>
      <c r="D360" s="235" t="s">
        <v>238</v>
      </c>
      <c r="E360" s="247" t="s">
        <v>19</v>
      </c>
      <c r="F360" s="248" t="s">
        <v>240</v>
      </c>
      <c r="G360" s="246"/>
      <c r="H360" s="249">
        <v>2.5</v>
      </c>
      <c r="I360" s="250"/>
      <c r="J360" s="246"/>
      <c r="K360" s="246"/>
      <c r="L360" s="251"/>
      <c r="M360" s="252"/>
      <c r="N360" s="253"/>
      <c r="O360" s="253"/>
      <c r="P360" s="253"/>
      <c r="Q360" s="253"/>
      <c r="R360" s="253"/>
      <c r="S360" s="253"/>
      <c r="T360" s="253"/>
      <c r="U360" s="254"/>
      <c r="V360" s="14"/>
      <c r="W360" s="14"/>
      <c r="X360" s="14"/>
      <c r="Y360" s="14"/>
      <c r="Z360" s="14"/>
      <c r="AA360" s="14"/>
      <c r="AB360" s="14"/>
      <c r="AC360" s="14"/>
      <c r="AD360" s="14"/>
      <c r="AE360" s="14"/>
      <c r="AT360" s="255" t="s">
        <v>238</v>
      </c>
      <c r="AU360" s="255" t="s">
        <v>84</v>
      </c>
      <c r="AV360" s="14" t="s">
        <v>234</v>
      </c>
      <c r="AW360" s="14" t="s">
        <v>37</v>
      </c>
      <c r="AX360" s="14" t="s">
        <v>82</v>
      </c>
      <c r="AY360" s="255" t="s">
        <v>227</v>
      </c>
    </row>
    <row r="361" s="2" customFormat="1" ht="16.5" customHeight="1">
      <c r="A361" s="40"/>
      <c r="B361" s="41"/>
      <c r="C361" s="215" t="s">
        <v>756</v>
      </c>
      <c r="D361" s="215" t="s">
        <v>229</v>
      </c>
      <c r="E361" s="216" t="s">
        <v>593</v>
      </c>
      <c r="F361" s="217" t="s">
        <v>594</v>
      </c>
      <c r="G361" s="218" t="s">
        <v>348</v>
      </c>
      <c r="H361" s="219">
        <v>12</v>
      </c>
      <c r="I361" s="220"/>
      <c r="J361" s="221">
        <f>ROUND(I361*H361,2)</f>
        <v>0</v>
      </c>
      <c r="K361" s="217" t="s">
        <v>233</v>
      </c>
      <c r="L361" s="46"/>
      <c r="M361" s="222" t="s">
        <v>19</v>
      </c>
      <c r="N361" s="223" t="s">
        <v>46</v>
      </c>
      <c r="O361" s="86"/>
      <c r="P361" s="224">
        <f>O361*H361</f>
        <v>0</v>
      </c>
      <c r="Q361" s="224">
        <v>0.00021000000000000001</v>
      </c>
      <c r="R361" s="224">
        <f>Q361*H361</f>
        <v>0.0025200000000000001</v>
      </c>
      <c r="S361" s="224">
        <v>0</v>
      </c>
      <c r="T361" s="224">
        <f>S361*H361</f>
        <v>0</v>
      </c>
      <c r="U361" s="225" t="s">
        <v>19</v>
      </c>
      <c r="V361" s="40"/>
      <c r="W361" s="40"/>
      <c r="X361" s="40"/>
      <c r="Y361" s="40"/>
      <c r="Z361" s="40"/>
      <c r="AA361" s="40"/>
      <c r="AB361" s="40"/>
      <c r="AC361" s="40"/>
      <c r="AD361" s="40"/>
      <c r="AE361" s="40"/>
      <c r="AR361" s="226" t="s">
        <v>336</v>
      </c>
      <c r="AT361" s="226" t="s">
        <v>229</v>
      </c>
      <c r="AU361" s="226" t="s">
        <v>84</v>
      </c>
      <c r="AY361" s="19" t="s">
        <v>227</v>
      </c>
      <c r="BE361" s="227">
        <f>IF(N361="základní",J361,0)</f>
        <v>0</v>
      </c>
      <c r="BF361" s="227">
        <f>IF(N361="snížená",J361,0)</f>
        <v>0</v>
      </c>
      <c r="BG361" s="227">
        <f>IF(N361="zákl. přenesená",J361,0)</f>
        <v>0</v>
      </c>
      <c r="BH361" s="227">
        <f>IF(N361="sníž. přenesená",J361,0)</f>
        <v>0</v>
      </c>
      <c r="BI361" s="227">
        <f>IF(N361="nulová",J361,0)</f>
        <v>0</v>
      </c>
      <c r="BJ361" s="19" t="s">
        <v>82</v>
      </c>
      <c r="BK361" s="227">
        <f>ROUND(I361*H361,2)</f>
        <v>0</v>
      </c>
      <c r="BL361" s="19" t="s">
        <v>336</v>
      </c>
      <c r="BM361" s="226" t="s">
        <v>1247</v>
      </c>
    </row>
    <row r="362" s="2" customFormat="1">
      <c r="A362" s="40"/>
      <c r="B362" s="41"/>
      <c r="C362" s="42"/>
      <c r="D362" s="228" t="s">
        <v>236</v>
      </c>
      <c r="E362" s="42"/>
      <c r="F362" s="229" t="s">
        <v>596</v>
      </c>
      <c r="G362" s="42"/>
      <c r="H362" s="42"/>
      <c r="I362" s="230"/>
      <c r="J362" s="42"/>
      <c r="K362" s="42"/>
      <c r="L362" s="46"/>
      <c r="M362" s="231"/>
      <c r="N362" s="232"/>
      <c r="O362" s="86"/>
      <c r="P362" s="86"/>
      <c r="Q362" s="86"/>
      <c r="R362" s="86"/>
      <c r="S362" s="86"/>
      <c r="T362" s="86"/>
      <c r="U362" s="87"/>
      <c r="V362" s="40"/>
      <c r="W362" s="40"/>
      <c r="X362" s="40"/>
      <c r="Y362" s="40"/>
      <c r="Z362" s="40"/>
      <c r="AA362" s="40"/>
      <c r="AB362" s="40"/>
      <c r="AC362" s="40"/>
      <c r="AD362" s="40"/>
      <c r="AE362" s="40"/>
      <c r="AT362" s="19" t="s">
        <v>236</v>
      </c>
      <c r="AU362" s="19" t="s">
        <v>84</v>
      </c>
    </row>
    <row r="363" s="13" customFormat="1">
      <c r="A363" s="13"/>
      <c r="B363" s="233"/>
      <c r="C363" s="234"/>
      <c r="D363" s="235" t="s">
        <v>238</v>
      </c>
      <c r="E363" s="236" t="s">
        <v>19</v>
      </c>
      <c r="F363" s="237" t="s">
        <v>1248</v>
      </c>
      <c r="G363" s="234"/>
      <c r="H363" s="238">
        <v>12</v>
      </c>
      <c r="I363" s="239"/>
      <c r="J363" s="234"/>
      <c r="K363" s="234"/>
      <c r="L363" s="240"/>
      <c r="M363" s="241"/>
      <c r="N363" s="242"/>
      <c r="O363" s="242"/>
      <c r="P363" s="242"/>
      <c r="Q363" s="242"/>
      <c r="R363" s="242"/>
      <c r="S363" s="242"/>
      <c r="T363" s="242"/>
      <c r="U363" s="243"/>
      <c r="V363" s="13"/>
      <c r="W363" s="13"/>
      <c r="X363" s="13"/>
      <c r="Y363" s="13"/>
      <c r="Z363" s="13"/>
      <c r="AA363" s="13"/>
      <c r="AB363" s="13"/>
      <c r="AC363" s="13"/>
      <c r="AD363" s="13"/>
      <c r="AE363" s="13"/>
      <c r="AT363" s="244" t="s">
        <v>238</v>
      </c>
      <c r="AU363" s="244" t="s">
        <v>84</v>
      </c>
      <c r="AV363" s="13" t="s">
        <v>84</v>
      </c>
      <c r="AW363" s="13" t="s">
        <v>37</v>
      </c>
      <c r="AX363" s="13" t="s">
        <v>75</v>
      </c>
      <c r="AY363" s="244" t="s">
        <v>227</v>
      </c>
    </row>
    <row r="364" s="14" customFormat="1">
      <c r="A364" s="14"/>
      <c r="B364" s="245"/>
      <c r="C364" s="246"/>
      <c r="D364" s="235" t="s">
        <v>238</v>
      </c>
      <c r="E364" s="247" t="s">
        <v>19</v>
      </c>
      <c r="F364" s="248" t="s">
        <v>240</v>
      </c>
      <c r="G364" s="246"/>
      <c r="H364" s="249">
        <v>12</v>
      </c>
      <c r="I364" s="250"/>
      <c r="J364" s="246"/>
      <c r="K364" s="246"/>
      <c r="L364" s="251"/>
      <c r="M364" s="252"/>
      <c r="N364" s="253"/>
      <c r="O364" s="253"/>
      <c r="P364" s="253"/>
      <c r="Q364" s="253"/>
      <c r="R364" s="253"/>
      <c r="S364" s="253"/>
      <c r="T364" s="253"/>
      <c r="U364" s="254"/>
      <c r="V364" s="14"/>
      <c r="W364" s="14"/>
      <c r="X364" s="14"/>
      <c r="Y364" s="14"/>
      <c r="Z364" s="14"/>
      <c r="AA364" s="14"/>
      <c r="AB364" s="14"/>
      <c r="AC364" s="14"/>
      <c r="AD364" s="14"/>
      <c r="AE364" s="14"/>
      <c r="AT364" s="255" t="s">
        <v>238</v>
      </c>
      <c r="AU364" s="255" t="s">
        <v>84</v>
      </c>
      <c r="AV364" s="14" t="s">
        <v>234</v>
      </c>
      <c r="AW364" s="14" t="s">
        <v>37</v>
      </c>
      <c r="AX364" s="14" t="s">
        <v>82</v>
      </c>
      <c r="AY364" s="255" t="s">
        <v>227</v>
      </c>
    </row>
    <row r="365" s="2" customFormat="1" ht="16.5" customHeight="1">
      <c r="A365" s="40"/>
      <c r="B365" s="41"/>
      <c r="C365" s="215" t="s">
        <v>761</v>
      </c>
      <c r="D365" s="215" t="s">
        <v>229</v>
      </c>
      <c r="E365" s="216" t="s">
        <v>598</v>
      </c>
      <c r="F365" s="217" t="s">
        <v>599</v>
      </c>
      <c r="G365" s="218" t="s">
        <v>309</v>
      </c>
      <c r="H365" s="219">
        <v>24.149999999999999</v>
      </c>
      <c r="I365" s="220"/>
      <c r="J365" s="221">
        <f>ROUND(I365*H365,2)</f>
        <v>0</v>
      </c>
      <c r="K365" s="217" t="s">
        <v>233</v>
      </c>
      <c r="L365" s="46"/>
      <c r="M365" s="222" t="s">
        <v>19</v>
      </c>
      <c r="N365" s="223" t="s">
        <v>46</v>
      </c>
      <c r="O365" s="86"/>
      <c r="P365" s="224">
        <f>O365*H365</f>
        <v>0</v>
      </c>
      <c r="Q365" s="224">
        <v>0.00032000000000000003</v>
      </c>
      <c r="R365" s="224">
        <f>Q365*H365</f>
        <v>0.0077280000000000005</v>
      </c>
      <c r="S365" s="224">
        <v>0</v>
      </c>
      <c r="T365" s="224">
        <f>S365*H365</f>
        <v>0</v>
      </c>
      <c r="U365" s="225" t="s">
        <v>19</v>
      </c>
      <c r="V365" s="40"/>
      <c r="W365" s="40"/>
      <c r="X365" s="40"/>
      <c r="Y365" s="40"/>
      <c r="Z365" s="40"/>
      <c r="AA365" s="40"/>
      <c r="AB365" s="40"/>
      <c r="AC365" s="40"/>
      <c r="AD365" s="40"/>
      <c r="AE365" s="40"/>
      <c r="AR365" s="226" t="s">
        <v>336</v>
      </c>
      <c r="AT365" s="226" t="s">
        <v>229</v>
      </c>
      <c r="AU365" s="226" t="s">
        <v>84</v>
      </c>
      <c r="AY365" s="19" t="s">
        <v>227</v>
      </c>
      <c r="BE365" s="227">
        <f>IF(N365="základní",J365,0)</f>
        <v>0</v>
      </c>
      <c r="BF365" s="227">
        <f>IF(N365="snížená",J365,0)</f>
        <v>0</v>
      </c>
      <c r="BG365" s="227">
        <f>IF(N365="zákl. přenesená",J365,0)</f>
        <v>0</v>
      </c>
      <c r="BH365" s="227">
        <f>IF(N365="sníž. přenesená",J365,0)</f>
        <v>0</v>
      </c>
      <c r="BI365" s="227">
        <f>IF(N365="nulová",J365,0)</f>
        <v>0</v>
      </c>
      <c r="BJ365" s="19" t="s">
        <v>82</v>
      </c>
      <c r="BK365" s="227">
        <f>ROUND(I365*H365,2)</f>
        <v>0</v>
      </c>
      <c r="BL365" s="19" t="s">
        <v>336</v>
      </c>
      <c r="BM365" s="226" t="s">
        <v>1249</v>
      </c>
    </row>
    <row r="366" s="2" customFormat="1">
      <c r="A366" s="40"/>
      <c r="B366" s="41"/>
      <c r="C366" s="42"/>
      <c r="D366" s="228" t="s">
        <v>236</v>
      </c>
      <c r="E366" s="42"/>
      <c r="F366" s="229" t="s">
        <v>601</v>
      </c>
      <c r="G366" s="42"/>
      <c r="H366" s="42"/>
      <c r="I366" s="230"/>
      <c r="J366" s="42"/>
      <c r="K366" s="42"/>
      <c r="L366" s="46"/>
      <c r="M366" s="231"/>
      <c r="N366" s="232"/>
      <c r="O366" s="86"/>
      <c r="P366" s="86"/>
      <c r="Q366" s="86"/>
      <c r="R366" s="86"/>
      <c r="S366" s="86"/>
      <c r="T366" s="86"/>
      <c r="U366" s="87"/>
      <c r="V366" s="40"/>
      <c r="W366" s="40"/>
      <c r="X366" s="40"/>
      <c r="Y366" s="40"/>
      <c r="Z366" s="40"/>
      <c r="AA366" s="40"/>
      <c r="AB366" s="40"/>
      <c r="AC366" s="40"/>
      <c r="AD366" s="40"/>
      <c r="AE366" s="40"/>
      <c r="AT366" s="19" t="s">
        <v>236</v>
      </c>
      <c r="AU366" s="19" t="s">
        <v>84</v>
      </c>
    </row>
    <row r="367" s="13" customFormat="1">
      <c r="A367" s="13"/>
      <c r="B367" s="233"/>
      <c r="C367" s="234"/>
      <c r="D367" s="235" t="s">
        <v>238</v>
      </c>
      <c r="E367" s="236" t="s">
        <v>19</v>
      </c>
      <c r="F367" s="237" t="s">
        <v>1250</v>
      </c>
      <c r="G367" s="234"/>
      <c r="H367" s="238">
        <v>24.149999999999999</v>
      </c>
      <c r="I367" s="239"/>
      <c r="J367" s="234"/>
      <c r="K367" s="234"/>
      <c r="L367" s="240"/>
      <c r="M367" s="241"/>
      <c r="N367" s="242"/>
      <c r="O367" s="242"/>
      <c r="P367" s="242"/>
      <c r="Q367" s="242"/>
      <c r="R367" s="242"/>
      <c r="S367" s="242"/>
      <c r="T367" s="242"/>
      <c r="U367" s="243"/>
      <c r="V367" s="13"/>
      <c r="W367" s="13"/>
      <c r="X367" s="13"/>
      <c r="Y367" s="13"/>
      <c r="Z367" s="13"/>
      <c r="AA367" s="13"/>
      <c r="AB367" s="13"/>
      <c r="AC367" s="13"/>
      <c r="AD367" s="13"/>
      <c r="AE367" s="13"/>
      <c r="AT367" s="244" t="s">
        <v>238</v>
      </c>
      <c r="AU367" s="244" t="s">
        <v>84</v>
      </c>
      <c r="AV367" s="13" t="s">
        <v>84</v>
      </c>
      <c r="AW367" s="13" t="s">
        <v>37</v>
      </c>
      <c r="AX367" s="13" t="s">
        <v>75</v>
      </c>
      <c r="AY367" s="244" t="s">
        <v>227</v>
      </c>
    </row>
    <row r="368" s="14" customFormat="1">
      <c r="A368" s="14"/>
      <c r="B368" s="245"/>
      <c r="C368" s="246"/>
      <c r="D368" s="235" t="s">
        <v>238</v>
      </c>
      <c r="E368" s="247" t="s">
        <v>19</v>
      </c>
      <c r="F368" s="248" t="s">
        <v>240</v>
      </c>
      <c r="G368" s="246"/>
      <c r="H368" s="249">
        <v>24.149999999999999</v>
      </c>
      <c r="I368" s="250"/>
      <c r="J368" s="246"/>
      <c r="K368" s="246"/>
      <c r="L368" s="251"/>
      <c r="M368" s="252"/>
      <c r="N368" s="253"/>
      <c r="O368" s="253"/>
      <c r="P368" s="253"/>
      <c r="Q368" s="253"/>
      <c r="R368" s="253"/>
      <c r="S368" s="253"/>
      <c r="T368" s="253"/>
      <c r="U368" s="254"/>
      <c r="V368" s="14"/>
      <c r="W368" s="14"/>
      <c r="X368" s="14"/>
      <c r="Y368" s="14"/>
      <c r="Z368" s="14"/>
      <c r="AA368" s="14"/>
      <c r="AB368" s="14"/>
      <c r="AC368" s="14"/>
      <c r="AD368" s="14"/>
      <c r="AE368" s="14"/>
      <c r="AT368" s="255" t="s">
        <v>238</v>
      </c>
      <c r="AU368" s="255" t="s">
        <v>84</v>
      </c>
      <c r="AV368" s="14" t="s">
        <v>234</v>
      </c>
      <c r="AW368" s="14" t="s">
        <v>37</v>
      </c>
      <c r="AX368" s="14" t="s">
        <v>82</v>
      </c>
      <c r="AY368" s="255" t="s">
        <v>227</v>
      </c>
    </row>
    <row r="369" s="2" customFormat="1" ht="16.5" customHeight="1">
      <c r="A369" s="40"/>
      <c r="B369" s="41"/>
      <c r="C369" s="215" t="s">
        <v>766</v>
      </c>
      <c r="D369" s="215" t="s">
        <v>229</v>
      </c>
      <c r="E369" s="216" t="s">
        <v>604</v>
      </c>
      <c r="F369" s="217" t="s">
        <v>605</v>
      </c>
      <c r="G369" s="218" t="s">
        <v>259</v>
      </c>
      <c r="H369" s="219">
        <v>12.34</v>
      </c>
      <c r="I369" s="220"/>
      <c r="J369" s="221">
        <f>ROUND(I369*H369,2)</f>
        <v>0</v>
      </c>
      <c r="K369" s="217" t="s">
        <v>233</v>
      </c>
      <c r="L369" s="46"/>
      <c r="M369" s="222" t="s">
        <v>19</v>
      </c>
      <c r="N369" s="223" t="s">
        <v>46</v>
      </c>
      <c r="O369" s="86"/>
      <c r="P369" s="224">
        <f>O369*H369</f>
        <v>0</v>
      </c>
      <c r="Q369" s="224">
        <v>5.0000000000000002E-05</v>
      </c>
      <c r="R369" s="224">
        <f>Q369*H369</f>
        <v>0.00061700000000000004</v>
      </c>
      <c r="S369" s="224">
        <v>0</v>
      </c>
      <c r="T369" s="224">
        <f>S369*H369</f>
        <v>0</v>
      </c>
      <c r="U369" s="225" t="s">
        <v>19</v>
      </c>
      <c r="V369" s="40"/>
      <c r="W369" s="40"/>
      <c r="X369" s="40"/>
      <c r="Y369" s="40"/>
      <c r="Z369" s="40"/>
      <c r="AA369" s="40"/>
      <c r="AB369" s="40"/>
      <c r="AC369" s="40"/>
      <c r="AD369" s="40"/>
      <c r="AE369" s="40"/>
      <c r="AR369" s="226" t="s">
        <v>336</v>
      </c>
      <c r="AT369" s="226" t="s">
        <v>229</v>
      </c>
      <c r="AU369" s="226" t="s">
        <v>84</v>
      </c>
      <c r="AY369" s="19" t="s">
        <v>227</v>
      </c>
      <c r="BE369" s="227">
        <f>IF(N369="základní",J369,0)</f>
        <v>0</v>
      </c>
      <c r="BF369" s="227">
        <f>IF(N369="snížená",J369,0)</f>
        <v>0</v>
      </c>
      <c r="BG369" s="227">
        <f>IF(N369="zákl. přenesená",J369,0)</f>
        <v>0</v>
      </c>
      <c r="BH369" s="227">
        <f>IF(N369="sníž. přenesená",J369,0)</f>
        <v>0</v>
      </c>
      <c r="BI369" s="227">
        <f>IF(N369="nulová",J369,0)</f>
        <v>0</v>
      </c>
      <c r="BJ369" s="19" t="s">
        <v>82</v>
      </c>
      <c r="BK369" s="227">
        <f>ROUND(I369*H369,2)</f>
        <v>0</v>
      </c>
      <c r="BL369" s="19" t="s">
        <v>336</v>
      </c>
      <c r="BM369" s="226" t="s">
        <v>1251</v>
      </c>
    </row>
    <row r="370" s="2" customFormat="1">
      <c r="A370" s="40"/>
      <c r="B370" s="41"/>
      <c r="C370" s="42"/>
      <c r="D370" s="228" t="s">
        <v>236</v>
      </c>
      <c r="E370" s="42"/>
      <c r="F370" s="229" t="s">
        <v>607</v>
      </c>
      <c r="G370" s="42"/>
      <c r="H370" s="42"/>
      <c r="I370" s="230"/>
      <c r="J370" s="42"/>
      <c r="K370" s="42"/>
      <c r="L370" s="46"/>
      <c r="M370" s="231"/>
      <c r="N370" s="232"/>
      <c r="O370" s="86"/>
      <c r="P370" s="86"/>
      <c r="Q370" s="86"/>
      <c r="R370" s="86"/>
      <c r="S370" s="86"/>
      <c r="T370" s="86"/>
      <c r="U370" s="87"/>
      <c r="V370" s="40"/>
      <c r="W370" s="40"/>
      <c r="X370" s="40"/>
      <c r="Y370" s="40"/>
      <c r="Z370" s="40"/>
      <c r="AA370" s="40"/>
      <c r="AB370" s="40"/>
      <c r="AC370" s="40"/>
      <c r="AD370" s="40"/>
      <c r="AE370" s="40"/>
      <c r="AT370" s="19" t="s">
        <v>236</v>
      </c>
      <c r="AU370" s="19" t="s">
        <v>84</v>
      </c>
    </row>
    <row r="371" s="13" customFormat="1">
      <c r="A371" s="13"/>
      <c r="B371" s="233"/>
      <c r="C371" s="234"/>
      <c r="D371" s="235" t="s">
        <v>238</v>
      </c>
      <c r="E371" s="236" t="s">
        <v>19</v>
      </c>
      <c r="F371" s="237" t="s">
        <v>1235</v>
      </c>
      <c r="G371" s="234"/>
      <c r="H371" s="238">
        <v>12.34</v>
      </c>
      <c r="I371" s="239"/>
      <c r="J371" s="234"/>
      <c r="K371" s="234"/>
      <c r="L371" s="240"/>
      <c r="M371" s="241"/>
      <c r="N371" s="242"/>
      <c r="O371" s="242"/>
      <c r="P371" s="242"/>
      <c r="Q371" s="242"/>
      <c r="R371" s="242"/>
      <c r="S371" s="242"/>
      <c r="T371" s="242"/>
      <c r="U371" s="243"/>
      <c r="V371" s="13"/>
      <c r="W371" s="13"/>
      <c r="X371" s="13"/>
      <c r="Y371" s="13"/>
      <c r="Z371" s="13"/>
      <c r="AA371" s="13"/>
      <c r="AB371" s="13"/>
      <c r="AC371" s="13"/>
      <c r="AD371" s="13"/>
      <c r="AE371" s="13"/>
      <c r="AT371" s="244" t="s">
        <v>238</v>
      </c>
      <c r="AU371" s="244" t="s">
        <v>84</v>
      </c>
      <c r="AV371" s="13" t="s">
        <v>84</v>
      </c>
      <c r="AW371" s="13" t="s">
        <v>37</v>
      </c>
      <c r="AX371" s="13" t="s">
        <v>75</v>
      </c>
      <c r="AY371" s="244" t="s">
        <v>227</v>
      </c>
    </row>
    <row r="372" s="14" customFormat="1">
      <c r="A372" s="14"/>
      <c r="B372" s="245"/>
      <c r="C372" s="246"/>
      <c r="D372" s="235" t="s">
        <v>238</v>
      </c>
      <c r="E372" s="247" t="s">
        <v>19</v>
      </c>
      <c r="F372" s="248" t="s">
        <v>240</v>
      </c>
      <c r="G372" s="246"/>
      <c r="H372" s="249">
        <v>12.34</v>
      </c>
      <c r="I372" s="250"/>
      <c r="J372" s="246"/>
      <c r="K372" s="246"/>
      <c r="L372" s="251"/>
      <c r="M372" s="252"/>
      <c r="N372" s="253"/>
      <c r="O372" s="253"/>
      <c r="P372" s="253"/>
      <c r="Q372" s="253"/>
      <c r="R372" s="253"/>
      <c r="S372" s="253"/>
      <c r="T372" s="253"/>
      <c r="U372" s="254"/>
      <c r="V372" s="14"/>
      <c r="W372" s="14"/>
      <c r="X372" s="14"/>
      <c r="Y372" s="14"/>
      <c r="Z372" s="14"/>
      <c r="AA372" s="14"/>
      <c r="AB372" s="14"/>
      <c r="AC372" s="14"/>
      <c r="AD372" s="14"/>
      <c r="AE372" s="14"/>
      <c r="AT372" s="255" t="s">
        <v>238</v>
      </c>
      <c r="AU372" s="255" t="s">
        <v>84</v>
      </c>
      <c r="AV372" s="14" t="s">
        <v>234</v>
      </c>
      <c r="AW372" s="14" t="s">
        <v>37</v>
      </c>
      <c r="AX372" s="14" t="s">
        <v>82</v>
      </c>
      <c r="AY372" s="255" t="s">
        <v>227</v>
      </c>
    </row>
    <row r="373" s="2" customFormat="1" ht="24.15" customHeight="1">
      <c r="A373" s="40"/>
      <c r="B373" s="41"/>
      <c r="C373" s="215" t="s">
        <v>772</v>
      </c>
      <c r="D373" s="215" t="s">
        <v>229</v>
      </c>
      <c r="E373" s="216" t="s">
        <v>609</v>
      </c>
      <c r="F373" s="217" t="s">
        <v>610</v>
      </c>
      <c r="G373" s="218" t="s">
        <v>244</v>
      </c>
      <c r="H373" s="219">
        <v>0.54500000000000004</v>
      </c>
      <c r="I373" s="220"/>
      <c r="J373" s="221">
        <f>ROUND(I373*H373,2)</f>
        <v>0</v>
      </c>
      <c r="K373" s="217" t="s">
        <v>233</v>
      </c>
      <c r="L373" s="46"/>
      <c r="M373" s="222" t="s">
        <v>19</v>
      </c>
      <c r="N373" s="223" t="s">
        <v>46</v>
      </c>
      <c r="O373" s="86"/>
      <c r="P373" s="224">
        <f>O373*H373</f>
        <v>0</v>
      </c>
      <c r="Q373" s="224">
        <v>0</v>
      </c>
      <c r="R373" s="224">
        <f>Q373*H373</f>
        <v>0</v>
      </c>
      <c r="S373" s="224">
        <v>0</v>
      </c>
      <c r="T373" s="224">
        <f>S373*H373</f>
        <v>0</v>
      </c>
      <c r="U373" s="225" t="s">
        <v>19</v>
      </c>
      <c r="V373" s="40"/>
      <c r="W373" s="40"/>
      <c r="X373" s="40"/>
      <c r="Y373" s="40"/>
      <c r="Z373" s="40"/>
      <c r="AA373" s="40"/>
      <c r="AB373" s="40"/>
      <c r="AC373" s="40"/>
      <c r="AD373" s="40"/>
      <c r="AE373" s="40"/>
      <c r="AR373" s="226" t="s">
        <v>336</v>
      </c>
      <c r="AT373" s="226" t="s">
        <v>229</v>
      </c>
      <c r="AU373" s="226" t="s">
        <v>84</v>
      </c>
      <c r="AY373" s="19" t="s">
        <v>227</v>
      </c>
      <c r="BE373" s="227">
        <f>IF(N373="základní",J373,0)</f>
        <v>0</v>
      </c>
      <c r="BF373" s="227">
        <f>IF(N373="snížená",J373,0)</f>
        <v>0</v>
      </c>
      <c r="BG373" s="227">
        <f>IF(N373="zákl. přenesená",J373,0)</f>
        <v>0</v>
      </c>
      <c r="BH373" s="227">
        <f>IF(N373="sníž. přenesená",J373,0)</f>
        <v>0</v>
      </c>
      <c r="BI373" s="227">
        <f>IF(N373="nulová",J373,0)</f>
        <v>0</v>
      </c>
      <c r="BJ373" s="19" t="s">
        <v>82</v>
      </c>
      <c r="BK373" s="227">
        <f>ROUND(I373*H373,2)</f>
        <v>0</v>
      </c>
      <c r="BL373" s="19" t="s">
        <v>336</v>
      </c>
      <c r="BM373" s="226" t="s">
        <v>1252</v>
      </c>
    </row>
    <row r="374" s="2" customFormat="1">
      <c r="A374" s="40"/>
      <c r="B374" s="41"/>
      <c r="C374" s="42"/>
      <c r="D374" s="228" t="s">
        <v>236</v>
      </c>
      <c r="E374" s="42"/>
      <c r="F374" s="229" t="s">
        <v>612</v>
      </c>
      <c r="G374" s="42"/>
      <c r="H374" s="42"/>
      <c r="I374" s="230"/>
      <c r="J374" s="42"/>
      <c r="K374" s="42"/>
      <c r="L374" s="46"/>
      <c r="M374" s="231"/>
      <c r="N374" s="232"/>
      <c r="O374" s="86"/>
      <c r="P374" s="86"/>
      <c r="Q374" s="86"/>
      <c r="R374" s="86"/>
      <c r="S374" s="86"/>
      <c r="T374" s="86"/>
      <c r="U374" s="87"/>
      <c r="V374" s="40"/>
      <c r="W374" s="40"/>
      <c r="X374" s="40"/>
      <c r="Y374" s="40"/>
      <c r="Z374" s="40"/>
      <c r="AA374" s="40"/>
      <c r="AB374" s="40"/>
      <c r="AC374" s="40"/>
      <c r="AD374" s="40"/>
      <c r="AE374" s="40"/>
      <c r="AT374" s="19" t="s">
        <v>236</v>
      </c>
      <c r="AU374" s="19" t="s">
        <v>84</v>
      </c>
    </row>
    <row r="375" s="12" customFormat="1" ht="22.8" customHeight="1">
      <c r="A375" s="12"/>
      <c r="B375" s="199"/>
      <c r="C375" s="200"/>
      <c r="D375" s="201" t="s">
        <v>74</v>
      </c>
      <c r="E375" s="213" t="s">
        <v>613</v>
      </c>
      <c r="F375" s="213" t="s">
        <v>614</v>
      </c>
      <c r="G375" s="200"/>
      <c r="H375" s="200"/>
      <c r="I375" s="203"/>
      <c r="J375" s="214">
        <f>BK375</f>
        <v>0</v>
      </c>
      <c r="K375" s="200"/>
      <c r="L375" s="205"/>
      <c r="M375" s="206"/>
      <c r="N375" s="207"/>
      <c r="O375" s="207"/>
      <c r="P375" s="208">
        <f>SUM(P376:P411)</f>
        <v>0</v>
      </c>
      <c r="Q375" s="207"/>
      <c r="R375" s="208">
        <f>SUM(R376:R411)</f>
        <v>3.0898113999999999</v>
      </c>
      <c r="S375" s="207"/>
      <c r="T375" s="208">
        <f>SUM(T376:T411)</f>
        <v>0</v>
      </c>
      <c r="U375" s="209"/>
      <c r="V375" s="12"/>
      <c r="W375" s="12"/>
      <c r="X375" s="12"/>
      <c r="Y375" s="12"/>
      <c r="Z375" s="12"/>
      <c r="AA375" s="12"/>
      <c r="AB375" s="12"/>
      <c r="AC375" s="12"/>
      <c r="AD375" s="12"/>
      <c r="AE375" s="12"/>
      <c r="AR375" s="210" t="s">
        <v>84</v>
      </c>
      <c r="AT375" s="211" t="s">
        <v>74</v>
      </c>
      <c r="AU375" s="211" t="s">
        <v>82</v>
      </c>
      <c r="AY375" s="210" t="s">
        <v>227</v>
      </c>
      <c r="BK375" s="212">
        <f>SUM(BK376:BK411)</f>
        <v>0</v>
      </c>
    </row>
    <row r="376" s="2" customFormat="1" ht="16.5" customHeight="1">
      <c r="A376" s="40"/>
      <c r="B376" s="41"/>
      <c r="C376" s="215" t="s">
        <v>778</v>
      </c>
      <c r="D376" s="215" t="s">
        <v>229</v>
      </c>
      <c r="E376" s="216" t="s">
        <v>616</v>
      </c>
      <c r="F376" s="217" t="s">
        <v>617</v>
      </c>
      <c r="G376" s="218" t="s">
        <v>259</v>
      </c>
      <c r="H376" s="219">
        <v>165.94</v>
      </c>
      <c r="I376" s="220"/>
      <c r="J376" s="221">
        <f>ROUND(I376*H376,2)</f>
        <v>0</v>
      </c>
      <c r="K376" s="217" t="s">
        <v>233</v>
      </c>
      <c r="L376" s="46"/>
      <c r="M376" s="222" t="s">
        <v>19</v>
      </c>
      <c r="N376" s="223" t="s">
        <v>46</v>
      </c>
      <c r="O376" s="86"/>
      <c r="P376" s="224">
        <f>O376*H376</f>
        <v>0</v>
      </c>
      <c r="Q376" s="224">
        <v>0</v>
      </c>
      <c r="R376" s="224">
        <f>Q376*H376</f>
        <v>0</v>
      </c>
      <c r="S376" s="224">
        <v>0</v>
      </c>
      <c r="T376" s="224">
        <f>S376*H376</f>
        <v>0</v>
      </c>
      <c r="U376" s="225" t="s">
        <v>19</v>
      </c>
      <c r="V376" s="40"/>
      <c r="W376" s="40"/>
      <c r="X376" s="40"/>
      <c r="Y376" s="40"/>
      <c r="Z376" s="40"/>
      <c r="AA376" s="40"/>
      <c r="AB376" s="40"/>
      <c r="AC376" s="40"/>
      <c r="AD376" s="40"/>
      <c r="AE376" s="40"/>
      <c r="AR376" s="226" t="s">
        <v>336</v>
      </c>
      <c r="AT376" s="226" t="s">
        <v>229</v>
      </c>
      <c r="AU376" s="226" t="s">
        <v>84</v>
      </c>
      <c r="AY376" s="19" t="s">
        <v>227</v>
      </c>
      <c r="BE376" s="227">
        <f>IF(N376="základní",J376,0)</f>
        <v>0</v>
      </c>
      <c r="BF376" s="227">
        <f>IF(N376="snížená",J376,0)</f>
        <v>0</v>
      </c>
      <c r="BG376" s="227">
        <f>IF(N376="zákl. přenesená",J376,0)</f>
        <v>0</v>
      </c>
      <c r="BH376" s="227">
        <f>IF(N376="sníž. přenesená",J376,0)</f>
        <v>0</v>
      </c>
      <c r="BI376" s="227">
        <f>IF(N376="nulová",J376,0)</f>
        <v>0</v>
      </c>
      <c r="BJ376" s="19" t="s">
        <v>82</v>
      </c>
      <c r="BK376" s="227">
        <f>ROUND(I376*H376,2)</f>
        <v>0</v>
      </c>
      <c r="BL376" s="19" t="s">
        <v>336</v>
      </c>
      <c r="BM376" s="226" t="s">
        <v>1253</v>
      </c>
    </row>
    <row r="377" s="2" customFormat="1">
      <c r="A377" s="40"/>
      <c r="B377" s="41"/>
      <c r="C377" s="42"/>
      <c r="D377" s="228" t="s">
        <v>236</v>
      </c>
      <c r="E377" s="42"/>
      <c r="F377" s="229" t="s">
        <v>619</v>
      </c>
      <c r="G377" s="42"/>
      <c r="H377" s="42"/>
      <c r="I377" s="230"/>
      <c r="J377" s="42"/>
      <c r="K377" s="42"/>
      <c r="L377" s="46"/>
      <c r="M377" s="231"/>
      <c r="N377" s="232"/>
      <c r="O377" s="86"/>
      <c r="P377" s="86"/>
      <c r="Q377" s="86"/>
      <c r="R377" s="86"/>
      <c r="S377" s="86"/>
      <c r="T377" s="86"/>
      <c r="U377" s="87"/>
      <c r="V377" s="40"/>
      <c r="W377" s="40"/>
      <c r="X377" s="40"/>
      <c r="Y377" s="40"/>
      <c r="Z377" s="40"/>
      <c r="AA377" s="40"/>
      <c r="AB377" s="40"/>
      <c r="AC377" s="40"/>
      <c r="AD377" s="40"/>
      <c r="AE377" s="40"/>
      <c r="AT377" s="19" t="s">
        <v>236</v>
      </c>
      <c r="AU377" s="19" t="s">
        <v>84</v>
      </c>
    </row>
    <row r="378" s="13" customFormat="1">
      <c r="A378" s="13"/>
      <c r="B378" s="233"/>
      <c r="C378" s="234"/>
      <c r="D378" s="235" t="s">
        <v>238</v>
      </c>
      <c r="E378" s="236" t="s">
        <v>19</v>
      </c>
      <c r="F378" s="237" t="s">
        <v>1254</v>
      </c>
      <c r="G378" s="234"/>
      <c r="H378" s="238">
        <v>165.94</v>
      </c>
      <c r="I378" s="239"/>
      <c r="J378" s="234"/>
      <c r="K378" s="234"/>
      <c r="L378" s="240"/>
      <c r="M378" s="241"/>
      <c r="N378" s="242"/>
      <c r="O378" s="242"/>
      <c r="P378" s="242"/>
      <c r="Q378" s="242"/>
      <c r="R378" s="242"/>
      <c r="S378" s="242"/>
      <c r="T378" s="242"/>
      <c r="U378" s="243"/>
      <c r="V378" s="13"/>
      <c r="W378" s="13"/>
      <c r="X378" s="13"/>
      <c r="Y378" s="13"/>
      <c r="Z378" s="13"/>
      <c r="AA378" s="13"/>
      <c r="AB378" s="13"/>
      <c r="AC378" s="13"/>
      <c r="AD378" s="13"/>
      <c r="AE378" s="13"/>
      <c r="AT378" s="244" t="s">
        <v>238</v>
      </c>
      <c r="AU378" s="244" t="s">
        <v>84</v>
      </c>
      <c r="AV378" s="13" t="s">
        <v>84</v>
      </c>
      <c r="AW378" s="13" t="s">
        <v>37</v>
      </c>
      <c r="AX378" s="13" t="s">
        <v>75</v>
      </c>
      <c r="AY378" s="244" t="s">
        <v>227</v>
      </c>
    </row>
    <row r="379" s="14" customFormat="1">
      <c r="A379" s="14"/>
      <c r="B379" s="245"/>
      <c r="C379" s="246"/>
      <c r="D379" s="235" t="s">
        <v>238</v>
      </c>
      <c r="E379" s="247" t="s">
        <v>19</v>
      </c>
      <c r="F379" s="248" t="s">
        <v>240</v>
      </c>
      <c r="G379" s="246"/>
      <c r="H379" s="249">
        <v>165.94</v>
      </c>
      <c r="I379" s="250"/>
      <c r="J379" s="246"/>
      <c r="K379" s="246"/>
      <c r="L379" s="251"/>
      <c r="M379" s="252"/>
      <c r="N379" s="253"/>
      <c r="O379" s="253"/>
      <c r="P379" s="253"/>
      <c r="Q379" s="253"/>
      <c r="R379" s="253"/>
      <c r="S379" s="253"/>
      <c r="T379" s="253"/>
      <c r="U379" s="254"/>
      <c r="V379" s="14"/>
      <c r="W379" s="14"/>
      <c r="X379" s="14"/>
      <c r="Y379" s="14"/>
      <c r="Z379" s="14"/>
      <c r="AA379" s="14"/>
      <c r="AB379" s="14"/>
      <c r="AC379" s="14"/>
      <c r="AD379" s="14"/>
      <c r="AE379" s="14"/>
      <c r="AT379" s="255" t="s">
        <v>238</v>
      </c>
      <c r="AU379" s="255" t="s">
        <v>84</v>
      </c>
      <c r="AV379" s="14" t="s">
        <v>234</v>
      </c>
      <c r="AW379" s="14" t="s">
        <v>37</v>
      </c>
      <c r="AX379" s="14" t="s">
        <v>82</v>
      </c>
      <c r="AY379" s="255" t="s">
        <v>227</v>
      </c>
    </row>
    <row r="380" s="2" customFormat="1" ht="16.5" customHeight="1">
      <c r="A380" s="40"/>
      <c r="B380" s="41"/>
      <c r="C380" s="215" t="s">
        <v>968</v>
      </c>
      <c r="D380" s="215" t="s">
        <v>229</v>
      </c>
      <c r="E380" s="216" t="s">
        <v>622</v>
      </c>
      <c r="F380" s="217" t="s">
        <v>623</v>
      </c>
      <c r="G380" s="218" t="s">
        <v>259</v>
      </c>
      <c r="H380" s="219">
        <v>331.88</v>
      </c>
      <c r="I380" s="220"/>
      <c r="J380" s="221">
        <f>ROUND(I380*H380,2)</f>
        <v>0</v>
      </c>
      <c r="K380" s="217" t="s">
        <v>233</v>
      </c>
      <c r="L380" s="46"/>
      <c r="M380" s="222" t="s">
        <v>19</v>
      </c>
      <c r="N380" s="223" t="s">
        <v>46</v>
      </c>
      <c r="O380" s="86"/>
      <c r="P380" s="224">
        <f>O380*H380</f>
        <v>0</v>
      </c>
      <c r="Q380" s="224">
        <v>0</v>
      </c>
      <c r="R380" s="224">
        <f>Q380*H380</f>
        <v>0</v>
      </c>
      <c r="S380" s="224">
        <v>0</v>
      </c>
      <c r="T380" s="224">
        <f>S380*H380</f>
        <v>0</v>
      </c>
      <c r="U380" s="225" t="s">
        <v>19</v>
      </c>
      <c r="V380" s="40"/>
      <c r="W380" s="40"/>
      <c r="X380" s="40"/>
      <c r="Y380" s="40"/>
      <c r="Z380" s="40"/>
      <c r="AA380" s="40"/>
      <c r="AB380" s="40"/>
      <c r="AC380" s="40"/>
      <c r="AD380" s="40"/>
      <c r="AE380" s="40"/>
      <c r="AR380" s="226" t="s">
        <v>336</v>
      </c>
      <c r="AT380" s="226" t="s">
        <v>229</v>
      </c>
      <c r="AU380" s="226" t="s">
        <v>84</v>
      </c>
      <c r="AY380" s="19" t="s">
        <v>227</v>
      </c>
      <c r="BE380" s="227">
        <f>IF(N380="základní",J380,0)</f>
        <v>0</v>
      </c>
      <c r="BF380" s="227">
        <f>IF(N380="snížená",J380,0)</f>
        <v>0</v>
      </c>
      <c r="BG380" s="227">
        <f>IF(N380="zákl. přenesená",J380,0)</f>
        <v>0</v>
      </c>
      <c r="BH380" s="227">
        <f>IF(N380="sníž. přenesená",J380,0)</f>
        <v>0</v>
      </c>
      <c r="BI380" s="227">
        <f>IF(N380="nulová",J380,0)</f>
        <v>0</v>
      </c>
      <c r="BJ380" s="19" t="s">
        <v>82</v>
      </c>
      <c r="BK380" s="227">
        <f>ROUND(I380*H380,2)</f>
        <v>0</v>
      </c>
      <c r="BL380" s="19" t="s">
        <v>336</v>
      </c>
      <c r="BM380" s="226" t="s">
        <v>1255</v>
      </c>
    </row>
    <row r="381" s="2" customFormat="1">
      <c r="A381" s="40"/>
      <c r="B381" s="41"/>
      <c r="C381" s="42"/>
      <c r="D381" s="228" t="s">
        <v>236</v>
      </c>
      <c r="E381" s="42"/>
      <c r="F381" s="229" t="s">
        <v>625</v>
      </c>
      <c r="G381" s="42"/>
      <c r="H381" s="42"/>
      <c r="I381" s="230"/>
      <c r="J381" s="42"/>
      <c r="K381" s="42"/>
      <c r="L381" s="46"/>
      <c r="M381" s="231"/>
      <c r="N381" s="232"/>
      <c r="O381" s="86"/>
      <c r="P381" s="86"/>
      <c r="Q381" s="86"/>
      <c r="R381" s="86"/>
      <c r="S381" s="86"/>
      <c r="T381" s="86"/>
      <c r="U381" s="87"/>
      <c r="V381" s="40"/>
      <c r="W381" s="40"/>
      <c r="X381" s="40"/>
      <c r="Y381" s="40"/>
      <c r="Z381" s="40"/>
      <c r="AA381" s="40"/>
      <c r="AB381" s="40"/>
      <c r="AC381" s="40"/>
      <c r="AD381" s="40"/>
      <c r="AE381" s="40"/>
      <c r="AT381" s="19" t="s">
        <v>236</v>
      </c>
      <c r="AU381" s="19" t="s">
        <v>84</v>
      </c>
    </row>
    <row r="382" s="13" customFormat="1">
      <c r="A382" s="13"/>
      <c r="B382" s="233"/>
      <c r="C382" s="234"/>
      <c r="D382" s="235" t="s">
        <v>238</v>
      </c>
      <c r="E382" s="236" t="s">
        <v>19</v>
      </c>
      <c r="F382" s="237" t="s">
        <v>1256</v>
      </c>
      <c r="G382" s="234"/>
      <c r="H382" s="238">
        <v>331.88</v>
      </c>
      <c r="I382" s="239"/>
      <c r="J382" s="234"/>
      <c r="K382" s="234"/>
      <c r="L382" s="240"/>
      <c r="M382" s="241"/>
      <c r="N382" s="242"/>
      <c r="O382" s="242"/>
      <c r="P382" s="242"/>
      <c r="Q382" s="242"/>
      <c r="R382" s="242"/>
      <c r="S382" s="242"/>
      <c r="T382" s="242"/>
      <c r="U382" s="243"/>
      <c r="V382" s="13"/>
      <c r="W382" s="13"/>
      <c r="X382" s="13"/>
      <c r="Y382" s="13"/>
      <c r="Z382" s="13"/>
      <c r="AA382" s="13"/>
      <c r="AB382" s="13"/>
      <c r="AC382" s="13"/>
      <c r="AD382" s="13"/>
      <c r="AE382" s="13"/>
      <c r="AT382" s="244" t="s">
        <v>238</v>
      </c>
      <c r="AU382" s="244" t="s">
        <v>84</v>
      </c>
      <c r="AV382" s="13" t="s">
        <v>84</v>
      </c>
      <c r="AW382" s="13" t="s">
        <v>37</v>
      </c>
      <c r="AX382" s="13" t="s">
        <v>75</v>
      </c>
      <c r="AY382" s="244" t="s">
        <v>227</v>
      </c>
    </row>
    <row r="383" s="14" customFormat="1">
      <c r="A383" s="14"/>
      <c r="B383" s="245"/>
      <c r="C383" s="246"/>
      <c r="D383" s="235" t="s">
        <v>238</v>
      </c>
      <c r="E383" s="247" t="s">
        <v>19</v>
      </c>
      <c r="F383" s="248" t="s">
        <v>240</v>
      </c>
      <c r="G383" s="246"/>
      <c r="H383" s="249">
        <v>331.88</v>
      </c>
      <c r="I383" s="250"/>
      <c r="J383" s="246"/>
      <c r="K383" s="246"/>
      <c r="L383" s="251"/>
      <c r="M383" s="252"/>
      <c r="N383" s="253"/>
      <c r="O383" s="253"/>
      <c r="P383" s="253"/>
      <c r="Q383" s="253"/>
      <c r="R383" s="253"/>
      <c r="S383" s="253"/>
      <c r="T383" s="253"/>
      <c r="U383" s="254"/>
      <c r="V383" s="14"/>
      <c r="W383" s="14"/>
      <c r="X383" s="14"/>
      <c r="Y383" s="14"/>
      <c r="Z383" s="14"/>
      <c r="AA383" s="14"/>
      <c r="AB383" s="14"/>
      <c r="AC383" s="14"/>
      <c r="AD383" s="14"/>
      <c r="AE383" s="14"/>
      <c r="AT383" s="255" t="s">
        <v>238</v>
      </c>
      <c r="AU383" s="255" t="s">
        <v>84</v>
      </c>
      <c r="AV383" s="14" t="s">
        <v>234</v>
      </c>
      <c r="AW383" s="14" t="s">
        <v>37</v>
      </c>
      <c r="AX383" s="14" t="s">
        <v>82</v>
      </c>
      <c r="AY383" s="255" t="s">
        <v>227</v>
      </c>
    </row>
    <row r="384" s="2" customFormat="1" ht="16.5" customHeight="1">
      <c r="A384" s="40"/>
      <c r="B384" s="41"/>
      <c r="C384" s="215" t="s">
        <v>970</v>
      </c>
      <c r="D384" s="215" t="s">
        <v>229</v>
      </c>
      <c r="E384" s="216" t="s">
        <v>628</v>
      </c>
      <c r="F384" s="217" t="s">
        <v>629</v>
      </c>
      <c r="G384" s="218" t="s">
        <v>259</v>
      </c>
      <c r="H384" s="219">
        <v>331.88</v>
      </c>
      <c r="I384" s="220"/>
      <c r="J384" s="221">
        <f>ROUND(I384*H384,2)</f>
        <v>0</v>
      </c>
      <c r="K384" s="217" t="s">
        <v>233</v>
      </c>
      <c r="L384" s="46"/>
      <c r="M384" s="222" t="s">
        <v>19</v>
      </c>
      <c r="N384" s="223" t="s">
        <v>46</v>
      </c>
      <c r="O384" s="86"/>
      <c r="P384" s="224">
        <f>O384*H384</f>
        <v>0</v>
      </c>
      <c r="Q384" s="224">
        <v>0.00020000000000000001</v>
      </c>
      <c r="R384" s="224">
        <f>Q384*H384</f>
        <v>0.066376000000000004</v>
      </c>
      <c r="S384" s="224">
        <v>0</v>
      </c>
      <c r="T384" s="224">
        <f>S384*H384</f>
        <v>0</v>
      </c>
      <c r="U384" s="225" t="s">
        <v>19</v>
      </c>
      <c r="V384" s="40"/>
      <c r="W384" s="40"/>
      <c r="X384" s="40"/>
      <c r="Y384" s="40"/>
      <c r="Z384" s="40"/>
      <c r="AA384" s="40"/>
      <c r="AB384" s="40"/>
      <c r="AC384" s="40"/>
      <c r="AD384" s="40"/>
      <c r="AE384" s="40"/>
      <c r="AR384" s="226" t="s">
        <v>336</v>
      </c>
      <c r="AT384" s="226" t="s">
        <v>229</v>
      </c>
      <c r="AU384" s="226" t="s">
        <v>84</v>
      </c>
      <c r="AY384" s="19" t="s">
        <v>227</v>
      </c>
      <c r="BE384" s="227">
        <f>IF(N384="základní",J384,0)</f>
        <v>0</v>
      </c>
      <c r="BF384" s="227">
        <f>IF(N384="snížená",J384,0)</f>
        <v>0</v>
      </c>
      <c r="BG384" s="227">
        <f>IF(N384="zákl. přenesená",J384,0)</f>
        <v>0</v>
      </c>
      <c r="BH384" s="227">
        <f>IF(N384="sníž. přenesená",J384,0)</f>
        <v>0</v>
      </c>
      <c r="BI384" s="227">
        <f>IF(N384="nulová",J384,0)</f>
        <v>0</v>
      </c>
      <c r="BJ384" s="19" t="s">
        <v>82</v>
      </c>
      <c r="BK384" s="227">
        <f>ROUND(I384*H384,2)</f>
        <v>0</v>
      </c>
      <c r="BL384" s="19" t="s">
        <v>336</v>
      </c>
      <c r="BM384" s="226" t="s">
        <v>1257</v>
      </c>
    </row>
    <row r="385" s="2" customFormat="1">
      <c r="A385" s="40"/>
      <c r="B385" s="41"/>
      <c r="C385" s="42"/>
      <c r="D385" s="228" t="s">
        <v>236</v>
      </c>
      <c r="E385" s="42"/>
      <c r="F385" s="229" t="s">
        <v>631</v>
      </c>
      <c r="G385" s="42"/>
      <c r="H385" s="42"/>
      <c r="I385" s="230"/>
      <c r="J385" s="42"/>
      <c r="K385" s="42"/>
      <c r="L385" s="46"/>
      <c r="M385" s="231"/>
      <c r="N385" s="232"/>
      <c r="O385" s="86"/>
      <c r="P385" s="86"/>
      <c r="Q385" s="86"/>
      <c r="R385" s="86"/>
      <c r="S385" s="86"/>
      <c r="T385" s="86"/>
      <c r="U385" s="87"/>
      <c r="V385" s="40"/>
      <c r="W385" s="40"/>
      <c r="X385" s="40"/>
      <c r="Y385" s="40"/>
      <c r="Z385" s="40"/>
      <c r="AA385" s="40"/>
      <c r="AB385" s="40"/>
      <c r="AC385" s="40"/>
      <c r="AD385" s="40"/>
      <c r="AE385" s="40"/>
      <c r="AT385" s="19" t="s">
        <v>236</v>
      </c>
      <c r="AU385" s="19" t="s">
        <v>84</v>
      </c>
    </row>
    <row r="386" s="13" customFormat="1">
      <c r="A386" s="13"/>
      <c r="B386" s="233"/>
      <c r="C386" s="234"/>
      <c r="D386" s="235" t="s">
        <v>238</v>
      </c>
      <c r="E386" s="236" t="s">
        <v>19</v>
      </c>
      <c r="F386" s="237" t="s">
        <v>1258</v>
      </c>
      <c r="G386" s="234"/>
      <c r="H386" s="238">
        <v>331.88</v>
      </c>
      <c r="I386" s="239"/>
      <c r="J386" s="234"/>
      <c r="K386" s="234"/>
      <c r="L386" s="240"/>
      <c r="M386" s="241"/>
      <c r="N386" s="242"/>
      <c r="O386" s="242"/>
      <c r="P386" s="242"/>
      <c r="Q386" s="242"/>
      <c r="R386" s="242"/>
      <c r="S386" s="242"/>
      <c r="T386" s="242"/>
      <c r="U386" s="243"/>
      <c r="V386" s="13"/>
      <c r="W386" s="13"/>
      <c r="X386" s="13"/>
      <c r="Y386" s="13"/>
      <c r="Z386" s="13"/>
      <c r="AA386" s="13"/>
      <c r="AB386" s="13"/>
      <c r="AC386" s="13"/>
      <c r="AD386" s="13"/>
      <c r="AE386" s="13"/>
      <c r="AT386" s="244" t="s">
        <v>238</v>
      </c>
      <c r="AU386" s="244" t="s">
        <v>84</v>
      </c>
      <c r="AV386" s="13" t="s">
        <v>84</v>
      </c>
      <c r="AW386" s="13" t="s">
        <v>37</v>
      </c>
      <c r="AX386" s="13" t="s">
        <v>75</v>
      </c>
      <c r="AY386" s="244" t="s">
        <v>227</v>
      </c>
    </row>
    <row r="387" s="14" customFormat="1">
      <c r="A387" s="14"/>
      <c r="B387" s="245"/>
      <c r="C387" s="246"/>
      <c r="D387" s="235" t="s">
        <v>238</v>
      </c>
      <c r="E387" s="247" t="s">
        <v>19</v>
      </c>
      <c r="F387" s="248" t="s">
        <v>240</v>
      </c>
      <c r="G387" s="246"/>
      <c r="H387" s="249">
        <v>331.88</v>
      </c>
      <c r="I387" s="250"/>
      <c r="J387" s="246"/>
      <c r="K387" s="246"/>
      <c r="L387" s="251"/>
      <c r="M387" s="252"/>
      <c r="N387" s="253"/>
      <c r="O387" s="253"/>
      <c r="P387" s="253"/>
      <c r="Q387" s="253"/>
      <c r="R387" s="253"/>
      <c r="S387" s="253"/>
      <c r="T387" s="253"/>
      <c r="U387" s="254"/>
      <c r="V387" s="14"/>
      <c r="W387" s="14"/>
      <c r="X387" s="14"/>
      <c r="Y387" s="14"/>
      <c r="Z387" s="14"/>
      <c r="AA387" s="14"/>
      <c r="AB387" s="14"/>
      <c r="AC387" s="14"/>
      <c r="AD387" s="14"/>
      <c r="AE387" s="14"/>
      <c r="AT387" s="255" t="s">
        <v>238</v>
      </c>
      <c r="AU387" s="255" t="s">
        <v>84</v>
      </c>
      <c r="AV387" s="14" t="s">
        <v>234</v>
      </c>
      <c r="AW387" s="14" t="s">
        <v>37</v>
      </c>
      <c r="AX387" s="14" t="s">
        <v>82</v>
      </c>
      <c r="AY387" s="255" t="s">
        <v>227</v>
      </c>
    </row>
    <row r="388" s="2" customFormat="1" ht="21.75" customHeight="1">
      <c r="A388" s="40"/>
      <c r="B388" s="41"/>
      <c r="C388" s="215" t="s">
        <v>973</v>
      </c>
      <c r="D388" s="215" t="s">
        <v>229</v>
      </c>
      <c r="E388" s="216" t="s">
        <v>634</v>
      </c>
      <c r="F388" s="217" t="s">
        <v>635</v>
      </c>
      <c r="G388" s="218" t="s">
        <v>259</v>
      </c>
      <c r="H388" s="219">
        <v>165.94</v>
      </c>
      <c r="I388" s="220"/>
      <c r="J388" s="221">
        <f>ROUND(I388*H388,2)</f>
        <v>0</v>
      </c>
      <c r="K388" s="217" t="s">
        <v>233</v>
      </c>
      <c r="L388" s="46"/>
      <c r="M388" s="222" t="s">
        <v>19</v>
      </c>
      <c r="N388" s="223" t="s">
        <v>46</v>
      </c>
      <c r="O388" s="86"/>
      <c r="P388" s="224">
        <f>O388*H388</f>
        <v>0</v>
      </c>
      <c r="Q388" s="224">
        <v>0.012</v>
      </c>
      <c r="R388" s="224">
        <f>Q388*H388</f>
        <v>1.9912799999999999</v>
      </c>
      <c r="S388" s="224">
        <v>0</v>
      </c>
      <c r="T388" s="224">
        <f>S388*H388</f>
        <v>0</v>
      </c>
      <c r="U388" s="225" t="s">
        <v>19</v>
      </c>
      <c r="V388" s="40"/>
      <c r="W388" s="40"/>
      <c r="X388" s="40"/>
      <c r="Y388" s="40"/>
      <c r="Z388" s="40"/>
      <c r="AA388" s="40"/>
      <c r="AB388" s="40"/>
      <c r="AC388" s="40"/>
      <c r="AD388" s="40"/>
      <c r="AE388" s="40"/>
      <c r="AR388" s="226" t="s">
        <v>336</v>
      </c>
      <c r="AT388" s="226" t="s">
        <v>229</v>
      </c>
      <c r="AU388" s="226" t="s">
        <v>84</v>
      </c>
      <c r="AY388" s="19" t="s">
        <v>227</v>
      </c>
      <c r="BE388" s="227">
        <f>IF(N388="základní",J388,0)</f>
        <v>0</v>
      </c>
      <c r="BF388" s="227">
        <f>IF(N388="snížená",J388,0)</f>
        <v>0</v>
      </c>
      <c r="BG388" s="227">
        <f>IF(N388="zákl. přenesená",J388,0)</f>
        <v>0</v>
      </c>
      <c r="BH388" s="227">
        <f>IF(N388="sníž. přenesená",J388,0)</f>
        <v>0</v>
      </c>
      <c r="BI388" s="227">
        <f>IF(N388="nulová",J388,0)</f>
        <v>0</v>
      </c>
      <c r="BJ388" s="19" t="s">
        <v>82</v>
      </c>
      <c r="BK388" s="227">
        <f>ROUND(I388*H388,2)</f>
        <v>0</v>
      </c>
      <c r="BL388" s="19" t="s">
        <v>336</v>
      </c>
      <c r="BM388" s="226" t="s">
        <v>1259</v>
      </c>
    </row>
    <row r="389" s="2" customFormat="1">
      <c r="A389" s="40"/>
      <c r="B389" s="41"/>
      <c r="C389" s="42"/>
      <c r="D389" s="228" t="s">
        <v>236</v>
      </c>
      <c r="E389" s="42"/>
      <c r="F389" s="229" t="s">
        <v>637</v>
      </c>
      <c r="G389" s="42"/>
      <c r="H389" s="42"/>
      <c r="I389" s="230"/>
      <c r="J389" s="42"/>
      <c r="K389" s="42"/>
      <c r="L389" s="46"/>
      <c r="M389" s="231"/>
      <c r="N389" s="232"/>
      <c r="O389" s="86"/>
      <c r="P389" s="86"/>
      <c r="Q389" s="86"/>
      <c r="R389" s="86"/>
      <c r="S389" s="86"/>
      <c r="T389" s="86"/>
      <c r="U389" s="87"/>
      <c r="V389" s="40"/>
      <c r="W389" s="40"/>
      <c r="X389" s="40"/>
      <c r="Y389" s="40"/>
      <c r="Z389" s="40"/>
      <c r="AA389" s="40"/>
      <c r="AB389" s="40"/>
      <c r="AC389" s="40"/>
      <c r="AD389" s="40"/>
      <c r="AE389" s="40"/>
      <c r="AT389" s="19" t="s">
        <v>236</v>
      </c>
      <c r="AU389" s="19" t="s">
        <v>84</v>
      </c>
    </row>
    <row r="390" s="13" customFormat="1">
      <c r="A390" s="13"/>
      <c r="B390" s="233"/>
      <c r="C390" s="234"/>
      <c r="D390" s="235" t="s">
        <v>238</v>
      </c>
      <c r="E390" s="236" t="s">
        <v>19</v>
      </c>
      <c r="F390" s="237" t="s">
        <v>1260</v>
      </c>
      <c r="G390" s="234"/>
      <c r="H390" s="238">
        <v>165.94</v>
      </c>
      <c r="I390" s="239"/>
      <c r="J390" s="234"/>
      <c r="K390" s="234"/>
      <c r="L390" s="240"/>
      <c r="M390" s="241"/>
      <c r="N390" s="242"/>
      <c r="O390" s="242"/>
      <c r="P390" s="242"/>
      <c r="Q390" s="242"/>
      <c r="R390" s="242"/>
      <c r="S390" s="242"/>
      <c r="T390" s="242"/>
      <c r="U390" s="243"/>
      <c r="V390" s="13"/>
      <c r="W390" s="13"/>
      <c r="X390" s="13"/>
      <c r="Y390" s="13"/>
      <c r="Z390" s="13"/>
      <c r="AA390" s="13"/>
      <c r="AB390" s="13"/>
      <c r="AC390" s="13"/>
      <c r="AD390" s="13"/>
      <c r="AE390" s="13"/>
      <c r="AT390" s="244" t="s">
        <v>238</v>
      </c>
      <c r="AU390" s="244" t="s">
        <v>84</v>
      </c>
      <c r="AV390" s="13" t="s">
        <v>84</v>
      </c>
      <c r="AW390" s="13" t="s">
        <v>37</v>
      </c>
      <c r="AX390" s="13" t="s">
        <v>75</v>
      </c>
      <c r="AY390" s="244" t="s">
        <v>227</v>
      </c>
    </row>
    <row r="391" s="14" customFormat="1">
      <c r="A391" s="14"/>
      <c r="B391" s="245"/>
      <c r="C391" s="246"/>
      <c r="D391" s="235" t="s">
        <v>238</v>
      </c>
      <c r="E391" s="247" t="s">
        <v>19</v>
      </c>
      <c r="F391" s="248" t="s">
        <v>240</v>
      </c>
      <c r="G391" s="246"/>
      <c r="H391" s="249">
        <v>165.94</v>
      </c>
      <c r="I391" s="250"/>
      <c r="J391" s="246"/>
      <c r="K391" s="246"/>
      <c r="L391" s="251"/>
      <c r="M391" s="252"/>
      <c r="N391" s="253"/>
      <c r="O391" s="253"/>
      <c r="P391" s="253"/>
      <c r="Q391" s="253"/>
      <c r="R391" s="253"/>
      <c r="S391" s="253"/>
      <c r="T391" s="253"/>
      <c r="U391" s="254"/>
      <c r="V391" s="14"/>
      <c r="W391" s="14"/>
      <c r="X391" s="14"/>
      <c r="Y391" s="14"/>
      <c r="Z391" s="14"/>
      <c r="AA391" s="14"/>
      <c r="AB391" s="14"/>
      <c r="AC391" s="14"/>
      <c r="AD391" s="14"/>
      <c r="AE391" s="14"/>
      <c r="AT391" s="255" t="s">
        <v>238</v>
      </c>
      <c r="AU391" s="255" t="s">
        <v>84</v>
      </c>
      <c r="AV391" s="14" t="s">
        <v>234</v>
      </c>
      <c r="AW391" s="14" t="s">
        <v>37</v>
      </c>
      <c r="AX391" s="14" t="s">
        <v>82</v>
      </c>
      <c r="AY391" s="255" t="s">
        <v>227</v>
      </c>
    </row>
    <row r="392" s="2" customFormat="1" ht="16.5" customHeight="1">
      <c r="A392" s="40"/>
      <c r="B392" s="41"/>
      <c r="C392" s="215" t="s">
        <v>975</v>
      </c>
      <c r="D392" s="215" t="s">
        <v>229</v>
      </c>
      <c r="E392" s="216" t="s">
        <v>639</v>
      </c>
      <c r="F392" s="217" t="s">
        <v>640</v>
      </c>
      <c r="G392" s="218" t="s">
        <v>259</v>
      </c>
      <c r="H392" s="219">
        <v>165.94</v>
      </c>
      <c r="I392" s="220"/>
      <c r="J392" s="221">
        <f>ROUND(I392*H392,2)</f>
        <v>0</v>
      </c>
      <c r="K392" s="217" t="s">
        <v>233</v>
      </c>
      <c r="L392" s="46"/>
      <c r="M392" s="222" t="s">
        <v>19</v>
      </c>
      <c r="N392" s="223" t="s">
        <v>46</v>
      </c>
      <c r="O392" s="86"/>
      <c r="P392" s="224">
        <f>O392*H392</f>
        <v>0</v>
      </c>
      <c r="Q392" s="224">
        <v>0.00029999999999999997</v>
      </c>
      <c r="R392" s="224">
        <f>Q392*H392</f>
        <v>0.049781999999999993</v>
      </c>
      <c r="S392" s="224">
        <v>0</v>
      </c>
      <c r="T392" s="224">
        <f>S392*H392</f>
        <v>0</v>
      </c>
      <c r="U392" s="225" t="s">
        <v>19</v>
      </c>
      <c r="V392" s="40"/>
      <c r="W392" s="40"/>
      <c r="X392" s="40"/>
      <c r="Y392" s="40"/>
      <c r="Z392" s="40"/>
      <c r="AA392" s="40"/>
      <c r="AB392" s="40"/>
      <c r="AC392" s="40"/>
      <c r="AD392" s="40"/>
      <c r="AE392" s="40"/>
      <c r="AR392" s="226" t="s">
        <v>336</v>
      </c>
      <c r="AT392" s="226" t="s">
        <v>229</v>
      </c>
      <c r="AU392" s="226" t="s">
        <v>84</v>
      </c>
      <c r="AY392" s="19" t="s">
        <v>227</v>
      </c>
      <c r="BE392" s="227">
        <f>IF(N392="základní",J392,0)</f>
        <v>0</v>
      </c>
      <c r="BF392" s="227">
        <f>IF(N392="snížená",J392,0)</f>
        <v>0</v>
      </c>
      <c r="BG392" s="227">
        <f>IF(N392="zákl. přenesená",J392,0)</f>
        <v>0</v>
      </c>
      <c r="BH392" s="227">
        <f>IF(N392="sníž. přenesená",J392,0)</f>
        <v>0</v>
      </c>
      <c r="BI392" s="227">
        <f>IF(N392="nulová",J392,0)</f>
        <v>0</v>
      </c>
      <c r="BJ392" s="19" t="s">
        <v>82</v>
      </c>
      <c r="BK392" s="227">
        <f>ROUND(I392*H392,2)</f>
        <v>0</v>
      </c>
      <c r="BL392" s="19" t="s">
        <v>336</v>
      </c>
      <c r="BM392" s="226" t="s">
        <v>1261</v>
      </c>
    </row>
    <row r="393" s="2" customFormat="1">
      <c r="A393" s="40"/>
      <c r="B393" s="41"/>
      <c r="C393" s="42"/>
      <c r="D393" s="228" t="s">
        <v>236</v>
      </c>
      <c r="E393" s="42"/>
      <c r="F393" s="229" t="s">
        <v>642</v>
      </c>
      <c r="G393" s="42"/>
      <c r="H393" s="42"/>
      <c r="I393" s="230"/>
      <c r="J393" s="42"/>
      <c r="K393" s="42"/>
      <c r="L393" s="46"/>
      <c r="M393" s="231"/>
      <c r="N393" s="232"/>
      <c r="O393" s="86"/>
      <c r="P393" s="86"/>
      <c r="Q393" s="86"/>
      <c r="R393" s="86"/>
      <c r="S393" s="86"/>
      <c r="T393" s="86"/>
      <c r="U393" s="87"/>
      <c r="V393" s="40"/>
      <c r="W393" s="40"/>
      <c r="X393" s="40"/>
      <c r="Y393" s="40"/>
      <c r="Z393" s="40"/>
      <c r="AA393" s="40"/>
      <c r="AB393" s="40"/>
      <c r="AC393" s="40"/>
      <c r="AD393" s="40"/>
      <c r="AE393" s="40"/>
      <c r="AT393" s="19" t="s">
        <v>236</v>
      </c>
      <c r="AU393" s="19" t="s">
        <v>84</v>
      </c>
    </row>
    <row r="394" s="13" customFormat="1">
      <c r="A394" s="13"/>
      <c r="B394" s="233"/>
      <c r="C394" s="234"/>
      <c r="D394" s="235" t="s">
        <v>238</v>
      </c>
      <c r="E394" s="236" t="s">
        <v>19</v>
      </c>
      <c r="F394" s="237" t="s">
        <v>1260</v>
      </c>
      <c r="G394" s="234"/>
      <c r="H394" s="238">
        <v>165.94</v>
      </c>
      <c r="I394" s="239"/>
      <c r="J394" s="234"/>
      <c r="K394" s="234"/>
      <c r="L394" s="240"/>
      <c r="M394" s="241"/>
      <c r="N394" s="242"/>
      <c r="O394" s="242"/>
      <c r="P394" s="242"/>
      <c r="Q394" s="242"/>
      <c r="R394" s="242"/>
      <c r="S394" s="242"/>
      <c r="T394" s="242"/>
      <c r="U394" s="243"/>
      <c r="V394" s="13"/>
      <c r="W394" s="13"/>
      <c r="X394" s="13"/>
      <c r="Y394" s="13"/>
      <c r="Z394" s="13"/>
      <c r="AA394" s="13"/>
      <c r="AB394" s="13"/>
      <c r="AC394" s="13"/>
      <c r="AD394" s="13"/>
      <c r="AE394" s="13"/>
      <c r="AT394" s="244" t="s">
        <v>238</v>
      </c>
      <c r="AU394" s="244" t="s">
        <v>84</v>
      </c>
      <c r="AV394" s="13" t="s">
        <v>84</v>
      </c>
      <c r="AW394" s="13" t="s">
        <v>37</v>
      </c>
      <c r="AX394" s="13" t="s">
        <v>75</v>
      </c>
      <c r="AY394" s="244" t="s">
        <v>227</v>
      </c>
    </row>
    <row r="395" s="14" customFormat="1">
      <c r="A395" s="14"/>
      <c r="B395" s="245"/>
      <c r="C395" s="246"/>
      <c r="D395" s="235" t="s">
        <v>238</v>
      </c>
      <c r="E395" s="247" t="s">
        <v>19</v>
      </c>
      <c r="F395" s="248" t="s">
        <v>240</v>
      </c>
      <c r="G395" s="246"/>
      <c r="H395" s="249">
        <v>165.94</v>
      </c>
      <c r="I395" s="250"/>
      <c r="J395" s="246"/>
      <c r="K395" s="246"/>
      <c r="L395" s="251"/>
      <c r="M395" s="252"/>
      <c r="N395" s="253"/>
      <c r="O395" s="253"/>
      <c r="P395" s="253"/>
      <c r="Q395" s="253"/>
      <c r="R395" s="253"/>
      <c r="S395" s="253"/>
      <c r="T395" s="253"/>
      <c r="U395" s="254"/>
      <c r="V395" s="14"/>
      <c r="W395" s="14"/>
      <c r="X395" s="14"/>
      <c r="Y395" s="14"/>
      <c r="Z395" s="14"/>
      <c r="AA395" s="14"/>
      <c r="AB395" s="14"/>
      <c r="AC395" s="14"/>
      <c r="AD395" s="14"/>
      <c r="AE395" s="14"/>
      <c r="AT395" s="255" t="s">
        <v>238</v>
      </c>
      <c r="AU395" s="255" t="s">
        <v>84</v>
      </c>
      <c r="AV395" s="14" t="s">
        <v>234</v>
      </c>
      <c r="AW395" s="14" t="s">
        <v>37</v>
      </c>
      <c r="AX395" s="14" t="s">
        <v>82</v>
      </c>
      <c r="AY395" s="255" t="s">
        <v>227</v>
      </c>
    </row>
    <row r="396" s="2" customFormat="1" ht="24.15" customHeight="1">
      <c r="A396" s="40"/>
      <c r="B396" s="41"/>
      <c r="C396" s="256" t="s">
        <v>977</v>
      </c>
      <c r="D396" s="256" t="s">
        <v>241</v>
      </c>
      <c r="E396" s="257" t="s">
        <v>644</v>
      </c>
      <c r="F396" s="258" t="s">
        <v>645</v>
      </c>
      <c r="G396" s="259" t="s">
        <v>259</v>
      </c>
      <c r="H396" s="260">
        <v>182.53399999999999</v>
      </c>
      <c r="I396" s="261"/>
      <c r="J396" s="262">
        <f>ROUND(I396*H396,2)</f>
        <v>0</v>
      </c>
      <c r="K396" s="258" t="s">
        <v>233</v>
      </c>
      <c r="L396" s="263"/>
      <c r="M396" s="264" t="s">
        <v>19</v>
      </c>
      <c r="N396" s="265" t="s">
        <v>46</v>
      </c>
      <c r="O396" s="86"/>
      <c r="P396" s="224">
        <f>O396*H396</f>
        <v>0</v>
      </c>
      <c r="Q396" s="224">
        <v>0.0051000000000000004</v>
      </c>
      <c r="R396" s="224">
        <f>Q396*H396</f>
        <v>0.93092340000000007</v>
      </c>
      <c r="S396" s="224">
        <v>0</v>
      </c>
      <c r="T396" s="224">
        <f>S396*H396</f>
        <v>0</v>
      </c>
      <c r="U396" s="225" t="s">
        <v>19</v>
      </c>
      <c r="V396" s="40"/>
      <c r="W396" s="40"/>
      <c r="X396" s="40"/>
      <c r="Y396" s="40"/>
      <c r="Z396" s="40"/>
      <c r="AA396" s="40"/>
      <c r="AB396" s="40"/>
      <c r="AC396" s="40"/>
      <c r="AD396" s="40"/>
      <c r="AE396" s="40"/>
      <c r="AR396" s="226" t="s">
        <v>491</v>
      </c>
      <c r="AT396" s="226" t="s">
        <v>241</v>
      </c>
      <c r="AU396" s="226" t="s">
        <v>84</v>
      </c>
      <c r="AY396" s="19" t="s">
        <v>227</v>
      </c>
      <c r="BE396" s="227">
        <f>IF(N396="základní",J396,0)</f>
        <v>0</v>
      </c>
      <c r="BF396" s="227">
        <f>IF(N396="snížená",J396,0)</f>
        <v>0</v>
      </c>
      <c r="BG396" s="227">
        <f>IF(N396="zákl. přenesená",J396,0)</f>
        <v>0</v>
      </c>
      <c r="BH396" s="227">
        <f>IF(N396="sníž. přenesená",J396,0)</f>
        <v>0</v>
      </c>
      <c r="BI396" s="227">
        <f>IF(N396="nulová",J396,0)</f>
        <v>0</v>
      </c>
      <c r="BJ396" s="19" t="s">
        <v>82</v>
      </c>
      <c r="BK396" s="227">
        <f>ROUND(I396*H396,2)</f>
        <v>0</v>
      </c>
      <c r="BL396" s="19" t="s">
        <v>336</v>
      </c>
      <c r="BM396" s="226" t="s">
        <v>1262</v>
      </c>
    </row>
    <row r="397" s="13" customFormat="1">
      <c r="A397" s="13"/>
      <c r="B397" s="233"/>
      <c r="C397" s="234"/>
      <c r="D397" s="235" t="s">
        <v>238</v>
      </c>
      <c r="E397" s="234"/>
      <c r="F397" s="237" t="s">
        <v>1263</v>
      </c>
      <c r="G397" s="234"/>
      <c r="H397" s="238">
        <v>182.53399999999999</v>
      </c>
      <c r="I397" s="239"/>
      <c r="J397" s="234"/>
      <c r="K397" s="234"/>
      <c r="L397" s="240"/>
      <c r="M397" s="241"/>
      <c r="N397" s="242"/>
      <c r="O397" s="242"/>
      <c r="P397" s="242"/>
      <c r="Q397" s="242"/>
      <c r="R397" s="242"/>
      <c r="S397" s="242"/>
      <c r="T397" s="242"/>
      <c r="U397" s="243"/>
      <c r="V397" s="13"/>
      <c r="W397" s="13"/>
      <c r="X397" s="13"/>
      <c r="Y397" s="13"/>
      <c r="Z397" s="13"/>
      <c r="AA397" s="13"/>
      <c r="AB397" s="13"/>
      <c r="AC397" s="13"/>
      <c r="AD397" s="13"/>
      <c r="AE397" s="13"/>
      <c r="AT397" s="244" t="s">
        <v>238</v>
      </c>
      <c r="AU397" s="244" t="s">
        <v>84</v>
      </c>
      <c r="AV397" s="13" t="s">
        <v>84</v>
      </c>
      <c r="AW397" s="13" t="s">
        <v>4</v>
      </c>
      <c r="AX397" s="13" t="s">
        <v>82</v>
      </c>
      <c r="AY397" s="244" t="s">
        <v>227</v>
      </c>
    </row>
    <row r="398" s="2" customFormat="1" ht="16.5" customHeight="1">
      <c r="A398" s="40"/>
      <c r="B398" s="41"/>
      <c r="C398" s="215" t="s">
        <v>980</v>
      </c>
      <c r="D398" s="215" t="s">
        <v>229</v>
      </c>
      <c r="E398" s="216" t="s">
        <v>649</v>
      </c>
      <c r="F398" s="217" t="s">
        <v>650</v>
      </c>
      <c r="G398" s="218" t="s">
        <v>309</v>
      </c>
      <c r="H398" s="219">
        <v>183.75</v>
      </c>
      <c r="I398" s="220"/>
      <c r="J398" s="221">
        <f>ROUND(I398*H398,2)</f>
        <v>0</v>
      </c>
      <c r="K398" s="217" t="s">
        <v>233</v>
      </c>
      <c r="L398" s="46"/>
      <c r="M398" s="222" t="s">
        <v>19</v>
      </c>
      <c r="N398" s="223" t="s">
        <v>46</v>
      </c>
      <c r="O398" s="86"/>
      <c r="P398" s="224">
        <f>O398*H398</f>
        <v>0</v>
      </c>
      <c r="Q398" s="224">
        <v>1.0000000000000001E-05</v>
      </c>
      <c r="R398" s="224">
        <f>Q398*H398</f>
        <v>0.0018375000000000002</v>
      </c>
      <c r="S398" s="224">
        <v>0</v>
      </c>
      <c r="T398" s="224">
        <f>S398*H398</f>
        <v>0</v>
      </c>
      <c r="U398" s="225" t="s">
        <v>19</v>
      </c>
      <c r="V398" s="40"/>
      <c r="W398" s="40"/>
      <c r="X398" s="40"/>
      <c r="Y398" s="40"/>
      <c r="Z398" s="40"/>
      <c r="AA398" s="40"/>
      <c r="AB398" s="40"/>
      <c r="AC398" s="40"/>
      <c r="AD398" s="40"/>
      <c r="AE398" s="40"/>
      <c r="AR398" s="226" t="s">
        <v>336</v>
      </c>
      <c r="AT398" s="226" t="s">
        <v>229</v>
      </c>
      <c r="AU398" s="226" t="s">
        <v>84</v>
      </c>
      <c r="AY398" s="19" t="s">
        <v>227</v>
      </c>
      <c r="BE398" s="227">
        <f>IF(N398="základní",J398,0)</f>
        <v>0</v>
      </c>
      <c r="BF398" s="227">
        <f>IF(N398="snížená",J398,0)</f>
        <v>0</v>
      </c>
      <c r="BG398" s="227">
        <f>IF(N398="zákl. přenesená",J398,0)</f>
        <v>0</v>
      </c>
      <c r="BH398" s="227">
        <f>IF(N398="sníž. přenesená",J398,0)</f>
        <v>0</v>
      </c>
      <c r="BI398" s="227">
        <f>IF(N398="nulová",J398,0)</f>
        <v>0</v>
      </c>
      <c r="BJ398" s="19" t="s">
        <v>82</v>
      </c>
      <c r="BK398" s="227">
        <f>ROUND(I398*H398,2)</f>
        <v>0</v>
      </c>
      <c r="BL398" s="19" t="s">
        <v>336</v>
      </c>
      <c r="BM398" s="226" t="s">
        <v>1264</v>
      </c>
    </row>
    <row r="399" s="2" customFormat="1">
      <c r="A399" s="40"/>
      <c r="B399" s="41"/>
      <c r="C399" s="42"/>
      <c r="D399" s="228" t="s">
        <v>236</v>
      </c>
      <c r="E399" s="42"/>
      <c r="F399" s="229" t="s">
        <v>652</v>
      </c>
      <c r="G399" s="42"/>
      <c r="H399" s="42"/>
      <c r="I399" s="230"/>
      <c r="J399" s="42"/>
      <c r="K399" s="42"/>
      <c r="L399" s="46"/>
      <c r="M399" s="231"/>
      <c r="N399" s="232"/>
      <c r="O399" s="86"/>
      <c r="P399" s="86"/>
      <c r="Q399" s="86"/>
      <c r="R399" s="86"/>
      <c r="S399" s="86"/>
      <c r="T399" s="86"/>
      <c r="U399" s="87"/>
      <c r="V399" s="40"/>
      <c r="W399" s="40"/>
      <c r="X399" s="40"/>
      <c r="Y399" s="40"/>
      <c r="Z399" s="40"/>
      <c r="AA399" s="40"/>
      <c r="AB399" s="40"/>
      <c r="AC399" s="40"/>
      <c r="AD399" s="40"/>
      <c r="AE399" s="40"/>
      <c r="AT399" s="19" t="s">
        <v>236</v>
      </c>
      <c r="AU399" s="19" t="s">
        <v>84</v>
      </c>
    </row>
    <row r="400" s="13" customFormat="1">
      <c r="A400" s="13"/>
      <c r="B400" s="233"/>
      <c r="C400" s="234"/>
      <c r="D400" s="235" t="s">
        <v>238</v>
      </c>
      <c r="E400" s="236" t="s">
        <v>19</v>
      </c>
      <c r="F400" s="237" t="s">
        <v>1265</v>
      </c>
      <c r="G400" s="234"/>
      <c r="H400" s="238">
        <v>73.75</v>
      </c>
      <c r="I400" s="239"/>
      <c r="J400" s="234"/>
      <c r="K400" s="234"/>
      <c r="L400" s="240"/>
      <c r="M400" s="241"/>
      <c r="N400" s="242"/>
      <c r="O400" s="242"/>
      <c r="P400" s="242"/>
      <c r="Q400" s="242"/>
      <c r="R400" s="242"/>
      <c r="S400" s="242"/>
      <c r="T400" s="242"/>
      <c r="U400" s="243"/>
      <c r="V400" s="13"/>
      <c r="W400" s="13"/>
      <c r="X400" s="13"/>
      <c r="Y400" s="13"/>
      <c r="Z400" s="13"/>
      <c r="AA400" s="13"/>
      <c r="AB400" s="13"/>
      <c r="AC400" s="13"/>
      <c r="AD400" s="13"/>
      <c r="AE400" s="13"/>
      <c r="AT400" s="244" t="s">
        <v>238</v>
      </c>
      <c r="AU400" s="244" t="s">
        <v>84</v>
      </c>
      <c r="AV400" s="13" t="s">
        <v>84</v>
      </c>
      <c r="AW400" s="13" t="s">
        <v>37</v>
      </c>
      <c r="AX400" s="13" t="s">
        <v>75</v>
      </c>
      <c r="AY400" s="244" t="s">
        <v>227</v>
      </c>
    </row>
    <row r="401" s="13" customFormat="1">
      <c r="A401" s="13"/>
      <c r="B401" s="233"/>
      <c r="C401" s="234"/>
      <c r="D401" s="235" t="s">
        <v>238</v>
      </c>
      <c r="E401" s="236" t="s">
        <v>19</v>
      </c>
      <c r="F401" s="237" t="s">
        <v>1266</v>
      </c>
      <c r="G401" s="234"/>
      <c r="H401" s="238">
        <v>50.549999999999997</v>
      </c>
      <c r="I401" s="239"/>
      <c r="J401" s="234"/>
      <c r="K401" s="234"/>
      <c r="L401" s="240"/>
      <c r="M401" s="241"/>
      <c r="N401" s="242"/>
      <c r="O401" s="242"/>
      <c r="P401" s="242"/>
      <c r="Q401" s="242"/>
      <c r="R401" s="242"/>
      <c r="S401" s="242"/>
      <c r="T401" s="242"/>
      <c r="U401" s="243"/>
      <c r="V401" s="13"/>
      <c r="W401" s="13"/>
      <c r="X401" s="13"/>
      <c r="Y401" s="13"/>
      <c r="Z401" s="13"/>
      <c r="AA401" s="13"/>
      <c r="AB401" s="13"/>
      <c r="AC401" s="13"/>
      <c r="AD401" s="13"/>
      <c r="AE401" s="13"/>
      <c r="AT401" s="244" t="s">
        <v>238</v>
      </c>
      <c r="AU401" s="244" t="s">
        <v>84</v>
      </c>
      <c r="AV401" s="13" t="s">
        <v>84</v>
      </c>
      <c r="AW401" s="13" t="s">
        <v>37</v>
      </c>
      <c r="AX401" s="13" t="s">
        <v>75</v>
      </c>
      <c r="AY401" s="244" t="s">
        <v>227</v>
      </c>
    </row>
    <row r="402" s="13" customFormat="1">
      <c r="A402" s="13"/>
      <c r="B402" s="233"/>
      <c r="C402" s="234"/>
      <c r="D402" s="235" t="s">
        <v>238</v>
      </c>
      <c r="E402" s="236" t="s">
        <v>19</v>
      </c>
      <c r="F402" s="237" t="s">
        <v>1267</v>
      </c>
      <c r="G402" s="234"/>
      <c r="H402" s="238">
        <v>59.450000000000003</v>
      </c>
      <c r="I402" s="239"/>
      <c r="J402" s="234"/>
      <c r="K402" s="234"/>
      <c r="L402" s="240"/>
      <c r="M402" s="241"/>
      <c r="N402" s="242"/>
      <c r="O402" s="242"/>
      <c r="P402" s="242"/>
      <c r="Q402" s="242"/>
      <c r="R402" s="242"/>
      <c r="S402" s="242"/>
      <c r="T402" s="242"/>
      <c r="U402" s="243"/>
      <c r="V402" s="13"/>
      <c r="W402" s="13"/>
      <c r="X402" s="13"/>
      <c r="Y402" s="13"/>
      <c r="Z402" s="13"/>
      <c r="AA402" s="13"/>
      <c r="AB402" s="13"/>
      <c r="AC402" s="13"/>
      <c r="AD402" s="13"/>
      <c r="AE402" s="13"/>
      <c r="AT402" s="244" t="s">
        <v>238</v>
      </c>
      <c r="AU402" s="244" t="s">
        <v>84</v>
      </c>
      <c r="AV402" s="13" t="s">
        <v>84</v>
      </c>
      <c r="AW402" s="13" t="s">
        <v>37</v>
      </c>
      <c r="AX402" s="13" t="s">
        <v>75</v>
      </c>
      <c r="AY402" s="244" t="s">
        <v>227</v>
      </c>
    </row>
    <row r="403" s="14" customFormat="1">
      <c r="A403" s="14"/>
      <c r="B403" s="245"/>
      <c r="C403" s="246"/>
      <c r="D403" s="235" t="s">
        <v>238</v>
      </c>
      <c r="E403" s="247" t="s">
        <v>19</v>
      </c>
      <c r="F403" s="248" t="s">
        <v>240</v>
      </c>
      <c r="G403" s="246"/>
      <c r="H403" s="249">
        <v>183.75</v>
      </c>
      <c r="I403" s="250"/>
      <c r="J403" s="246"/>
      <c r="K403" s="246"/>
      <c r="L403" s="251"/>
      <c r="M403" s="252"/>
      <c r="N403" s="253"/>
      <c r="O403" s="253"/>
      <c r="P403" s="253"/>
      <c r="Q403" s="253"/>
      <c r="R403" s="253"/>
      <c r="S403" s="253"/>
      <c r="T403" s="253"/>
      <c r="U403" s="254"/>
      <c r="V403" s="14"/>
      <c r="W403" s="14"/>
      <c r="X403" s="14"/>
      <c r="Y403" s="14"/>
      <c r="Z403" s="14"/>
      <c r="AA403" s="14"/>
      <c r="AB403" s="14"/>
      <c r="AC403" s="14"/>
      <c r="AD403" s="14"/>
      <c r="AE403" s="14"/>
      <c r="AT403" s="255" t="s">
        <v>238</v>
      </c>
      <c r="AU403" s="255" t="s">
        <v>84</v>
      </c>
      <c r="AV403" s="14" t="s">
        <v>234</v>
      </c>
      <c r="AW403" s="14" t="s">
        <v>37</v>
      </c>
      <c r="AX403" s="14" t="s">
        <v>82</v>
      </c>
      <c r="AY403" s="255" t="s">
        <v>227</v>
      </c>
    </row>
    <row r="404" s="2" customFormat="1" ht="16.5" customHeight="1">
      <c r="A404" s="40"/>
      <c r="B404" s="41"/>
      <c r="C404" s="256" t="s">
        <v>983</v>
      </c>
      <c r="D404" s="256" t="s">
        <v>241</v>
      </c>
      <c r="E404" s="257" t="s">
        <v>655</v>
      </c>
      <c r="F404" s="258" t="s">
        <v>656</v>
      </c>
      <c r="G404" s="259" t="s">
        <v>309</v>
      </c>
      <c r="H404" s="260">
        <v>220.5</v>
      </c>
      <c r="I404" s="261"/>
      <c r="J404" s="262">
        <f>ROUND(I404*H404,2)</f>
        <v>0</v>
      </c>
      <c r="K404" s="258" t="s">
        <v>19</v>
      </c>
      <c r="L404" s="263"/>
      <c r="M404" s="264" t="s">
        <v>19</v>
      </c>
      <c r="N404" s="265" t="s">
        <v>46</v>
      </c>
      <c r="O404" s="86"/>
      <c r="P404" s="224">
        <f>O404*H404</f>
        <v>0</v>
      </c>
      <c r="Q404" s="224">
        <v>0.00020000000000000001</v>
      </c>
      <c r="R404" s="224">
        <f>Q404*H404</f>
        <v>0.0441</v>
      </c>
      <c r="S404" s="224">
        <v>0</v>
      </c>
      <c r="T404" s="224">
        <f>S404*H404</f>
        <v>0</v>
      </c>
      <c r="U404" s="225" t="s">
        <v>19</v>
      </c>
      <c r="V404" s="40"/>
      <c r="W404" s="40"/>
      <c r="X404" s="40"/>
      <c r="Y404" s="40"/>
      <c r="Z404" s="40"/>
      <c r="AA404" s="40"/>
      <c r="AB404" s="40"/>
      <c r="AC404" s="40"/>
      <c r="AD404" s="40"/>
      <c r="AE404" s="40"/>
      <c r="AR404" s="226" t="s">
        <v>491</v>
      </c>
      <c r="AT404" s="226" t="s">
        <v>241</v>
      </c>
      <c r="AU404" s="226" t="s">
        <v>84</v>
      </c>
      <c r="AY404" s="19" t="s">
        <v>227</v>
      </c>
      <c r="BE404" s="227">
        <f>IF(N404="základní",J404,0)</f>
        <v>0</v>
      </c>
      <c r="BF404" s="227">
        <f>IF(N404="snížená",J404,0)</f>
        <v>0</v>
      </c>
      <c r="BG404" s="227">
        <f>IF(N404="zákl. přenesená",J404,0)</f>
        <v>0</v>
      </c>
      <c r="BH404" s="227">
        <f>IF(N404="sníž. přenesená",J404,0)</f>
        <v>0</v>
      </c>
      <c r="BI404" s="227">
        <f>IF(N404="nulová",J404,0)</f>
        <v>0</v>
      </c>
      <c r="BJ404" s="19" t="s">
        <v>82</v>
      </c>
      <c r="BK404" s="227">
        <f>ROUND(I404*H404,2)</f>
        <v>0</v>
      </c>
      <c r="BL404" s="19" t="s">
        <v>336</v>
      </c>
      <c r="BM404" s="226" t="s">
        <v>1268</v>
      </c>
    </row>
    <row r="405" s="13" customFormat="1">
      <c r="A405" s="13"/>
      <c r="B405" s="233"/>
      <c r="C405" s="234"/>
      <c r="D405" s="235" t="s">
        <v>238</v>
      </c>
      <c r="E405" s="234"/>
      <c r="F405" s="237" t="s">
        <v>1269</v>
      </c>
      <c r="G405" s="234"/>
      <c r="H405" s="238">
        <v>220.5</v>
      </c>
      <c r="I405" s="239"/>
      <c r="J405" s="234"/>
      <c r="K405" s="234"/>
      <c r="L405" s="240"/>
      <c r="M405" s="241"/>
      <c r="N405" s="242"/>
      <c r="O405" s="242"/>
      <c r="P405" s="242"/>
      <c r="Q405" s="242"/>
      <c r="R405" s="242"/>
      <c r="S405" s="242"/>
      <c r="T405" s="242"/>
      <c r="U405" s="243"/>
      <c r="V405" s="13"/>
      <c r="W405" s="13"/>
      <c r="X405" s="13"/>
      <c r="Y405" s="13"/>
      <c r="Z405" s="13"/>
      <c r="AA405" s="13"/>
      <c r="AB405" s="13"/>
      <c r="AC405" s="13"/>
      <c r="AD405" s="13"/>
      <c r="AE405" s="13"/>
      <c r="AT405" s="244" t="s">
        <v>238</v>
      </c>
      <c r="AU405" s="244" t="s">
        <v>84</v>
      </c>
      <c r="AV405" s="13" t="s">
        <v>84</v>
      </c>
      <c r="AW405" s="13" t="s">
        <v>4</v>
      </c>
      <c r="AX405" s="13" t="s">
        <v>82</v>
      </c>
      <c r="AY405" s="244" t="s">
        <v>227</v>
      </c>
    </row>
    <row r="406" s="2" customFormat="1" ht="16.5" customHeight="1">
      <c r="A406" s="40"/>
      <c r="B406" s="41"/>
      <c r="C406" s="215" t="s">
        <v>986</v>
      </c>
      <c r="D406" s="215" t="s">
        <v>229</v>
      </c>
      <c r="E406" s="216" t="s">
        <v>660</v>
      </c>
      <c r="F406" s="217" t="s">
        <v>661</v>
      </c>
      <c r="G406" s="218" t="s">
        <v>309</v>
      </c>
      <c r="H406" s="219">
        <v>183.75</v>
      </c>
      <c r="I406" s="220"/>
      <c r="J406" s="221">
        <f>ROUND(I406*H406,2)</f>
        <v>0</v>
      </c>
      <c r="K406" s="217" t="s">
        <v>233</v>
      </c>
      <c r="L406" s="46"/>
      <c r="M406" s="222" t="s">
        <v>19</v>
      </c>
      <c r="N406" s="223" t="s">
        <v>46</v>
      </c>
      <c r="O406" s="86"/>
      <c r="P406" s="224">
        <f>O406*H406</f>
        <v>0</v>
      </c>
      <c r="Q406" s="224">
        <v>3.0000000000000001E-05</v>
      </c>
      <c r="R406" s="224">
        <f>Q406*H406</f>
        <v>0.0055125</v>
      </c>
      <c r="S406" s="224">
        <v>0</v>
      </c>
      <c r="T406" s="224">
        <f>S406*H406</f>
        <v>0</v>
      </c>
      <c r="U406" s="225" t="s">
        <v>19</v>
      </c>
      <c r="V406" s="40"/>
      <c r="W406" s="40"/>
      <c r="X406" s="40"/>
      <c r="Y406" s="40"/>
      <c r="Z406" s="40"/>
      <c r="AA406" s="40"/>
      <c r="AB406" s="40"/>
      <c r="AC406" s="40"/>
      <c r="AD406" s="40"/>
      <c r="AE406" s="40"/>
      <c r="AR406" s="226" t="s">
        <v>336</v>
      </c>
      <c r="AT406" s="226" t="s">
        <v>229</v>
      </c>
      <c r="AU406" s="226" t="s">
        <v>84</v>
      </c>
      <c r="AY406" s="19" t="s">
        <v>227</v>
      </c>
      <c r="BE406" s="227">
        <f>IF(N406="základní",J406,0)</f>
        <v>0</v>
      </c>
      <c r="BF406" s="227">
        <f>IF(N406="snížená",J406,0)</f>
        <v>0</v>
      </c>
      <c r="BG406" s="227">
        <f>IF(N406="zákl. přenesená",J406,0)</f>
        <v>0</v>
      </c>
      <c r="BH406" s="227">
        <f>IF(N406="sníž. přenesená",J406,0)</f>
        <v>0</v>
      </c>
      <c r="BI406" s="227">
        <f>IF(N406="nulová",J406,0)</f>
        <v>0</v>
      </c>
      <c r="BJ406" s="19" t="s">
        <v>82</v>
      </c>
      <c r="BK406" s="227">
        <f>ROUND(I406*H406,2)</f>
        <v>0</v>
      </c>
      <c r="BL406" s="19" t="s">
        <v>336</v>
      </c>
      <c r="BM406" s="226" t="s">
        <v>1270</v>
      </c>
    </row>
    <row r="407" s="2" customFormat="1">
      <c r="A407" s="40"/>
      <c r="B407" s="41"/>
      <c r="C407" s="42"/>
      <c r="D407" s="228" t="s">
        <v>236</v>
      </c>
      <c r="E407" s="42"/>
      <c r="F407" s="229" t="s">
        <v>663</v>
      </c>
      <c r="G407" s="42"/>
      <c r="H407" s="42"/>
      <c r="I407" s="230"/>
      <c r="J407" s="42"/>
      <c r="K407" s="42"/>
      <c r="L407" s="46"/>
      <c r="M407" s="231"/>
      <c r="N407" s="232"/>
      <c r="O407" s="86"/>
      <c r="P407" s="86"/>
      <c r="Q407" s="86"/>
      <c r="R407" s="86"/>
      <c r="S407" s="86"/>
      <c r="T407" s="86"/>
      <c r="U407" s="87"/>
      <c r="V407" s="40"/>
      <c r="W407" s="40"/>
      <c r="X407" s="40"/>
      <c r="Y407" s="40"/>
      <c r="Z407" s="40"/>
      <c r="AA407" s="40"/>
      <c r="AB407" s="40"/>
      <c r="AC407" s="40"/>
      <c r="AD407" s="40"/>
      <c r="AE407" s="40"/>
      <c r="AT407" s="19" t="s">
        <v>236</v>
      </c>
      <c r="AU407" s="19" t="s">
        <v>84</v>
      </c>
    </row>
    <row r="408" s="13" customFormat="1">
      <c r="A408" s="13"/>
      <c r="B408" s="233"/>
      <c r="C408" s="234"/>
      <c r="D408" s="235" t="s">
        <v>238</v>
      </c>
      <c r="E408" s="236" t="s">
        <v>19</v>
      </c>
      <c r="F408" s="237" t="s">
        <v>1271</v>
      </c>
      <c r="G408" s="234"/>
      <c r="H408" s="238">
        <v>183.75</v>
      </c>
      <c r="I408" s="239"/>
      <c r="J408" s="234"/>
      <c r="K408" s="234"/>
      <c r="L408" s="240"/>
      <c r="M408" s="241"/>
      <c r="N408" s="242"/>
      <c r="O408" s="242"/>
      <c r="P408" s="242"/>
      <c r="Q408" s="242"/>
      <c r="R408" s="242"/>
      <c r="S408" s="242"/>
      <c r="T408" s="242"/>
      <c r="U408" s="243"/>
      <c r="V408" s="13"/>
      <c r="W408" s="13"/>
      <c r="X408" s="13"/>
      <c r="Y408" s="13"/>
      <c r="Z408" s="13"/>
      <c r="AA408" s="13"/>
      <c r="AB408" s="13"/>
      <c r="AC408" s="13"/>
      <c r="AD408" s="13"/>
      <c r="AE408" s="13"/>
      <c r="AT408" s="244" t="s">
        <v>238</v>
      </c>
      <c r="AU408" s="244" t="s">
        <v>84</v>
      </c>
      <c r="AV408" s="13" t="s">
        <v>84</v>
      </c>
      <c r="AW408" s="13" t="s">
        <v>37</v>
      </c>
      <c r="AX408" s="13" t="s">
        <v>75</v>
      </c>
      <c r="AY408" s="244" t="s">
        <v>227</v>
      </c>
    </row>
    <row r="409" s="14" customFormat="1">
      <c r="A409" s="14"/>
      <c r="B409" s="245"/>
      <c r="C409" s="246"/>
      <c r="D409" s="235" t="s">
        <v>238</v>
      </c>
      <c r="E409" s="247" t="s">
        <v>19</v>
      </c>
      <c r="F409" s="248" t="s">
        <v>240</v>
      </c>
      <c r="G409" s="246"/>
      <c r="H409" s="249">
        <v>183.75</v>
      </c>
      <c r="I409" s="250"/>
      <c r="J409" s="246"/>
      <c r="K409" s="246"/>
      <c r="L409" s="251"/>
      <c r="M409" s="252"/>
      <c r="N409" s="253"/>
      <c r="O409" s="253"/>
      <c r="P409" s="253"/>
      <c r="Q409" s="253"/>
      <c r="R409" s="253"/>
      <c r="S409" s="253"/>
      <c r="T409" s="253"/>
      <c r="U409" s="254"/>
      <c r="V409" s="14"/>
      <c r="W409" s="14"/>
      <c r="X409" s="14"/>
      <c r="Y409" s="14"/>
      <c r="Z409" s="14"/>
      <c r="AA409" s="14"/>
      <c r="AB409" s="14"/>
      <c r="AC409" s="14"/>
      <c r="AD409" s="14"/>
      <c r="AE409" s="14"/>
      <c r="AT409" s="255" t="s">
        <v>238</v>
      </c>
      <c r="AU409" s="255" t="s">
        <v>84</v>
      </c>
      <c r="AV409" s="14" t="s">
        <v>234</v>
      </c>
      <c r="AW409" s="14" t="s">
        <v>37</v>
      </c>
      <c r="AX409" s="14" t="s">
        <v>82</v>
      </c>
      <c r="AY409" s="255" t="s">
        <v>227</v>
      </c>
    </row>
    <row r="410" s="2" customFormat="1" ht="24.15" customHeight="1">
      <c r="A410" s="40"/>
      <c r="B410" s="41"/>
      <c r="C410" s="215" t="s">
        <v>989</v>
      </c>
      <c r="D410" s="215" t="s">
        <v>229</v>
      </c>
      <c r="E410" s="216" t="s">
        <v>666</v>
      </c>
      <c r="F410" s="217" t="s">
        <v>667</v>
      </c>
      <c r="G410" s="218" t="s">
        <v>244</v>
      </c>
      <c r="H410" s="219">
        <v>3.0899999999999999</v>
      </c>
      <c r="I410" s="220"/>
      <c r="J410" s="221">
        <f>ROUND(I410*H410,2)</f>
        <v>0</v>
      </c>
      <c r="K410" s="217" t="s">
        <v>233</v>
      </c>
      <c r="L410" s="46"/>
      <c r="M410" s="222" t="s">
        <v>19</v>
      </c>
      <c r="N410" s="223" t="s">
        <v>46</v>
      </c>
      <c r="O410" s="86"/>
      <c r="P410" s="224">
        <f>O410*H410</f>
        <v>0</v>
      </c>
      <c r="Q410" s="224">
        <v>0</v>
      </c>
      <c r="R410" s="224">
        <f>Q410*H410</f>
        <v>0</v>
      </c>
      <c r="S410" s="224">
        <v>0</v>
      </c>
      <c r="T410" s="224">
        <f>S410*H410</f>
        <v>0</v>
      </c>
      <c r="U410" s="225" t="s">
        <v>19</v>
      </c>
      <c r="V410" s="40"/>
      <c r="W410" s="40"/>
      <c r="X410" s="40"/>
      <c r="Y410" s="40"/>
      <c r="Z410" s="40"/>
      <c r="AA410" s="40"/>
      <c r="AB410" s="40"/>
      <c r="AC410" s="40"/>
      <c r="AD410" s="40"/>
      <c r="AE410" s="40"/>
      <c r="AR410" s="226" t="s">
        <v>336</v>
      </c>
      <c r="AT410" s="226" t="s">
        <v>229</v>
      </c>
      <c r="AU410" s="226" t="s">
        <v>84</v>
      </c>
      <c r="AY410" s="19" t="s">
        <v>227</v>
      </c>
      <c r="BE410" s="227">
        <f>IF(N410="základní",J410,0)</f>
        <v>0</v>
      </c>
      <c r="BF410" s="227">
        <f>IF(N410="snížená",J410,0)</f>
        <v>0</v>
      </c>
      <c r="BG410" s="227">
        <f>IF(N410="zákl. přenesená",J410,0)</f>
        <v>0</v>
      </c>
      <c r="BH410" s="227">
        <f>IF(N410="sníž. přenesená",J410,0)</f>
        <v>0</v>
      </c>
      <c r="BI410" s="227">
        <f>IF(N410="nulová",J410,0)</f>
        <v>0</v>
      </c>
      <c r="BJ410" s="19" t="s">
        <v>82</v>
      </c>
      <c r="BK410" s="227">
        <f>ROUND(I410*H410,2)</f>
        <v>0</v>
      </c>
      <c r="BL410" s="19" t="s">
        <v>336</v>
      </c>
      <c r="BM410" s="226" t="s">
        <v>1272</v>
      </c>
    </row>
    <row r="411" s="2" customFormat="1">
      <c r="A411" s="40"/>
      <c r="B411" s="41"/>
      <c r="C411" s="42"/>
      <c r="D411" s="228" t="s">
        <v>236</v>
      </c>
      <c r="E411" s="42"/>
      <c r="F411" s="229" t="s">
        <v>669</v>
      </c>
      <c r="G411" s="42"/>
      <c r="H411" s="42"/>
      <c r="I411" s="230"/>
      <c r="J411" s="42"/>
      <c r="K411" s="42"/>
      <c r="L411" s="46"/>
      <c r="M411" s="231"/>
      <c r="N411" s="232"/>
      <c r="O411" s="86"/>
      <c r="P411" s="86"/>
      <c r="Q411" s="86"/>
      <c r="R411" s="86"/>
      <c r="S411" s="86"/>
      <c r="T411" s="86"/>
      <c r="U411" s="87"/>
      <c r="V411" s="40"/>
      <c r="W411" s="40"/>
      <c r="X411" s="40"/>
      <c r="Y411" s="40"/>
      <c r="Z411" s="40"/>
      <c r="AA411" s="40"/>
      <c r="AB411" s="40"/>
      <c r="AC411" s="40"/>
      <c r="AD411" s="40"/>
      <c r="AE411" s="40"/>
      <c r="AT411" s="19" t="s">
        <v>236</v>
      </c>
      <c r="AU411" s="19" t="s">
        <v>84</v>
      </c>
    </row>
    <row r="412" s="12" customFormat="1" ht="22.8" customHeight="1">
      <c r="A412" s="12"/>
      <c r="B412" s="199"/>
      <c r="C412" s="200"/>
      <c r="D412" s="201" t="s">
        <v>74</v>
      </c>
      <c r="E412" s="213" t="s">
        <v>670</v>
      </c>
      <c r="F412" s="213" t="s">
        <v>671</v>
      </c>
      <c r="G412" s="200"/>
      <c r="H412" s="200"/>
      <c r="I412" s="203"/>
      <c r="J412" s="214">
        <f>BK412</f>
        <v>0</v>
      </c>
      <c r="K412" s="200"/>
      <c r="L412" s="205"/>
      <c r="M412" s="206"/>
      <c r="N412" s="207"/>
      <c r="O412" s="207"/>
      <c r="P412" s="208">
        <f>SUM(P413:P476)</f>
        <v>0</v>
      </c>
      <c r="Q412" s="207"/>
      <c r="R412" s="208">
        <f>SUM(R413:R476)</f>
        <v>1.2514759500000001</v>
      </c>
      <c r="S412" s="207"/>
      <c r="T412" s="208">
        <f>SUM(T413:T476)</f>
        <v>0</v>
      </c>
      <c r="U412" s="209"/>
      <c r="V412" s="12"/>
      <c r="W412" s="12"/>
      <c r="X412" s="12"/>
      <c r="Y412" s="12"/>
      <c r="Z412" s="12"/>
      <c r="AA412" s="12"/>
      <c r="AB412" s="12"/>
      <c r="AC412" s="12"/>
      <c r="AD412" s="12"/>
      <c r="AE412" s="12"/>
      <c r="AR412" s="210" t="s">
        <v>84</v>
      </c>
      <c r="AT412" s="211" t="s">
        <v>74</v>
      </c>
      <c r="AU412" s="211" t="s">
        <v>82</v>
      </c>
      <c r="AY412" s="210" t="s">
        <v>227</v>
      </c>
      <c r="BK412" s="212">
        <f>SUM(BK413:BK476)</f>
        <v>0</v>
      </c>
    </row>
    <row r="413" s="2" customFormat="1" ht="16.5" customHeight="1">
      <c r="A413" s="40"/>
      <c r="B413" s="41"/>
      <c r="C413" s="215" t="s">
        <v>1273</v>
      </c>
      <c r="D413" s="215" t="s">
        <v>229</v>
      </c>
      <c r="E413" s="216" t="s">
        <v>673</v>
      </c>
      <c r="F413" s="217" t="s">
        <v>674</v>
      </c>
      <c r="G413" s="218" t="s">
        <v>259</v>
      </c>
      <c r="H413" s="219">
        <v>59.204999999999998</v>
      </c>
      <c r="I413" s="220"/>
      <c r="J413" s="221">
        <f>ROUND(I413*H413,2)</f>
        <v>0</v>
      </c>
      <c r="K413" s="217" t="s">
        <v>233</v>
      </c>
      <c r="L413" s="46"/>
      <c r="M413" s="222" t="s">
        <v>19</v>
      </c>
      <c r="N413" s="223" t="s">
        <v>46</v>
      </c>
      <c r="O413" s="86"/>
      <c r="P413" s="224">
        <f>O413*H413</f>
        <v>0</v>
      </c>
      <c r="Q413" s="224">
        <v>0</v>
      </c>
      <c r="R413" s="224">
        <f>Q413*H413</f>
        <v>0</v>
      </c>
      <c r="S413" s="224">
        <v>0</v>
      </c>
      <c r="T413" s="224">
        <f>S413*H413</f>
        <v>0</v>
      </c>
      <c r="U413" s="225" t="s">
        <v>19</v>
      </c>
      <c r="V413" s="40"/>
      <c r="W413" s="40"/>
      <c r="X413" s="40"/>
      <c r="Y413" s="40"/>
      <c r="Z413" s="40"/>
      <c r="AA413" s="40"/>
      <c r="AB413" s="40"/>
      <c r="AC413" s="40"/>
      <c r="AD413" s="40"/>
      <c r="AE413" s="40"/>
      <c r="AR413" s="226" t="s">
        <v>336</v>
      </c>
      <c r="AT413" s="226" t="s">
        <v>229</v>
      </c>
      <c r="AU413" s="226" t="s">
        <v>84</v>
      </c>
      <c r="AY413" s="19" t="s">
        <v>227</v>
      </c>
      <c r="BE413" s="227">
        <f>IF(N413="základní",J413,0)</f>
        <v>0</v>
      </c>
      <c r="BF413" s="227">
        <f>IF(N413="snížená",J413,0)</f>
        <v>0</v>
      </c>
      <c r="BG413" s="227">
        <f>IF(N413="zákl. přenesená",J413,0)</f>
        <v>0</v>
      </c>
      <c r="BH413" s="227">
        <f>IF(N413="sníž. přenesená",J413,0)</f>
        <v>0</v>
      </c>
      <c r="BI413" s="227">
        <f>IF(N413="nulová",J413,0)</f>
        <v>0</v>
      </c>
      <c r="BJ413" s="19" t="s">
        <v>82</v>
      </c>
      <c r="BK413" s="227">
        <f>ROUND(I413*H413,2)</f>
        <v>0</v>
      </c>
      <c r="BL413" s="19" t="s">
        <v>336</v>
      </c>
      <c r="BM413" s="226" t="s">
        <v>1274</v>
      </c>
    </row>
    <row r="414" s="2" customFormat="1">
      <c r="A414" s="40"/>
      <c r="B414" s="41"/>
      <c r="C414" s="42"/>
      <c r="D414" s="228" t="s">
        <v>236</v>
      </c>
      <c r="E414" s="42"/>
      <c r="F414" s="229" t="s">
        <v>676</v>
      </c>
      <c r="G414" s="42"/>
      <c r="H414" s="42"/>
      <c r="I414" s="230"/>
      <c r="J414" s="42"/>
      <c r="K414" s="42"/>
      <c r="L414" s="46"/>
      <c r="M414" s="231"/>
      <c r="N414" s="232"/>
      <c r="O414" s="86"/>
      <c r="P414" s="86"/>
      <c r="Q414" s="86"/>
      <c r="R414" s="86"/>
      <c r="S414" s="86"/>
      <c r="T414" s="86"/>
      <c r="U414" s="87"/>
      <c r="V414" s="40"/>
      <c r="W414" s="40"/>
      <c r="X414" s="40"/>
      <c r="Y414" s="40"/>
      <c r="Z414" s="40"/>
      <c r="AA414" s="40"/>
      <c r="AB414" s="40"/>
      <c r="AC414" s="40"/>
      <c r="AD414" s="40"/>
      <c r="AE414" s="40"/>
      <c r="AT414" s="19" t="s">
        <v>236</v>
      </c>
      <c r="AU414" s="19" t="s">
        <v>84</v>
      </c>
    </row>
    <row r="415" s="13" customFormat="1">
      <c r="A415" s="13"/>
      <c r="B415" s="233"/>
      <c r="C415" s="234"/>
      <c r="D415" s="235" t="s">
        <v>238</v>
      </c>
      <c r="E415" s="236" t="s">
        <v>19</v>
      </c>
      <c r="F415" s="237" t="s">
        <v>1275</v>
      </c>
      <c r="G415" s="234"/>
      <c r="H415" s="238">
        <v>59.685000000000002</v>
      </c>
      <c r="I415" s="239"/>
      <c r="J415" s="234"/>
      <c r="K415" s="234"/>
      <c r="L415" s="240"/>
      <c r="M415" s="241"/>
      <c r="N415" s="242"/>
      <c r="O415" s="242"/>
      <c r="P415" s="242"/>
      <c r="Q415" s="242"/>
      <c r="R415" s="242"/>
      <c r="S415" s="242"/>
      <c r="T415" s="242"/>
      <c r="U415" s="243"/>
      <c r="V415" s="13"/>
      <c r="W415" s="13"/>
      <c r="X415" s="13"/>
      <c r="Y415" s="13"/>
      <c r="Z415" s="13"/>
      <c r="AA415" s="13"/>
      <c r="AB415" s="13"/>
      <c r="AC415" s="13"/>
      <c r="AD415" s="13"/>
      <c r="AE415" s="13"/>
      <c r="AT415" s="244" t="s">
        <v>238</v>
      </c>
      <c r="AU415" s="244" t="s">
        <v>84</v>
      </c>
      <c r="AV415" s="13" t="s">
        <v>84</v>
      </c>
      <c r="AW415" s="13" t="s">
        <v>37</v>
      </c>
      <c r="AX415" s="13" t="s">
        <v>75</v>
      </c>
      <c r="AY415" s="244" t="s">
        <v>227</v>
      </c>
    </row>
    <row r="416" s="13" customFormat="1">
      <c r="A416" s="13"/>
      <c r="B416" s="233"/>
      <c r="C416" s="234"/>
      <c r="D416" s="235" t="s">
        <v>238</v>
      </c>
      <c r="E416" s="236" t="s">
        <v>19</v>
      </c>
      <c r="F416" s="237" t="s">
        <v>1276</v>
      </c>
      <c r="G416" s="234"/>
      <c r="H416" s="238">
        <v>-4.2000000000000002</v>
      </c>
      <c r="I416" s="239"/>
      <c r="J416" s="234"/>
      <c r="K416" s="234"/>
      <c r="L416" s="240"/>
      <c r="M416" s="241"/>
      <c r="N416" s="242"/>
      <c r="O416" s="242"/>
      <c r="P416" s="242"/>
      <c r="Q416" s="242"/>
      <c r="R416" s="242"/>
      <c r="S416" s="242"/>
      <c r="T416" s="242"/>
      <c r="U416" s="243"/>
      <c r="V416" s="13"/>
      <c r="W416" s="13"/>
      <c r="X416" s="13"/>
      <c r="Y416" s="13"/>
      <c r="Z416" s="13"/>
      <c r="AA416" s="13"/>
      <c r="AB416" s="13"/>
      <c r="AC416" s="13"/>
      <c r="AD416" s="13"/>
      <c r="AE416" s="13"/>
      <c r="AT416" s="244" t="s">
        <v>238</v>
      </c>
      <c r="AU416" s="244" t="s">
        <v>84</v>
      </c>
      <c r="AV416" s="13" t="s">
        <v>84</v>
      </c>
      <c r="AW416" s="13" t="s">
        <v>37</v>
      </c>
      <c r="AX416" s="13" t="s">
        <v>75</v>
      </c>
      <c r="AY416" s="244" t="s">
        <v>227</v>
      </c>
    </row>
    <row r="417" s="13" customFormat="1">
      <c r="A417" s="13"/>
      <c r="B417" s="233"/>
      <c r="C417" s="234"/>
      <c r="D417" s="235" t="s">
        <v>238</v>
      </c>
      <c r="E417" s="236" t="s">
        <v>19</v>
      </c>
      <c r="F417" s="237" t="s">
        <v>1277</v>
      </c>
      <c r="G417" s="234"/>
      <c r="H417" s="238">
        <v>1.5600000000000001</v>
      </c>
      <c r="I417" s="239"/>
      <c r="J417" s="234"/>
      <c r="K417" s="234"/>
      <c r="L417" s="240"/>
      <c r="M417" s="241"/>
      <c r="N417" s="242"/>
      <c r="O417" s="242"/>
      <c r="P417" s="242"/>
      <c r="Q417" s="242"/>
      <c r="R417" s="242"/>
      <c r="S417" s="242"/>
      <c r="T417" s="242"/>
      <c r="U417" s="243"/>
      <c r="V417" s="13"/>
      <c r="W417" s="13"/>
      <c r="X417" s="13"/>
      <c r="Y417" s="13"/>
      <c r="Z417" s="13"/>
      <c r="AA417" s="13"/>
      <c r="AB417" s="13"/>
      <c r="AC417" s="13"/>
      <c r="AD417" s="13"/>
      <c r="AE417" s="13"/>
      <c r="AT417" s="244" t="s">
        <v>238</v>
      </c>
      <c r="AU417" s="244" t="s">
        <v>84</v>
      </c>
      <c r="AV417" s="13" t="s">
        <v>84</v>
      </c>
      <c r="AW417" s="13" t="s">
        <v>37</v>
      </c>
      <c r="AX417" s="13" t="s">
        <v>75</v>
      </c>
      <c r="AY417" s="244" t="s">
        <v>227</v>
      </c>
    </row>
    <row r="418" s="13" customFormat="1">
      <c r="A418" s="13"/>
      <c r="B418" s="233"/>
      <c r="C418" s="234"/>
      <c r="D418" s="235" t="s">
        <v>238</v>
      </c>
      <c r="E418" s="236" t="s">
        <v>19</v>
      </c>
      <c r="F418" s="237" t="s">
        <v>1278</v>
      </c>
      <c r="G418" s="234"/>
      <c r="H418" s="238">
        <v>2.1600000000000001</v>
      </c>
      <c r="I418" s="239"/>
      <c r="J418" s="234"/>
      <c r="K418" s="234"/>
      <c r="L418" s="240"/>
      <c r="M418" s="241"/>
      <c r="N418" s="242"/>
      <c r="O418" s="242"/>
      <c r="P418" s="242"/>
      <c r="Q418" s="242"/>
      <c r="R418" s="242"/>
      <c r="S418" s="242"/>
      <c r="T418" s="242"/>
      <c r="U418" s="243"/>
      <c r="V418" s="13"/>
      <c r="W418" s="13"/>
      <c r="X418" s="13"/>
      <c r="Y418" s="13"/>
      <c r="Z418" s="13"/>
      <c r="AA418" s="13"/>
      <c r="AB418" s="13"/>
      <c r="AC418" s="13"/>
      <c r="AD418" s="13"/>
      <c r="AE418" s="13"/>
      <c r="AT418" s="244" t="s">
        <v>238</v>
      </c>
      <c r="AU418" s="244" t="s">
        <v>84</v>
      </c>
      <c r="AV418" s="13" t="s">
        <v>84</v>
      </c>
      <c r="AW418" s="13" t="s">
        <v>37</v>
      </c>
      <c r="AX418" s="13" t="s">
        <v>75</v>
      </c>
      <c r="AY418" s="244" t="s">
        <v>227</v>
      </c>
    </row>
    <row r="419" s="14" customFormat="1">
      <c r="A419" s="14"/>
      <c r="B419" s="245"/>
      <c r="C419" s="246"/>
      <c r="D419" s="235" t="s">
        <v>238</v>
      </c>
      <c r="E419" s="247" t="s">
        <v>19</v>
      </c>
      <c r="F419" s="248" t="s">
        <v>240</v>
      </c>
      <c r="G419" s="246"/>
      <c r="H419" s="249">
        <v>59.204999999999998</v>
      </c>
      <c r="I419" s="250"/>
      <c r="J419" s="246"/>
      <c r="K419" s="246"/>
      <c r="L419" s="251"/>
      <c r="M419" s="252"/>
      <c r="N419" s="253"/>
      <c r="O419" s="253"/>
      <c r="P419" s="253"/>
      <c r="Q419" s="253"/>
      <c r="R419" s="253"/>
      <c r="S419" s="253"/>
      <c r="T419" s="253"/>
      <c r="U419" s="254"/>
      <c r="V419" s="14"/>
      <c r="W419" s="14"/>
      <c r="X419" s="14"/>
      <c r="Y419" s="14"/>
      <c r="Z419" s="14"/>
      <c r="AA419" s="14"/>
      <c r="AB419" s="14"/>
      <c r="AC419" s="14"/>
      <c r="AD419" s="14"/>
      <c r="AE419" s="14"/>
      <c r="AT419" s="255" t="s">
        <v>238</v>
      </c>
      <c r="AU419" s="255" t="s">
        <v>84</v>
      </c>
      <c r="AV419" s="14" t="s">
        <v>234</v>
      </c>
      <c r="AW419" s="14" t="s">
        <v>37</v>
      </c>
      <c r="AX419" s="14" t="s">
        <v>82</v>
      </c>
      <c r="AY419" s="255" t="s">
        <v>227</v>
      </c>
    </row>
    <row r="420" s="2" customFormat="1" ht="16.5" customHeight="1">
      <c r="A420" s="40"/>
      <c r="B420" s="41"/>
      <c r="C420" s="215" t="s">
        <v>1279</v>
      </c>
      <c r="D420" s="215" t="s">
        <v>229</v>
      </c>
      <c r="E420" s="216" t="s">
        <v>683</v>
      </c>
      <c r="F420" s="217" t="s">
        <v>684</v>
      </c>
      <c r="G420" s="218" t="s">
        <v>259</v>
      </c>
      <c r="H420" s="219">
        <v>59.204999999999998</v>
      </c>
      <c r="I420" s="220"/>
      <c r="J420" s="221">
        <f>ROUND(I420*H420,2)</f>
        <v>0</v>
      </c>
      <c r="K420" s="217" t="s">
        <v>233</v>
      </c>
      <c r="L420" s="46"/>
      <c r="M420" s="222" t="s">
        <v>19</v>
      </c>
      <c r="N420" s="223" t="s">
        <v>46</v>
      </c>
      <c r="O420" s="86"/>
      <c r="P420" s="224">
        <f>O420*H420</f>
        <v>0</v>
      </c>
      <c r="Q420" s="224">
        <v>0.00029999999999999997</v>
      </c>
      <c r="R420" s="224">
        <f>Q420*H420</f>
        <v>0.0177615</v>
      </c>
      <c r="S420" s="224">
        <v>0</v>
      </c>
      <c r="T420" s="224">
        <f>S420*H420</f>
        <v>0</v>
      </c>
      <c r="U420" s="225" t="s">
        <v>19</v>
      </c>
      <c r="V420" s="40"/>
      <c r="W420" s="40"/>
      <c r="X420" s="40"/>
      <c r="Y420" s="40"/>
      <c r="Z420" s="40"/>
      <c r="AA420" s="40"/>
      <c r="AB420" s="40"/>
      <c r="AC420" s="40"/>
      <c r="AD420" s="40"/>
      <c r="AE420" s="40"/>
      <c r="AR420" s="226" t="s">
        <v>336</v>
      </c>
      <c r="AT420" s="226" t="s">
        <v>229</v>
      </c>
      <c r="AU420" s="226" t="s">
        <v>84</v>
      </c>
      <c r="AY420" s="19" t="s">
        <v>227</v>
      </c>
      <c r="BE420" s="227">
        <f>IF(N420="základní",J420,0)</f>
        <v>0</v>
      </c>
      <c r="BF420" s="227">
        <f>IF(N420="snížená",J420,0)</f>
        <v>0</v>
      </c>
      <c r="BG420" s="227">
        <f>IF(N420="zákl. přenesená",J420,0)</f>
        <v>0</v>
      </c>
      <c r="BH420" s="227">
        <f>IF(N420="sníž. přenesená",J420,0)</f>
        <v>0</v>
      </c>
      <c r="BI420" s="227">
        <f>IF(N420="nulová",J420,0)</f>
        <v>0</v>
      </c>
      <c r="BJ420" s="19" t="s">
        <v>82</v>
      </c>
      <c r="BK420" s="227">
        <f>ROUND(I420*H420,2)</f>
        <v>0</v>
      </c>
      <c r="BL420" s="19" t="s">
        <v>336</v>
      </c>
      <c r="BM420" s="226" t="s">
        <v>1280</v>
      </c>
    </row>
    <row r="421" s="2" customFormat="1">
      <c r="A421" s="40"/>
      <c r="B421" s="41"/>
      <c r="C421" s="42"/>
      <c r="D421" s="228" t="s">
        <v>236</v>
      </c>
      <c r="E421" s="42"/>
      <c r="F421" s="229" t="s">
        <v>686</v>
      </c>
      <c r="G421" s="42"/>
      <c r="H421" s="42"/>
      <c r="I421" s="230"/>
      <c r="J421" s="42"/>
      <c r="K421" s="42"/>
      <c r="L421" s="46"/>
      <c r="M421" s="231"/>
      <c r="N421" s="232"/>
      <c r="O421" s="86"/>
      <c r="P421" s="86"/>
      <c r="Q421" s="86"/>
      <c r="R421" s="86"/>
      <c r="S421" s="86"/>
      <c r="T421" s="86"/>
      <c r="U421" s="87"/>
      <c r="V421" s="40"/>
      <c r="W421" s="40"/>
      <c r="X421" s="40"/>
      <c r="Y421" s="40"/>
      <c r="Z421" s="40"/>
      <c r="AA421" s="40"/>
      <c r="AB421" s="40"/>
      <c r="AC421" s="40"/>
      <c r="AD421" s="40"/>
      <c r="AE421" s="40"/>
      <c r="AT421" s="19" t="s">
        <v>236</v>
      </c>
      <c r="AU421" s="19" t="s">
        <v>84</v>
      </c>
    </row>
    <row r="422" s="13" customFormat="1">
      <c r="A422" s="13"/>
      <c r="B422" s="233"/>
      <c r="C422" s="234"/>
      <c r="D422" s="235" t="s">
        <v>238</v>
      </c>
      <c r="E422" s="236" t="s">
        <v>19</v>
      </c>
      <c r="F422" s="237" t="s">
        <v>1281</v>
      </c>
      <c r="G422" s="234"/>
      <c r="H422" s="238">
        <v>59.204999999999998</v>
      </c>
      <c r="I422" s="239"/>
      <c r="J422" s="234"/>
      <c r="K422" s="234"/>
      <c r="L422" s="240"/>
      <c r="M422" s="241"/>
      <c r="N422" s="242"/>
      <c r="O422" s="242"/>
      <c r="P422" s="242"/>
      <c r="Q422" s="242"/>
      <c r="R422" s="242"/>
      <c r="S422" s="242"/>
      <c r="T422" s="242"/>
      <c r="U422" s="243"/>
      <c r="V422" s="13"/>
      <c r="W422" s="13"/>
      <c r="X422" s="13"/>
      <c r="Y422" s="13"/>
      <c r="Z422" s="13"/>
      <c r="AA422" s="13"/>
      <c r="AB422" s="13"/>
      <c r="AC422" s="13"/>
      <c r="AD422" s="13"/>
      <c r="AE422" s="13"/>
      <c r="AT422" s="244" t="s">
        <v>238</v>
      </c>
      <c r="AU422" s="244" t="s">
        <v>84</v>
      </c>
      <c r="AV422" s="13" t="s">
        <v>84</v>
      </c>
      <c r="AW422" s="13" t="s">
        <v>37</v>
      </c>
      <c r="AX422" s="13" t="s">
        <v>75</v>
      </c>
      <c r="AY422" s="244" t="s">
        <v>227</v>
      </c>
    </row>
    <row r="423" s="14" customFormat="1">
      <c r="A423" s="14"/>
      <c r="B423" s="245"/>
      <c r="C423" s="246"/>
      <c r="D423" s="235" t="s">
        <v>238</v>
      </c>
      <c r="E423" s="247" t="s">
        <v>19</v>
      </c>
      <c r="F423" s="248" t="s">
        <v>240</v>
      </c>
      <c r="G423" s="246"/>
      <c r="H423" s="249">
        <v>59.204999999999998</v>
      </c>
      <c r="I423" s="250"/>
      <c r="J423" s="246"/>
      <c r="K423" s="246"/>
      <c r="L423" s="251"/>
      <c r="M423" s="252"/>
      <c r="N423" s="253"/>
      <c r="O423" s="253"/>
      <c r="P423" s="253"/>
      <c r="Q423" s="253"/>
      <c r="R423" s="253"/>
      <c r="S423" s="253"/>
      <c r="T423" s="253"/>
      <c r="U423" s="254"/>
      <c r="V423" s="14"/>
      <c r="W423" s="14"/>
      <c r="X423" s="14"/>
      <c r="Y423" s="14"/>
      <c r="Z423" s="14"/>
      <c r="AA423" s="14"/>
      <c r="AB423" s="14"/>
      <c r="AC423" s="14"/>
      <c r="AD423" s="14"/>
      <c r="AE423" s="14"/>
      <c r="AT423" s="255" t="s">
        <v>238</v>
      </c>
      <c r="AU423" s="255" t="s">
        <v>84</v>
      </c>
      <c r="AV423" s="14" t="s">
        <v>234</v>
      </c>
      <c r="AW423" s="14" t="s">
        <v>37</v>
      </c>
      <c r="AX423" s="14" t="s">
        <v>82</v>
      </c>
      <c r="AY423" s="255" t="s">
        <v>227</v>
      </c>
    </row>
    <row r="424" s="2" customFormat="1" ht="16.5" customHeight="1">
      <c r="A424" s="40"/>
      <c r="B424" s="41"/>
      <c r="C424" s="215" t="s">
        <v>1102</v>
      </c>
      <c r="D424" s="215" t="s">
        <v>229</v>
      </c>
      <c r="E424" s="216" t="s">
        <v>689</v>
      </c>
      <c r="F424" s="217" t="s">
        <v>690</v>
      </c>
      <c r="G424" s="218" t="s">
        <v>259</v>
      </c>
      <c r="H424" s="219">
        <v>55.484999999999999</v>
      </c>
      <c r="I424" s="220"/>
      <c r="J424" s="221">
        <f>ROUND(I424*H424,2)</f>
        <v>0</v>
      </c>
      <c r="K424" s="217" t="s">
        <v>233</v>
      </c>
      <c r="L424" s="46"/>
      <c r="M424" s="222" t="s">
        <v>19</v>
      </c>
      <c r="N424" s="223" t="s">
        <v>46</v>
      </c>
      <c r="O424" s="86"/>
      <c r="P424" s="224">
        <f>O424*H424</f>
        <v>0</v>
      </c>
      <c r="Q424" s="224">
        <v>0.0015</v>
      </c>
      <c r="R424" s="224">
        <f>Q424*H424</f>
        <v>0.083227499999999996</v>
      </c>
      <c r="S424" s="224">
        <v>0</v>
      </c>
      <c r="T424" s="224">
        <f>S424*H424</f>
        <v>0</v>
      </c>
      <c r="U424" s="225" t="s">
        <v>19</v>
      </c>
      <c r="V424" s="40"/>
      <c r="W424" s="40"/>
      <c r="X424" s="40"/>
      <c r="Y424" s="40"/>
      <c r="Z424" s="40"/>
      <c r="AA424" s="40"/>
      <c r="AB424" s="40"/>
      <c r="AC424" s="40"/>
      <c r="AD424" s="40"/>
      <c r="AE424" s="40"/>
      <c r="AR424" s="226" t="s">
        <v>336</v>
      </c>
      <c r="AT424" s="226" t="s">
        <v>229</v>
      </c>
      <c r="AU424" s="226" t="s">
        <v>84</v>
      </c>
      <c r="AY424" s="19" t="s">
        <v>227</v>
      </c>
      <c r="BE424" s="227">
        <f>IF(N424="základní",J424,0)</f>
        <v>0</v>
      </c>
      <c r="BF424" s="227">
        <f>IF(N424="snížená",J424,0)</f>
        <v>0</v>
      </c>
      <c r="BG424" s="227">
        <f>IF(N424="zákl. přenesená",J424,0)</f>
        <v>0</v>
      </c>
      <c r="BH424" s="227">
        <f>IF(N424="sníž. přenesená",J424,0)</f>
        <v>0</v>
      </c>
      <c r="BI424" s="227">
        <f>IF(N424="nulová",J424,0)</f>
        <v>0</v>
      </c>
      <c r="BJ424" s="19" t="s">
        <v>82</v>
      </c>
      <c r="BK424" s="227">
        <f>ROUND(I424*H424,2)</f>
        <v>0</v>
      </c>
      <c r="BL424" s="19" t="s">
        <v>336</v>
      </c>
      <c r="BM424" s="226" t="s">
        <v>1282</v>
      </c>
    </row>
    <row r="425" s="2" customFormat="1">
      <c r="A425" s="40"/>
      <c r="B425" s="41"/>
      <c r="C425" s="42"/>
      <c r="D425" s="228" t="s">
        <v>236</v>
      </c>
      <c r="E425" s="42"/>
      <c r="F425" s="229" t="s">
        <v>692</v>
      </c>
      <c r="G425" s="42"/>
      <c r="H425" s="42"/>
      <c r="I425" s="230"/>
      <c r="J425" s="42"/>
      <c r="K425" s="42"/>
      <c r="L425" s="46"/>
      <c r="M425" s="231"/>
      <c r="N425" s="232"/>
      <c r="O425" s="86"/>
      <c r="P425" s="86"/>
      <c r="Q425" s="86"/>
      <c r="R425" s="86"/>
      <c r="S425" s="86"/>
      <c r="T425" s="86"/>
      <c r="U425" s="87"/>
      <c r="V425" s="40"/>
      <c r="W425" s="40"/>
      <c r="X425" s="40"/>
      <c r="Y425" s="40"/>
      <c r="Z425" s="40"/>
      <c r="AA425" s="40"/>
      <c r="AB425" s="40"/>
      <c r="AC425" s="40"/>
      <c r="AD425" s="40"/>
      <c r="AE425" s="40"/>
      <c r="AT425" s="19" t="s">
        <v>236</v>
      </c>
      <c r="AU425" s="19" t="s">
        <v>84</v>
      </c>
    </row>
    <row r="426" s="13" customFormat="1">
      <c r="A426" s="13"/>
      <c r="B426" s="233"/>
      <c r="C426" s="234"/>
      <c r="D426" s="235" t="s">
        <v>238</v>
      </c>
      <c r="E426" s="236" t="s">
        <v>19</v>
      </c>
      <c r="F426" s="237" t="s">
        <v>1275</v>
      </c>
      <c r="G426" s="234"/>
      <c r="H426" s="238">
        <v>59.685000000000002</v>
      </c>
      <c r="I426" s="239"/>
      <c r="J426" s="234"/>
      <c r="K426" s="234"/>
      <c r="L426" s="240"/>
      <c r="M426" s="241"/>
      <c r="N426" s="242"/>
      <c r="O426" s="242"/>
      <c r="P426" s="242"/>
      <c r="Q426" s="242"/>
      <c r="R426" s="242"/>
      <c r="S426" s="242"/>
      <c r="T426" s="242"/>
      <c r="U426" s="243"/>
      <c r="V426" s="13"/>
      <c r="W426" s="13"/>
      <c r="X426" s="13"/>
      <c r="Y426" s="13"/>
      <c r="Z426" s="13"/>
      <c r="AA426" s="13"/>
      <c r="AB426" s="13"/>
      <c r="AC426" s="13"/>
      <c r="AD426" s="13"/>
      <c r="AE426" s="13"/>
      <c r="AT426" s="244" t="s">
        <v>238</v>
      </c>
      <c r="AU426" s="244" t="s">
        <v>84</v>
      </c>
      <c r="AV426" s="13" t="s">
        <v>84</v>
      </c>
      <c r="AW426" s="13" t="s">
        <v>37</v>
      </c>
      <c r="AX426" s="13" t="s">
        <v>75</v>
      </c>
      <c r="AY426" s="244" t="s">
        <v>227</v>
      </c>
    </row>
    <row r="427" s="13" customFormat="1">
      <c r="A427" s="13"/>
      <c r="B427" s="233"/>
      <c r="C427" s="234"/>
      <c r="D427" s="235" t="s">
        <v>238</v>
      </c>
      <c r="E427" s="236" t="s">
        <v>19</v>
      </c>
      <c r="F427" s="237" t="s">
        <v>1276</v>
      </c>
      <c r="G427" s="234"/>
      <c r="H427" s="238">
        <v>-4.2000000000000002</v>
      </c>
      <c r="I427" s="239"/>
      <c r="J427" s="234"/>
      <c r="K427" s="234"/>
      <c r="L427" s="240"/>
      <c r="M427" s="241"/>
      <c r="N427" s="242"/>
      <c r="O427" s="242"/>
      <c r="P427" s="242"/>
      <c r="Q427" s="242"/>
      <c r="R427" s="242"/>
      <c r="S427" s="242"/>
      <c r="T427" s="242"/>
      <c r="U427" s="243"/>
      <c r="V427" s="13"/>
      <c r="W427" s="13"/>
      <c r="X427" s="13"/>
      <c r="Y427" s="13"/>
      <c r="Z427" s="13"/>
      <c r="AA427" s="13"/>
      <c r="AB427" s="13"/>
      <c r="AC427" s="13"/>
      <c r="AD427" s="13"/>
      <c r="AE427" s="13"/>
      <c r="AT427" s="244" t="s">
        <v>238</v>
      </c>
      <c r="AU427" s="244" t="s">
        <v>84</v>
      </c>
      <c r="AV427" s="13" t="s">
        <v>84</v>
      </c>
      <c r="AW427" s="13" t="s">
        <v>37</v>
      </c>
      <c r="AX427" s="13" t="s">
        <v>75</v>
      </c>
      <c r="AY427" s="244" t="s">
        <v>227</v>
      </c>
    </row>
    <row r="428" s="14" customFormat="1">
      <c r="A428" s="14"/>
      <c r="B428" s="245"/>
      <c r="C428" s="246"/>
      <c r="D428" s="235" t="s">
        <v>238</v>
      </c>
      <c r="E428" s="247" t="s">
        <v>19</v>
      </c>
      <c r="F428" s="248" t="s">
        <v>240</v>
      </c>
      <c r="G428" s="246"/>
      <c r="H428" s="249">
        <v>55.484999999999999</v>
      </c>
      <c r="I428" s="250"/>
      <c r="J428" s="246"/>
      <c r="K428" s="246"/>
      <c r="L428" s="251"/>
      <c r="M428" s="252"/>
      <c r="N428" s="253"/>
      <c r="O428" s="253"/>
      <c r="P428" s="253"/>
      <c r="Q428" s="253"/>
      <c r="R428" s="253"/>
      <c r="S428" s="253"/>
      <c r="T428" s="253"/>
      <c r="U428" s="254"/>
      <c r="V428" s="14"/>
      <c r="W428" s="14"/>
      <c r="X428" s="14"/>
      <c r="Y428" s="14"/>
      <c r="Z428" s="14"/>
      <c r="AA428" s="14"/>
      <c r="AB428" s="14"/>
      <c r="AC428" s="14"/>
      <c r="AD428" s="14"/>
      <c r="AE428" s="14"/>
      <c r="AT428" s="255" t="s">
        <v>238</v>
      </c>
      <c r="AU428" s="255" t="s">
        <v>84</v>
      </c>
      <c r="AV428" s="14" t="s">
        <v>234</v>
      </c>
      <c r="AW428" s="14" t="s">
        <v>37</v>
      </c>
      <c r="AX428" s="14" t="s">
        <v>82</v>
      </c>
      <c r="AY428" s="255" t="s">
        <v>227</v>
      </c>
    </row>
    <row r="429" s="2" customFormat="1" ht="16.5" customHeight="1">
      <c r="A429" s="40"/>
      <c r="B429" s="41"/>
      <c r="C429" s="215" t="s">
        <v>1283</v>
      </c>
      <c r="D429" s="215" t="s">
        <v>229</v>
      </c>
      <c r="E429" s="216" t="s">
        <v>694</v>
      </c>
      <c r="F429" s="217" t="s">
        <v>695</v>
      </c>
      <c r="G429" s="218" t="s">
        <v>309</v>
      </c>
      <c r="H429" s="219">
        <v>27.600000000000001</v>
      </c>
      <c r="I429" s="220"/>
      <c r="J429" s="221">
        <f>ROUND(I429*H429,2)</f>
        <v>0</v>
      </c>
      <c r="K429" s="217" t="s">
        <v>233</v>
      </c>
      <c r="L429" s="46"/>
      <c r="M429" s="222" t="s">
        <v>19</v>
      </c>
      <c r="N429" s="223" t="s">
        <v>46</v>
      </c>
      <c r="O429" s="86"/>
      <c r="P429" s="224">
        <f>O429*H429</f>
        <v>0</v>
      </c>
      <c r="Q429" s="224">
        <v>0.00027999999999999998</v>
      </c>
      <c r="R429" s="224">
        <f>Q429*H429</f>
        <v>0.0077279999999999996</v>
      </c>
      <c r="S429" s="224">
        <v>0</v>
      </c>
      <c r="T429" s="224">
        <f>S429*H429</f>
        <v>0</v>
      </c>
      <c r="U429" s="225" t="s">
        <v>19</v>
      </c>
      <c r="V429" s="40"/>
      <c r="W429" s="40"/>
      <c r="X429" s="40"/>
      <c r="Y429" s="40"/>
      <c r="Z429" s="40"/>
      <c r="AA429" s="40"/>
      <c r="AB429" s="40"/>
      <c r="AC429" s="40"/>
      <c r="AD429" s="40"/>
      <c r="AE429" s="40"/>
      <c r="AR429" s="226" t="s">
        <v>336</v>
      </c>
      <c r="AT429" s="226" t="s">
        <v>229</v>
      </c>
      <c r="AU429" s="226" t="s">
        <v>84</v>
      </c>
      <c r="AY429" s="19" t="s">
        <v>227</v>
      </c>
      <c r="BE429" s="227">
        <f>IF(N429="základní",J429,0)</f>
        <v>0</v>
      </c>
      <c r="BF429" s="227">
        <f>IF(N429="snížená",J429,0)</f>
        <v>0</v>
      </c>
      <c r="BG429" s="227">
        <f>IF(N429="zákl. přenesená",J429,0)</f>
        <v>0</v>
      </c>
      <c r="BH429" s="227">
        <f>IF(N429="sníž. přenesená",J429,0)</f>
        <v>0</v>
      </c>
      <c r="BI429" s="227">
        <f>IF(N429="nulová",J429,0)</f>
        <v>0</v>
      </c>
      <c r="BJ429" s="19" t="s">
        <v>82</v>
      </c>
      <c r="BK429" s="227">
        <f>ROUND(I429*H429,2)</f>
        <v>0</v>
      </c>
      <c r="BL429" s="19" t="s">
        <v>336</v>
      </c>
      <c r="BM429" s="226" t="s">
        <v>1284</v>
      </c>
    </row>
    <row r="430" s="2" customFormat="1">
      <c r="A430" s="40"/>
      <c r="B430" s="41"/>
      <c r="C430" s="42"/>
      <c r="D430" s="228" t="s">
        <v>236</v>
      </c>
      <c r="E430" s="42"/>
      <c r="F430" s="229" t="s">
        <v>697</v>
      </c>
      <c r="G430" s="42"/>
      <c r="H430" s="42"/>
      <c r="I430" s="230"/>
      <c r="J430" s="42"/>
      <c r="K430" s="42"/>
      <c r="L430" s="46"/>
      <c r="M430" s="231"/>
      <c r="N430" s="232"/>
      <c r="O430" s="86"/>
      <c r="P430" s="86"/>
      <c r="Q430" s="86"/>
      <c r="R430" s="86"/>
      <c r="S430" s="86"/>
      <c r="T430" s="86"/>
      <c r="U430" s="87"/>
      <c r="V430" s="40"/>
      <c r="W430" s="40"/>
      <c r="X430" s="40"/>
      <c r="Y430" s="40"/>
      <c r="Z430" s="40"/>
      <c r="AA430" s="40"/>
      <c r="AB430" s="40"/>
      <c r="AC430" s="40"/>
      <c r="AD430" s="40"/>
      <c r="AE430" s="40"/>
      <c r="AT430" s="19" t="s">
        <v>236</v>
      </c>
      <c r="AU430" s="19" t="s">
        <v>84</v>
      </c>
    </row>
    <row r="431" s="13" customFormat="1">
      <c r="A431" s="13"/>
      <c r="B431" s="233"/>
      <c r="C431" s="234"/>
      <c r="D431" s="235" t="s">
        <v>238</v>
      </c>
      <c r="E431" s="236" t="s">
        <v>19</v>
      </c>
      <c r="F431" s="237" t="s">
        <v>1285</v>
      </c>
      <c r="G431" s="234"/>
      <c r="H431" s="238">
        <v>27.600000000000001</v>
      </c>
      <c r="I431" s="239"/>
      <c r="J431" s="234"/>
      <c r="K431" s="234"/>
      <c r="L431" s="240"/>
      <c r="M431" s="241"/>
      <c r="N431" s="242"/>
      <c r="O431" s="242"/>
      <c r="P431" s="242"/>
      <c r="Q431" s="242"/>
      <c r="R431" s="242"/>
      <c r="S431" s="242"/>
      <c r="T431" s="242"/>
      <c r="U431" s="243"/>
      <c r="V431" s="13"/>
      <c r="W431" s="13"/>
      <c r="X431" s="13"/>
      <c r="Y431" s="13"/>
      <c r="Z431" s="13"/>
      <c r="AA431" s="13"/>
      <c r="AB431" s="13"/>
      <c r="AC431" s="13"/>
      <c r="AD431" s="13"/>
      <c r="AE431" s="13"/>
      <c r="AT431" s="244" t="s">
        <v>238</v>
      </c>
      <c r="AU431" s="244" t="s">
        <v>84</v>
      </c>
      <c r="AV431" s="13" t="s">
        <v>84</v>
      </c>
      <c r="AW431" s="13" t="s">
        <v>37</v>
      </c>
      <c r="AX431" s="13" t="s">
        <v>75</v>
      </c>
      <c r="AY431" s="244" t="s">
        <v>227</v>
      </c>
    </row>
    <row r="432" s="14" customFormat="1">
      <c r="A432" s="14"/>
      <c r="B432" s="245"/>
      <c r="C432" s="246"/>
      <c r="D432" s="235" t="s">
        <v>238</v>
      </c>
      <c r="E432" s="247" t="s">
        <v>19</v>
      </c>
      <c r="F432" s="248" t="s">
        <v>240</v>
      </c>
      <c r="G432" s="246"/>
      <c r="H432" s="249">
        <v>27.600000000000001</v>
      </c>
      <c r="I432" s="250"/>
      <c r="J432" s="246"/>
      <c r="K432" s="246"/>
      <c r="L432" s="251"/>
      <c r="M432" s="252"/>
      <c r="N432" s="253"/>
      <c r="O432" s="253"/>
      <c r="P432" s="253"/>
      <c r="Q432" s="253"/>
      <c r="R432" s="253"/>
      <c r="S432" s="253"/>
      <c r="T432" s="253"/>
      <c r="U432" s="254"/>
      <c r="V432" s="14"/>
      <c r="W432" s="14"/>
      <c r="X432" s="14"/>
      <c r="Y432" s="14"/>
      <c r="Z432" s="14"/>
      <c r="AA432" s="14"/>
      <c r="AB432" s="14"/>
      <c r="AC432" s="14"/>
      <c r="AD432" s="14"/>
      <c r="AE432" s="14"/>
      <c r="AT432" s="255" t="s">
        <v>238</v>
      </c>
      <c r="AU432" s="255" t="s">
        <v>84</v>
      </c>
      <c r="AV432" s="14" t="s">
        <v>234</v>
      </c>
      <c r="AW432" s="14" t="s">
        <v>37</v>
      </c>
      <c r="AX432" s="14" t="s">
        <v>82</v>
      </c>
      <c r="AY432" s="255" t="s">
        <v>227</v>
      </c>
    </row>
    <row r="433" s="2" customFormat="1" ht="24.15" customHeight="1">
      <c r="A433" s="40"/>
      <c r="B433" s="41"/>
      <c r="C433" s="215" t="s">
        <v>1286</v>
      </c>
      <c r="D433" s="215" t="s">
        <v>229</v>
      </c>
      <c r="E433" s="216" t="s">
        <v>700</v>
      </c>
      <c r="F433" s="217" t="s">
        <v>701</v>
      </c>
      <c r="G433" s="218" t="s">
        <v>259</v>
      </c>
      <c r="H433" s="219">
        <v>59.204999999999998</v>
      </c>
      <c r="I433" s="220"/>
      <c r="J433" s="221">
        <f>ROUND(I433*H433,2)</f>
        <v>0</v>
      </c>
      <c r="K433" s="217" t="s">
        <v>233</v>
      </c>
      <c r="L433" s="46"/>
      <c r="M433" s="222" t="s">
        <v>19</v>
      </c>
      <c r="N433" s="223" t="s">
        <v>46</v>
      </c>
      <c r="O433" s="86"/>
      <c r="P433" s="224">
        <f>O433*H433</f>
        <v>0</v>
      </c>
      <c r="Q433" s="224">
        <v>0.0053</v>
      </c>
      <c r="R433" s="224">
        <f>Q433*H433</f>
        <v>0.31378649999999997</v>
      </c>
      <c r="S433" s="224">
        <v>0</v>
      </c>
      <c r="T433" s="224">
        <f>S433*H433</f>
        <v>0</v>
      </c>
      <c r="U433" s="225" t="s">
        <v>19</v>
      </c>
      <c r="V433" s="40"/>
      <c r="W433" s="40"/>
      <c r="X433" s="40"/>
      <c r="Y433" s="40"/>
      <c r="Z433" s="40"/>
      <c r="AA433" s="40"/>
      <c r="AB433" s="40"/>
      <c r="AC433" s="40"/>
      <c r="AD433" s="40"/>
      <c r="AE433" s="40"/>
      <c r="AR433" s="226" t="s">
        <v>336</v>
      </c>
      <c r="AT433" s="226" t="s">
        <v>229</v>
      </c>
      <c r="AU433" s="226" t="s">
        <v>84</v>
      </c>
      <c r="AY433" s="19" t="s">
        <v>227</v>
      </c>
      <c r="BE433" s="227">
        <f>IF(N433="základní",J433,0)</f>
        <v>0</v>
      </c>
      <c r="BF433" s="227">
        <f>IF(N433="snížená",J433,0)</f>
        <v>0</v>
      </c>
      <c r="BG433" s="227">
        <f>IF(N433="zákl. přenesená",J433,0)</f>
        <v>0</v>
      </c>
      <c r="BH433" s="227">
        <f>IF(N433="sníž. přenesená",J433,0)</f>
        <v>0</v>
      </c>
      <c r="BI433" s="227">
        <f>IF(N433="nulová",J433,0)</f>
        <v>0</v>
      </c>
      <c r="BJ433" s="19" t="s">
        <v>82</v>
      </c>
      <c r="BK433" s="227">
        <f>ROUND(I433*H433,2)</f>
        <v>0</v>
      </c>
      <c r="BL433" s="19" t="s">
        <v>336</v>
      </c>
      <c r="BM433" s="226" t="s">
        <v>1287</v>
      </c>
    </row>
    <row r="434" s="2" customFormat="1">
      <c r="A434" s="40"/>
      <c r="B434" s="41"/>
      <c r="C434" s="42"/>
      <c r="D434" s="228" t="s">
        <v>236</v>
      </c>
      <c r="E434" s="42"/>
      <c r="F434" s="229" t="s">
        <v>703</v>
      </c>
      <c r="G434" s="42"/>
      <c r="H434" s="42"/>
      <c r="I434" s="230"/>
      <c r="J434" s="42"/>
      <c r="K434" s="42"/>
      <c r="L434" s="46"/>
      <c r="M434" s="231"/>
      <c r="N434" s="232"/>
      <c r="O434" s="86"/>
      <c r="P434" s="86"/>
      <c r="Q434" s="86"/>
      <c r="R434" s="86"/>
      <c r="S434" s="86"/>
      <c r="T434" s="86"/>
      <c r="U434" s="87"/>
      <c r="V434" s="40"/>
      <c r="W434" s="40"/>
      <c r="X434" s="40"/>
      <c r="Y434" s="40"/>
      <c r="Z434" s="40"/>
      <c r="AA434" s="40"/>
      <c r="AB434" s="40"/>
      <c r="AC434" s="40"/>
      <c r="AD434" s="40"/>
      <c r="AE434" s="40"/>
      <c r="AT434" s="19" t="s">
        <v>236</v>
      </c>
      <c r="AU434" s="19" t="s">
        <v>84</v>
      </c>
    </row>
    <row r="435" s="13" customFormat="1">
      <c r="A435" s="13"/>
      <c r="B435" s="233"/>
      <c r="C435" s="234"/>
      <c r="D435" s="235" t="s">
        <v>238</v>
      </c>
      <c r="E435" s="236" t="s">
        <v>19</v>
      </c>
      <c r="F435" s="237" t="s">
        <v>1281</v>
      </c>
      <c r="G435" s="234"/>
      <c r="H435" s="238">
        <v>59.204999999999998</v>
      </c>
      <c r="I435" s="239"/>
      <c r="J435" s="234"/>
      <c r="K435" s="234"/>
      <c r="L435" s="240"/>
      <c r="M435" s="241"/>
      <c r="N435" s="242"/>
      <c r="O435" s="242"/>
      <c r="P435" s="242"/>
      <c r="Q435" s="242"/>
      <c r="R435" s="242"/>
      <c r="S435" s="242"/>
      <c r="T435" s="242"/>
      <c r="U435" s="243"/>
      <c r="V435" s="13"/>
      <c r="W435" s="13"/>
      <c r="X435" s="13"/>
      <c r="Y435" s="13"/>
      <c r="Z435" s="13"/>
      <c r="AA435" s="13"/>
      <c r="AB435" s="13"/>
      <c r="AC435" s="13"/>
      <c r="AD435" s="13"/>
      <c r="AE435" s="13"/>
      <c r="AT435" s="244" t="s">
        <v>238</v>
      </c>
      <c r="AU435" s="244" t="s">
        <v>84</v>
      </c>
      <c r="AV435" s="13" t="s">
        <v>84</v>
      </c>
      <c r="AW435" s="13" t="s">
        <v>37</v>
      </c>
      <c r="AX435" s="13" t="s">
        <v>75</v>
      </c>
      <c r="AY435" s="244" t="s">
        <v>227</v>
      </c>
    </row>
    <row r="436" s="14" customFormat="1">
      <c r="A436" s="14"/>
      <c r="B436" s="245"/>
      <c r="C436" s="246"/>
      <c r="D436" s="235" t="s">
        <v>238</v>
      </c>
      <c r="E436" s="247" t="s">
        <v>19</v>
      </c>
      <c r="F436" s="248" t="s">
        <v>240</v>
      </c>
      <c r="G436" s="246"/>
      <c r="H436" s="249">
        <v>59.204999999999998</v>
      </c>
      <c r="I436" s="250"/>
      <c r="J436" s="246"/>
      <c r="K436" s="246"/>
      <c r="L436" s="251"/>
      <c r="M436" s="252"/>
      <c r="N436" s="253"/>
      <c r="O436" s="253"/>
      <c r="P436" s="253"/>
      <c r="Q436" s="253"/>
      <c r="R436" s="253"/>
      <c r="S436" s="253"/>
      <c r="T436" s="253"/>
      <c r="U436" s="254"/>
      <c r="V436" s="14"/>
      <c r="W436" s="14"/>
      <c r="X436" s="14"/>
      <c r="Y436" s="14"/>
      <c r="Z436" s="14"/>
      <c r="AA436" s="14"/>
      <c r="AB436" s="14"/>
      <c r="AC436" s="14"/>
      <c r="AD436" s="14"/>
      <c r="AE436" s="14"/>
      <c r="AT436" s="255" t="s">
        <v>238</v>
      </c>
      <c r="AU436" s="255" t="s">
        <v>84</v>
      </c>
      <c r="AV436" s="14" t="s">
        <v>234</v>
      </c>
      <c r="AW436" s="14" t="s">
        <v>37</v>
      </c>
      <c r="AX436" s="14" t="s">
        <v>82</v>
      </c>
      <c r="AY436" s="255" t="s">
        <v>227</v>
      </c>
    </row>
    <row r="437" s="2" customFormat="1" ht="16.5" customHeight="1">
      <c r="A437" s="40"/>
      <c r="B437" s="41"/>
      <c r="C437" s="256" t="s">
        <v>1288</v>
      </c>
      <c r="D437" s="256" t="s">
        <v>241</v>
      </c>
      <c r="E437" s="257" t="s">
        <v>705</v>
      </c>
      <c r="F437" s="258" t="s">
        <v>706</v>
      </c>
      <c r="G437" s="259" t="s">
        <v>259</v>
      </c>
      <c r="H437" s="260">
        <v>65.126000000000005</v>
      </c>
      <c r="I437" s="261"/>
      <c r="J437" s="262">
        <f>ROUND(I437*H437,2)</f>
        <v>0</v>
      </c>
      <c r="K437" s="258" t="s">
        <v>233</v>
      </c>
      <c r="L437" s="263"/>
      <c r="M437" s="264" t="s">
        <v>19</v>
      </c>
      <c r="N437" s="265" t="s">
        <v>46</v>
      </c>
      <c r="O437" s="86"/>
      <c r="P437" s="224">
        <f>O437*H437</f>
        <v>0</v>
      </c>
      <c r="Q437" s="224">
        <v>0.0126</v>
      </c>
      <c r="R437" s="224">
        <f>Q437*H437</f>
        <v>0.82058760000000008</v>
      </c>
      <c r="S437" s="224">
        <v>0</v>
      </c>
      <c r="T437" s="224">
        <f>S437*H437</f>
        <v>0</v>
      </c>
      <c r="U437" s="225" t="s">
        <v>19</v>
      </c>
      <c r="V437" s="40"/>
      <c r="W437" s="40"/>
      <c r="X437" s="40"/>
      <c r="Y437" s="40"/>
      <c r="Z437" s="40"/>
      <c r="AA437" s="40"/>
      <c r="AB437" s="40"/>
      <c r="AC437" s="40"/>
      <c r="AD437" s="40"/>
      <c r="AE437" s="40"/>
      <c r="AR437" s="226" t="s">
        <v>491</v>
      </c>
      <c r="AT437" s="226" t="s">
        <v>241</v>
      </c>
      <c r="AU437" s="226" t="s">
        <v>84</v>
      </c>
      <c r="AY437" s="19" t="s">
        <v>227</v>
      </c>
      <c r="BE437" s="227">
        <f>IF(N437="základní",J437,0)</f>
        <v>0</v>
      </c>
      <c r="BF437" s="227">
        <f>IF(N437="snížená",J437,0)</f>
        <v>0</v>
      </c>
      <c r="BG437" s="227">
        <f>IF(N437="zákl. přenesená",J437,0)</f>
        <v>0</v>
      </c>
      <c r="BH437" s="227">
        <f>IF(N437="sníž. přenesená",J437,0)</f>
        <v>0</v>
      </c>
      <c r="BI437" s="227">
        <f>IF(N437="nulová",J437,0)</f>
        <v>0</v>
      </c>
      <c r="BJ437" s="19" t="s">
        <v>82</v>
      </c>
      <c r="BK437" s="227">
        <f>ROUND(I437*H437,2)</f>
        <v>0</v>
      </c>
      <c r="BL437" s="19" t="s">
        <v>336</v>
      </c>
      <c r="BM437" s="226" t="s">
        <v>1289</v>
      </c>
    </row>
    <row r="438" s="13" customFormat="1">
      <c r="A438" s="13"/>
      <c r="B438" s="233"/>
      <c r="C438" s="234"/>
      <c r="D438" s="235" t="s">
        <v>238</v>
      </c>
      <c r="E438" s="234"/>
      <c r="F438" s="237" t="s">
        <v>1290</v>
      </c>
      <c r="G438" s="234"/>
      <c r="H438" s="238">
        <v>65.126000000000005</v>
      </c>
      <c r="I438" s="239"/>
      <c r="J438" s="234"/>
      <c r="K438" s="234"/>
      <c r="L438" s="240"/>
      <c r="M438" s="241"/>
      <c r="N438" s="242"/>
      <c r="O438" s="242"/>
      <c r="P438" s="242"/>
      <c r="Q438" s="242"/>
      <c r="R438" s="242"/>
      <c r="S438" s="242"/>
      <c r="T438" s="242"/>
      <c r="U438" s="243"/>
      <c r="V438" s="13"/>
      <c r="W438" s="13"/>
      <c r="X438" s="13"/>
      <c r="Y438" s="13"/>
      <c r="Z438" s="13"/>
      <c r="AA438" s="13"/>
      <c r="AB438" s="13"/>
      <c r="AC438" s="13"/>
      <c r="AD438" s="13"/>
      <c r="AE438" s="13"/>
      <c r="AT438" s="244" t="s">
        <v>238</v>
      </c>
      <c r="AU438" s="244" t="s">
        <v>84</v>
      </c>
      <c r="AV438" s="13" t="s">
        <v>84</v>
      </c>
      <c r="AW438" s="13" t="s">
        <v>4</v>
      </c>
      <c r="AX438" s="13" t="s">
        <v>82</v>
      </c>
      <c r="AY438" s="244" t="s">
        <v>227</v>
      </c>
    </row>
    <row r="439" s="2" customFormat="1" ht="21.75" customHeight="1">
      <c r="A439" s="40"/>
      <c r="B439" s="41"/>
      <c r="C439" s="215" t="s">
        <v>1291</v>
      </c>
      <c r="D439" s="215" t="s">
        <v>229</v>
      </c>
      <c r="E439" s="216" t="s">
        <v>710</v>
      </c>
      <c r="F439" s="217" t="s">
        <v>711</v>
      </c>
      <c r="G439" s="218" t="s">
        <v>259</v>
      </c>
      <c r="H439" s="219">
        <v>59.204999999999998</v>
      </c>
      <c r="I439" s="220"/>
      <c r="J439" s="221">
        <f>ROUND(I439*H439,2)</f>
        <v>0</v>
      </c>
      <c r="K439" s="217" t="s">
        <v>233</v>
      </c>
      <c r="L439" s="46"/>
      <c r="M439" s="222" t="s">
        <v>19</v>
      </c>
      <c r="N439" s="223" t="s">
        <v>46</v>
      </c>
      <c r="O439" s="86"/>
      <c r="P439" s="224">
        <f>O439*H439</f>
        <v>0</v>
      </c>
      <c r="Q439" s="224">
        <v>0</v>
      </c>
      <c r="R439" s="224">
        <f>Q439*H439</f>
        <v>0</v>
      </c>
      <c r="S439" s="224">
        <v>0</v>
      </c>
      <c r="T439" s="224">
        <f>S439*H439</f>
        <v>0</v>
      </c>
      <c r="U439" s="225" t="s">
        <v>19</v>
      </c>
      <c r="V439" s="40"/>
      <c r="W439" s="40"/>
      <c r="X439" s="40"/>
      <c r="Y439" s="40"/>
      <c r="Z439" s="40"/>
      <c r="AA439" s="40"/>
      <c r="AB439" s="40"/>
      <c r="AC439" s="40"/>
      <c r="AD439" s="40"/>
      <c r="AE439" s="40"/>
      <c r="AR439" s="226" t="s">
        <v>336</v>
      </c>
      <c r="AT439" s="226" t="s">
        <v>229</v>
      </c>
      <c r="AU439" s="226" t="s">
        <v>84</v>
      </c>
      <c r="AY439" s="19" t="s">
        <v>227</v>
      </c>
      <c r="BE439" s="227">
        <f>IF(N439="základní",J439,0)</f>
        <v>0</v>
      </c>
      <c r="BF439" s="227">
        <f>IF(N439="snížená",J439,0)</f>
        <v>0</v>
      </c>
      <c r="BG439" s="227">
        <f>IF(N439="zákl. přenesená",J439,0)</f>
        <v>0</v>
      </c>
      <c r="BH439" s="227">
        <f>IF(N439="sníž. přenesená",J439,0)</f>
        <v>0</v>
      </c>
      <c r="BI439" s="227">
        <f>IF(N439="nulová",J439,0)</f>
        <v>0</v>
      </c>
      <c r="BJ439" s="19" t="s">
        <v>82</v>
      </c>
      <c r="BK439" s="227">
        <f>ROUND(I439*H439,2)</f>
        <v>0</v>
      </c>
      <c r="BL439" s="19" t="s">
        <v>336</v>
      </c>
      <c r="BM439" s="226" t="s">
        <v>1292</v>
      </c>
    </row>
    <row r="440" s="2" customFormat="1">
      <c r="A440" s="40"/>
      <c r="B440" s="41"/>
      <c r="C440" s="42"/>
      <c r="D440" s="228" t="s">
        <v>236</v>
      </c>
      <c r="E440" s="42"/>
      <c r="F440" s="229" t="s">
        <v>713</v>
      </c>
      <c r="G440" s="42"/>
      <c r="H440" s="42"/>
      <c r="I440" s="230"/>
      <c r="J440" s="42"/>
      <c r="K440" s="42"/>
      <c r="L440" s="46"/>
      <c r="M440" s="231"/>
      <c r="N440" s="232"/>
      <c r="O440" s="86"/>
      <c r="P440" s="86"/>
      <c r="Q440" s="86"/>
      <c r="R440" s="86"/>
      <c r="S440" s="86"/>
      <c r="T440" s="86"/>
      <c r="U440" s="87"/>
      <c r="V440" s="40"/>
      <c r="W440" s="40"/>
      <c r="X440" s="40"/>
      <c r="Y440" s="40"/>
      <c r="Z440" s="40"/>
      <c r="AA440" s="40"/>
      <c r="AB440" s="40"/>
      <c r="AC440" s="40"/>
      <c r="AD440" s="40"/>
      <c r="AE440" s="40"/>
      <c r="AT440" s="19" t="s">
        <v>236</v>
      </c>
      <c r="AU440" s="19" t="s">
        <v>84</v>
      </c>
    </row>
    <row r="441" s="13" customFormat="1">
      <c r="A441" s="13"/>
      <c r="B441" s="233"/>
      <c r="C441" s="234"/>
      <c r="D441" s="235" t="s">
        <v>238</v>
      </c>
      <c r="E441" s="236" t="s">
        <v>19</v>
      </c>
      <c r="F441" s="237" t="s">
        <v>1281</v>
      </c>
      <c r="G441" s="234"/>
      <c r="H441" s="238">
        <v>59.204999999999998</v>
      </c>
      <c r="I441" s="239"/>
      <c r="J441" s="234"/>
      <c r="K441" s="234"/>
      <c r="L441" s="240"/>
      <c r="M441" s="241"/>
      <c r="N441" s="242"/>
      <c r="O441" s="242"/>
      <c r="P441" s="242"/>
      <c r="Q441" s="242"/>
      <c r="R441" s="242"/>
      <c r="S441" s="242"/>
      <c r="T441" s="242"/>
      <c r="U441" s="243"/>
      <c r="V441" s="13"/>
      <c r="W441" s="13"/>
      <c r="X441" s="13"/>
      <c r="Y441" s="13"/>
      <c r="Z441" s="13"/>
      <c r="AA441" s="13"/>
      <c r="AB441" s="13"/>
      <c r="AC441" s="13"/>
      <c r="AD441" s="13"/>
      <c r="AE441" s="13"/>
      <c r="AT441" s="244" t="s">
        <v>238</v>
      </c>
      <c r="AU441" s="244" t="s">
        <v>84</v>
      </c>
      <c r="AV441" s="13" t="s">
        <v>84</v>
      </c>
      <c r="AW441" s="13" t="s">
        <v>37</v>
      </c>
      <c r="AX441" s="13" t="s">
        <v>75</v>
      </c>
      <c r="AY441" s="244" t="s">
        <v>227</v>
      </c>
    </row>
    <row r="442" s="14" customFormat="1">
      <c r="A442" s="14"/>
      <c r="B442" s="245"/>
      <c r="C442" s="246"/>
      <c r="D442" s="235" t="s">
        <v>238</v>
      </c>
      <c r="E442" s="247" t="s">
        <v>19</v>
      </c>
      <c r="F442" s="248" t="s">
        <v>240</v>
      </c>
      <c r="G442" s="246"/>
      <c r="H442" s="249">
        <v>59.204999999999998</v>
      </c>
      <c r="I442" s="250"/>
      <c r="J442" s="246"/>
      <c r="K442" s="246"/>
      <c r="L442" s="251"/>
      <c r="M442" s="252"/>
      <c r="N442" s="253"/>
      <c r="O442" s="253"/>
      <c r="P442" s="253"/>
      <c r="Q442" s="253"/>
      <c r="R442" s="253"/>
      <c r="S442" s="253"/>
      <c r="T442" s="253"/>
      <c r="U442" s="254"/>
      <c r="V442" s="14"/>
      <c r="W442" s="14"/>
      <c r="X442" s="14"/>
      <c r="Y442" s="14"/>
      <c r="Z442" s="14"/>
      <c r="AA442" s="14"/>
      <c r="AB442" s="14"/>
      <c r="AC442" s="14"/>
      <c r="AD442" s="14"/>
      <c r="AE442" s="14"/>
      <c r="AT442" s="255" t="s">
        <v>238</v>
      </c>
      <c r="AU442" s="255" t="s">
        <v>84</v>
      </c>
      <c r="AV442" s="14" t="s">
        <v>234</v>
      </c>
      <c r="AW442" s="14" t="s">
        <v>37</v>
      </c>
      <c r="AX442" s="14" t="s">
        <v>82</v>
      </c>
      <c r="AY442" s="255" t="s">
        <v>227</v>
      </c>
    </row>
    <row r="443" s="2" customFormat="1" ht="16.5" customHeight="1">
      <c r="A443" s="40"/>
      <c r="B443" s="41"/>
      <c r="C443" s="215" t="s">
        <v>1293</v>
      </c>
      <c r="D443" s="215" t="s">
        <v>229</v>
      </c>
      <c r="E443" s="216" t="s">
        <v>715</v>
      </c>
      <c r="F443" s="217" t="s">
        <v>716</v>
      </c>
      <c r="G443" s="218" t="s">
        <v>309</v>
      </c>
      <c r="H443" s="219">
        <v>14.1</v>
      </c>
      <c r="I443" s="220"/>
      <c r="J443" s="221">
        <f>ROUND(I443*H443,2)</f>
        <v>0</v>
      </c>
      <c r="K443" s="217" t="s">
        <v>233</v>
      </c>
      <c r="L443" s="46"/>
      <c r="M443" s="222" t="s">
        <v>19</v>
      </c>
      <c r="N443" s="223" t="s">
        <v>46</v>
      </c>
      <c r="O443" s="86"/>
      <c r="P443" s="224">
        <f>O443*H443</f>
        <v>0</v>
      </c>
      <c r="Q443" s="224">
        <v>0.00020000000000000001</v>
      </c>
      <c r="R443" s="224">
        <f>Q443*H443</f>
        <v>0.00282</v>
      </c>
      <c r="S443" s="224">
        <v>0</v>
      </c>
      <c r="T443" s="224">
        <f>S443*H443</f>
        <v>0</v>
      </c>
      <c r="U443" s="225" t="s">
        <v>19</v>
      </c>
      <c r="V443" s="40"/>
      <c r="W443" s="40"/>
      <c r="X443" s="40"/>
      <c r="Y443" s="40"/>
      <c r="Z443" s="40"/>
      <c r="AA443" s="40"/>
      <c r="AB443" s="40"/>
      <c r="AC443" s="40"/>
      <c r="AD443" s="40"/>
      <c r="AE443" s="40"/>
      <c r="AR443" s="226" t="s">
        <v>336</v>
      </c>
      <c r="AT443" s="226" t="s">
        <v>229</v>
      </c>
      <c r="AU443" s="226" t="s">
        <v>84</v>
      </c>
      <c r="AY443" s="19" t="s">
        <v>227</v>
      </c>
      <c r="BE443" s="227">
        <f>IF(N443="základní",J443,0)</f>
        <v>0</v>
      </c>
      <c r="BF443" s="227">
        <f>IF(N443="snížená",J443,0)</f>
        <v>0</v>
      </c>
      <c r="BG443" s="227">
        <f>IF(N443="zákl. přenesená",J443,0)</f>
        <v>0</v>
      </c>
      <c r="BH443" s="227">
        <f>IF(N443="sníž. přenesená",J443,0)</f>
        <v>0</v>
      </c>
      <c r="BI443" s="227">
        <f>IF(N443="nulová",J443,0)</f>
        <v>0</v>
      </c>
      <c r="BJ443" s="19" t="s">
        <v>82</v>
      </c>
      <c r="BK443" s="227">
        <f>ROUND(I443*H443,2)</f>
        <v>0</v>
      </c>
      <c r="BL443" s="19" t="s">
        <v>336</v>
      </c>
      <c r="BM443" s="226" t="s">
        <v>1294</v>
      </c>
    </row>
    <row r="444" s="2" customFormat="1">
      <c r="A444" s="40"/>
      <c r="B444" s="41"/>
      <c r="C444" s="42"/>
      <c r="D444" s="228" t="s">
        <v>236</v>
      </c>
      <c r="E444" s="42"/>
      <c r="F444" s="229" t="s">
        <v>718</v>
      </c>
      <c r="G444" s="42"/>
      <c r="H444" s="42"/>
      <c r="I444" s="230"/>
      <c r="J444" s="42"/>
      <c r="K444" s="42"/>
      <c r="L444" s="46"/>
      <c r="M444" s="231"/>
      <c r="N444" s="232"/>
      <c r="O444" s="86"/>
      <c r="P444" s="86"/>
      <c r="Q444" s="86"/>
      <c r="R444" s="86"/>
      <c r="S444" s="86"/>
      <c r="T444" s="86"/>
      <c r="U444" s="87"/>
      <c r="V444" s="40"/>
      <c r="W444" s="40"/>
      <c r="X444" s="40"/>
      <c r="Y444" s="40"/>
      <c r="Z444" s="40"/>
      <c r="AA444" s="40"/>
      <c r="AB444" s="40"/>
      <c r="AC444" s="40"/>
      <c r="AD444" s="40"/>
      <c r="AE444" s="40"/>
      <c r="AT444" s="19" t="s">
        <v>236</v>
      </c>
      <c r="AU444" s="19" t="s">
        <v>84</v>
      </c>
    </row>
    <row r="445" s="13" customFormat="1">
      <c r="A445" s="13"/>
      <c r="B445" s="233"/>
      <c r="C445" s="234"/>
      <c r="D445" s="235" t="s">
        <v>238</v>
      </c>
      <c r="E445" s="236" t="s">
        <v>19</v>
      </c>
      <c r="F445" s="237" t="s">
        <v>1295</v>
      </c>
      <c r="G445" s="234"/>
      <c r="H445" s="238">
        <v>5.7000000000000002</v>
      </c>
      <c r="I445" s="239"/>
      <c r="J445" s="234"/>
      <c r="K445" s="234"/>
      <c r="L445" s="240"/>
      <c r="M445" s="241"/>
      <c r="N445" s="242"/>
      <c r="O445" s="242"/>
      <c r="P445" s="242"/>
      <c r="Q445" s="242"/>
      <c r="R445" s="242"/>
      <c r="S445" s="242"/>
      <c r="T445" s="242"/>
      <c r="U445" s="243"/>
      <c r="V445" s="13"/>
      <c r="W445" s="13"/>
      <c r="X445" s="13"/>
      <c r="Y445" s="13"/>
      <c r="Z445" s="13"/>
      <c r="AA445" s="13"/>
      <c r="AB445" s="13"/>
      <c r="AC445" s="13"/>
      <c r="AD445" s="13"/>
      <c r="AE445" s="13"/>
      <c r="AT445" s="244" t="s">
        <v>238</v>
      </c>
      <c r="AU445" s="244" t="s">
        <v>84</v>
      </c>
      <c r="AV445" s="13" t="s">
        <v>84</v>
      </c>
      <c r="AW445" s="13" t="s">
        <v>37</v>
      </c>
      <c r="AX445" s="13" t="s">
        <v>75</v>
      </c>
      <c r="AY445" s="244" t="s">
        <v>227</v>
      </c>
    </row>
    <row r="446" s="13" customFormat="1">
      <c r="A446" s="13"/>
      <c r="B446" s="233"/>
      <c r="C446" s="234"/>
      <c r="D446" s="235" t="s">
        <v>238</v>
      </c>
      <c r="E446" s="236" t="s">
        <v>19</v>
      </c>
      <c r="F446" s="237" t="s">
        <v>1296</v>
      </c>
      <c r="G446" s="234"/>
      <c r="H446" s="238">
        <v>6.5999999999999996</v>
      </c>
      <c r="I446" s="239"/>
      <c r="J446" s="234"/>
      <c r="K446" s="234"/>
      <c r="L446" s="240"/>
      <c r="M446" s="241"/>
      <c r="N446" s="242"/>
      <c r="O446" s="242"/>
      <c r="P446" s="242"/>
      <c r="Q446" s="242"/>
      <c r="R446" s="242"/>
      <c r="S446" s="242"/>
      <c r="T446" s="242"/>
      <c r="U446" s="243"/>
      <c r="V446" s="13"/>
      <c r="W446" s="13"/>
      <c r="X446" s="13"/>
      <c r="Y446" s="13"/>
      <c r="Z446" s="13"/>
      <c r="AA446" s="13"/>
      <c r="AB446" s="13"/>
      <c r="AC446" s="13"/>
      <c r="AD446" s="13"/>
      <c r="AE446" s="13"/>
      <c r="AT446" s="244" t="s">
        <v>238</v>
      </c>
      <c r="AU446" s="244" t="s">
        <v>84</v>
      </c>
      <c r="AV446" s="13" t="s">
        <v>84</v>
      </c>
      <c r="AW446" s="13" t="s">
        <v>37</v>
      </c>
      <c r="AX446" s="13" t="s">
        <v>75</v>
      </c>
      <c r="AY446" s="244" t="s">
        <v>227</v>
      </c>
    </row>
    <row r="447" s="13" customFormat="1">
      <c r="A447" s="13"/>
      <c r="B447" s="233"/>
      <c r="C447" s="234"/>
      <c r="D447" s="235" t="s">
        <v>238</v>
      </c>
      <c r="E447" s="236" t="s">
        <v>19</v>
      </c>
      <c r="F447" s="237" t="s">
        <v>1297</v>
      </c>
      <c r="G447" s="234"/>
      <c r="H447" s="238">
        <v>1.8</v>
      </c>
      <c r="I447" s="239"/>
      <c r="J447" s="234"/>
      <c r="K447" s="234"/>
      <c r="L447" s="240"/>
      <c r="M447" s="241"/>
      <c r="N447" s="242"/>
      <c r="O447" s="242"/>
      <c r="P447" s="242"/>
      <c r="Q447" s="242"/>
      <c r="R447" s="242"/>
      <c r="S447" s="242"/>
      <c r="T447" s="242"/>
      <c r="U447" s="243"/>
      <c r="V447" s="13"/>
      <c r="W447" s="13"/>
      <c r="X447" s="13"/>
      <c r="Y447" s="13"/>
      <c r="Z447" s="13"/>
      <c r="AA447" s="13"/>
      <c r="AB447" s="13"/>
      <c r="AC447" s="13"/>
      <c r="AD447" s="13"/>
      <c r="AE447" s="13"/>
      <c r="AT447" s="244" t="s">
        <v>238</v>
      </c>
      <c r="AU447" s="244" t="s">
        <v>84</v>
      </c>
      <c r="AV447" s="13" t="s">
        <v>84</v>
      </c>
      <c r="AW447" s="13" t="s">
        <v>37</v>
      </c>
      <c r="AX447" s="13" t="s">
        <v>75</v>
      </c>
      <c r="AY447" s="244" t="s">
        <v>227</v>
      </c>
    </row>
    <row r="448" s="14" customFormat="1">
      <c r="A448" s="14"/>
      <c r="B448" s="245"/>
      <c r="C448" s="246"/>
      <c r="D448" s="235" t="s">
        <v>238</v>
      </c>
      <c r="E448" s="247" t="s">
        <v>19</v>
      </c>
      <c r="F448" s="248" t="s">
        <v>240</v>
      </c>
      <c r="G448" s="246"/>
      <c r="H448" s="249">
        <v>14.100000000000001</v>
      </c>
      <c r="I448" s="250"/>
      <c r="J448" s="246"/>
      <c r="K448" s="246"/>
      <c r="L448" s="251"/>
      <c r="M448" s="252"/>
      <c r="N448" s="253"/>
      <c r="O448" s="253"/>
      <c r="P448" s="253"/>
      <c r="Q448" s="253"/>
      <c r="R448" s="253"/>
      <c r="S448" s="253"/>
      <c r="T448" s="253"/>
      <c r="U448" s="254"/>
      <c r="V448" s="14"/>
      <c r="W448" s="14"/>
      <c r="X448" s="14"/>
      <c r="Y448" s="14"/>
      <c r="Z448" s="14"/>
      <c r="AA448" s="14"/>
      <c r="AB448" s="14"/>
      <c r="AC448" s="14"/>
      <c r="AD448" s="14"/>
      <c r="AE448" s="14"/>
      <c r="AT448" s="255" t="s">
        <v>238</v>
      </c>
      <c r="AU448" s="255" t="s">
        <v>84</v>
      </c>
      <c r="AV448" s="14" t="s">
        <v>234</v>
      </c>
      <c r="AW448" s="14" t="s">
        <v>37</v>
      </c>
      <c r="AX448" s="14" t="s">
        <v>82</v>
      </c>
      <c r="AY448" s="255" t="s">
        <v>227</v>
      </c>
    </row>
    <row r="449" s="2" customFormat="1" ht="16.5" customHeight="1">
      <c r="A449" s="40"/>
      <c r="B449" s="41"/>
      <c r="C449" s="256" t="s">
        <v>1298</v>
      </c>
      <c r="D449" s="256" t="s">
        <v>241</v>
      </c>
      <c r="E449" s="257" t="s">
        <v>722</v>
      </c>
      <c r="F449" s="258" t="s">
        <v>723</v>
      </c>
      <c r="G449" s="259" t="s">
        <v>309</v>
      </c>
      <c r="H449" s="260">
        <v>14.805</v>
      </c>
      <c r="I449" s="261"/>
      <c r="J449" s="262">
        <f>ROUND(I449*H449,2)</f>
        <v>0</v>
      </c>
      <c r="K449" s="258" t="s">
        <v>233</v>
      </c>
      <c r="L449" s="263"/>
      <c r="M449" s="264" t="s">
        <v>19</v>
      </c>
      <c r="N449" s="265" t="s">
        <v>46</v>
      </c>
      <c r="O449" s="86"/>
      <c r="P449" s="224">
        <f>O449*H449</f>
        <v>0</v>
      </c>
      <c r="Q449" s="224">
        <v>0.00012</v>
      </c>
      <c r="R449" s="224">
        <f>Q449*H449</f>
        <v>0.0017765999999999999</v>
      </c>
      <c r="S449" s="224">
        <v>0</v>
      </c>
      <c r="T449" s="224">
        <f>S449*H449</f>
        <v>0</v>
      </c>
      <c r="U449" s="225" t="s">
        <v>19</v>
      </c>
      <c r="V449" s="40"/>
      <c r="W449" s="40"/>
      <c r="X449" s="40"/>
      <c r="Y449" s="40"/>
      <c r="Z449" s="40"/>
      <c r="AA449" s="40"/>
      <c r="AB449" s="40"/>
      <c r="AC449" s="40"/>
      <c r="AD449" s="40"/>
      <c r="AE449" s="40"/>
      <c r="AR449" s="226" t="s">
        <v>491</v>
      </c>
      <c r="AT449" s="226" t="s">
        <v>241</v>
      </c>
      <c r="AU449" s="226" t="s">
        <v>84</v>
      </c>
      <c r="AY449" s="19" t="s">
        <v>227</v>
      </c>
      <c r="BE449" s="227">
        <f>IF(N449="základní",J449,0)</f>
        <v>0</v>
      </c>
      <c r="BF449" s="227">
        <f>IF(N449="snížená",J449,0)</f>
        <v>0</v>
      </c>
      <c r="BG449" s="227">
        <f>IF(N449="zákl. přenesená",J449,0)</f>
        <v>0</v>
      </c>
      <c r="BH449" s="227">
        <f>IF(N449="sníž. přenesená",J449,0)</f>
        <v>0</v>
      </c>
      <c r="BI449" s="227">
        <f>IF(N449="nulová",J449,0)</f>
        <v>0</v>
      </c>
      <c r="BJ449" s="19" t="s">
        <v>82</v>
      </c>
      <c r="BK449" s="227">
        <f>ROUND(I449*H449,2)</f>
        <v>0</v>
      </c>
      <c r="BL449" s="19" t="s">
        <v>336</v>
      </c>
      <c r="BM449" s="226" t="s">
        <v>1299</v>
      </c>
    </row>
    <row r="450" s="13" customFormat="1">
      <c r="A450" s="13"/>
      <c r="B450" s="233"/>
      <c r="C450" s="234"/>
      <c r="D450" s="235" t="s">
        <v>238</v>
      </c>
      <c r="E450" s="234"/>
      <c r="F450" s="237" t="s">
        <v>1300</v>
      </c>
      <c r="G450" s="234"/>
      <c r="H450" s="238">
        <v>14.805</v>
      </c>
      <c r="I450" s="239"/>
      <c r="J450" s="234"/>
      <c r="K450" s="234"/>
      <c r="L450" s="240"/>
      <c r="M450" s="241"/>
      <c r="N450" s="242"/>
      <c r="O450" s="242"/>
      <c r="P450" s="242"/>
      <c r="Q450" s="242"/>
      <c r="R450" s="242"/>
      <c r="S450" s="242"/>
      <c r="T450" s="242"/>
      <c r="U450" s="243"/>
      <c r="V450" s="13"/>
      <c r="W450" s="13"/>
      <c r="X450" s="13"/>
      <c r="Y450" s="13"/>
      <c r="Z450" s="13"/>
      <c r="AA450" s="13"/>
      <c r="AB450" s="13"/>
      <c r="AC450" s="13"/>
      <c r="AD450" s="13"/>
      <c r="AE450" s="13"/>
      <c r="AT450" s="244" t="s">
        <v>238</v>
      </c>
      <c r="AU450" s="244" t="s">
        <v>84</v>
      </c>
      <c r="AV450" s="13" t="s">
        <v>84</v>
      </c>
      <c r="AW450" s="13" t="s">
        <v>4</v>
      </c>
      <c r="AX450" s="13" t="s">
        <v>82</v>
      </c>
      <c r="AY450" s="244" t="s">
        <v>227</v>
      </c>
    </row>
    <row r="451" s="2" customFormat="1" ht="16.5" customHeight="1">
      <c r="A451" s="40"/>
      <c r="B451" s="41"/>
      <c r="C451" s="215" t="s">
        <v>1301</v>
      </c>
      <c r="D451" s="215" t="s">
        <v>229</v>
      </c>
      <c r="E451" s="216" t="s">
        <v>727</v>
      </c>
      <c r="F451" s="217" t="s">
        <v>728</v>
      </c>
      <c r="G451" s="218" t="s">
        <v>309</v>
      </c>
      <c r="H451" s="219">
        <v>27.600000000000001</v>
      </c>
      <c r="I451" s="220"/>
      <c r="J451" s="221">
        <f>ROUND(I451*H451,2)</f>
        <v>0</v>
      </c>
      <c r="K451" s="217" t="s">
        <v>233</v>
      </c>
      <c r="L451" s="46"/>
      <c r="M451" s="222" t="s">
        <v>19</v>
      </c>
      <c r="N451" s="223" t="s">
        <v>46</v>
      </c>
      <c r="O451" s="86"/>
      <c r="P451" s="224">
        <f>O451*H451</f>
        <v>0</v>
      </c>
      <c r="Q451" s="224">
        <v>3.0000000000000001E-05</v>
      </c>
      <c r="R451" s="224">
        <f>Q451*H451</f>
        <v>0.00082800000000000007</v>
      </c>
      <c r="S451" s="224">
        <v>0</v>
      </c>
      <c r="T451" s="224">
        <f>S451*H451</f>
        <v>0</v>
      </c>
      <c r="U451" s="225" t="s">
        <v>19</v>
      </c>
      <c r="V451" s="40"/>
      <c r="W451" s="40"/>
      <c r="X451" s="40"/>
      <c r="Y451" s="40"/>
      <c r="Z451" s="40"/>
      <c r="AA451" s="40"/>
      <c r="AB451" s="40"/>
      <c r="AC451" s="40"/>
      <c r="AD451" s="40"/>
      <c r="AE451" s="40"/>
      <c r="AR451" s="226" t="s">
        <v>336</v>
      </c>
      <c r="AT451" s="226" t="s">
        <v>229</v>
      </c>
      <c r="AU451" s="226" t="s">
        <v>84</v>
      </c>
      <c r="AY451" s="19" t="s">
        <v>227</v>
      </c>
      <c r="BE451" s="227">
        <f>IF(N451="základní",J451,0)</f>
        <v>0</v>
      </c>
      <c r="BF451" s="227">
        <f>IF(N451="snížená",J451,0)</f>
        <v>0</v>
      </c>
      <c r="BG451" s="227">
        <f>IF(N451="zákl. přenesená",J451,0)</f>
        <v>0</v>
      </c>
      <c r="BH451" s="227">
        <f>IF(N451="sníž. přenesená",J451,0)</f>
        <v>0</v>
      </c>
      <c r="BI451" s="227">
        <f>IF(N451="nulová",J451,0)</f>
        <v>0</v>
      </c>
      <c r="BJ451" s="19" t="s">
        <v>82</v>
      </c>
      <c r="BK451" s="227">
        <f>ROUND(I451*H451,2)</f>
        <v>0</v>
      </c>
      <c r="BL451" s="19" t="s">
        <v>336</v>
      </c>
      <c r="BM451" s="226" t="s">
        <v>1302</v>
      </c>
    </row>
    <row r="452" s="2" customFormat="1">
      <c r="A452" s="40"/>
      <c r="B452" s="41"/>
      <c r="C452" s="42"/>
      <c r="D452" s="228" t="s">
        <v>236</v>
      </c>
      <c r="E452" s="42"/>
      <c r="F452" s="229" t="s">
        <v>730</v>
      </c>
      <c r="G452" s="42"/>
      <c r="H452" s="42"/>
      <c r="I452" s="230"/>
      <c r="J452" s="42"/>
      <c r="K452" s="42"/>
      <c r="L452" s="46"/>
      <c r="M452" s="231"/>
      <c r="N452" s="232"/>
      <c r="O452" s="86"/>
      <c r="P452" s="86"/>
      <c r="Q452" s="86"/>
      <c r="R452" s="86"/>
      <c r="S452" s="86"/>
      <c r="T452" s="86"/>
      <c r="U452" s="87"/>
      <c r="V452" s="40"/>
      <c r="W452" s="40"/>
      <c r="X452" s="40"/>
      <c r="Y452" s="40"/>
      <c r="Z452" s="40"/>
      <c r="AA452" s="40"/>
      <c r="AB452" s="40"/>
      <c r="AC452" s="40"/>
      <c r="AD452" s="40"/>
      <c r="AE452" s="40"/>
      <c r="AT452" s="19" t="s">
        <v>236</v>
      </c>
      <c r="AU452" s="19" t="s">
        <v>84</v>
      </c>
    </row>
    <row r="453" s="13" customFormat="1">
      <c r="A453" s="13"/>
      <c r="B453" s="233"/>
      <c r="C453" s="234"/>
      <c r="D453" s="235" t="s">
        <v>238</v>
      </c>
      <c r="E453" s="236" t="s">
        <v>19</v>
      </c>
      <c r="F453" s="237" t="s">
        <v>1303</v>
      </c>
      <c r="G453" s="234"/>
      <c r="H453" s="238">
        <v>27.600000000000001</v>
      </c>
      <c r="I453" s="239"/>
      <c r="J453" s="234"/>
      <c r="K453" s="234"/>
      <c r="L453" s="240"/>
      <c r="M453" s="241"/>
      <c r="N453" s="242"/>
      <c r="O453" s="242"/>
      <c r="P453" s="242"/>
      <c r="Q453" s="242"/>
      <c r="R453" s="242"/>
      <c r="S453" s="242"/>
      <c r="T453" s="242"/>
      <c r="U453" s="243"/>
      <c r="V453" s="13"/>
      <c r="W453" s="13"/>
      <c r="X453" s="13"/>
      <c r="Y453" s="13"/>
      <c r="Z453" s="13"/>
      <c r="AA453" s="13"/>
      <c r="AB453" s="13"/>
      <c r="AC453" s="13"/>
      <c r="AD453" s="13"/>
      <c r="AE453" s="13"/>
      <c r="AT453" s="244" t="s">
        <v>238</v>
      </c>
      <c r="AU453" s="244" t="s">
        <v>84</v>
      </c>
      <c r="AV453" s="13" t="s">
        <v>84</v>
      </c>
      <c r="AW453" s="13" t="s">
        <v>37</v>
      </c>
      <c r="AX453" s="13" t="s">
        <v>75</v>
      </c>
      <c r="AY453" s="244" t="s">
        <v>227</v>
      </c>
    </row>
    <row r="454" s="14" customFormat="1">
      <c r="A454" s="14"/>
      <c r="B454" s="245"/>
      <c r="C454" s="246"/>
      <c r="D454" s="235" t="s">
        <v>238</v>
      </c>
      <c r="E454" s="247" t="s">
        <v>19</v>
      </c>
      <c r="F454" s="248" t="s">
        <v>240</v>
      </c>
      <c r="G454" s="246"/>
      <c r="H454" s="249">
        <v>27.600000000000001</v>
      </c>
      <c r="I454" s="250"/>
      <c r="J454" s="246"/>
      <c r="K454" s="246"/>
      <c r="L454" s="251"/>
      <c r="M454" s="252"/>
      <c r="N454" s="253"/>
      <c r="O454" s="253"/>
      <c r="P454" s="253"/>
      <c r="Q454" s="253"/>
      <c r="R454" s="253"/>
      <c r="S454" s="253"/>
      <c r="T454" s="253"/>
      <c r="U454" s="254"/>
      <c r="V454" s="14"/>
      <c r="W454" s="14"/>
      <c r="X454" s="14"/>
      <c r="Y454" s="14"/>
      <c r="Z454" s="14"/>
      <c r="AA454" s="14"/>
      <c r="AB454" s="14"/>
      <c r="AC454" s="14"/>
      <c r="AD454" s="14"/>
      <c r="AE454" s="14"/>
      <c r="AT454" s="255" t="s">
        <v>238</v>
      </c>
      <c r="AU454" s="255" t="s">
        <v>84</v>
      </c>
      <c r="AV454" s="14" t="s">
        <v>234</v>
      </c>
      <c r="AW454" s="14" t="s">
        <v>37</v>
      </c>
      <c r="AX454" s="14" t="s">
        <v>82</v>
      </c>
      <c r="AY454" s="255" t="s">
        <v>227</v>
      </c>
    </row>
    <row r="455" s="2" customFormat="1" ht="16.5" customHeight="1">
      <c r="A455" s="40"/>
      <c r="B455" s="41"/>
      <c r="C455" s="215" t="s">
        <v>1137</v>
      </c>
      <c r="D455" s="215" t="s">
        <v>229</v>
      </c>
      <c r="E455" s="216" t="s">
        <v>735</v>
      </c>
      <c r="F455" s="217" t="s">
        <v>736</v>
      </c>
      <c r="G455" s="218" t="s">
        <v>348</v>
      </c>
      <c r="H455" s="219">
        <v>12</v>
      </c>
      <c r="I455" s="220"/>
      <c r="J455" s="221">
        <f>ROUND(I455*H455,2)</f>
        <v>0</v>
      </c>
      <c r="K455" s="217" t="s">
        <v>233</v>
      </c>
      <c r="L455" s="46"/>
      <c r="M455" s="222" t="s">
        <v>19</v>
      </c>
      <c r="N455" s="223" t="s">
        <v>46</v>
      </c>
      <c r="O455" s="86"/>
      <c r="P455" s="224">
        <f>O455*H455</f>
        <v>0</v>
      </c>
      <c r="Q455" s="224">
        <v>0</v>
      </c>
      <c r="R455" s="224">
        <f>Q455*H455</f>
        <v>0</v>
      </c>
      <c r="S455" s="224">
        <v>0</v>
      </c>
      <c r="T455" s="224">
        <f>S455*H455</f>
        <v>0</v>
      </c>
      <c r="U455" s="225" t="s">
        <v>19</v>
      </c>
      <c r="V455" s="40"/>
      <c r="W455" s="40"/>
      <c r="X455" s="40"/>
      <c r="Y455" s="40"/>
      <c r="Z455" s="40"/>
      <c r="AA455" s="40"/>
      <c r="AB455" s="40"/>
      <c r="AC455" s="40"/>
      <c r="AD455" s="40"/>
      <c r="AE455" s="40"/>
      <c r="AR455" s="226" t="s">
        <v>336</v>
      </c>
      <c r="AT455" s="226" t="s">
        <v>229</v>
      </c>
      <c r="AU455" s="226" t="s">
        <v>84</v>
      </c>
      <c r="AY455" s="19" t="s">
        <v>227</v>
      </c>
      <c r="BE455" s="227">
        <f>IF(N455="základní",J455,0)</f>
        <v>0</v>
      </c>
      <c r="BF455" s="227">
        <f>IF(N455="snížená",J455,0)</f>
        <v>0</v>
      </c>
      <c r="BG455" s="227">
        <f>IF(N455="zákl. přenesená",J455,0)</f>
        <v>0</v>
      </c>
      <c r="BH455" s="227">
        <f>IF(N455="sníž. přenesená",J455,0)</f>
        <v>0</v>
      </c>
      <c r="BI455" s="227">
        <f>IF(N455="nulová",J455,0)</f>
        <v>0</v>
      </c>
      <c r="BJ455" s="19" t="s">
        <v>82</v>
      </c>
      <c r="BK455" s="227">
        <f>ROUND(I455*H455,2)</f>
        <v>0</v>
      </c>
      <c r="BL455" s="19" t="s">
        <v>336</v>
      </c>
      <c r="BM455" s="226" t="s">
        <v>1304</v>
      </c>
    </row>
    <row r="456" s="2" customFormat="1">
      <c r="A456" s="40"/>
      <c r="B456" s="41"/>
      <c r="C456" s="42"/>
      <c r="D456" s="228" t="s">
        <v>236</v>
      </c>
      <c r="E456" s="42"/>
      <c r="F456" s="229" t="s">
        <v>738</v>
      </c>
      <c r="G456" s="42"/>
      <c r="H456" s="42"/>
      <c r="I456" s="230"/>
      <c r="J456" s="42"/>
      <c r="K456" s="42"/>
      <c r="L456" s="46"/>
      <c r="M456" s="231"/>
      <c r="N456" s="232"/>
      <c r="O456" s="86"/>
      <c r="P456" s="86"/>
      <c r="Q456" s="86"/>
      <c r="R456" s="86"/>
      <c r="S456" s="86"/>
      <c r="T456" s="86"/>
      <c r="U456" s="87"/>
      <c r="V456" s="40"/>
      <c r="W456" s="40"/>
      <c r="X456" s="40"/>
      <c r="Y456" s="40"/>
      <c r="Z456" s="40"/>
      <c r="AA456" s="40"/>
      <c r="AB456" s="40"/>
      <c r="AC456" s="40"/>
      <c r="AD456" s="40"/>
      <c r="AE456" s="40"/>
      <c r="AT456" s="19" t="s">
        <v>236</v>
      </c>
      <c r="AU456" s="19" t="s">
        <v>84</v>
      </c>
    </row>
    <row r="457" s="13" customFormat="1">
      <c r="A457" s="13"/>
      <c r="B457" s="233"/>
      <c r="C457" s="234"/>
      <c r="D457" s="235" t="s">
        <v>238</v>
      </c>
      <c r="E457" s="236" t="s">
        <v>19</v>
      </c>
      <c r="F457" s="237" t="s">
        <v>1248</v>
      </c>
      <c r="G457" s="234"/>
      <c r="H457" s="238">
        <v>12</v>
      </c>
      <c r="I457" s="239"/>
      <c r="J457" s="234"/>
      <c r="K457" s="234"/>
      <c r="L457" s="240"/>
      <c r="M457" s="241"/>
      <c r="N457" s="242"/>
      <c r="O457" s="242"/>
      <c r="P457" s="242"/>
      <c r="Q457" s="242"/>
      <c r="R457" s="242"/>
      <c r="S457" s="242"/>
      <c r="T457" s="242"/>
      <c r="U457" s="243"/>
      <c r="V457" s="13"/>
      <c r="W457" s="13"/>
      <c r="X457" s="13"/>
      <c r="Y457" s="13"/>
      <c r="Z457" s="13"/>
      <c r="AA457" s="13"/>
      <c r="AB457" s="13"/>
      <c r="AC457" s="13"/>
      <c r="AD457" s="13"/>
      <c r="AE457" s="13"/>
      <c r="AT457" s="244" t="s">
        <v>238</v>
      </c>
      <c r="AU457" s="244" t="s">
        <v>84</v>
      </c>
      <c r="AV457" s="13" t="s">
        <v>84</v>
      </c>
      <c r="AW457" s="13" t="s">
        <v>37</v>
      </c>
      <c r="AX457" s="13" t="s">
        <v>75</v>
      </c>
      <c r="AY457" s="244" t="s">
        <v>227</v>
      </c>
    </row>
    <row r="458" s="14" customFormat="1">
      <c r="A458" s="14"/>
      <c r="B458" s="245"/>
      <c r="C458" s="246"/>
      <c r="D458" s="235" t="s">
        <v>238</v>
      </c>
      <c r="E458" s="247" t="s">
        <v>19</v>
      </c>
      <c r="F458" s="248" t="s">
        <v>240</v>
      </c>
      <c r="G458" s="246"/>
      <c r="H458" s="249">
        <v>12</v>
      </c>
      <c r="I458" s="250"/>
      <c r="J458" s="246"/>
      <c r="K458" s="246"/>
      <c r="L458" s="251"/>
      <c r="M458" s="252"/>
      <c r="N458" s="253"/>
      <c r="O458" s="253"/>
      <c r="P458" s="253"/>
      <c r="Q458" s="253"/>
      <c r="R458" s="253"/>
      <c r="S458" s="253"/>
      <c r="T458" s="253"/>
      <c r="U458" s="254"/>
      <c r="V458" s="14"/>
      <c r="W458" s="14"/>
      <c r="X458" s="14"/>
      <c r="Y458" s="14"/>
      <c r="Z458" s="14"/>
      <c r="AA458" s="14"/>
      <c r="AB458" s="14"/>
      <c r="AC458" s="14"/>
      <c r="AD458" s="14"/>
      <c r="AE458" s="14"/>
      <c r="AT458" s="255" t="s">
        <v>238</v>
      </c>
      <c r="AU458" s="255" t="s">
        <v>84</v>
      </c>
      <c r="AV458" s="14" t="s">
        <v>234</v>
      </c>
      <c r="AW458" s="14" t="s">
        <v>37</v>
      </c>
      <c r="AX458" s="14" t="s">
        <v>82</v>
      </c>
      <c r="AY458" s="255" t="s">
        <v>227</v>
      </c>
    </row>
    <row r="459" s="2" customFormat="1" ht="16.5" customHeight="1">
      <c r="A459" s="40"/>
      <c r="B459" s="41"/>
      <c r="C459" s="215" t="s">
        <v>1305</v>
      </c>
      <c r="D459" s="215" t="s">
        <v>229</v>
      </c>
      <c r="E459" s="216" t="s">
        <v>740</v>
      </c>
      <c r="F459" s="217" t="s">
        <v>741</v>
      </c>
      <c r="G459" s="218" t="s">
        <v>348</v>
      </c>
      <c r="H459" s="219">
        <v>6</v>
      </c>
      <c r="I459" s="220"/>
      <c r="J459" s="221">
        <f>ROUND(I459*H459,2)</f>
        <v>0</v>
      </c>
      <c r="K459" s="217" t="s">
        <v>233</v>
      </c>
      <c r="L459" s="46"/>
      <c r="M459" s="222" t="s">
        <v>19</v>
      </c>
      <c r="N459" s="223" t="s">
        <v>46</v>
      </c>
      <c r="O459" s="86"/>
      <c r="P459" s="224">
        <f>O459*H459</f>
        <v>0</v>
      </c>
      <c r="Q459" s="224">
        <v>0</v>
      </c>
      <c r="R459" s="224">
        <f>Q459*H459</f>
        <v>0</v>
      </c>
      <c r="S459" s="224">
        <v>0</v>
      </c>
      <c r="T459" s="224">
        <f>S459*H459</f>
        <v>0</v>
      </c>
      <c r="U459" s="225" t="s">
        <v>19</v>
      </c>
      <c r="V459" s="40"/>
      <c r="W459" s="40"/>
      <c r="X459" s="40"/>
      <c r="Y459" s="40"/>
      <c r="Z459" s="40"/>
      <c r="AA459" s="40"/>
      <c r="AB459" s="40"/>
      <c r="AC459" s="40"/>
      <c r="AD459" s="40"/>
      <c r="AE459" s="40"/>
      <c r="AR459" s="226" t="s">
        <v>336</v>
      </c>
      <c r="AT459" s="226" t="s">
        <v>229</v>
      </c>
      <c r="AU459" s="226" t="s">
        <v>84</v>
      </c>
      <c r="AY459" s="19" t="s">
        <v>227</v>
      </c>
      <c r="BE459" s="227">
        <f>IF(N459="základní",J459,0)</f>
        <v>0</v>
      </c>
      <c r="BF459" s="227">
        <f>IF(N459="snížená",J459,0)</f>
        <v>0</v>
      </c>
      <c r="BG459" s="227">
        <f>IF(N459="zákl. přenesená",J459,0)</f>
        <v>0</v>
      </c>
      <c r="BH459" s="227">
        <f>IF(N459="sníž. přenesená",J459,0)</f>
        <v>0</v>
      </c>
      <c r="BI459" s="227">
        <f>IF(N459="nulová",J459,0)</f>
        <v>0</v>
      </c>
      <c r="BJ459" s="19" t="s">
        <v>82</v>
      </c>
      <c r="BK459" s="227">
        <f>ROUND(I459*H459,2)</f>
        <v>0</v>
      </c>
      <c r="BL459" s="19" t="s">
        <v>336</v>
      </c>
      <c r="BM459" s="226" t="s">
        <v>1306</v>
      </c>
    </row>
    <row r="460" s="2" customFormat="1">
      <c r="A460" s="40"/>
      <c r="B460" s="41"/>
      <c r="C460" s="42"/>
      <c r="D460" s="228" t="s">
        <v>236</v>
      </c>
      <c r="E460" s="42"/>
      <c r="F460" s="229" t="s">
        <v>743</v>
      </c>
      <c r="G460" s="42"/>
      <c r="H460" s="42"/>
      <c r="I460" s="230"/>
      <c r="J460" s="42"/>
      <c r="K460" s="42"/>
      <c r="L460" s="46"/>
      <c r="M460" s="231"/>
      <c r="N460" s="232"/>
      <c r="O460" s="86"/>
      <c r="P460" s="86"/>
      <c r="Q460" s="86"/>
      <c r="R460" s="86"/>
      <c r="S460" s="86"/>
      <c r="T460" s="86"/>
      <c r="U460" s="87"/>
      <c r="V460" s="40"/>
      <c r="W460" s="40"/>
      <c r="X460" s="40"/>
      <c r="Y460" s="40"/>
      <c r="Z460" s="40"/>
      <c r="AA460" s="40"/>
      <c r="AB460" s="40"/>
      <c r="AC460" s="40"/>
      <c r="AD460" s="40"/>
      <c r="AE460" s="40"/>
      <c r="AT460" s="19" t="s">
        <v>236</v>
      </c>
      <c r="AU460" s="19" t="s">
        <v>84</v>
      </c>
    </row>
    <row r="461" s="13" customFormat="1">
      <c r="A461" s="13"/>
      <c r="B461" s="233"/>
      <c r="C461" s="234"/>
      <c r="D461" s="235" t="s">
        <v>238</v>
      </c>
      <c r="E461" s="236" t="s">
        <v>19</v>
      </c>
      <c r="F461" s="237" t="s">
        <v>1307</v>
      </c>
      <c r="G461" s="234"/>
      <c r="H461" s="238">
        <v>6</v>
      </c>
      <c r="I461" s="239"/>
      <c r="J461" s="234"/>
      <c r="K461" s="234"/>
      <c r="L461" s="240"/>
      <c r="M461" s="241"/>
      <c r="N461" s="242"/>
      <c r="O461" s="242"/>
      <c r="P461" s="242"/>
      <c r="Q461" s="242"/>
      <c r="R461" s="242"/>
      <c r="S461" s="242"/>
      <c r="T461" s="242"/>
      <c r="U461" s="243"/>
      <c r="V461" s="13"/>
      <c r="W461" s="13"/>
      <c r="X461" s="13"/>
      <c r="Y461" s="13"/>
      <c r="Z461" s="13"/>
      <c r="AA461" s="13"/>
      <c r="AB461" s="13"/>
      <c r="AC461" s="13"/>
      <c r="AD461" s="13"/>
      <c r="AE461" s="13"/>
      <c r="AT461" s="244" t="s">
        <v>238</v>
      </c>
      <c r="AU461" s="244" t="s">
        <v>84</v>
      </c>
      <c r="AV461" s="13" t="s">
        <v>84</v>
      </c>
      <c r="AW461" s="13" t="s">
        <v>37</v>
      </c>
      <c r="AX461" s="13" t="s">
        <v>75</v>
      </c>
      <c r="AY461" s="244" t="s">
        <v>227</v>
      </c>
    </row>
    <row r="462" s="14" customFormat="1">
      <c r="A462" s="14"/>
      <c r="B462" s="245"/>
      <c r="C462" s="246"/>
      <c r="D462" s="235" t="s">
        <v>238</v>
      </c>
      <c r="E462" s="247" t="s">
        <v>19</v>
      </c>
      <c r="F462" s="248" t="s">
        <v>240</v>
      </c>
      <c r="G462" s="246"/>
      <c r="H462" s="249">
        <v>6</v>
      </c>
      <c r="I462" s="250"/>
      <c r="J462" s="246"/>
      <c r="K462" s="246"/>
      <c r="L462" s="251"/>
      <c r="M462" s="252"/>
      <c r="N462" s="253"/>
      <c r="O462" s="253"/>
      <c r="P462" s="253"/>
      <c r="Q462" s="253"/>
      <c r="R462" s="253"/>
      <c r="S462" s="253"/>
      <c r="T462" s="253"/>
      <c r="U462" s="254"/>
      <c r="V462" s="14"/>
      <c r="W462" s="14"/>
      <c r="X462" s="14"/>
      <c r="Y462" s="14"/>
      <c r="Z462" s="14"/>
      <c r="AA462" s="14"/>
      <c r="AB462" s="14"/>
      <c r="AC462" s="14"/>
      <c r="AD462" s="14"/>
      <c r="AE462" s="14"/>
      <c r="AT462" s="255" t="s">
        <v>238</v>
      </c>
      <c r="AU462" s="255" t="s">
        <v>84</v>
      </c>
      <c r="AV462" s="14" t="s">
        <v>234</v>
      </c>
      <c r="AW462" s="14" t="s">
        <v>37</v>
      </c>
      <c r="AX462" s="14" t="s">
        <v>82</v>
      </c>
      <c r="AY462" s="255" t="s">
        <v>227</v>
      </c>
    </row>
    <row r="463" s="2" customFormat="1" ht="16.5" customHeight="1">
      <c r="A463" s="40"/>
      <c r="B463" s="41"/>
      <c r="C463" s="215" t="s">
        <v>1308</v>
      </c>
      <c r="D463" s="215" t="s">
        <v>229</v>
      </c>
      <c r="E463" s="216" t="s">
        <v>745</v>
      </c>
      <c r="F463" s="217" t="s">
        <v>746</v>
      </c>
      <c r="G463" s="218" t="s">
        <v>348</v>
      </c>
      <c r="H463" s="219">
        <v>3</v>
      </c>
      <c r="I463" s="220"/>
      <c r="J463" s="221">
        <f>ROUND(I463*H463,2)</f>
        <v>0</v>
      </c>
      <c r="K463" s="217" t="s">
        <v>233</v>
      </c>
      <c r="L463" s="46"/>
      <c r="M463" s="222" t="s">
        <v>19</v>
      </c>
      <c r="N463" s="223" t="s">
        <v>46</v>
      </c>
      <c r="O463" s="86"/>
      <c r="P463" s="224">
        <f>O463*H463</f>
        <v>0</v>
      </c>
      <c r="Q463" s="224">
        <v>0</v>
      </c>
      <c r="R463" s="224">
        <f>Q463*H463</f>
        <v>0</v>
      </c>
      <c r="S463" s="224">
        <v>0</v>
      </c>
      <c r="T463" s="224">
        <f>S463*H463</f>
        <v>0</v>
      </c>
      <c r="U463" s="225" t="s">
        <v>19</v>
      </c>
      <c r="V463" s="40"/>
      <c r="W463" s="40"/>
      <c r="X463" s="40"/>
      <c r="Y463" s="40"/>
      <c r="Z463" s="40"/>
      <c r="AA463" s="40"/>
      <c r="AB463" s="40"/>
      <c r="AC463" s="40"/>
      <c r="AD463" s="40"/>
      <c r="AE463" s="40"/>
      <c r="AR463" s="226" t="s">
        <v>336</v>
      </c>
      <c r="AT463" s="226" t="s">
        <v>229</v>
      </c>
      <c r="AU463" s="226" t="s">
        <v>84</v>
      </c>
      <c r="AY463" s="19" t="s">
        <v>227</v>
      </c>
      <c r="BE463" s="227">
        <f>IF(N463="základní",J463,0)</f>
        <v>0</v>
      </c>
      <c r="BF463" s="227">
        <f>IF(N463="snížená",J463,0)</f>
        <v>0</v>
      </c>
      <c r="BG463" s="227">
        <f>IF(N463="zákl. přenesená",J463,0)</f>
        <v>0</v>
      </c>
      <c r="BH463" s="227">
        <f>IF(N463="sníž. přenesená",J463,0)</f>
        <v>0</v>
      </c>
      <c r="BI463" s="227">
        <f>IF(N463="nulová",J463,0)</f>
        <v>0</v>
      </c>
      <c r="BJ463" s="19" t="s">
        <v>82</v>
      </c>
      <c r="BK463" s="227">
        <f>ROUND(I463*H463,2)</f>
        <v>0</v>
      </c>
      <c r="BL463" s="19" t="s">
        <v>336</v>
      </c>
      <c r="BM463" s="226" t="s">
        <v>1309</v>
      </c>
    </row>
    <row r="464" s="2" customFormat="1">
      <c r="A464" s="40"/>
      <c r="B464" s="41"/>
      <c r="C464" s="42"/>
      <c r="D464" s="228" t="s">
        <v>236</v>
      </c>
      <c r="E464" s="42"/>
      <c r="F464" s="229" t="s">
        <v>748</v>
      </c>
      <c r="G464" s="42"/>
      <c r="H464" s="42"/>
      <c r="I464" s="230"/>
      <c r="J464" s="42"/>
      <c r="K464" s="42"/>
      <c r="L464" s="46"/>
      <c r="M464" s="231"/>
      <c r="N464" s="232"/>
      <c r="O464" s="86"/>
      <c r="P464" s="86"/>
      <c r="Q464" s="86"/>
      <c r="R464" s="86"/>
      <c r="S464" s="86"/>
      <c r="T464" s="86"/>
      <c r="U464" s="87"/>
      <c r="V464" s="40"/>
      <c r="W464" s="40"/>
      <c r="X464" s="40"/>
      <c r="Y464" s="40"/>
      <c r="Z464" s="40"/>
      <c r="AA464" s="40"/>
      <c r="AB464" s="40"/>
      <c r="AC464" s="40"/>
      <c r="AD464" s="40"/>
      <c r="AE464" s="40"/>
      <c r="AT464" s="19" t="s">
        <v>236</v>
      </c>
      <c r="AU464" s="19" t="s">
        <v>84</v>
      </c>
    </row>
    <row r="465" s="13" customFormat="1">
      <c r="A465" s="13"/>
      <c r="B465" s="233"/>
      <c r="C465" s="234"/>
      <c r="D465" s="235" t="s">
        <v>238</v>
      </c>
      <c r="E465" s="236" t="s">
        <v>19</v>
      </c>
      <c r="F465" s="237" t="s">
        <v>91</v>
      </c>
      <c r="G465" s="234"/>
      <c r="H465" s="238">
        <v>3</v>
      </c>
      <c r="I465" s="239"/>
      <c r="J465" s="234"/>
      <c r="K465" s="234"/>
      <c r="L465" s="240"/>
      <c r="M465" s="241"/>
      <c r="N465" s="242"/>
      <c r="O465" s="242"/>
      <c r="P465" s="242"/>
      <c r="Q465" s="242"/>
      <c r="R465" s="242"/>
      <c r="S465" s="242"/>
      <c r="T465" s="242"/>
      <c r="U465" s="243"/>
      <c r="V465" s="13"/>
      <c r="W465" s="13"/>
      <c r="X465" s="13"/>
      <c r="Y465" s="13"/>
      <c r="Z465" s="13"/>
      <c r="AA465" s="13"/>
      <c r="AB465" s="13"/>
      <c r="AC465" s="13"/>
      <c r="AD465" s="13"/>
      <c r="AE465" s="13"/>
      <c r="AT465" s="244" t="s">
        <v>238</v>
      </c>
      <c r="AU465" s="244" t="s">
        <v>84</v>
      </c>
      <c r="AV465" s="13" t="s">
        <v>84</v>
      </c>
      <c r="AW465" s="13" t="s">
        <v>37</v>
      </c>
      <c r="AX465" s="13" t="s">
        <v>75</v>
      </c>
      <c r="AY465" s="244" t="s">
        <v>227</v>
      </c>
    </row>
    <row r="466" s="14" customFormat="1">
      <c r="A466" s="14"/>
      <c r="B466" s="245"/>
      <c r="C466" s="246"/>
      <c r="D466" s="235" t="s">
        <v>238</v>
      </c>
      <c r="E466" s="247" t="s">
        <v>19</v>
      </c>
      <c r="F466" s="248" t="s">
        <v>240</v>
      </c>
      <c r="G466" s="246"/>
      <c r="H466" s="249">
        <v>3</v>
      </c>
      <c r="I466" s="250"/>
      <c r="J466" s="246"/>
      <c r="K466" s="246"/>
      <c r="L466" s="251"/>
      <c r="M466" s="252"/>
      <c r="N466" s="253"/>
      <c r="O466" s="253"/>
      <c r="P466" s="253"/>
      <c r="Q466" s="253"/>
      <c r="R466" s="253"/>
      <c r="S466" s="253"/>
      <c r="T466" s="253"/>
      <c r="U466" s="254"/>
      <c r="V466" s="14"/>
      <c r="W466" s="14"/>
      <c r="X466" s="14"/>
      <c r="Y466" s="14"/>
      <c r="Z466" s="14"/>
      <c r="AA466" s="14"/>
      <c r="AB466" s="14"/>
      <c r="AC466" s="14"/>
      <c r="AD466" s="14"/>
      <c r="AE466" s="14"/>
      <c r="AT466" s="255" t="s">
        <v>238</v>
      </c>
      <c r="AU466" s="255" t="s">
        <v>84</v>
      </c>
      <c r="AV466" s="14" t="s">
        <v>234</v>
      </c>
      <c r="AW466" s="14" t="s">
        <v>37</v>
      </c>
      <c r="AX466" s="14" t="s">
        <v>82</v>
      </c>
      <c r="AY466" s="255" t="s">
        <v>227</v>
      </c>
    </row>
    <row r="467" s="2" customFormat="1" ht="16.5" customHeight="1">
      <c r="A467" s="40"/>
      <c r="B467" s="41"/>
      <c r="C467" s="215" t="s">
        <v>1310</v>
      </c>
      <c r="D467" s="215" t="s">
        <v>229</v>
      </c>
      <c r="E467" s="216" t="s">
        <v>751</v>
      </c>
      <c r="F467" s="217" t="s">
        <v>752</v>
      </c>
      <c r="G467" s="218" t="s">
        <v>309</v>
      </c>
      <c r="H467" s="219">
        <v>12</v>
      </c>
      <c r="I467" s="220"/>
      <c r="J467" s="221">
        <f>ROUND(I467*H467,2)</f>
        <v>0</v>
      </c>
      <c r="K467" s="217" t="s">
        <v>233</v>
      </c>
      <c r="L467" s="46"/>
      <c r="M467" s="222" t="s">
        <v>19</v>
      </c>
      <c r="N467" s="223" t="s">
        <v>46</v>
      </c>
      <c r="O467" s="86"/>
      <c r="P467" s="224">
        <f>O467*H467</f>
        <v>0</v>
      </c>
      <c r="Q467" s="224">
        <v>0</v>
      </c>
      <c r="R467" s="224">
        <f>Q467*H467</f>
        <v>0</v>
      </c>
      <c r="S467" s="224">
        <v>0</v>
      </c>
      <c r="T467" s="224">
        <f>S467*H467</f>
        <v>0</v>
      </c>
      <c r="U467" s="225" t="s">
        <v>19</v>
      </c>
      <c r="V467" s="40"/>
      <c r="W467" s="40"/>
      <c r="X467" s="40"/>
      <c r="Y467" s="40"/>
      <c r="Z467" s="40"/>
      <c r="AA467" s="40"/>
      <c r="AB467" s="40"/>
      <c r="AC467" s="40"/>
      <c r="AD467" s="40"/>
      <c r="AE467" s="40"/>
      <c r="AR467" s="226" t="s">
        <v>336</v>
      </c>
      <c r="AT467" s="226" t="s">
        <v>229</v>
      </c>
      <c r="AU467" s="226" t="s">
        <v>84</v>
      </c>
      <c r="AY467" s="19" t="s">
        <v>227</v>
      </c>
      <c r="BE467" s="227">
        <f>IF(N467="základní",J467,0)</f>
        <v>0</v>
      </c>
      <c r="BF467" s="227">
        <f>IF(N467="snížená",J467,0)</f>
        <v>0</v>
      </c>
      <c r="BG467" s="227">
        <f>IF(N467="zákl. přenesená",J467,0)</f>
        <v>0</v>
      </c>
      <c r="BH467" s="227">
        <f>IF(N467="sníž. přenesená",J467,0)</f>
        <v>0</v>
      </c>
      <c r="BI467" s="227">
        <f>IF(N467="nulová",J467,0)</f>
        <v>0</v>
      </c>
      <c r="BJ467" s="19" t="s">
        <v>82</v>
      </c>
      <c r="BK467" s="227">
        <f>ROUND(I467*H467,2)</f>
        <v>0</v>
      </c>
      <c r="BL467" s="19" t="s">
        <v>336</v>
      </c>
      <c r="BM467" s="226" t="s">
        <v>1311</v>
      </c>
    </row>
    <row r="468" s="2" customFormat="1">
      <c r="A468" s="40"/>
      <c r="B468" s="41"/>
      <c r="C468" s="42"/>
      <c r="D468" s="228" t="s">
        <v>236</v>
      </c>
      <c r="E468" s="42"/>
      <c r="F468" s="229" t="s">
        <v>754</v>
      </c>
      <c r="G468" s="42"/>
      <c r="H468" s="42"/>
      <c r="I468" s="230"/>
      <c r="J468" s="42"/>
      <c r="K468" s="42"/>
      <c r="L468" s="46"/>
      <c r="M468" s="231"/>
      <c r="N468" s="232"/>
      <c r="O468" s="86"/>
      <c r="P468" s="86"/>
      <c r="Q468" s="86"/>
      <c r="R468" s="86"/>
      <c r="S468" s="86"/>
      <c r="T468" s="86"/>
      <c r="U468" s="87"/>
      <c r="V468" s="40"/>
      <c r="W468" s="40"/>
      <c r="X468" s="40"/>
      <c r="Y468" s="40"/>
      <c r="Z468" s="40"/>
      <c r="AA468" s="40"/>
      <c r="AB468" s="40"/>
      <c r="AC468" s="40"/>
      <c r="AD468" s="40"/>
      <c r="AE468" s="40"/>
      <c r="AT468" s="19" t="s">
        <v>236</v>
      </c>
      <c r="AU468" s="19" t="s">
        <v>84</v>
      </c>
    </row>
    <row r="469" s="13" customFormat="1">
      <c r="A469" s="13"/>
      <c r="B469" s="233"/>
      <c r="C469" s="234"/>
      <c r="D469" s="235" t="s">
        <v>238</v>
      </c>
      <c r="E469" s="236" t="s">
        <v>19</v>
      </c>
      <c r="F469" s="237" t="s">
        <v>8</v>
      </c>
      <c r="G469" s="234"/>
      <c r="H469" s="238">
        <v>12</v>
      </c>
      <c r="I469" s="239"/>
      <c r="J469" s="234"/>
      <c r="K469" s="234"/>
      <c r="L469" s="240"/>
      <c r="M469" s="241"/>
      <c r="N469" s="242"/>
      <c r="O469" s="242"/>
      <c r="P469" s="242"/>
      <c r="Q469" s="242"/>
      <c r="R469" s="242"/>
      <c r="S469" s="242"/>
      <c r="T469" s="242"/>
      <c r="U469" s="243"/>
      <c r="V469" s="13"/>
      <c r="W469" s="13"/>
      <c r="X469" s="13"/>
      <c r="Y469" s="13"/>
      <c r="Z469" s="13"/>
      <c r="AA469" s="13"/>
      <c r="AB469" s="13"/>
      <c r="AC469" s="13"/>
      <c r="AD469" s="13"/>
      <c r="AE469" s="13"/>
      <c r="AT469" s="244" t="s">
        <v>238</v>
      </c>
      <c r="AU469" s="244" t="s">
        <v>84</v>
      </c>
      <c r="AV469" s="13" t="s">
        <v>84</v>
      </c>
      <c r="AW469" s="13" t="s">
        <v>37</v>
      </c>
      <c r="AX469" s="13" t="s">
        <v>75</v>
      </c>
      <c r="AY469" s="244" t="s">
        <v>227</v>
      </c>
    </row>
    <row r="470" s="14" customFormat="1">
      <c r="A470" s="14"/>
      <c r="B470" s="245"/>
      <c r="C470" s="246"/>
      <c r="D470" s="235" t="s">
        <v>238</v>
      </c>
      <c r="E470" s="247" t="s">
        <v>19</v>
      </c>
      <c r="F470" s="248" t="s">
        <v>240</v>
      </c>
      <c r="G470" s="246"/>
      <c r="H470" s="249">
        <v>12</v>
      </c>
      <c r="I470" s="250"/>
      <c r="J470" s="246"/>
      <c r="K470" s="246"/>
      <c r="L470" s="251"/>
      <c r="M470" s="252"/>
      <c r="N470" s="253"/>
      <c r="O470" s="253"/>
      <c r="P470" s="253"/>
      <c r="Q470" s="253"/>
      <c r="R470" s="253"/>
      <c r="S470" s="253"/>
      <c r="T470" s="253"/>
      <c r="U470" s="254"/>
      <c r="V470" s="14"/>
      <c r="W470" s="14"/>
      <c r="X470" s="14"/>
      <c r="Y470" s="14"/>
      <c r="Z470" s="14"/>
      <c r="AA470" s="14"/>
      <c r="AB470" s="14"/>
      <c r="AC470" s="14"/>
      <c r="AD470" s="14"/>
      <c r="AE470" s="14"/>
      <c r="AT470" s="255" t="s">
        <v>238</v>
      </c>
      <c r="AU470" s="255" t="s">
        <v>84</v>
      </c>
      <c r="AV470" s="14" t="s">
        <v>234</v>
      </c>
      <c r="AW470" s="14" t="s">
        <v>37</v>
      </c>
      <c r="AX470" s="14" t="s">
        <v>82</v>
      </c>
      <c r="AY470" s="255" t="s">
        <v>227</v>
      </c>
    </row>
    <row r="471" s="2" customFormat="1" ht="16.5" customHeight="1">
      <c r="A471" s="40"/>
      <c r="B471" s="41"/>
      <c r="C471" s="215" t="s">
        <v>1312</v>
      </c>
      <c r="D471" s="215" t="s">
        <v>229</v>
      </c>
      <c r="E471" s="216" t="s">
        <v>757</v>
      </c>
      <c r="F471" s="217" t="s">
        <v>758</v>
      </c>
      <c r="G471" s="218" t="s">
        <v>259</v>
      </c>
      <c r="H471" s="219">
        <v>59.204999999999998</v>
      </c>
      <c r="I471" s="220"/>
      <c r="J471" s="221">
        <f>ROUND(I471*H471,2)</f>
        <v>0</v>
      </c>
      <c r="K471" s="217" t="s">
        <v>233</v>
      </c>
      <c r="L471" s="46"/>
      <c r="M471" s="222" t="s">
        <v>19</v>
      </c>
      <c r="N471" s="223" t="s">
        <v>46</v>
      </c>
      <c r="O471" s="86"/>
      <c r="P471" s="224">
        <f>O471*H471</f>
        <v>0</v>
      </c>
      <c r="Q471" s="224">
        <v>5.0000000000000002E-05</v>
      </c>
      <c r="R471" s="224">
        <f>Q471*H471</f>
        <v>0.0029602500000000002</v>
      </c>
      <c r="S471" s="224">
        <v>0</v>
      </c>
      <c r="T471" s="224">
        <f>S471*H471</f>
        <v>0</v>
      </c>
      <c r="U471" s="225" t="s">
        <v>19</v>
      </c>
      <c r="V471" s="40"/>
      <c r="W471" s="40"/>
      <c r="X471" s="40"/>
      <c r="Y471" s="40"/>
      <c r="Z471" s="40"/>
      <c r="AA471" s="40"/>
      <c r="AB471" s="40"/>
      <c r="AC471" s="40"/>
      <c r="AD471" s="40"/>
      <c r="AE471" s="40"/>
      <c r="AR471" s="226" t="s">
        <v>336</v>
      </c>
      <c r="AT471" s="226" t="s">
        <v>229</v>
      </c>
      <c r="AU471" s="226" t="s">
        <v>84</v>
      </c>
      <c r="AY471" s="19" t="s">
        <v>227</v>
      </c>
      <c r="BE471" s="227">
        <f>IF(N471="základní",J471,0)</f>
        <v>0</v>
      </c>
      <c r="BF471" s="227">
        <f>IF(N471="snížená",J471,0)</f>
        <v>0</v>
      </c>
      <c r="BG471" s="227">
        <f>IF(N471="zákl. přenesená",J471,0)</f>
        <v>0</v>
      </c>
      <c r="BH471" s="227">
        <f>IF(N471="sníž. přenesená",J471,0)</f>
        <v>0</v>
      </c>
      <c r="BI471" s="227">
        <f>IF(N471="nulová",J471,0)</f>
        <v>0</v>
      </c>
      <c r="BJ471" s="19" t="s">
        <v>82</v>
      </c>
      <c r="BK471" s="227">
        <f>ROUND(I471*H471,2)</f>
        <v>0</v>
      </c>
      <c r="BL471" s="19" t="s">
        <v>336</v>
      </c>
      <c r="BM471" s="226" t="s">
        <v>1313</v>
      </c>
    </row>
    <row r="472" s="2" customFormat="1">
      <c r="A472" s="40"/>
      <c r="B472" s="41"/>
      <c r="C472" s="42"/>
      <c r="D472" s="228" t="s">
        <v>236</v>
      </c>
      <c r="E472" s="42"/>
      <c r="F472" s="229" t="s">
        <v>760</v>
      </c>
      <c r="G472" s="42"/>
      <c r="H472" s="42"/>
      <c r="I472" s="230"/>
      <c r="J472" s="42"/>
      <c r="K472" s="42"/>
      <c r="L472" s="46"/>
      <c r="M472" s="231"/>
      <c r="N472" s="232"/>
      <c r="O472" s="86"/>
      <c r="P472" s="86"/>
      <c r="Q472" s="86"/>
      <c r="R472" s="86"/>
      <c r="S472" s="86"/>
      <c r="T472" s="86"/>
      <c r="U472" s="87"/>
      <c r="V472" s="40"/>
      <c r="W472" s="40"/>
      <c r="X472" s="40"/>
      <c r="Y472" s="40"/>
      <c r="Z472" s="40"/>
      <c r="AA472" s="40"/>
      <c r="AB472" s="40"/>
      <c r="AC472" s="40"/>
      <c r="AD472" s="40"/>
      <c r="AE472" s="40"/>
      <c r="AT472" s="19" t="s">
        <v>236</v>
      </c>
      <c r="AU472" s="19" t="s">
        <v>84</v>
      </c>
    </row>
    <row r="473" s="13" customFormat="1">
      <c r="A473" s="13"/>
      <c r="B473" s="233"/>
      <c r="C473" s="234"/>
      <c r="D473" s="235" t="s">
        <v>238</v>
      </c>
      <c r="E473" s="236" t="s">
        <v>19</v>
      </c>
      <c r="F473" s="237" t="s">
        <v>1281</v>
      </c>
      <c r="G473" s="234"/>
      <c r="H473" s="238">
        <v>59.204999999999998</v>
      </c>
      <c r="I473" s="239"/>
      <c r="J473" s="234"/>
      <c r="K473" s="234"/>
      <c r="L473" s="240"/>
      <c r="M473" s="241"/>
      <c r="N473" s="242"/>
      <c r="O473" s="242"/>
      <c r="P473" s="242"/>
      <c r="Q473" s="242"/>
      <c r="R473" s="242"/>
      <c r="S473" s="242"/>
      <c r="T473" s="242"/>
      <c r="U473" s="243"/>
      <c r="V473" s="13"/>
      <c r="W473" s="13"/>
      <c r="X473" s="13"/>
      <c r="Y473" s="13"/>
      <c r="Z473" s="13"/>
      <c r="AA473" s="13"/>
      <c r="AB473" s="13"/>
      <c r="AC473" s="13"/>
      <c r="AD473" s="13"/>
      <c r="AE473" s="13"/>
      <c r="AT473" s="244" t="s">
        <v>238</v>
      </c>
      <c r="AU473" s="244" t="s">
        <v>84</v>
      </c>
      <c r="AV473" s="13" t="s">
        <v>84</v>
      </c>
      <c r="AW473" s="13" t="s">
        <v>37</v>
      </c>
      <c r="AX473" s="13" t="s">
        <v>75</v>
      </c>
      <c r="AY473" s="244" t="s">
        <v>227</v>
      </c>
    </row>
    <row r="474" s="14" customFormat="1">
      <c r="A474" s="14"/>
      <c r="B474" s="245"/>
      <c r="C474" s="246"/>
      <c r="D474" s="235" t="s">
        <v>238</v>
      </c>
      <c r="E474" s="247" t="s">
        <v>19</v>
      </c>
      <c r="F474" s="248" t="s">
        <v>240</v>
      </c>
      <c r="G474" s="246"/>
      <c r="H474" s="249">
        <v>59.204999999999998</v>
      </c>
      <c r="I474" s="250"/>
      <c r="J474" s="246"/>
      <c r="K474" s="246"/>
      <c r="L474" s="251"/>
      <c r="M474" s="252"/>
      <c r="N474" s="253"/>
      <c r="O474" s="253"/>
      <c r="P474" s="253"/>
      <c r="Q474" s="253"/>
      <c r="R474" s="253"/>
      <c r="S474" s="253"/>
      <c r="T474" s="253"/>
      <c r="U474" s="254"/>
      <c r="V474" s="14"/>
      <c r="W474" s="14"/>
      <c r="X474" s="14"/>
      <c r="Y474" s="14"/>
      <c r="Z474" s="14"/>
      <c r="AA474" s="14"/>
      <c r="AB474" s="14"/>
      <c r="AC474" s="14"/>
      <c r="AD474" s="14"/>
      <c r="AE474" s="14"/>
      <c r="AT474" s="255" t="s">
        <v>238</v>
      </c>
      <c r="AU474" s="255" t="s">
        <v>84</v>
      </c>
      <c r="AV474" s="14" t="s">
        <v>234</v>
      </c>
      <c r="AW474" s="14" t="s">
        <v>37</v>
      </c>
      <c r="AX474" s="14" t="s">
        <v>82</v>
      </c>
      <c r="AY474" s="255" t="s">
        <v>227</v>
      </c>
    </row>
    <row r="475" s="2" customFormat="1" ht="24.15" customHeight="1">
      <c r="A475" s="40"/>
      <c r="B475" s="41"/>
      <c r="C475" s="215" t="s">
        <v>1314</v>
      </c>
      <c r="D475" s="215" t="s">
        <v>229</v>
      </c>
      <c r="E475" s="216" t="s">
        <v>762</v>
      </c>
      <c r="F475" s="217" t="s">
        <v>763</v>
      </c>
      <c r="G475" s="218" t="s">
        <v>244</v>
      </c>
      <c r="H475" s="219">
        <v>1.2509999999999999</v>
      </c>
      <c r="I475" s="220"/>
      <c r="J475" s="221">
        <f>ROUND(I475*H475,2)</f>
        <v>0</v>
      </c>
      <c r="K475" s="217" t="s">
        <v>233</v>
      </c>
      <c r="L475" s="46"/>
      <c r="M475" s="222" t="s">
        <v>19</v>
      </c>
      <c r="N475" s="223" t="s">
        <v>46</v>
      </c>
      <c r="O475" s="86"/>
      <c r="P475" s="224">
        <f>O475*H475</f>
        <v>0</v>
      </c>
      <c r="Q475" s="224">
        <v>0</v>
      </c>
      <c r="R475" s="224">
        <f>Q475*H475</f>
        <v>0</v>
      </c>
      <c r="S475" s="224">
        <v>0</v>
      </c>
      <c r="T475" s="224">
        <f>S475*H475</f>
        <v>0</v>
      </c>
      <c r="U475" s="225" t="s">
        <v>19</v>
      </c>
      <c r="V475" s="40"/>
      <c r="W475" s="40"/>
      <c r="X475" s="40"/>
      <c r="Y475" s="40"/>
      <c r="Z475" s="40"/>
      <c r="AA475" s="40"/>
      <c r="AB475" s="40"/>
      <c r="AC475" s="40"/>
      <c r="AD475" s="40"/>
      <c r="AE475" s="40"/>
      <c r="AR475" s="226" t="s">
        <v>336</v>
      </c>
      <c r="AT475" s="226" t="s">
        <v>229</v>
      </c>
      <c r="AU475" s="226" t="s">
        <v>84</v>
      </c>
      <c r="AY475" s="19" t="s">
        <v>227</v>
      </c>
      <c r="BE475" s="227">
        <f>IF(N475="základní",J475,0)</f>
        <v>0</v>
      </c>
      <c r="BF475" s="227">
        <f>IF(N475="snížená",J475,0)</f>
        <v>0</v>
      </c>
      <c r="BG475" s="227">
        <f>IF(N475="zákl. přenesená",J475,0)</f>
        <v>0</v>
      </c>
      <c r="BH475" s="227">
        <f>IF(N475="sníž. přenesená",J475,0)</f>
        <v>0</v>
      </c>
      <c r="BI475" s="227">
        <f>IF(N475="nulová",J475,0)</f>
        <v>0</v>
      </c>
      <c r="BJ475" s="19" t="s">
        <v>82</v>
      </c>
      <c r="BK475" s="227">
        <f>ROUND(I475*H475,2)</f>
        <v>0</v>
      </c>
      <c r="BL475" s="19" t="s">
        <v>336</v>
      </c>
      <c r="BM475" s="226" t="s">
        <v>1315</v>
      </c>
    </row>
    <row r="476" s="2" customFormat="1">
      <c r="A476" s="40"/>
      <c r="B476" s="41"/>
      <c r="C476" s="42"/>
      <c r="D476" s="228" t="s">
        <v>236</v>
      </c>
      <c r="E476" s="42"/>
      <c r="F476" s="229" t="s">
        <v>765</v>
      </c>
      <c r="G476" s="42"/>
      <c r="H476" s="42"/>
      <c r="I476" s="230"/>
      <c r="J476" s="42"/>
      <c r="K476" s="42"/>
      <c r="L476" s="46"/>
      <c r="M476" s="231"/>
      <c r="N476" s="232"/>
      <c r="O476" s="86"/>
      <c r="P476" s="86"/>
      <c r="Q476" s="86"/>
      <c r="R476" s="86"/>
      <c r="S476" s="86"/>
      <c r="T476" s="86"/>
      <c r="U476" s="87"/>
      <c r="V476" s="40"/>
      <c r="W476" s="40"/>
      <c r="X476" s="40"/>
      <c r="Y476" s="40"/>
      <c r="Z476" s="40"/>
      <c r="AA476" s="40"/>
      <c r="AB476" s="40"/>
      <c r="AC476" s="40"/>
      <c r="AD476" s="40"/>
      <c r="AE476" s="40"/>
      <c r="AT476" s="19" t="s">
        <v>236</v>
      </c>
      <c r="AU476" s="19" t="s">
        <v>84</v>
      </c>
    </row>
    <row r="477" s="12" customFormat="1" ht="22.8" customHeight="1">
      <c r="A477" s="12"/>
      <c r="B477" s="199"/>
      <c r="C477" s="200"/>
      <c r="D477" s="201" t="s">
        <v>74</v>
      </c>
      <c r="E477" s="213" t="s">
        <v>357</v>
      </c>
      <c r="F477" s="213" t="s">
        <v>358</v>
      </c>
      <c r="G477" s="200"/>
      <c r="H477" s="200"/>
      <c r="I477" s="203"/>
      <c r="J477" s="214">
        <f>BK477</f>
        <v>0</v>
      </c>
      <c r="K477" s="200"/>
      <c r="L477" s="205"/>
      <c r="M477" s="206"/>
      <c r="N477" s="207"/>
      <c r="O477" s="207"/>
      <c r="P477" s="208">
        <f>SUM(P478:P489)</f>
        <v>0</v>
      </c>
      <c r="Q477" s="207"/>
      <c r="R477" s="208">
        <f>SUM(R478:R489)</f>
        <v>0.3493657</v>
      </c>
      <c r="S477" s="207"/>
      <c r="T477" s="208">
        <f>SUM(T478:T489)</f>
        <v>0</v>
      </c>
      <c r="U477" s="209"/>
      <c r="V477" s="12"/>
      <c r="W477" s="12"/>
      <c r="X477" s="12"/>
      <c r="Y477" s="12"/>
      <c r="Z477" s="12"/>
      <c r="AA477" s="12"/>
      <c r="AB477" s="12"/>
      <c r="AC477" s="12"/>
      <c r="AD477" s="12"/>
      <c r="AE477" s="12"/>
      <c r="AR477" s="210" t="s">
        <v>84</v>
      </c>
      <c r="AT477" s="211" t="s">
        <v>74</v>
      </c>
      <c r="AU477" s="211" t="s">
        <v>82</v>
      </c>
      <c r="AY477" s="210" t="s">
        <v>227</v>
      </c>
      <c r="BK477" s="212">
        <f>SUM(BK478:BK489)</f>
        <v>0</v>
      </c>
    </row>
    <row r="478" s="2" customFormat="1" ht="16.5" customHeight="1">
      <c r="A478" s="40"/>
      <c r="B478" s="41"/>
      <c r="C478" s="215" t="s">
        <v>1316</v>
      </c>
      <c r="D478" s="215" t="s">
        <v>229</v>
      </c>
      <c r="E478" s="216" t="s">
        <v>767</v>
      </c>
      <c r="F478" s="217" t="s">
        <v>768</v>
      </c>
      <c r="G478" s="218" t="s">
        <v>309</v>
      </c>
      <c r="H478" s="219">
        <v>22.800000000000001</v>
      </c>
      <c r="I478" s="220"/>
      <c r="J478" s="221">
        <f>ROUND(I478*H478,2)</f>
        <v>0</v>
      </c>
      <c r="K478" s="217" t="s">
        <v>233</v>
      </c>
      <c r="L478" s="46"/>
      <c r="M478" s="222" t="s">
        <v>19</v>
      </c>
      <c r="N478" s="223" t="s">
        <v>46</v>
      </c>
      <c r="O478" s="86"/>
      <c r="P478" s="224">
        <f>O478*H478</f>
        <v>0</v>
      </c>
      <c r="Q478" s="224">
        <v>1.0000000000000001E-05</v>
      </c>
      <c r="R478" s="224">
        <f>Q478*H478</f>
        <v>0.00022800000000000001</v>
      </c>
      <c r="S478" s="224">
        <v>0</v>
      </c>
      <c r="T478" s="224">
        <f>S478*H478</f>
        <v>0</v>
      </c>
      <c r="U478" s="225" t="s">
        <v>19</v>
      </c>
      <c r="V478" s="40"/>
      <c r="W478" s="40"/>
      <c r="X478" s="40"/>
      <c r="Y478" s="40"/>
      <c r="Z478" s="40"/>
      <c r="AA478" s="40"/>
      <c r="AB478" s="40"/>
      <c r="AC478" s="40"/>
      <c r="AD478" s="40"/>
      <c r="AE478" s="40"/>
      <c r="AR478" s="226" t="s">
        <v>336</v>
      </c>
      <c r="AT478" s="226" t="s">
        <v>229</v>
      </c>
      <c r="AU478" s="226" t="s">
        <v>84</v>
      </c>
      <c r="AY478" s="19" t="s">
        <v>227</v>
      </c>
      <c r="BE478" s="227">
        <f>IF(N478="základní",J478,0)</f>
        <v>0</v>
      </c>
      <c r="BF478" s="227">
        <f>IF(N478="snížená",J478,0)</f>
        <v>0</v>
      </c>
      <c r="BG478" s="227">
        <f>IF(N478="zákl. přenesená",J478,0)</f>
        <v>0</v>
      </c>
      <c r="BH478" s="227">
        <f>IF(N478="sníž. přenesená",J478,0)</f>
        <v>0</v>
      </c>
      <c r="BI478" s="227">
        <f>IF(N478="nulová",J478,0)</f>
        <v>0</v>
      </c>
      <c r="BJ478" s="19" t="s">
        <v>82</v>
      </c>
      <c r="BK478" s="227">
        <f>ROUND(I478*H478,2)</f>
        <v>0</v>
      </c>
      <c r="BL478" s="19" t="s">
        <v>336</v>
      </c>
      <c r="BM478" s="226" t="s">
        <v>1317</v>
      </c>
    </row>
    <row r="479" s="2" customFormat="1">
      <c r="A479" s="40"/>
      <c r="B479" s="41"/>
      <c r="C479" s="42"/>
      <c r="D479" s="228" t="s">
        <v>236</v>
      </c>
      <c r="E479" s="42"/>
      <c r="F479" s="229" t="s">
        <v>770</v>
      </c>
      <c r="G479" s="42"/>
      <c r="H479" s="42"/>
      <c r="I479" s="230"/>
      <c r="J479" s="42"/>
      <c r="K479" s="42"/>
      <c r="L479" s="46"/>
      <c r="M479" s="231"/>
      <c r="N479" s="232"/>
      <c r="O479" s="86"/>
      <c r="P479" s="86"/>
      <c r="Q479" s="86"/>
      <c r="R479" s="86"/>
      <c r="S479" s="86"/>
      <c r="T479" s="86"/>
      <c r="U479" s="87"/>
      <c r="V479" s="40"/>
      <c r="W479" s="40"/>
      <c r="X479" s="40"/>
      <c r="Y479" s="40"/>
      <c r="Z479" s="40"/>
      <c r="AA479" s="40"/>
      <c r="AB479" s="40"/>
      <c r="AC479" s="40"/>
      <c r="AD479" s="40"/>
      <c r="AE479" s="40"/>
      <c r="AT479" s="19" t="s">
        <v>236</v>
      </c>
      <c r="AU479" s="19" t="s">
        <v>84</v>
      </c>
    </row>
    <row r="480" s="13" customFormat="1">
      <c r="A480" s="13"/>
      <c r="B480" s="233"/>
      <c r="C480" s="234"/>
      <c r="D480" s="235" t="s">
        <v>238</v>
      </c>
      <c r="E480" s="236" t="s">
        <v>19</v>
      </c>
      <c r="F480" s="237" t="s">
        <v>979</v>
      </c>
      <c r="G480" s="234"/>
      <c r="H480" s="238">
        <v>22.800000000000001</v>
      </c>
      <c r="I480" s="239"/>
      <c r="J480" s="234"/>
      <c r="K480" s="234"/>
      <c r="L480" s="240"/>
      <c r="M480" s="241"/>
      <c r="N480" s="242"/>
      <c r="O480" s="242"/>
      <c r="P480" s="242"/>
      <c r="Q480" s="242"/>
      <c r="R480" s="242"/>
      <c r="S480" s="242"/>
      <c r="T480" s="242"/>
      <c r="U480" s="243"/>
      <c r="V480" s="13"/>
      <c r="W480" s="13"/>
      <c r="X480" s="13"/>
      <c r="Y480" s="13"/>
      <c r="Z480" s="13"/>
      <c r="AA480" s="13"/>
      <c r="AB480" s="13"/>
      <c r="AC480" s="13"/>
      <c r="AD480" s="13"/>
      <c r="AE480" s="13"/>
      <c r="AT480" s="244" t="s">
        <v>238</v>
      </c>
      <c r="AU480" s="244" t="s">
        <v>84</v>
      </c>
      <c r="AV480" s="13" t="s">
        <v>84</v>
      </c>
      <c r="AW480" s="13" t="s">
        <v>37</v>
      </c>
      <c r="AX480" s="13" t="s">
        <v>75</v>
      </c>
      <c r="AY480" s="244" t="s">
        <v>227</v>
      </c>
    </row>
    <row r="481" s="14" customFormat="1">
      <c r="A481" s="14"/>
      <c r="B481" s="245"/>
      <c r="C481" s="246"/>
      <c r="D481" s="235" t="s">
        <v>238</v>
      </c>
      <c r="E481" s="247" t="s">
        <v>19</v>
      </c>
      <c r="F481" s="248" t="s">
        <v>240</v>
      </c>
      <c r="G481" s="246"/>
      <c r="H481" s="249">
        <v>22.800000000000001</v>
      </c>
      <c r="I481" s="250"/>
      <c r="J481" s="246"/>
      <c r="K481" s="246"/>
      <c r="L481" s="251"/>
      <c r="M481" s="252"/>
      <c r="N481" s="253"/>
      <c r="O481" s="253"/>
      <c r="P481" s="253"/>
      <c r="Q481" s="253"/>
      <c r="R481" s="253"/>
      <c r="S481" s="253"/>
      <c r="T481" s="253"/>
      <c r="U481" s="254"/>
      <c r="V481" s="14"/>
      <c r="W481" s="14"/>
      <c r="X481" s="14"/>
      <c r="Y481" s="14"/>
      <c r="Z481" s="14"/>
      <c r="AA481" s="14"/>
      <c r="AB481" s="14"/>
      <c r="AC481" s="14"/>
      <c r="AD481" s="14"/>
      <c r="AE481" s="14"/>
      <c r="AT481" s="255" t="s">
        <v>238</v>
      </c>
      <c r="AU481" s="255" t="s">
        <v>84</v>
      </c>
      <c r="AV481" s="14" t="s">
        <v>234</v>
      </c>
      <c r="AW481" s="14" t="s">
        <v>37</v>
      </c>
      <c r="AX481" s="14" t="s">
        <v>82</v>
      </c>
      <c r="AY481" s="255" t="s">
        <v>227</v>
      </c>
    </row>
    <row r="482" s="2" customFormat="1" ht="16.5" customHeight="1">
      <c r="A482" s="40"/>
      <c r="B482" s="41"/>
      <c r="C482" s="215" t="s">
        <v>1318</v>
      </c>
      <c r="D482" s="215" t="s">
        <v>229</v>
      </c>
      <c r="E482" s="216" t="s">
        <v>773</v>
      </c>
      <c r="F482" s="217" t="s">
        <v>774</v>
      </c>
      <c r="G482" s="218" t="s">
        <v>259</v>
      </c>
      <c r="H482" s="219">
        <v>758.995</v>
      </c>
      <c r="I482" s="220"/>
      <c r="J482" s="221">
        <f>ROUND(I482*H482,2)</f>
        <v>0</v>
      </c>
      <c r="K482" s="217" t="s">
        <v>233</v>
      </c>
      <c r="L482" s="46"/>
      <c r="M482" s="222" t="s">
        <v>19</v>
      </c>
      <c r="N482" s="223" t="s">
        <v>46</v>
      </c>
      <c r="O482" s="86"/>
      <c r="P482" s="224">
        <f>O482*H482</f>
        <v>0</v>
      </c>
      <c r="Q482" s="224">
        <v>0.00020000000000000001</v>
      </c>
      <c r="R482" s="224">
        <f>Q482*H482</f>
        <v>0.15179900000000002</v>
      </c>
      <c r="S482" s="224">
        <v>0</v>
      </c>
      <c r="T482" s="224">
        <f>S482*H482</f>
        <v>0</v>
      </c>
      <c r="U482" s="225" t="s">
        <v>19</v>
      </c>
      <c r="V482" s="40"/>
      <c r="W482" s="40"/>
      <c r="X482" s="40"/>
      <c r="Y482" s="40"/>
      <c r="Z482" s="40"/>
      <c r="AA482" s="40"/>
      <c r="AB482" s="40"/>
      <c r="AC482" s="40"/>
      <c r="AD482" s="40"/>
      <c r="AE482" s="40"/>
      <c r="AR482" s="226" t="s">
        <v>336</v>
      </c>
      <c r="AT482" s="226" t="s">
        <v>229</v>
      </c>
      <c r="AU482" s="226" t="s">
        <v>84</v>
      </c>
      <c r="AY482" s="19" t="s">
        <v>227</v>
      </c>
      <c r="BE482" s="227">
        <f>IF(N482="základní",J482,0)</f>
        <v>0</v>
      </c>
      <c r="BF482" s="227">
        <f>IF(N482="snížená",J482,0)</f>
        <v>0</v>
      </c>
      <c r="BG482" s="227">
        <f>IF(N482="zákl. přenesená",J482,0)</f>
        <v>0</v>
      </c>
      <c r="BH482" s="227">
        <f>IF(N482="sníž. přenesená",J482,0)</f>
        <v>0</v>
      </c>
      <c r="BI482" s="227">
        <f>IF(N482="nulová",J482,0)</f>
        <v>0</v>
      </c>
      <c r="BJ482" s="19" t="s">
        <v>82</v>
      </c>
      <c r="BK482" s="227">
        <f>ROUND(I482*H482,2)</f>
        <v>0</v>
      </c>
      <c r="BL482" s="19" t="s">
        <v>336</v>
      </c>
      <c r="BM482" s="226" t="s">
        <v>1319</v>
      </c>
    </row>
    <row r="483" s="2" customFormat="1">
      <c r="A483" s="40"/>
      <c r="B483" s="41"/>
      <c r="C483" s="42"/>
      <c r="D483" s="228" t="s">
        <v>236</v>
      </c>
      <c r="E483" s="42"/>
      <c r="F483" s="229" t="s">
        <v>776</v>
      </c>
      <c r="G483" s="42"/>
      <c r="H483" s="42"/>
      <c r="I483" s="230"/>
      <c r="J483" s="42"/>
      <c r="K483" s="42"/>
      <c r="L483" s="46"/>
      <c r="M483" s="231"/>
      <c r="N483" s="232"/>
      <c r="O483" s="86"/>
      <c r="P483" s="86"/>
      <c r="Q483" s="86"/>
      <c r="R483" s="86"/>
      <c r="S483" s="86"/>
      <c r="T483" s="86"/>
      <c r="U483" s="87"/>
      <c r="V483" s="40"/>
      <c r="W483" s="40"/>
      <c r="X483" s="40"/>
      <c r="Y483" s="40"/>
      <c r="Z483" s="40"/>
      <c r="AA483" s="40"/>
      <c r="AB483" s="40"/>
      <c r="AC483" s="40"/>
      <c r="AD483" s="40"/>
      <c r="AE483" s="40"/>
      <c r="AT483" s="19" t="s">
        <v>236</v>
      </c>
      <c r="AU483" s="19" t="s">
        <v>84</v>
      </c>
    </row>
    <row r="484" s="13" customFormat="1">
      <c r="A484" s="13"/>
      <c r="B484" s="233"/>
      <c r="C484" s="234"/>
      <c r="D484" s="235" t="s">
        <v>238</v>
      </c>
      <c r="E484" s="236" t="s">
        <v>19</v>
      </c>
      <c r="F484" s="237" t="s">
        <v>1320</v>
      </c>
      <c r="G484" s="234"/>
      <c r="H484" s="238">
        <v>758.995</v>
      </c>
      <c r="I484" s="239"/>
      <c r="J484" s="234"/>
      <c r="K484" s="234"/>
      <c r="L484" s="240"/>
      <c r="M484" s="241"/>
      <c r="N484" s="242"/>
      <c r="O484" s="242"/>
      <c r="P484" s="242"/>
      <c r="Q484" s="242"/>
      <c r="R484" s="242"/>
      <c r="S484" s="242"/>
      <c r="T484" s="242"/>
      <c r="U484" s="243"/>
      <c r="V484" s="13"/>
      <c r="W484" s="13"/>
      <c r="X484" s="13"/>
      <c r="Y484" s="13"/>
      <c r="Z484" s="13"/>
      <c r="AA484" s="13"/>
      <c r="AB484" s="13"/>
      <c r="AC484" s="13"/>
      <c r="AD484" s="13"/>
      <c r="AE484" s="13"/>
      <c r="AT484" s="244" t="s">
        <v>238</v>
      </c>
      <c r="AU484" s="244" t="s">
        <v>84</v>
      </c>
      <c r="AV484" s="13" t="s">
        <v>84</v>
      </c>
      <c r="AW484" s="13" t="s">
        <v>37</v>
      </c>
      <c r="AX484" s="13" t="s">
        <v>75</v>
      </c>
      <c r="AY484" s="244" t="s">
        <v>227</v>
      </c>
    </row>
    <row r="485" s="14" customFormat="1">
      <c r="A485" s="14"/>
      <c r="B485" s="245"/>
      <c r="C485" s="246"/>
      <c r="D485" s="235" t="s">
        <v>238</v>
      </c>
      <c r="E485" s="247" t="s">
        <v>19</v>
      </c>
      <c r="F485" s="248" t="s">
        <v>240</v>
      </c>
      <c r="G485" s="246"/>
      <c r="H485" s="249">
        <v>758.995</v>
      </c>
      <c r="I485" s="250"/>
      <c r="J485" s="246"/>
      <c r="K485" s="246"/>
      <c r="L485" s="251"/>
      <c r="M485" s="252"/>
      <c r="N485" s="253"/>
      <c r="O485" s="253"/>
      <c r="P485" s="253"/>
      <c r="Q485" s="253"/>
      <c r="R485" s="253"/>
      <c r="S485" s="253"/>
      <c r="T485" s="253"/>
      <c r="U485" s="254"/>
      <c r="V485" s="14"/>
      <c r="W485" s="14"/>
      <c r="X485" s="14"/>
      <c r="Y485" s="14"/>
      <c r="Z485" s="14"/>
      <c r="AA485" s="14"/>
      <c r="AB485" s="14"/>
      <c r="AC485" s="14"/>
      <c r="AD485" s="14"/>
      <c r="AE485" s="14"/>
      <c r="AT485" s="255" t="s">
        <v>238</v>
      </c>
      <c r="AU485" s="255" t="s">
        <v>84</v>
      </c>
      <c r="AV485" s="14" t="s">
        <v>234</v>
      </c>
      <c r="AW485" s="14" t="s">
        <v>37</v>
      </c>
      <c r="AX485" s="14" t="s">
        <v>82</v>
      </c>
      <c r="AY485" s="255" t="s">
        <v>227</v>
      </c>
    </row>
    <row r="486" s="2" customFormat="1" ht="24.15" customHeight="1">
      <c r="A486" s="40"/>
      <c r="B486" s="41"/>
      <c r="C486" s="215" t="s">
        <v>1321</v>
      </c>
      <c r="D486" s="215" t="s">
        <v>229</v>
      </c>
      <c r="E486" s="216" t="s">
        <v>779</v>
      </c>
      <c r="F486" s="217" t="s">
        <v>780</v>
      </c>
      <c r="G486" s="218" t="s">
        <v>259</v>
      </c>
      <c r="H486" s="219">
        <v>758.995</v>
      </c>
      <c r="I486" s="220"/>
      <c r="J486" s="221">
        <f>ROUND(I486*H486,2)</f>
        <v>0</v>
      </c>
      <c r="K486" s="217" t="s">
        <v>233</v>
      </c>
      <c r="L486" s="46"/>
      <c r="M486" s="222" t="s">
        <v>19</v>
      </c>
      <c r="N486" s="223" t="s">
        <v>46</v>
      </c>
      <c r="O486" s="86"/>
      <c r="P486" s="224">
        <f>O486*H486</f>
        <v>0</v>
      </c>
      <c r="Q486" s="224">
        <v>0.00025999999999999998</v>
      </c>
      <c r="R486" s="224">
        <f>Q486*H486</f>
        <v>0.19733869999999998</v>
      </c>
      <c r="S486" s="224">
        <v>0</v>
      </c>
      <c r="T486" s="224">
        <f>S486*H486</f>
        <v>0</v>
      </c>
      <c r="U486" s="225" t="s">
        <v>19</v>
      </c>
      <c r="V486" s="40"/>
      <c r="W486" s="40"/>
      <c r="X486" s="40"/>
      <c r="Y486" s="40"/>
      <c r="Z486" s="40"/>
      <c r="AA486" s="40"/>
      <c r="AB486" s="40"/>
      <c r="AC486" s="40"/>
      <c r="AD486" s="40"/>
      <c r="AE486" s="40"/>
      <c r="AR486" s="226" t="s">
        <v>336</v>
      </c>
      <c r="AT486" s="226" t="s">
        <v>229</v>
      </c>
      <c r="AU486" s="226" t="s">
        <v>84</v>
      </c>
      <c r="AY486" s="19" t="s">
        <v>227</v>
      </c>
      <c r="BE486" s="227">
        <f>IF(N486="základní",J486,0)</f>
        <v>0</v>
      </c>
      <c r="BF486" s="227">
        <f>IF(N486="snížená",J486,0)</f>
        <v>0</v>
      </c>
      <c r="BG486" s="227">
        <f>IF(N486="zákl. přenesená",J486,0)</f>
        <v>0</v>
      </c>
      <c r="BH486" s="227">
        <f>IF(N486="sníž. přenesená",J486,0)</f>
        <v>0</v>
      </c>
      <c r="BI486" s="227">
        <f>IF(N486="nulová",J486,0)</f>
        <v>0</v>
      </c>
      <c r="BJ486" s="19" t="s">
        <v>82</v>
      </c>
      <c r="BK486" s="227">
        <f>ROUND(I486*H486,2)</f>
        <v>0</v>
      </c>
      <c r="BL486" s="19" t="s">
        <v>336</v>
      </c>
      <c r="BM486" s="226" t="s">
        <v>1322</v>
      </c>
    </row>
    <row r="487" s="2" customFormat="1">
      <c r="A487" s="40"/>
      <c r="B487" s="41"/>
      <c r="C487" s="42"/>
      <c r="D487" s="228" t="s">
        <v>236</v>
      </c>
      <c r="E487" s="42"/>
      <c r="F487" s="229" t="s">
        <v>782</v>
      </c>
      <c r="G487" s="42"/>
      <c r="H487" s="42"/>
      <c r="I487" s="230"/>
      <c r="J487" s="42"/>
      <c r="K487" s="42"/>
      <c r="L487" s="46"/>
      <c r="M487" s="231"/>
      <c r="N487" s="232"/>
      <c r="O487" s="86"/>
      <c r="P487" s="86"/>
      <c r="Q487" s="86"/>
      <c r="R487" s="86"/>
      <c r="S487" s="86"/>
      <c r="T487" s="86"/>
      <c r="U487" s="87"/>
      <c r="V487" s="40"/>
      <c r="W487" s="40"/>
      <c r="X487" s="40"/>
      <c r="Y487" s="40"/>
      <c r="Z487" s="40"/>
      <c r="AA487" s="40"/>
      <c r="AB487" s="40"/>
      <c r="AC487" s="40"/>
      <c r="AD487" s="40"/>
      <c r="AE487" s="40"/>
      <c r="AT487" s="19" t="s">
        <v>236</v>
      </c>
      <c r="AU487" s="19" t="s">
        <v>84</v>
      </c>
    </row>
    <row r="488" s="13" customFormat="1">
      <c r="A488" s="13"/>
      <c r="B488" s="233"/>
      <c r="C488" s="234"/>
      <c r="D488" s="235" t="s">
        <v>238</v>
      </c>
      <c r="E488" s="236" t="s">
        <v>19</v>
      </c>
      <c r="F488" s="237" t="s">
        <v>1323</v>
      </c>
      <c r="G488" s="234"/>
      <c r="H488" s="238">
        <v>758.995</v>
      </c>
      <c r="I488" s="239"/>
      <c r="J488" s="234"/>
      <c r="K488" s="234"/>
      <c r="L488" s="240"/>
      <c r="M488" s="241"/>
      <c r="N488" s="242"/>
      <c r="O488" s="242"/>
      <c r="P488" s="242"/>
      <c r="Q488" s="242"/>
      <c r="R488" s="242"/>
      <c r="S488" s="242"/>
      <c r="T488" s="242"/>
      <c r="U488" s="243"/>
      <c r="V488" s="13"/>
      <c r="W488" s="13"/>
      <c r="X488" s="13"/>
      <c r="Y488" s="13"/>
      <c r="Z488" s="13"/>
      <c r="AA488" s="13"/>
      <c r="AB488" s="13"/>
      <c r="AC488" s="13"/>
      <c r="AD488" s="13"/>
      <c r="AE488" s="13"/>
      <c r="AT488" s="244" t="s">
        <v>238</v>
      </c>
      <c r="AU488" s="244" t="s">
        <v>84</v>
      </c>
      <c r="AV488" s="13" t="s">
        <v>84</v>
      </c>
      <c r="AW488" s="13" t="s">
        <v>37</v>
      </c>
      <c r="AX488" s="13" t="s">
        <v>75</v>
      </c>
      <c r="AY488" s="244" t="s">
        <v>227</v>
      </c>
    </row>
    <row r="489" s="14" customFormat="1">
      <c r="A489" s="14"/>
      <c r="B489" s="245"/>
      <c r="C489" s="246"/>
      <c r="D489" s="235" t="s">
        <v>238</v>
      </c>
      <c r="E489" s="247" t="s">
        <v>19</v>
      </c>
      <c r="F489" s="248" t="s">
        <v>240</v>
      </c>
      <c r="G489" s="246"/>
      <c r="H489" s="249">
        <v>758.995</v>
      </c>
      <c r="I489" s="250"/>
      <c r="J489" s="246"/>
      <c r="K489" s="246"/>
      <c r="L489" s="251"/>
      <c r="M489" s="252"/>
      <c r="N489" s="253"/>
      <c r="O489" s="253"/>
      <c r="P489" s="253"/>
      <c r="Q489" s="253"/>
      <c r="R489" s="253"/>
      <c r="S489" s="253"/>
      <c r="T489" s="253"/>
      <c r="U489" s="254"/>
      <c r="V489" s="14"/>
      <c r="W489" s="14"/>
      <c r="X489" s="14"/>
      <c r="Y489" s="14"/>
      <c r="Z489" s="14"/>
      <c r="AA489" s="14"/>
      <c r="AB489" s="14"/>
      <c r="AC489" s="14"/>
      <c r="AD489" s="14"/>
      <c r="AE489" s="14"/>
      <c r="AT489" s="255" t="s">
        <v>238</v>
      </c>
      <c r="AU489" s="255" t="s">
        <v>84</v>
      </c>
      <c r="AV489" s="14" t="s">
        <v>234</v>
      </c>
      <c r="AW489" s="14" t="s">
        <v>37</v>
      </c>
      <c r="AX489" s="14" t="s">
        <v>82</v>
      </c>
      <c r="AY489" s="255" t="s">
        <v>227</v>
      </c>
    </row>
    <row r="490" s="12" customFormat="1" ht="25.92" customHeight="1">
      <c r="A490" s="12"/>
      <c r="B490" s="199"/>
      <c r="C490" s="200"/>
      <c r="D490" s="201" t="s">
        <v>74</v>
      </c>
      <c r="E490" s="202" t="s">
        <v>365</v>
      </c>
      <c r="F490" s="202" t="s">
        <v>366</v>
      </c>
      <c r="G490" s="200"/>
      <c r="H490" s="200"/>
      <c r="I490" s="203"/>
      <c r="J490" s="204">
        <f>BK490</f>
        <v>0</v>
      </c>
      <c r="K490" s="200"/>
      <c r="L490" s="205"/>
      <c r="M490" s="206"/>
      <c r="N490" s="207"/>
      <c r="O490" s="207"/>
      <c r="P490" s="208">
        <f>SUM(P491:P500)</f>
        <v>0</v>
      </c>
      <c r="Q490" s="207"/>
      <c r="R490" s="208">
        <f>SUM(R491:R500)</f>
        <v>0</v>
      </c>
      <c r="S490" s="207"/>
      <c r="T490" s="208">
        <f>SUM(T491:T500)</f>
        <v>0</v>
      </c>
      <c r="U490" s="209"/>
      <c r="V490" s="12"/>
      <c r="W490" s="12"/>
      <c r="X490" s="12"/>
      <c r="Y490" s="12"/>
      <c r="Z490" s="12"/>
      <c r="AA490" s="12"/>
      <c r="AB490" s="12"/>
      <c r="AC490" s="12"/>
      <c r="AD490" s="12"/>
      <c r="AE490" s="12"/>
      <c r="AR490" s="210" t="s">
        <v>234</v>
      </c>
      <c r="AT490" s="211" t="s">
        <v>74</v>
      </c>
      <c r="AU490" s="211" t="s">
        <v>75</v>
      </c>
      <c r="AY490" s="210" t="s">
        <v>227</v>
      </c>
      <c r="BK490" s="212">
        <f>SUM(BK491:BK500)</f>
        <v>0</v>
      </c>
    </row>
    <row r="491" s="2" customFormat="1" ht="16.5" customHeight="1">
      <c r="A491" s="40"/>
      <c r="B491" s="41"/>
      <c r="C491" s="215" t="s">
        <v>1324</v>
      </c>
      <c r="D491" s="215" t="s">
        <v>229</v>
      </c>
      <c r="E491" s="216" t="s">
        <v>368</v>
      </c>
      <c r="F491" s="217" t="s">
        <v>369</v>
      </c>
      <c r="G491" s="218" t="s">
        <v>370</v>
      </c>
      <c r="H491" s="219">
        <v>48</v>
      </c>
      <c r="I491" s="220"/>
      <c r="J491" s="221">
        <f>ROUND(I491*H491,2)</f>
        <v>0</v>
      </c>
      <c r="K491" s="217" t="s">
        <v>233</v>
      </c>
      <c r="L491" s="46"/>
      <c r="M491" s="222" t="s">
        <v>19</v>
      </c>
      <c r="N491" s="223" t="s">
        <v>46</v>
      </c>
      <c r="O491" s="86"/>
      <c r="P491" s="224">
        <f>O491*H491</f>
        <v>0</v>
      </c>
      <c r="Q491" s="224">
        <v>0</v>
      </c>
      <c r="R491" s="224">
        <f>Q491*H491</f>
        <v>0</v>
      </c>
      <c r="S491" s="224">
        <v>0</v>
      </c>
      <c r="T491" s="224">
        <f>S491*H491</f>
        <v>0</v>
      </c>
      <c r="U491" s="225" t="s">
        <v>19</v>
      </c>
      <c r="V491" s="40"/>
      <c r="W491" s="40"/>
      <c r="X491" s="40"/>
      <c r="Y491" s="40"/>
      <c r="Z491" s="40"/>
      <c r="AA491" s="40"/>
      <c r="AB491" s="40"/>
      <c r="AC491" s="40"/>
      <c r="AD491" s="40"/>
      <c r="AE491" s="40"/>
      <c r="AR491" s="226" t="s">
        <v>371</v>
      </c>
      <c r="AT491" s="226" t="s">
        <v>229</v>
      </c>
      <c r="AU491" s="226" t="s">
        <v>82</v>
      </c>
      <c r="AY491" s="19" t="s">
        <v>227</v>
      </c>
      <c r="BE491" s="227">
        <f>IF(N491="základní",J491,0)</f>
        <v>0</v>
      </c>
      <c r="BF491" s="227">
        <f>IF(N491="snížená",J491,0)</f>
        <v>0</v>
      </c>
      <c r="BG491" s="227">
        <f>IF(N491="zákl. přenesená",J491,0)</f>
        <v>0</v>
      </c>
      <c r="BH491" s="227">
        <f>IF(N491="sníž. přenesená",J491,0)</f>
        <v>0</v>
      </c>
      <c r="BI491" s="227">
        <f>IF(N491="nulová",J491,0)</f>
        <v>0</v>
      </c>
      <c r="BJ491" s="19" t="s">
        <v>82</v>
      </c>
      <c r="BK491" s="227">
        <f>ROUND(I491*H491,2)</f>
        <v>0</v>
      </c>
      <c r="BL491" s="19" t="s">
        <v>371</v>
      </c>
      <c r="BM491" s="226" t="s">
        <v>1325</v>
      </c>
    </row>
    <row r="492" s="2" customFormat="1">
      <c r="A492" s="40"/>
      <c r="B492" s="41"/>
      <c r="C492" s="42"/>
      <c r="D492" s="228" t="s">
        <v>236</v>
      </c>
      <c r="E492" s="42"/>
      <c r="F492" s="229" t="s">
        <v>373</v>
      </c>
      <c r="G492" s="42"/>
      <c r="H492" s="42"/>
      <c r="I492" s="230"/>
      <c r="J492" s="42"/>
      <c r="K492" s="42"/>
      <c r="L492" s="46"/>
      <c r="M492" s="231"/>
      <c r="N492" s="232"/>
      <c r="O492" s="86"/>
      <c r="P492" s="86"/>
      <c r="Q492" s="86"/>
      <c r="R492" s="86"/>
      <c r="S492" s="86"/>
      <c r="T492" s="86"/>
      <c r="U492" s="87"/>
      <c r="V492" s="40"/>
      <c r="W492" s="40"/>
      <c r="X492" s="40"/>
      <c r="Y492" s="40"/>
      <c r="Z492" s="40"/>
      <c r="AA492" s="40"/>
      <c r="AB492" s="40"/>
      <c r="AC492" s="40"/>
      <c r="AD492" s="40"/>
      <c r="AE492" s="40"/>
      <c r="AT492" s="19" t="s">
        <v>236</v>
      </c>
      <c r="AU492" s="19" t="s">
        <v>82</v>
      </c>
    </row>
    <row r="493" s="15" customFormat="1">
      <c r="A493" s="15"/>
      <c r="B493" s="266"/>
      <c r="C493" s="267"/>
      <c r="D493" s="235" t="s">
        <v>238</v>
      </c>
      <c r="E493" s="268" t="s">
        <v>19</v>
      </c>
      <c r="F493" s="269" t="s">
        <v>988</v>
      </c>
      <c r="G493" s="267"/>
      <c r="H493" s="268" t="s">
        <v>19</v>
      </c>
      <c r="I493" s="270"/>
      <c r="J493" s="267"/>
      <c r="K493" s="267"/>
      <c r="L493" s="271"/>
      <c r="M493" s="272"/>
      <c r="N493" s="273"/>
      <c r="O493" s="273"/>
      <c r="P493" s="273"/>
      <c r="Q493" s="273"/>
      <c r="R493" s="273"/>
      <c r="S493" s="273"/>
      <c r="T493" s="273"/>
      <c r="U493" s="274"/>
      <c r="V493" s="15"/>
      <c r="W493" s="15"/>
      <c r="X493" s="15"/>
      <c r="Y493" s="15"/>
      <c r="Z493" s="15"/>
      <c r="AA493" s="15"/>
      <c r="AB493" s="15"/>
      <c r="AC493" s="15"/>
      <c r="AD493" s="15"/>
      <c r="AE493" s="15"/>
      <c r="AT493" s="275" t="s">
        <v>238</v>
      </c>
      <c r="AU493" s="275" t="s">
        <v>82</v>
      </c>
      <c r="AV493" s="15" t="s">
        <v>82</v>
      </c>
      <c r="AW493" s="15" t="s">
        <v>37</v>
      </c>
      <c r="AX493" s="15" t="s">
        <v>75</v>
      </c>
      <c r="AY493" s="275" t="s">
        <v>227</v>
      </c>
    </row>
    <row r="494" s="13" customFormat="1">
      <c r="A494" s="13"/>
      <c r="B494" s="233"/>
      <c r="C494" s="234"/>
      <c r="D494" s="235" t="s">
        <v>238</v>
      </c>
      <c r="E494" s="236" t="s">
        <v>19</v>
      </c>
      <c r="F494" s="237" t="s">
        <v>638</v>
      </c>
      <c r="G494" s="234"/>
      <c r="H494" s="238">
        <v>48</v>
      </c>
      <c r="I494" s="239"/>
      <c r="J494" s="234"/>
      <c r="K494" s="234"/>
      <c r="L494" s="240"/>
      <c r="M494" s="241"/>
      <c r="N494" s="242"/>
      <c r="O494" s="242"/>
      <c r="P494" s="242"/>
      <c r="Q494" s="242"/>
      <c r="R494" s="242"/>
      <c r="S494" s="242"/>
      <c r="T494" s="242"/>
      <c r="U494" s="243"/>
      <c r="V494" s="13"/>
      <c r="W494" s="13"/>
      <c r="X494" s="13"/>
      <c r="Y494" s="13"/>
      <c r="Z494" s="13"/>
      <c r="AA494" s="13"/>
      <c r="AB494" s="13"/>
      <c r="AC494" s="13"/>
      <c r="AD494" s="13"/>
      <c r="AE494" s="13"/>
      <c r="AT494" s="244" t="s">
        <v>238</v>
      </c>
      <c r="AU494" s="244" t="s">
        <v>82</v>
      </c>
      <c r="AV494" s="13" t="s">
        <v>84</v>
      </c>
      <c r="AW494" s="13" t="s">
        <v>37</v>
      </c>
      <c r="AX494" s="13" t="s">
        <v>75</v>
      </c>
      <c r="AY494" s="244" t="s">
        <v>227</v>
      </c>
    </row>
    <row r="495" s="14" customFormat="1">
      <c r="A495" s="14"/>
      <c r="B495" s="245"/>
      <c r="C495" s="246"/>
      <c r="D495" s="235" t="s">
        <v>238</v>
      </c>
      <c r="E495" s="247" t="s">
        <v>19</v>
      </c>
      <c r="F495" s="248" t="s">
        <v>240</v>
      </c>
      <c r="G495" s="246"/>
      <c r="H495" s="249">
        <v>48</v>
      </c>
      <c r="I495" s="250"/>
      <c r="J495" s="246"/>
      <c r="K495" s="246"/>
      <c r="L495" s="251"/>
      <c r="M495" s="252"/>
      <c r="N495" s="253"/>
      <c r="O495" s="253"/>
      <c r="P495" s="253"/>
      <c r="Q495" s="253"/>
      <c r="R495" s="253"/>
      <c r="S495" s="253"/>
      <c r="T495" s="253"/>
      <c r="U495" s="254"/>
      <c r="V495" s="14"/>
      <c r="W495" s="14"/>
      <c r="X495" s="14"/>
      <c r="Y495" s="14"/>
      <c r="Z495" s="14"/>
      <c r="AA495" s="14"/>
      <c r="AB495" s="14"/>
      <c r="AC495" s="14"/>
      <c r="AD495" s="14"/>
      <c r="AE495" s="14"/>
      <c r="AT495" s="255" t="s">
        <v>238</v>
      </c>
      <c r="AU495" s="255" t="s">
        <v>82</v>
      </c>
      <c r="AV495" s="14" t="s">
        <v>234</v>
      </c>
      <c r="AW495" s="14" t="s">
        <v>37</v>
      </c>
      <c r="AX495" s="14" t="s">
        <v>82</v>
      </c>
      <c r="AY495" s="255" t="s">
        <v>227</v>
      </c>
    </row>
    <row r="496" s="2" customFormat="1" ht="21.75" customHeight="1">
      <c r="A496" s="40"/>
      <c r="B496" s="41"/>
      <c r="C496" s="215" t="s">
        <v>1326</v>
      </c>
      <c r="D496" s="215" t="s">
        <v>229</v>
      </c>
      <c r="E496" s="216" t="s">
        <v>990</v>
      </c>
      <c r="F496" s="217" t="s">
        <v>991</v>
      </c>
      <c r="G496" s="218" t="s">
        <v>370</v>
      </c>
      <c r="H496" s="219">
        <v>32</v>
      </c>
      <c r="I496" s="220"/>
      <c r="J496" s="221">
        <f>ROUND(I496*H496,2)</f>
        <v>0</v>
      </c>
      <c r="K496" s="217" t="s">
        <v>233</v>
      </c>
      <c r="L496" s="46"/>
      <c r="M496" s="222" t="s">
        <v>19</v>
      </c>
      <c r="N496" s="223" t="s">
        <v>46</v>
      </c>
      <c r="O496" s="86"/>
      <c r="P496" s="224">
        <f>O496*H496</f>
        <v>0</v>
      </c>
      <c r="Q496" s="224">
        <v>0</v>
      </c>
      <c r="R496" s="224">
        <f>Q496*H496</f>
        <v>0</v>
      </c>
      <c r="S496" s="224">
        <v>0</v>
      </c>
      <c r="T496" s="224">
        <f>S496*H496</f>
        <v>0</v>
      </c>
      <c r="U496" s="225" t="s">
        <v>19</v>
      </c>
      <c r="V496" s="40"/>
      <c r="W496" s="40"/>
      <c r="X496" s="40"/>
      <c r="Y496" s="40"/>
      <c r="Z496" s="40"/>
      <c r="AA496" s="40"/>
      <c r="AB496" s="40"/>
      <c r="AC496" s="40"/>
      <c r="AD496" s="40"/>
      <c r="AE496" s="40"/>
      <c r="AR496" s="226" t="s">
        <v>371</v>
      </c>
      <c r="AT496" s="226" t="s">
        <v>229</v>
      </c>
      <c r="AU496" s="226" t="s">
        <v>82</v>
      </c>
      <c r="AY496" s="19" t="s">
        <v>227</v>
      </c>
      <c r="BE496" s="227">
        <f>IF(N496="základní",J496,0)</f>
        <v>0</v>
      </c>
      <c r="BF496" s="227">
        <f>IF(N496="snížená",J496,0)</f>
        <v>0</v>
      </c>
      <c r="BG496" s="227">
        <f>IF(N496="zákl. přenesená",J496,0)</f>
        <v>0</v>
      </c>
      <c r="BH496" s="227">
        <f>IF(N496="sníž. přenesená",J496,0)</f>
        <v>0</v>
      </c>
      <c r="BI496" s="227">
        <f>IF(N496="nulová",J496,0)</f>
        <v>0</v>
      </c>
      <c r="BJ496" s="19" t="s">
        <v>82</v>
      </c>
      <c r="BK496" s="227">
        <f>ROUND(I496*H496,2)</f>
        <v>0</v>
      </c>
      <c r="BL496" s="19" t="s">
        <v>371</v>
      </c>
      <c r="BM496" s="226" t="s">
        <v>1327</v>
      </c>
    </row>
    <row r="497" s="2" customFormat="1">
      <c r="A497" s="40"/>
      <c r="B497" s="41"/>
      <c r="C497" s="42"/>
      <c r="D497" s="228" t="s">
        <v>236</v>
      </c>
      <c r="E497" s="42"/>
      <c r="F497" s="229" t="s">
        <v>993</v>
      </c>
      <c r="G497" s="42"/>
      <c r="H497" s="42"/>
      <c r="I497" s="230"/>
      <c r="J497" s="42"/>
      <c r="K497" s="42"/>
      <c r="L497" s="46"/>
      <c r="M497" s="231"/>
      <c r="N497" s="232"/>
      <c r="O497" s="86"/>
      <c r="P497" s="86"/>
      <c r="Q497" s="86"/>
      <c r="R497" s="86"/>
      <c r="S497" s="86"/>
      <c r="T497" s="86"/>
      <c r="U497" s="87"/>
      <c r="V497" s="40"/>
      <c r="W497" s="40"/>
      <c r="X497" s="40"/>
      <c r="Y497" s="40"/>
      <c r="Z497" s="40"/>
      <c r="AA497" s="40"/>
      <c r="AB497" s="40"/>
      <c r="AC497" s="40"/>
      <c r="AD497" s="40"/>
      <c r="AE497" s="40"/>
      <c r="AT497" s="19" t="s">
        <v>236</v>
      </c>
      <c r="AU497" s="19" t="s">
        <v>82</v>
      </c>
    </row>
    <row r="498" s="15" customFormat="1">
      <c r="A498" s="15"/>
      <c r="B498" s="266"/>
      <c r="C498" s="267"/>
      <c r="D498" s="235" t="s">
        <v>238</v>
      </c>
      <c r="E498" s="268" t="s">
        <v>19</v>
      </c>
      <c r="F498" s="269" t="s">
        <v>988</v>
      </c>
      <c r="G498" s="267"/>
      <c r="H498" s="268" t="s">
        <v>19</v>
      </c>
      <c r="I498" s="270"/>
      <c r="J498" s="267"/>
      <c r="K498" s="267"/>
      <c r="L498" s="271"/>
      <c r="M498" s="272"/>
      <c r="N498" s="273"/>
      <c r="O498" s="273"/>
      <c r="P498" s="273"/>
      <c r="Q498" s="273"/>
      <c r="R498" s="273"/>
      <c r="S498" s="273"/>
      <c r="T498" s="273"/>
      <c r="U498" s="274"/>
      <c r="V498" s="15"/>
      <c r="W498" s="15"/>
      <c r="X498" s="15"/>
      <c r="Y498" s="15"/>
      <c r="Z498" s="15"/>
      <c r="AA498" s="15"/>
      <c r="AB498" s="15"/>
      <c r="AC498" s="15"/>
      <c r="AD498" s="15"/>
      <c r="AE498" s="15"/>
      <c r="AT498" s="275" t="s">
        <v>238</v>
      </c>
      <c r="AU498" s="275" t="s">
        <v>82</v>
      </c>
      <c r="AV498" s="15" t="s">
        <v>82</v>
      </c>
      <c r="AW498" s="15" t="s">
        <v>37</v>
      </c>
      <c r="AX498" s="15" t="s">
        <v>75</v>
      </c>
      <c r="AY498" s="275" t="s">
        <v>227</v>
      </c>
    </row>
    <row r="499" s="13" customFormat="1">
      <c r="A499" s="13"/>
      <c r="B499" s="233"/>
      <c r="C499" s="234"/>
      <c r="D499" s="235" t="s">
        <v>238</v>
      </c>
      <c r="E499" s="236" t="s">
        <v>19</v>
      </c>
      <c r="F499" s="237" t="s">
        <v>491</v>
      </c>
      <c r="G499" s="234"/>
      <c r="H499" s="238">
        <v>32</v>
      </c>
      <c r="I499" s="239"/>
      <c r="J499" s="234"/>
      <c r="K499" s="234"/>
      <c r="L499" s="240"/>
      <c r="M499" s="241"/>
      <c r="N499" s="242"/>
      <c r="O499" s="242"/>
      <c r="P499" s="242"/>
      <c r="Q499" s="242"/>
      <c r="R499" s="242"/>
      <c r="S499" s="242"/>
      <c r="T499" s="242"/>
      <c r="U499" s="243"/>
      <c r="V499" s="13"/>
      <c r="W499" s="13"/>
      <c r="X499" s="13"/>
      <c r="Y499" s="13"/>
      <c r="Z499" s="13"/>
      <c r="AA499" s="13"/>
      <c r="AB499" s="13"/>
      <c r="AC499" s="13"/>
      <c r="AD499" s="13"/>
      <c r="AE499" s="13"/>
      <c r="AT499" s="244" t="s">
        <v>238</v>
      </c>
      <c r="AU499" s="244" t="s">
        <v>82</v>
      </c>
      <c r="AV499" s="13" t="s">
        <v>84</v>
      </c>
      <c r="AW499" s="13" t="s">
        <v>37</v>
      </c>
      <c r="AX499" s="13" t="s">
        <v>75</v>
      </c>
      <c r="AY499" s="244" t="s">
        <v>227</v>
      </c>
    </row>
    <row r="500" s="14" customFormat="1">
      <c r="A500" s="14"/>
      <c r="B500" s="245"/>
      <c r="C500" s="246"/>
      <c r="D500" s="235" t="s">
        <v>238</v>
      </c>
      <c r="E500" s="247" t="s">
        <v>19</v>
      </c>
      <c r="F500" s="248" t="s">
        <v>240</v>
      </c>
      <c r="G500" s="246"/>
      <c r="H500" s="249">
        <v>32</v>
      </c>
      <c r="I500" s="250"/>
      <c r="J500" s="246"/>
      <c r="K500" s="246"/>
      <c r="L500" s="251"/>
      <c r="M500" s="276"/>
      <c r="N500" s="277"/>
      <c r="O500" s="277"/>
      <c r="P500" s="277"/>
      <c r="Q500" s="277"/>
      <c r="R500" s="277"/>
      <c r="S500" s="277"/>
      <c r="T500" s="277"/>
      <c r="U500" s="278"/>
      <c r="V500" s="14"/>
      <c r="W500" s="14"/>
      <c r="X500" s="14"/>
      <c r="Y500" s="14"/>
      <c r="Z500" s="14"/>
      <c r="AA500" s="14"/>
      <c r="AB500" s="14"/>
      <c r="AC500" s="14"/>
      <c r="AD500" s="14"/>
      <c r="AE500" s="14"/>
      <c r="AT500" s="255" t="s">
        <v>238</v>
      </c>
      <c r="AU500" s="255" t="s">
        <v>82</v>
      </c>
      <c r="AV500" s="14" t="s">
        <v>234</v>
      </c>
      <c r="AW500" s="14" t="s">
        <v>37</v>
      </c>
      <c r="AX500" s="14" t="s">
        <v>82</v>
      </c>
      <c r="AY500" s="255" t="s">
        <v>227</v>
      </c>
    </row>
    <row r="501" s="2" customFormat="1" ht="6.96" customHeight="1">
      <c r="A501" s="40"/>
      <c r="B501" s="61"/>
      <c r="C501" s="62"/>
      <c r="D501" s="62"/>
      <c r="E501" s="62"/>
      <c r="F501" s="62"/>
      <c r="G501" s="62"/>
      <c r="H501" s="62"/>
      <c r="I501" s="62"/>
      <c r="J501" s="62"/>
      <c r="K501" s="62"/>
      <c r="L501" s="46"/>
      <c r="M501" s="40"/>
      <c r="O501" s="40"/>
      <c r="P501" s="40"/>
      <c r="Q501" s="40"/>
      <c r="R501" s="40"/>
      <c r="S501" s="40"/>
      <c r="T501" s="40"/>
      <c r="U501" s="40"/>
      <c r="V501" s="40"/>
      <c r="W501" s="40"/>
      <c r="X501" s="40"/>
      <c r="Y501" s="40"/>
      <c r="Z501" s="40"/>
      <c r="AA501" s="40"/>
      <c r="AB501" s="40"/>
      <c r="AC501" s="40"/>
      <c r="AD501" s="40"/>
      <c r="AE501" s="40"/>
    </row>
  </sheetData>
  <sheetProtection sheet="1" autoFilter="0" formatColumns="0" formatRows="0" objects="1" scenarios="1" spinCount="100000" saltValue="trqLK60W+Cz4tPTIYTpFj7R71f/zV9K7tXk6j9vHpoLorj6/7rxHdKOUTLpi17JZMO1pe61B9UciMtPNENqoCQ==" hashValue="ivIm1qBZd6xE+sWTD0mxm0AZ25+XLsJZE59FfZDtTV3Ruw53FajAlq0BWMRKHeNLwE0kDGS7UgagO54AILunaA==" algorithmName="SHA-512" password="CC35"/>
  <autoFilter ref="C106:K500"/>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3_02/174111102"/>
    <hyperlink ref="F118" r:id="rId2" display="https://podminky.urs.cz/item/CS_URS_2023_02/271532212"/>
    <hyperlink ref="F122" r:id="rId3" display="https://podminky.urs.cz/item/CS_URS_2023_02/273321411"/>
    <hyperlink ref="F126" r:id="rId4" display="https://podminky.urs.cz/item/CS_URS_2023_02/279113143"/>
    <hyperlink ref="F130" r:id="rId5" display="https://podminky.urs.cz/item/CS_URS_2023_02/279361821"/>
    <hyperlink ref="F135" r:id="rId6" display="https://podminky.urs.cz/item/CS_URS_2023_02/317142432"/>
    <hyperlink ref="F139" r:id="rId7" display="https://podminky.urs.cz/item/CS_URS_2023_02/317941121"/>
    <hyperlink ref="F148" r:id="rId8" display="https://podminky.urs.cz/item/CS_URS_2023_02/342271531"/>
    <hyperlink ref="F152" r:id="rId9" display="https://podminky.urs.cz/item/CS_URS_2023_02/342272245"/>
    <hyperlink ref="F161" r:id="rId10" display="https://podminky.urs.cz/item/CS_URS_2023_02/342291112"/>
    <hyperlink ref="F165" r:id="rId11" display="https://podminky.urs.cz/item/CS_URS_2023_02/342291121"/>
    <hyperlink ref="F169" r:id="rId12" display="https://podminky.urs.cz/item/CS_URS_2023_02/346244357"/>
    <hyperlink ref="F174" r:id="rId13" display="https://podminky.urs.cz/item/CS_URS_2023_02/611325417"/>
    <hyperlink ref="F178" r:id="rId14" display="https://podminky.urs.cz/item/CS_URS_2023_02/612131111"/>
    <hyperlink ref="F182" r:id="rId15" display="https://podminky.urs.cz/item/CS_URS_2023_02/612142001"/>
    <hyperlink ref="F186" r:id="rId16" display="https://podminky.urs.cz/item/CS_URS_2023_02/612321131"/>
    <hyperlink ref="F190" r:id="rId17" display="https://podminky.urs.cz/item/CS_URS_2023_02/612325417"/>
    <hyperlink ref="F194" r:id="rId18" display="https://podminky.urs.cz/item/CS_URS_2023_02/619999041"/>
    <hyperlink ref="F198" r:id="rId19" display="https://podminky.urs.cz/item/CS_URS_2023_02/631311115"/>
    <hyperlink ref="F203" r:id="rId20" display="https://podminky.urs.cz/item/CS_URS_2023_02/631312141"/>
    <hyperlink ref="F207" r:id="rId21" display="https://podminky.urs.cz/item/CS_URS_2023_02/631362021"/>
    <hyperlink ref="F212" r:id="rId22" display="https://podminky.urs.cz/item/CS_URS_2023_02/632481213"/>
    <hyperlink ref="F216" r:id="rId23" display="https://podminky.urs.cz/item/CS_URS_2023_02/642946111"/>
    <hyperlink ref="F223" r:id="rId24" display="https://podminky.urs.cz/item/CS_URS_2023_02/949121111"/>
    <hyperlink ref="F227" r:id="rId25" display="https://podminky.urs.cz/item/CS_URS_2023_02/949121211"/>
    <hyperlink ref="F231" r:id="rId26" display="https://podminky.urs.cz/item/CS_URS_2023_02/949121811"/>
    <hyperlink ref="F235" r:id="rId27" display="https://podminky.urs.cz/item/CS_URS_2023_02/952901111"/>
    <hyperlink ref="F240" r:id="rId28" display="https://podminky.urs.cz/item/CS_URS_2023_02/998017001"/>
    <hyperlink ref="F244" r:id="rId29" display="https://podminky.urs.cz/item/CS_URS_2023_02/711111001"/>
    <hyperlink ref="F250" r:id="rId30" display="https://podminky.urs.cz/item/CS_URS_2023_02/711141559"/>
    <hyperlink ref="F256" r:id="rId31" display="https://podminky.urs.cz/item/CS_URS_2023_02/998711101"/>
    <hyperlink ref="F259" r:id="rId32" display="https://podminky.urs.cz/item/CS_URS_2023_02/766660171"/>
    <hyperlink ref="F268" r:id="rId33" display="https://podminky.urs.cz/item/CS_URS_2023_02/766660172"/>
    <hyperlink ref="F275" r:id="rId34" display="https://podminky.urs.cz/item/CS_URS_2023_02/766660311"/>
    <hyperlink ref="F283" r:id="rId35" display="https://podminky.urs.cz/item/CS_URS_2023_02/766682111"/>
    <hyperlink ref="F292" r:id="rId36" display="https://podminky.urs.cz/item/CS_URS_2023_02/998766102"/>
    <hyperlink ref="F327" r:id="rId37" display="https://podminky.urs.cz/item/CS_URS_2023_02/771111011"/>
    <hyperlink ref="F331" r:id="rId38" display="https://podminky.urs.cz/item/CS_URS_2023_02/771121011"/>
    <hyperlink ref="F335" r:id="rId39" display="https://podminky.urs.cz/item/CS_URS_2023_02/771151013"/>
    <hyperlink ref="F339" r:id="rId40" display="https://podminky.urs.cz/item/CS_URS_2023_02/771574436"/>
    <hyperlink ref="F345" r:id="rId41" display="https://podminky.urs.cz/item/CS_URS_2023_02/771577211"/>
    <hyperlink ref="F349" r:id="rId42" display="https://podminky.urs.cz/item/CS_URS_2023_02/771591112"/>
    <hyperlink ref="F353" r:id="rId43" display="https://podminky.urs.cz/item/CS_URS_2023_02/771591115"/>
    <hyperlink ref="F358" r:id="rId44" display="https://podminky.urs.cz/item/CS_URS_2023_02/771591184"/>
    <hyperlink ref="F362" r:id="rId45" display="https://podminky.urs.cz/item/CS_URS_2023_02/771591241"/>
    <hyperlink ref="F366" r:id="rId46" display="https://podminky.urs.cz/item/CS_URS_2023_02/771591264"/>
    <hyperlink ref="F370" r:id="rId47" display="https://podminky.urs.cz/item/CS_URS_2023_02/771592011"/>
    <hyperlink ref="F374" r:id="rId48" display="https://podminky.urs.cz/item/CS_URS_2023_02/998771102"/>
    <hyperlink ref="F377" r:id="rId49" display="https://podminky.urs.cz/item/CS_URS_2023_02/776111112"/>
    <hyperlink ref="F381" r:id="rId50" display="https://podminky.urs.cz/item/CS_URS_2023_02/776111311"/>
    <hyperlink ref="F385" r:id="rId51" display="https://podminky.urs.cz/item/CS_URS_2023_02/776121321"/>
    <hyperlink ref="F389" r:id="rId52" display="https://podminky.urs.cz/item/CS_URS_2023_02/776141123"/>
    <hyperlink ref="F393" r:id="rId53" display="https://podminky.urs.cz/item/CS_URS_2023_02/776231111"/>
    <hyperlink ref="F399" r:id="rId54" display="https://podminky.urs.cz/item/CS_URS_2023_02/776411111"/>
    <hyperlink ref="F407" r:id="rId55" display="https://podminky.urs.cz/item/CS_URS_2023_02/776991111"/>
    <hyperlink ref="F411" r:id="rId56" display="https://podminky.urs.cz/item/CS_URS_2023_02/998776102"/>
    <hyperlink ref="F414" r:id="rId57" display="https://podminky.urs.cz/item/CS_URS_2023_02/781111011"/>
    <hyperlink ref="F421" r:id="rId58" display="https://podminky.urs.cz/item/CS_URS_2023_02/781121011"/>
    <hyperlink ref="F425" r:id="rId59" display="https://podminky.urs.cz/item/CS_URS_2023_02/781131112"/>
    <hyperlink ref="F430" r:id="rId60" display="https://podminky.urs.cz/item/CS_URS_2023_02/781131232"/>
    <hyperlink ref="F434" r:id="rId61" display="https://podminky.urs.cz/item/CS_URS_2023_02/781474114"/>
    <hyperlink ref="F440" r:id="rId62" display="https://podminky.urs.cz/item/CS_URS_2023_02/781477111"/>
    <hyperlink ref="F444" r:id="rId63" display="https://podminky.urs.cz/item/CS_URS_2023_02/781492211"/>
    <hyperlink ref="F452" r:id="rId64" display="https://podminky.urs.cz/item/CS_URS_2023_02/781495115"/>
    <hyperlink ref="F456" r:id="rId65" display="https://podminky.urs.cz/item/CS_URS_2023_02/781495141"/>
    <hyperlink ref="F460" r:id="rId66" display="https://podminky.urs.cz/item/CS_URS_2023_02/781495142"/>
    <hyperlink ref="F464" r:id="rId67" display="https://podminky.urs.cz/item/CS_URS_2023_02/781495143"/>
    <hyperlink ref="F468" r:id="rId68" display="https://podminky.urs.cz/item/CS_URS_2023_02/781495184"/>
    <hyperlink ref="F472" r:id="rId69" display="https://podminky.urs.cz/item/CS_URS_2023_02/781495211"/>
    <hyperlink ref="F476" r:id="rId70" display="https://podminky.urs.cz/item/CS_URS_2023_02/998781102"/>
    <hyperlink ref="F479" r:id="rId71" display="https://podminky.urs.cz/item/CS_URS_2023_02/784161001"/>
    <hyperlink ref="F483" r:id="rId72" display="https://podminky.urs.cz/item/CS_URS_2023_02/784181121"/>
    <hyperlink ref="F487" r:id="rId73" display="https://podminky.urs.cz/item/CS_URS_2023_02/784211101"/>
    <hyperlink ref="F492" r:id="rId74" display="https://podminky.urs.cz/item/CS_URS_2023_02/HZS1291"/>
    <hyperlink ref="F497" r:id="rId75" display="https://podminky.urs.cz/item/CS_URS_2023_02/HZS2492"/>
  </hyperlinks>
  <pageMargins left="0.39375" right="0.39375" top="0.39375" bottom="0.39375" header="0" footer="0"/>
  <pageSetup paperSize="9" orientation="landscape" blackAndWhite="1" fitToHeight="100"/>
  <headerFooter>
    <oddFooter>&amp;CStrana &amp;P z &amp;N</oddFooter>
  </headerFooter>
  <drawing r:id="rId76"/>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110</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1328</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ROUND(J100,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ROUND((SUM(BE100:BE177)),  2)</f>
        <v>0</v>
      </c>
      <c r="G37" s="40"/>
      <c r="H37" s="40"/>
      <c r="I37" s="160">
        <v>0.20999999999999999</v>
      </c>
      <c r="J37" s="159">
        <f>ROUND(((SUM(BE100:BE177))*I37),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ROUND((SUM(BF100:BF177)),  2)</f>
        <v>0</v>
      </c>
      <c r="G38" s="40"/>
      <c r="H38" s="40"/>
      <c r="I38" s="160">
        <v>0.12</v>
      </c>
      <c r="J38" s="159">
        <f>ROUND(((SUM(BF100:BF177))*I38),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ROUND((SUM(BG100:BG177)),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ROUND((SUM(BH100:BH177)),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ROUND((SUM(BI100:BI177)),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07 - Bourací práce (osy A-C_1-5)</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J100</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J101</f>
        <v>0</v>
      </c>
      <c r="K68" s="179"/>
      <c r="L68" s="183"/>
      <c r="S68" s="9"/>
      <c r="T68" s="9"/>
      <c r="U68" s="9"/>
      <c r="V68" s="9"/>
      <c r="W68" s="9"/>
      <c r="X68" s="9"/>
      <c r="Y68" s="9"/>
      <c r="Z68" s="9"/>
      <c r="AA68" s="9"/>
      <c r="AB68" s="9"/>
      <c r="AC68" s="9"/>
      <c r="AD68" s="9"/>
      <c r="AE68" s="9"/>
    </row>
    <row r="69" s="10" customFormat="1" ht="19.92" customHeight="1">
      <c r="A69" s="10"/>
      <c r="B69" s="184"/>
      <c r="C69" s="126"/>
      <c r="D69" s="185" t="s">
        <v>204</v>
      </c>
      <c r="E69" s="186"/>
      <c r="F69" s="186"/>
      <c r="G69" s="186"/>
      <c r="H69" s="186"/>
      <c r="I69" s="186"/>
      <c r="J69" s="187">
        <f>J102</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205</v>
      </c>
      <c r="E70" s="186"/>
      <c r="F70" s="186"/>
      <c r="G70" s="186"/>
      <c r="H70" s="186"/>
      <c r="I70" s="186"/>
      <c r="J70" s="187">
        <f>J132</f>
        <v>0</v>
      </c>
      <c r="K70" s="126"/>
      <c r="L70" s="188"/>
      <c r="S70" s="10"/>
      <c r="T70" s="10"/>
      <c r="U70" s="10"/>
      <c r="V70" s="10"/>
      <c r="W70" s="10"/>
      <c r="X70" s="10"/>
      <c r="Y70" s="10"/>
      <c r="Z70" s="10"/>
      <c r="AA70" s="10"/>
      <c r="AB70" s="10"/>
      <c r="AC70" s="10"/>
      <c r="AD70" s="10"/>
      <c r="AE70" s="10"/>
    </row>
    <row r="71" s="9" customFormat="1" ht="24.96" customHeight="1">
      <c r="A71" s="9"/>
      <c r="B71" s="178"/>
      <c r="C71" s="179"/>
      <c r="D71" s="180" t="s">
        <v>207</v>
      </c>
      <c r="E71" s="181"/>
      <c r="F71" s="181"/>
      <c r="G71" s="181"/>
      <c r="H71" s="181"/>
      <c r="I71" s="181"/>
      <c r="J71" s="182">
        <f>J147</f>
        <v>0</v>
      </c>
      <c r="K71" s="179"/>
      <c r="L71" s="183"/>
      <c r="S71" s="9"/>
      <c r="T71" s="9"/>
      <c r="U71" s="9"/>
      <c r="V71" s="9"/>
      <c r="W71" s="9"/>
      <c r="X71" s="9"/>
      <c r="Y71" s="9"/>
      <c r="Z71" s="9"/>
      <c r="AA71" s="9"/>
      <c r="AB71" s="9"/>
      <c r="AC71" s="9"/>
      <c r="AD71" s="9"/>
      <c r="AE71" s="9"/>
    </row>
    <row r="72" s="10" customFormat="1" ht="19.92" customHeight="1">
      <c r="A72" s="10"/>
      <c r="B72" s="184"/>
      <c r="C72" s="126"/>
      <c r="D72" s="185" t="s">
        <v>1329</v>
      </c>
      <c r="E72" s="186"/>
      <c r="F72" s="186"/>
      <c r="G72" s="186"/>
      <c r="H72" s="186"/>
      <c r="I72" s="186"/>
      <c r="J72" s="187">
        <f>J148</f>
        <v>0</v>
      </c>
      <c r="K72" s="126"/>
      <c r="L72" s="188"/>
      <c r="S72" s="10"/>
      <c r="T72" s="10"/>
      <c r="U72" s="10"/>
      <c r="V72" s="10"/>
      <c r="W72" s="10"/>
      <c r="X72" s="10"/>
      <c r="Y72" s="10"/>
      <c r="Z72" s="10"/>
      <c r="AA72" s="10"/>
      <c r="AB72" s="10"/>
      <c r="AC72" s="10"/>
      <c r="AD72" s="10"/>
      <c r="AE72" s="10"/>
    </row>
    <row r="73" s="10" customFormat="1" ht="19.92" customHeight="1">
      <c r="A73" s="10"/>
      <c r="B73" s="184"/>
      <c r="C73" s="126"/>
      <c r="D73" s="185" t="s">
        <v>208</v>
      </c>
      <c r="E73" s="186"/>
      <c r="F73" s="186"/>
      <c r="G73" s="186"/>
      <c r="H73" s="186"/>
      <c r="I73" s="186"/>
      <c r="J73" s="187">
        <f>J153</f>
        <v>0</v>
      </c>
      <c r="K73" s="126"/>
      <c r="L73" s="188"/>
      <c r="S73" s="10"/>
      <c r="T73" s="10"/>
      <c r="U73" s="10"/>
      <c r="V73" s="10"/>
      <c r="W73" s="10"/>
      <c r="X73" s="10"/>
      <c r="Y73" s="10"/>
      <c r="Z73" s="10"/>
      <c r="AA73" s="10"/>
      <c r="AB73" s="10"/>
      <c r="AC73" s="10"/>
      <c r="AD73" s="10"/>
      <c r="AE73" s="10"/>
    </row>
    <row r="74" s="10" customFormat="1" ht="19.92" customHeight="1">
      <c r="A74" s="10"/>
      <c r="B74" s="184"/>
      <c r="C74" s="126"/>
      <c r="D74" s="185" t="s">
        <v>380</v>
      </c>
      <c r="E74" s="186"/>
      <c r="F74" s="186"/>
      <c r="G74" s="186"/>
      <c r="H74" s="186"/>
      <c r="I74" s="186"/>
      <c r="J74" s="187">
        <f>J158</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209</v>
      </c>
      <c r="E75" s="186"/>
      <c r="F75" s="186"/>
      <c r="G75" s="186"/>
      <c r="H75" s="186"/>
      <c r="I75" s="186"/>
      <c r="J75" s="187">
        <f>J167</f>
        <v>0</v>
      </c>
      <c r="K75" s="126"/>
      <c r="L75" s="188"/>
      <c r="S75" s="10"/>
      <c r="T75" s="10"/>
      <c r="U75" s="10"/>
      <c r="V75" s="10"/>
      <c r="W75" s="10"/>
      <c r="X75" s="10"/>
      <c r="Y75" s="10"/>
      <c r="Z75" s="10"/>
      <c r="AA75" s="10"/>
      <c r="AB75" s="10"/>
      <c r="AC75" s="10"/>
      <c r="AD75" s="10"/>
      <c r="AE75" s="10"/>
    </row>
    <row r="76" s="9" customFormat="1" ht="24.96" customHeight="1">
      <c r="A76" s="9"/>
      <c r="B76" s="178"/>
      <c r="C76" s="179"/>
      <c r="D76" s="180" t="s">
        <v>210</v>
      </c>
      <c r="E76" s="181"/>
      <c r="F76" s="181"/>
      <c r="G76" s="181"/>
      <c r="H76" s="181"/>
      <c r="I76" s="181"/>
      <c r="J76" s="182">
        <f>J172</f>
        <v>0</v>
      </c>
      <c r="K76" s="179"/>
      <c r="L76" s="183"/>
      <c r="S76" s="9"/>
      <c r="T76" s="9"/>
      <c r="U76" s="9"/>
      <c r="V76" s="9"/>
      <c r="W76" s="9"/>
      <c r="X76" s="9"/>
      <c r="Y76" s="9"/>
      <c r="Z76" s="9"/>
      <c r="AA76" s="9"/>
      <c r="AB76" s="9"/>
      <c r="AC76" s="9"/>
      <c r="AD76" s="9"/>
      <c r="AE76" s="9"/>
    </row>
    <row r="77" s="2" customFormat="1" ht="21.84" customHeight="1">
      <c r="A77" s="40"/>
      <c r="B77" s="41"/>
      <c r="C77" s="42"/>
      <c r="D77" s="42"/>
      <c r="E77" s="42"/>
      <c r="F77" s="42"/>
      <c r="G77" s="42"/>
      <c r="H77" s="42"/>
      <c r="I77" s="42"/>
      <c r="J77" s="42"/>
      <c r="K77" s="42"/>
      <c r="L77" s="148"/>
      <c r="S77" s="40"/>
      <c r="T77" s="40"/>
      <c r="U77" s="40"/>
      <c r="V77" s="40"/>
      <c r="W77" s="40"/>
      <c r="X77" s="40"/>
      <c r="Y77" s="40"/>
      <c r="Z77" s="40"/>
      <c r="AA77" s="40"/>
      <c r="AB77" s="40"/>
      <c r="AC77" s="40"/>
      <c r="AD77" s="40"/>
      <c r="AE77" s="40"/>
    </row>
    <row r="78" s="2" customFormat="1" ht="6.96" customHeight="1">
      <c r="A78" s="40"/>
      <c r="B78" s="61"/>
      <c r="C78" s="62"/>
      <c r="D78" s="62"/>
      <c r="E78" s="62"/>
      <c r="F78" s="62"/>
      <c r="G78" s="62"/>
      <c r="H78" s="62"/>
      <c r="I78" s="62"/>
      <c r="J78" s="62"/>
      <c r="K78" s="62"/>
      <c r="L78" s="148"/>
      <c r="S78" s="40"/>
      <c r="T78" s="40"/>
      <c r="U78" s="40"/>
      <c r="V78" s="40"/>
      <c r="W78" s="40"/>
      <c r="X78" s="40"/>
      <c r="Y78" s="40"/>
      <c r="Z78" s="40"/>
      <c r="AA78" s="40"/>
      <c r="AB78" s="40"/>
      <c r="AC78" s="40"/>
      <c r="AD78" s="40"/>
      <c r="AE78" s="40"/>
    </row>
    <row r="82" s="2" customFormat="1" ht="6.96" customHeight="1">
      <c r="A82" s="40"/>
      <c r="B82" s="63"/>
      <c r="C82" s="64"/>
      <c r="D82" s="64"/>
      <c r="E82" s="64"/>
      <c r="F82" s="64"/>
      <c r="G82" s="64"/>
      <c r="H82" s="64"/>
      <c r="I82" s="64"/>
      <c r="J82" s="64"/>
      <c r="K82" s="64"/>
      <c r="L82" s="148"/>
      <c r="S82" s="40"/>
      <c r="T82" s="40"/>
      <c r="U82" s="40"/>
      <c r="V82" s="40"/>
      <c r="W82" s="40"/>
      <c r="X82" s="40"/>
      <c r="Y82" s="40"/>
      <c r="Z82" s="40"/>
      <c r="AA82" s="40"/>
      <c r="AB82" s="40"/>
      <c r="AC82" s="40"/>
      <c r="AD82" s="40"/>
      <c r="AE82" s="40"/>
    </row>
    <row r="83" s="2" customFormat="1" ht="24.96" customHeight="1">
      <c r="A83" s="40"/>
      <c r="B83" s="41"/>
      <c r="C83" s="25" t="s">
        <v>211</v>
      </c>
      <c r="D83" s="42"/>
      <c r="E83" s="42"/>
      <c r="F83" s="42"/>
      <c r="G83" s="42"/>
      <c r="H83" s="42"/>
      <c r="I83" s="42"/>
      <c r="J83" s="42"/>
      <c r="K83" s="42"/>
      <c r="L83" s="148"/>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12" customHeight="1">
      <c r="A85" s="40"/>
      <c r="B85" s="41"/>
      <c r="C85" s="34" t="s">
        <v>16</v>
      </c>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6.5" customHeight="1">
      <c r="A86" s="40"/>
      <c r="B86" s="41"/>
      <c r="C86" s="42"/>
      <c r="D86" s="42"/>
      <c r="E86" s="172" t="str">
        <f>E7</f>
        <v>PF UPOL, Změna užívání vnitřních prostor budovy B</v>
      </c>
      <c r="F86" s="34"/>
      <c r="G86" s="34"/>
      <c r="H86" s="34"/>
      <c r="I86" s="42"/>
      <c r="J86" s="42"/>
      <c r="K86" s="42"/>
      <c r="L86" s="148"/>
      <c r="S86" s="40"/>
      <c r="T86" s="40"/>
      <c r="U86" s="40"/>
      <c r="V86" s="40"/>
      <c r="W86" s="40"/>
      <c r="X86" s="40"/>
      <c r="Y86" s="40"/>
      <c r="Z86" s="40"/>
      <c r="AA86" s="40"/>
      <c r="AB86" s="40"/>
      <c r="AC86" s="40"/>
      <c r="AD86" s="40"/>
      <c r="AE86" s="40"/>
    </row>
    <row r="87" s="1" customFormat="1" ht="12" customHeight="1">
      <c r="B87" s="23"/>
      <c r="C87" s="34" t="s">
        <v>191</v>
      </c>
      <c r="D87" s="24"/>
      <c r="E87" s="24"/>
      <c r="F87" s="24"/>
      <c r="G87" s="24"/>
      <c r="H87" s="24"/>
      <c r="I87" s="24"/>
      <c r="J87" s="24"/>
      <c r="K87" s="24"/>
      <c r="L87" s="22"/>
    </row>
    <row r="88" s="1" customFormat="1" ht="16.5" customHeight="1">
      <c r="B88" s="23"/>
      <c r="C88" s="24"/>
      <c r="D88" s="24"/>
      <c r="E88" s="172" t="s">
        <v>192</v>
      </c>
      <c r="F88" s="24"/>
      <c r="G88" s="24"/>
      <c r="H88" s="24"/>
      <c r="I88" s="24"/>
      <c r="J88" s="24"/>
      <c r="K88" s="24"/>
      <c r="L88" s="22"/>
    </row>
    <row r="89" s="1" customFormat="1" ht="12" customHeight="1">
      <c r="B89" s="23"/>
      <c r="C89" s="34" t="s">
        <v>193</v>
      </c>
      <c r="D89" s="24"/>
      <c r="E89" s="24"/>
      <c r="F89" s="24"/>
      <c r="G89" s="24"/>
      <c r="H89" s="24"/>
      <c r="I89" s="24"/>
      <c r="J89" s="24"/>
      <c r="K89" s="24"/>
      <c r="L89" s="22"/>
    </row>
    <row r="90" s="2" customFormat="1" ht="16.5" customHeight="1">
      <c r="A90" s="40"/>
      <c r="B90" s="41"/>
      <c r="C90" s="42"/>
      <c r="D90" s="42"/>
      <c r="E90" s="173" t="s">
        <v>194</v>
      </c>
      <c r="F90" s="42"/>
      <c r="G90" s="42"/>
      <c r="H90" s="42"/>
      <c r="I90" s="42"/>
      <c r="J90" s="42"/>
      <c r="K90" s="42"/>
      <c r="L90" s="148"/>
      <c r="S90" s="40"/>
      <c r="T90" s="40"/>
      <c r="U90" s="40"/>
      <c r="V90" s="40"/>
      <c r="W90" s="40"/>
      <c r="X90" s="40"/>
      <c r="Y90" s="40"/>
      <c r="Z90" s="40"/>
      <c r="AA90" s="40"/>
      <c r="AB90" s="40"/>
      <c r="AC90" s="40"/>
      <c r="AD90" s="40"/>
      <c r="AE90" s="40"/>
    </row>
    <row r="91" s="2" customFormat="1" ht="12" customHeight="1">
      <c r="A91" s="40"/>
      <c r="B91" s="41"/>
      <c r="C91" s="34" t="s">
        <v>195</v>
      </c>
      <c r="D91" s="42"/>
      <c r="E91" s="42"/>
      <c r="F91" s="42"/>
      <c r="G91" s="42"/>
      <c r="H91" s="42"/>
      <c r="I91" s="42"/>
      <c r="J91" s="42"/>
      <c r="K91" s="42"/>
      <c r="L91" s="148"/>
      <c r="S91" s="40"/>
      <c r="T91" s="40"/>
      <c r="U91" s="40"/>
      <c r="V91" s="40"/>
      <c r="W91" s="40"/>
      <c r="X91" s="40"/>
      <c r="Y91" s="40"/>
      <c r="Z91" s="40"/>
      <c r="AA91" s="40"/>
      <c r="AB91" s="40"/>
      <c r="AC91" s="40"/>
      <c r="AD91" s="40"/>
      <c r="AE91" s="40"/>
    </row>
    <row r="92" s="2" customFormat="1" ht="16.5" customHeight="1">
      <c r="A92" s="40"/>
      <c r="B92" s="41"/>
      <c r="C92" s="42"/>
      <c r="D92" s="42"/>
      <c r="E92" s="71" t="str">
        <f>E13</f>
        <v>07 - Bourací práce (osy A-C_1-5)</v>
      </c>
      <c r="F92" s="42"/>
      <c r="G92" s="42"/>
      <c r="H92" s="42"/>
      <c r="I92" s="42"/>
      <c r="J92" s="42"/>
      <c r="K92" s="42"/>
      <c r="L92" s="148"/>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8"/>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F16</f>
        <v xml:space="preserve"> </v>
      </c>
      <c r="G94" s="42"/>
      <c r="H94" s="42"/>
      <c r="I94" s="34" t="s">
        <v>23</v>
      </c>
      <c r="J94" s="74" t="str">
        <f>IF(J16="","",J16)</f>
        <v>3. 4. 2025</v>
      </c>
      <c r="K94" s="42"/>
      <c r="L94" s="148"/>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8"/>
      <c r="S95" s="40"/>
      <c r="T95" s="40"/>
      <c r="U95" s="40"/>
      <c r="V95" s="40"/>
      <c r="W95" s="40"/>
      <c r="X95" s="40"/>
      <c r="Y95" s="40"/>
      <c r="Z95" s="40"/>
      <c r="AA95" s="40"/>
      <c r="AB95" s="40"/>
      <c r="AC95" s="40"/>
      <c r="AD95" s="40"/>
      <c r="AE95" s="40"/>
    </row>
    <row r="96" s="2" customFormat="1" ht="40.05" customHeight="1">
      <c r="A96" s="40"/>
      <c r="B96" s="41"/>
      <c r="C96" s="34" t="s">
        <v>25</v>
      </c>
      <c r="D96" s="42"/>
      <c r="E96" s="42"/>
      <c r="F96" s="29" t="str">
        <f>E19</f>
        <v>UP v Olomouci, Křížkovského 511/8, Olomouc 779 00</v>
      </c>
      <c r="G96" s="42"/>
      <c r="H96" s="42"/>
      <c r="I96" s="34" t="s">
        <v>33</v>
      </c>
      <c r="J96" s="38" t="str">
        <f>E25</f>
        <v xml:space="preserve">RV Projekt s.r.o., Poláškova 1535, Val. Meziříčí </v>
      </c>
      <c r="K96" s="42"/>
      <c r="L96" s="148"/>
      <c r="S96" s="40"/>
      <c r="T96" s="40"/>
      <c r="U96" s="40"/>
      <c r="V96" s="40"/>
      <c r="W96" s="40"/>
      <c r="X96" s="40"/>
      <c r="Y96" s="40"/>
      <c r="Z96" s="40"/>
      <c r="AA96" s="40"/>
      <c r="AB96" s="40"/>
      <c r="AC96" s="40"/>
      <c r="AD96" s="40"/>
      <c r="AE96" s="40"/>
    </row>
    <row r="97" s="2" customFormat="1" ht="40.05" customHeight="1">
      <c r="A97" s="40"/>
      <c r="B97" s="41"/>
      <c r="C97" s="34" t="s">
        <v>31</v>
      </c>
      <c r="D97" s="42"/>
      <c r="E97" s="42"/>
      <c r="F97" s="29" t="str">
        <f>IF(E22="","",E22)</f>
        <v>Vyplň údaj</v>
      </c>
      <c r="G97" s="42"/>
      <c r="H97" s="42"/>
      <c r="I97" s="34" t="s">
        <v>38</v>
      </c>
      <c r="J97" s="38" t="str">
        <f>E28</f>
        <v xml:space="preserve">RV Projekt s.r.o., Poláškova 1535, Val. Meziříčí </v>
      </c>
      <c r="K97" s="42"/>
      <c r="L97" s="148"/>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8"/>
      <c r="S98" s="40"/>
      <c r="T98" s="40"/>
      <c r="U98" s="40"/>
      <c r="V98" s="40"/>
      <c r="W98" s="40"/>
      <c r="X98" s="40"/>
      <c r="Y98" s="40"/>
      <c r="Z98" s="40"/>
      <c r="AA98" s="40"/>
      <c r="AB98" s="40"/>
      <c r="AC98" s="40"/>
      <c r="AD98" s="40"/>
      <c r="AE98" s="40"/>
    </row>
    <row r="99" s="11" customFormat="1" ht="29.28" customHeight="1">
      <c r="A99" s="189"/>
      <c r="B99" s="190"/>
      <c r="C99" s="191" t="s">
        <v>212</v>
      </c>
      <c r="D99" s="192" t="s">
        <v>60</v>
      </c>
      <c r="E99" s="192" t="s">
        <v>56</v>
      </c>
      <c r="F99" s="192" t="s">
        <v>57</v>
      </c>
      <c r="G99" s="192" t="s">
        <v>213</v>
      </c>
      <c r="H99" s="192" t="s">
        <v>214</v>
      </c>
      <c r="I99" s="192" t="s">
        <v>215</v>
      </c>
      <c r="J99" s="192" t="s">
        <v>199</v>
      </c>
      <c r="K99" s="193" t="s">
        <v>216</v>
      </c>
      <c r="L99" s="194"/>
      <c r="M99" s="94" t="s">
        <v>19</v>
      </c>
      <c r="N99" s="95" t="s">
        <v>45</v>
      </c>
      <c r="O99" s="95" t="s">
        <v>217</v>
      </c>
      <c r="P99" s="95" t="s">
        <v>218</v>
      </c>
      <c r="Q99" s="95" t="s">
        <v>219</v>
      </c>
      <c r="R99" s="95" t="s">
        <v>220</v>
      </c>
      <c r="S99" s="95" t="s">
        <v>221</v>
      </c>
      <c r="T99" s="95" t="s">
        <v>222</v>
      </c>
      <c r="U99" s="96" t="s">
        <v>223</v>
      </c>
      <c r="V99" s="189"/>
      <c r="W99" s="189"/>
      <c r="X99" s="189"/>
      <c r="Y99" s="189"/>
      <c r="Z99" s="189"/>
      <c r="AA99" s="189"/>
      <c r="AB99" s="189"/>
      <c r="AC99" s="189"/>
      <c r="AD99" s="189"/>
      <c r="AE99" s="189"/>
    </row>
    <row r="100" s="2" customFormat="1" ht="22.8" customHeight="1">
      <c r="A100" s="40"/>
      <c r="B100" s="41"/>
      <c r="C100" s="101" t="s">
        <v>224</v>
      </c>
      <c r="D100" s="42"/>
      <c r="E100" s="42"/>
      <c r="F100" s="42"/>
      <c r="G100" s="42"/>
      <c r="H100" s="42"/>
      <c r="I100" s="42"/>
      <c r="J100" s="195">
        <f>BK100</f>
        <v>0</v>
      </c>
      <c r="K100" s="42"/>
      <c r="L100" s="46"/>
      <c r="M100" s="97"/>
      <c r="N100" s="196"/>
      <c r="O100" s="98"/>
      <c r="P100" s="197">
        <f>P101+P147+P172</f>
        <v>0</v>
      </c>
      <c r="Q100" s="98"/>
      <c r="R100" s="197">
        <f>R101+R147+R172</f>
        <v>0.076200000000000004</v>
      </c>
      <c r="S100" s="98"/>
      <c r="T100" s="197">
        <f>T101+T147+T172</f>
        <v>1.1590419999999999</v>
      </c>
      <c r="U100" s="99"/>
      <c r="V100" s="40"/>
      <c r="W100" s="40"/>
      <c r="X100" s="40"/>
      <c r="Y100" s="40"/>
      <c r="Z100" s="40"/>
      <c r="AA100" s="40"/>
      <c r="AB100" s="40"/>
      <c r="AC100" s="40"/>
      <c r="AD100" s="40"/>
      <c r="AE100" s="40"/>
      <c r="AT100" s="19" t="s">
        <v>74</v>
      </c>
      <c r="AU100" s="19" t="s">
        <v>200</v>
      </c>
      <c r="BK100" s="198">
        <f>BK101+BK147+BK172</f>
        <v>0</v>
      </c>
    </row>
    <row r="101" s="12" customFormat="1" ht="25.92" customHeight="1">
      <c r="A101" s="12"/>
      <c r="B101" s="199"/>
      <c r="C101" s="200"/>
      <c r="D101" s="201" t="s">
        <v>74</v>
      </c>
      <c r="E101" s="202" t="s">
        <v>225</v>
      </c>
      <c r="F101" s="202" t="s">
        <v>226</v>
      </c>
      <c r="G101" s="200"/>
      <c r="H101" s="200"/>
      <c r="I101" s="203"/>
      <c r="J101" s="204">
        <f>BK101</f>
        <v>0</v>
      </c>
      <c r="K101" s="200"/>
      <c r="L101" s="205"/>
      <c r="M101" s="206"/>
      <c r="N101" s="207"/>
      <c r="O101" s="207"/>
      <c r="P101" s="208">
        <f>P102+P132</f>
        <v>0</v>
      </c>
      <c r="Q101" s="207"/>
      <c r="R101" s="208">
        <f>R102+R132</f>
        <v>0</v>
      </c>
      <c r="S101" s="207"/>
      <c r="T101" s="208">
        <f>T102+T132</f>
        <v>0.66700000000000004</v>
      </c>
      <c r="U101" s="209"/>
      <c r="V101" s="12"/>
      <c r="W101" s="12"/>
      <c r="X101" s="12"/>
      <c r="Y101" s="12"/>
      <c r="Z101" s="12"/>
      <c r="AA101" s="12"/>
      <c r="AB101" s="12"/>
      <c r="AC101" s="12"/>
      <c r="AD101" s="12"/>
      <c r="AE101" s="12"/>
      <c r="AR101" s="210" t="s">
        <v>82</v>
      </c>
      <c r="AT101" s="211" t="s">
        <v>74</v>
      </c>
      <c r="AU101" s="211" t="s">
        <v>75</v>
      </c>
      <c r="AY101" s="210" t="s">
        <v>227</v>
      </c>
      <c r="BK101" s="212">
        <f>BK102+BK132</f>
        <v>0</v>
      </c>
    </row>
    <row r="102" s="12" customFormat="1" ht="22.8" customHeight="1">
      <c r="A102" s="12"/>
      <c r="B102" s="199"/>
      <c r="C102" s="200"/>
      <c r="D102" s="201" t="s">
        <v>74</v>
      </c>
      <c r="E102" s="213" t="s">
        <v>255</v>
      </c>
      <c r="F102" s="213" t="s">
        <v>256</v>
      </c>
      <c r="G102" s="200"/>
      <c r="H102" s="200"/>
      <c r="I102" s="203"/>
      <c r="J102" s="214">
        <f>BK102</f>
        <v>0</v>
      </c>
      <c r="K102" s="200"/>
      <c r="L102" s="205"/>
      <c r="M102" s="206"/>
      <c r="N102" s="207"/>
      <c r="O102" s="207"/>
      <c r="P102" s="208">
        <f>SUM(P103:P131)</f>
        <v>0</v>
      </c>
      <c r="Q102" s="207"/>
      <c r="R102" s="208">
        <f>SUM(R103:R131)</f>
        <v>0</v>
      </c>
      <c r="S102" s="207"/>
      <c r="T102" s="208">
        <f>SUM(T103:T131)</f>
        <v>0.66700000000000004</v>
      </c>
      <c r="U102" s="209"/>
      <c r="V102" s="12"/>
      <c r="W102" s="12"/>
      <c r="X102" s="12"/>
      <c r="Y102" s="12"/>
      <c r="Z102" s="12"/>
      <c r="AA102" s="12"/>
      <c r="AB102" s="12"/>
      <c r="AC102" s="12"/>
      <c r="AD102" s="12"/>
      <c r="AE102" s="12"/>
      <c r="AR102" s="210" t="s">
        <v>82</v>
      </c>
      <c r="AT102" s="211" t="s">
        <v>74</v>
      </c>
      <c r="AU102" s="211" t="s">
        <v>82</v>
      </c>
      <c r="AY102" s="210" t="s">
        <v>227</v>
      </c>
      <c r="BK102" s="212">
        <f>SUM(BK103:BK131)</f>
        <v>0</v>
      </c>
    </row>
    <row r="103" s="2" customFormat="1" ht="16.5" customHeight="1">
      <c r="A103" s="40"/>
      <c r="B103" s="41"/>
      <c r="C103" s="215" t="s">
        <v>82</v>
      </c>
      <c r="D103" s="215" t="s">
        <v>229</v>
      </c>
      <c r="E103" s="216" t="s">
        <v>996</v>
      </c>
      <c r="F103" s="217" t="s">
        <v>997</v>
      </c>
      <c r="G103" s="218" t="s">
        <v>462</v>
      </c>
      <c r="H103" s="219">
        <v>1</v>
      </c>
      <c r="I103" s="220"/>
      <c r="J103" s="221">
        <f>ROUND(I103*H103,2)</f>
        <v>0</v>
      </c>
      <c r="K103" s="217" t="s">
        <v>233</v>
      </c>
      <c r="L103" s="46"/>
      <c r="M103" s="222" t="s">
        <v>19</v>
      </c>
      <c r="N103" s="223" t="s">
        <v>46</v>
      </c>
      <c r="O103" s="86"/>
      <c r="P103" s="224">
        <f>O103*H103</f>
        <v>0</v>
      </c>
      <c r="Q103" s="224">
        <v>0</v>
      </c>
      <c r="R103" s="224">
        <f>Q103*H103</f>
        <v>0</v>
      </c>
      <c r="S103" s="224">
        <v>0</v>
      </c>
      <c r="T103" s="224">
        <f>S103*H103</f>
        <v>0</v>
      </c>
      <c r="U103" s="225" t="s">
        <v>19</v>
      </c>
      <c r="V103" s="40"/>
      <c r="W103" s="40"/>
      <c r="X103" s="40"/>
      <c r="Y103" s="40"/>
      <c r="Z103" s="40"/>
      <c r="AA103" s="40"/>
      <c r="AB103" s="40"/>
      <c r="AC103" s="40"/>
      <c r="AD103" s="40"/>
      <c r="AE103" s="40"/>
      <c r="AR103" s="226" t="s">
        <v>234</v>
      </c>
      <c r="AT103" s="226" t="s">
        <v>229</v>
      </c>
      <c r="AU103" s="226" t="s">
        <v>84</v>
      </c>
      <c r="AY103" s="19" t="s">
        <v>227</v>
      </c>
      <c r="BE103" s="227">
        <f>IF(N103="základní",J103,0)</f>
        <v>0</v>
      </c>
      <c r="BF103" s="227">
        <f>IF(N103="snížená",J103,0)</f>
        <v>0</v>
      </c>
      <c r="BG103" s="227">
        <f>IF(N103="zákl. přenesená",J103,0)</f>
        <v>0</v>
      </c>
      <c r="BH103" s="227">
        <f>IF(N103="sníž. přenesená",J103,0)</f>
        <v>0</v>
      </c>
      <c r="BI103" s="227">
        <f>IF(N103="nulová",J103,0)</f>
        <v>0</v>
      </c>
      <c r="BJ103" s="19" t="s">
        <v>82</v>
      </c>
      <c r="BK103" s="227">
        <f>ROUND(I103*H103,2)</f>
        <v>0</v>
      </c>
      <c r="BL103" s="19" t="s">
        <v>234</v>
      </c>
      <c r="BM103" s="226" t="s">
        <v>1330</v>
      </c>
    </row>
    <row r="104" s="2" customFormat="1">
      <c r="A104" s="40"/>
      <c r="B104" s="41"/>
      <c r="C104" s="42"/>
      <c r="D104" s="228" t="s">
        <v>236</v>
      </c>
      <c r="E104" s="42"/>
      <c r="F104" s="229" t="s">
        <v>999</v>
      </c>
      <c r="G104" s="42"/>
      <c r="H104" s="42"/>
      <c r="I104" s="230"/>
      <c r="J104" s="42"/>
      <c r="K104" s="42"/>
      <c r="L104" s="46"/>
      <c r="M104" s="231"/>
      <c r="N104" s="232"/>
      <c r="O104" s="86"/>
      <c r="P104" s="86"/>
      <c r="Q104" s="86"/>
      <c r="R104" s="86"/>
      <c r="S104" s="86"/>
      <c r="T104" s="86"/>
      <c r="U104" s="87"/>
      <c r="V104" s="40"/>
      <c r="W104" s="40"/>
      <c r="X104" s="40"/>
      <c r="Y104" s="40"/>
      <c r="Z104" s="40"/>
      <c r="AA104" s="40"/>
      <c r="AB104" s="40"/>
      <c r="AC104" s="40"/>
      <c r="AD104" s="40"/>
      <c r="AE104" s="40"/>
      <c r="AT104" s="19" t="s">
        <v>236</v>
      </c>
      <c r="AU104" s="19" t="s">
        <v>84</v>
      </c>
    </row>
    <row r="105" s="13" customFormat="1">
      <c r="A105" s="13"/>
      <c r="B105" s="233"/>
      <c r="C105" s="234"/>
      <c r="D105" s="235" t="s">
        <v>238</v>
      </c>
      <c r="E105" s="236" t="s">
        <v>19</v>
      </c>
      <c r="F105" s="237" t="s">
        <v>82</v>
      </c>
      <c r="G105" s="234"/>
      <c r="H105" s="238">
        <v>1</v>
      </c>
      <c r="I105" s="239"/>
      <c r="J105" s="234"/>
      <c r="K105" s="234"/>
      <c r="L105" s="240"/>
      <c r="M105" s="241"/>
      <c r="N105" s="242"/>
      <c r="O105" s="242"/>
      <c r="P105" s="242"/>
      <c r="Q105" s="242"/>
      <c r="R105" s="242"/>
      <c r="S105" s="242"/>
      <c r="T105" s="242"/>
      <c r="U105" s="243"/>
      <c r="V105" s="13"/>
      <c r="W105" s="13"/>
      <c r="X105" s="13"/>
      <c r="Y105" s="13"/>
      <c r="Z105" s="13"/>
      <c r="AA105" s="13"/>
      <c r="AB105" s="13"/>
      <c r="AC105" s="13"/>
      <c r="AD105" s="13"/>
      <c r="AE105" s="13"/>
      <c r="AT105" s="244" t="s">
        <v>238</v>
      </c>
      <c r="AU105" s="244" t="s">
        <v>84</v>
      </c>
      <c r="AV105" s="13" t="s">
        <v>84</v>
      </c>
      <c r="AW105" s="13" t="s">
        <v>37</v>
      </c>
      <c r="AX105" s="13" t="s">
        <v>75</v>
      </c>
      <c r="AY105" s="244" t="s">
        <v>227</v>
      </c>
    </row>
    <row r="106" s="14" customFormat="1">
      <c r="A106" s="14"/>
      <c r="B106" s="245"/>
      <c r="C106" s="246"/>
      <c r="D106" s="235" t="s">
        <v>238</v>
      </c>
      <c r="E106" s="247" t="s">
        <v>19</v>
      </c>
      <c r="F106" s="248" t="s">
        <v>240</v>
      </c>
      <c r="G106" s="246"/>
      <c r="H106" s="249">
        <v>1</v>
      </c>
      <c r="I106" s="250"/>
      <c r="J106" s="246"/>
      <c r="K106" s="246"/>
      <c r="L106" s="251"/>
      <c r="M106" s="252"/>
      <c r="N106" s="253"/>
      <c r="O106" s="253"/>
      <c r="P106" s="253"/>
      <c r="Q106" s="253"/>
      <c r="R106" s="253"/>
      <c r="S106" s="253"/>
      <c r="T106" s="253"/>
      <c r="U106" s="254"/>
      <c r="V106" s="14"/>
      <c r="W106" s="14"/>
      <c r="X106" s="14"/>
      <c r="Y106" s="14"/>
      <c r="Z106" s="14"/>
      <c r="AA106" s="14"/>
      <c r="AB106" s="14"/>
      <c r="AC106" s="14"/>
      <c r="AD106" s="14"/>
      <c r="AE106" s="14"/>
      <c r="AT106" s="255" t="s">
        <v>238</v>
      </c>
      <c r="AU106" s="255" t="s">
        <v>84</v>
      </c>
      <c r="AV106" s="14" t="s">
        <v>234</v>
      </c>
      <c r="AW106" s="14" t="s">
        <v>37</v>
      </c>
      <c r="AX106" s="14" t="s">
        <v>82</v>
      </c>
      <c r="AY106" s="255" t="s">
        <v>227</v>
      </c>
    </row>
    <row r="107" s="2" customFormat="1" ht="21.75" customHeight="1">
      <c r="A107" s="40"/>
      <c r="B107" s="41"/>
      <c r="C107" s="215" t="s">
        <v>84</v>
      </c>
      <c r="D107" s="215" t="s">
        <v>229</v>
      </c>
      <c r="E107" s="216" t="s">
        <v>1000</v>
      </c>
      <c r="F107" s="217" t="s">
        <v>1001</v>
      </c>
      <c r="G107" s="218" t="s">
        <v>462</v>
      </c>
      <c r="H107" s="219">
        <v>10</v>
      </c>
      <c r="I107" s="220"/>
      <c r="J107" s="221">
        <f>ROUND(I107*H107,2)</f>
        <v>0</v>
      </c>
      <c r="K107" s="217" t="s">
        <v>233</v>
      </c>
      <c r="L107" s="46"/>
      <c r="M107" s="222" t="s">
        <v>19</v>
      </c>
      <c r="N107" s="223" t="s">
        <v>46</v>
      </c>
      <c r="O107" s="86"/>
      <c r="P107" s="224">
        <f>O107*H107</f>
        <v>0</v>
      </c>
      <c r="Q107" s="224">
        <v>0</v>
      </c>
      <c r="R107" s="224">
        <f>Q107*H107</f>
        <v>0</v>
      </c>
      <c r="S107" s="224">
        <v>0</v>
      </c>
      <c r="T107" s="224">
        <f>S107*H107</f>
        <v>0</v>
      </c>
      <c r="U107" s="225" t="s">
        <v>19</v>
      </c>
      <c r="V107" s="40"/>
      <c r="W107" s="40"/>
      <c r="X107" s="40"/>
      <c r="Y107" s="40"/>
      <c r="Z107" s="40"/>
      <c r="AA107" s="40"/>
      <c r="AB107" s="40"/>
      <c r="AC107" s="40"/>
      <c r="AD107" s="40"/>
      <c r="AE107" s="40"/>
      <c r="AR107" s="226" t="s">
        <v>234</v>
      </c>
      <c r="AT107" s="226" t="s">
        <v>229</v>
      </c>
      <c r="AU107" s="226" t="s">
        <v>84</v>
      </c>
      <c r="AY107" s="19" t="s">
        <v>227</v>
      </c>
      <c r="BE107" s="227">
        <f>IF(N107="základní",J107,0)</f>
        <v>0</v>
      </c>
      <c r="BF107" s="227">
        <f>IF(N107="snížená",J107,0)</f>
        <v>0</v>
      </c>
      <c r="BG107" s="227">
        <f>IF(N107="zákl. přenesená",J107,0)</f>
        <v>0</v>
      </c>
      <c r="BH107" s="227">
        <f>IF(N107="sníž. přenesená",J107,0)</f>
        <v>0</v>
      </c>
      <c r="BI107" s="227">
        <f>IF(N107="nulová",J107,0)</f>
        <v>0</v>
      </c>
      <c r="BJ107" s="19" t="s">
        <v>82</v>
      </c>
      <c r="BK107" s="227">
        <f>ROUND(I107*H107,2)</f>
        <v>0</v>
      </c>
      <c r="BL107" s="19" t="s">
        <v>234</v>
      </c>
      <c r="BM107" s="226" t="s">
        <v>1331</v>
      </c>
    </row>
    <row r="108" s="2" customFormat="1">
      <c r="A108" s="40"/>
      <c r="B108" s="41"/>
      <c r="C108" s="42"/>
      <c r="D108" s="228" t="s">
        <v>236</v>
      </c>
      <c r="E108" s="42"/>
      <c r="F108" s="229" t="s">
        <v>1003</v>
      </c>
      <c r="G108" s="42"/>
      <c r="H108" s="42"/>
      <c r="I108" s="230"/>
      <c r="J108" s="42"/>
      <c r="K108" s="42"/>
      <c r="L108" s="46"/>
      <c r="M108" s="231"/>
      <c r="N108" s="232"/>
      <c r="O108" s="86"/>
      <c r="P108" s="86"/>
      <c r="Q108" s="86"/>
      <c r="R108" s="86"/>
      <c r="S108" s="86"/>
      <c r="T108" s="86"/>
      <c r="U108" s="87"/>
      <c r="V108" s="40"/>
      <c r="W108" s="40"/>
      <c r="X108" s="40"/>
      <c r="Y108" s="40"/>
      <c r="Z108" s="40"/>
      <c r="AA108" s="40"/>
      <c r="AB108" s="40"/>
      <c r="AC108" s="40"/>
      <c r="AD108" s="40"/>
      <c r="AE108" s="40"/>
      <c r="AT108" s="19" t="s">
        <v>236</v>
      </c>
      <c r="AU108" s="19" t="s">
        <v>84</v>
      </c>
    </row>
    <row r="109" s="13" customFormat="1">
      <c r="A109" s="13"/>
      <c r="B109" s="233"/>
      <c r="C109" s="234"/>
      <c r="D109" s="235" t="s">
        <v>238</v>
      </c>
      <c r="E109" s="236" t="s">
        <v>19</v>
      </c>
      <c r="F109" s="237" t="s">
        <v>1332</v>
      </c>
      <c r="G109" s="234"/>
      <c r="H109" s="238">
        <v>10</v>
      </c>
      <c r="I109" s="239"/>
      <c r="J109" s="234"/>
      <c r="K109" s="234"/>
      <c r="L109" s="240"/>
      <c r="M109" s="241"/>
      <c r="N109" s="242"/>
      <c r="O109" s="242"/>
      <c r="P109" s="242"/>
      <c r="Q109" s="242"/>
      <c r="R109" s="242"/>
      <c r="S109" s="242"/>
      <c r="T109" s="242"/>
      <c r="U109" s="243"/>
      <c r="V109" s="13"/>
      <c r="W109" s="13"/>
      <c r="X109" s="13"/>
      <c r="Y109" s="13"/>
      <c r="Z109" s="13"/>
      <c r="AA109" s="13"/>
      <c r="AB109" s="13"/>
      <c r="AC109" s="13"/>
      <c r="AD109" s="13"/>
      <c r="AE109" s="13"/>
      <c r="AT109" s="244" t="s">
        <v>238</v>
      </c>
      <c r="AU109" s="244" t="s">
        <v>84</v>
      </c>
      <c r="AV109" s="13" t="s">
        <v>84</v>
      </c>
      <c r="AW109" s="13" t="s">
        <v>37</v>
      </c>
      <c r="AX109" s="13" t="s">
        <v>75</v>
      </c>
      <c r="AY109" s="244" t="s">
        <v>227</v>
      </c>
    </row>
    <row r="110" s="14" customFormat="1">
      <c r="A110" s="14"/>
      <c r="B110" s="245"/>
      <c r="C110" s="246"/>
      <c r="D110" s="235" t="s">
        <v>238</v>
      </c>
      <c r="E110" s="247" t="s">
        <v>19</v>
      </c>
      <c r="F110" s="248" t="s">
        <v>240</v>
      </c>
      <c r="G110" s="246"/>
      <c r="H110" s="249">
        <v>10</v>
      </c>
      <c r="I110" s="250"/>
      <c r="J110" s="246"/>
      <c r="K110" s="246"/>
      <c r="L110" s="251"/>
      <c r="M110" s="252"/>
      <c r="N110" s="253"/>
      <c r="O110" s="253"/>
      <c r="P110" s="253"/>
      <c r="Q110" s="253"/>
      <c r="R110" s="253"/>
      <c r="S110" s="253"/>
      <c r="T110" s="253"/>
      <c r="U110" s="254"/>
      <c r="V110" s="14"/>
      <c r="W110" s="14"/>
      <c r="X110" s="14"/>
      <c r="Y110" s="14"/>
      <c r="Z110" s="14"/>
      <c r="AA110" s="14"/>
      <c r="AB110" s="14"/>
      <c r="AC110" s="14"/>
      <c r="AD110" s="14"/>
      <c r="AE110" s="14"/>
      <c r="AT110" s="255" t="s">
        <v>238</v>
      </c>
      <c r="AU110" s="255" t="s">
        <v>84</v>
      </c>
      <c r="AV110" s="14" t="s">
        <v>234</v>
      </c>
      <c r="AW110" s="14" t="s">
        <v>37</v>
      </c>
      <c r="AX110" s="14" t="s">
        <v>82</v>
      </c>
      <c r="AY110" s="255" t="s">
        <v>227</v>
      </c>
    </row>
    <row r="111" s="2" customFormat="1" ht="16.5" customHeight="1">
      <c r="A111" s="40"/>
      <c r="B111" s="41"/>
      <c r="C111" s="215" t="s">
        <v>91</v>
      </c>
      <c r="D111" s="215" t="s">
        <v>229</v>
      </c>
      <c r="E111" s="216" t="s">
        <v>1005</v>
      </c>
      <c r="F111" s="217" t="s">
        <v>1006</v>
      </c>
      <c r="G111" s="218" t="s">
        <v>462</v>
      </c>
      <c r="H111" s="219">
        <v>1</v>
      </c>
      <c r="I111" s="220"/>
      <c r="J111" s="221">
        <f>ROUND(I111*H111,2)</f>
        <v>0</v>
      </c>
      <c r="K111" s="217" t="s">
        <v>233</v>
      </c>
      <c r="L111" s="46"/>
      <c r="M111" s="222" t="s">
        <v>19</v>
      </c>
      <c r="N111" s="223" t="s">
        <v>46</v>
      </c>
      <c r="O111" s="86"/>
      <c r="P111" s="224">
        <f>O111*H111</f>
        <v>0</v>
      </c>
      <c r="Q111" s="224">
        <v>0</v>
      </c>
      <c r="R111" s="224">
        <f>Q111*H111</f>
        <v>0</v>
      </c>
      <c r="S111" s="224">
        <v>0</v>
      </c>
      <c r="T111" s="224">
        <f>S111*H111</f>
        <v>0</v>
      </c>
      <c r="U111" s="225" t="s">
        <v>19</v>
      </c>
      <c r="V111" s="40"/>
      <c r="W111" s="40"/>
      <c r="X111" s="40"/>
      <c r="Y111" s="40"/>
      <c r="Z111" s="40"/>
      <c r="AA111" s="40"/>
      <c r="AB111" s="40"/>
      <c r="AC111" s="40"/>
      <c r="AD111" s="40"/>
      <c r="AE111" s="40"/>
      <c r="AR111" s="226" t="s">
        <v>234</v>
      </c>
      <c r="AT111" s="226" t="s">
        <v>229</v>
      </c>
      <c r="AU111" s="226" t="s">
        <v>84</v>
      </c>
      <c r="AY111" s="19" t="s">
        <v>227</v>
      </c>
      <c r="BE111" s="227">
        <f>IF(N111="základní",J111,0)</f>
        <v>0</v>
      </c>
      <c r="BF111" s="227">
        <f>IF(N111="snížená",J111,0)</f>
        <v>0</v>
      </c>
      <c r="BG111" s="227">
        <f>IF(N111="zákl. přenesená",J111,0)</f>
        <v>0</v>
      </c>
      <c r="BH111" s="227">
        <f>IF(N111="sníž. přenesená",J111,0)</f>
        <v>0</v>
      </c>
      <c r="BI111" s="227">
        <f>IF(N111="nulová",J111,0)</f>
        <v>0</v>
      </c>
      <c r="BJ111" s="19" t="s">
        <v>82</v>
      </c>
      <c r="BK111" s="227">
        <f>ROUND(I111*H111,2)</f>
        <v>0</v>
      </c>
      <c r="BL111" s="19" t="s">
        <v>234</v>
      </c>
      <c r="BM111" s="226" t="s">
        <v>1333</v>
      </c>
    </row>
    <row r="112" s="2" customFormat="1">
      <c r="A112" s="40"/>
      <c r="B112" s="41"/>
      <c r="C112" s="42"/>
      <c r="D112" s="228" t="s">
        <v>236</v>
      </c>
      <c r="E112" s="42"/>
      <c r="F112" s="229" t="s">
        <v>1008</v>
      </c>
      <c r="G112" s="42"/>
      <c r="H112" s="42"/>
      <c r="I112" s="230"/>
      <c r="J112" s="42"/>
      <c r="K112" s="42"/>
      <c r="L112" s="46"/>
      <c r="M112" s="231"/>
      <c r="N112" s="232"/>
      <c r="O112" s="86"/>
      <c r="P112" s="86"/>
      <c r="Q112" s="86"/>
      <c r="R112" s="86"/>
      <c r="S112" s="86"/>
      <c r="T112" s="86"/>
      <c r="U112" s="87"/>
      <c r="V112" s="40"/>
      <c r="W112" s="40"/>
      <c r="X112" s="40"/>
      <c r="Y112" s="40"/>
      <c r="Z112" s="40"/>
      <c r="AA112" s="40"/>
      <c r="AB112" s="40"/>
      <c r="AC112" s="40"/>
      <c r="AD112" s="40"/>
      <c r="AE112" s="40"/>
      <c r="AT112" s="19" t="s">
        <v>236</v>
      </c>
      <c r="AU112" s="19" t="s">
        <v>84</v>
      </c>
    </row>
    <row r="113" s="13" customFormat="1">
      <c r="A113" s="13"/>
      <c r="B113" s="233"/>
      <c r="C113" s="234"/>
      <c r="D113" s="235" t="s">
        <v>238</v>
      </c>
      <c r="E113" s="236" t="s">
        <v>19</v>
      </c>
      <c r="F113" s="237" t="s">
        <v>82</v>
      </c>
      <c r="G113" s="234"/>
      <c r="H113" s="238">
        <v>1</v>
      </c>
      <c r="I113" s="239"/>
      <c r="J113" s="234"/>
      <c r="K113" s="234"/>
      <c r="L113" s="240"/>
      <c r="M113" s="241"/>
      <c r="N113" s="242"/>
      <c r="O113" s="242"/>
      <c r="P113" s="242"/>
      <c r="Q113" s="242"/>
      <c r="R113" s="242"/>
      <c r="S113" s="242"/>
      <c r="T113" s="242"/>
      <c r="U113" s="243"/>
      <c r="V113" s="13"/>
      <c r="W113" s="13"/>
      <c r="X113" s="13"/>
      <c r="Y113" s="13"/>
      <c r="Z113" s="13"/>
      <c r="AA113" s="13"/>
      <c r="AB113" s="13"/>
      <c r="AC113" s="13"/>
      <c r="AD113" s="13"/>
      <c r="AE113" s="13"/>
      <c r="AT113" s="244" t="s">
        <v>238</v>
      </c>
      <c r="AU113" s="244" t="s">
        <v>84</v>
      </c>
      <c r="AV113" s="13" t="s">
        <v>84</v>
      </c>
      <c r="AW113" s="13" t="s">
        <v>37</v>
      </c>
      <c r="AX113" s="13" t="s">
        <v>75</v>
      </c>
      <c r="AY113" s="244" t="s">
        <v>227</v>
      </c>
    </row>
    <row r="114" s="14" customFormat="1">
      <c r="A114" s="14"/>
      <c r="B114" s="245"/>
      <c r="C114" s="246"/>
      <c r="D114" s="235" t="s">
        <v>238</v>
      </c>
      <c r="E114" s="247" t="s">
        <v>19</v>
      </c>
      <c r="F114" s="248" t="s">
        <v>240</v>
      </c>
      <c r="G114" s="246"/>
      <c r="H114" s="249">
        <v>1</v>
      </c>
      <c r="I114" s="250"/>
      <c r="J114" s="246"/>
      <c r="K114" s="246"/>
      <c r="L114" s="251"/>
      <c r="M114" s="252"/>
      <c r="N114" s="253"/>
      <c r="O114" s="253"/>
      <c r="P114" s="253"/>
      <c r="Q114" s="253"/>
      <c r="R114" s="253"/>
      <c r="S114" s="253"/>
      <c r="T114" s="253"/>
      <c r="U114" s="254"/>
      <c r="V114" s="14"/>
      <c r="W114" s="14"/>
      <c r="X114" s="14"/>
      <c r="Y114" s="14"/>
      <c r="Z114" s="14"/>
      <c r="AA114" s="14"/>
      <c r="AB114" s="14"/>
      <c r="AC114" s="14"/>
      <c r="AD114" s="14"/>
      <c r="AE114" s="14"/>
      <c r="AT114" s="255" t="s">
        <v>238</v>
      </c>
      <c r="AU114" s="255" t="s">
        <v>84</v>
      </c>
      <c r="AV114" s="14" t="s">
        <v>234</v>
      </c>
      <c r="AW114" s="14" t="s">
        <v>37</v>
      </c>
      <c r="AX114" s="14" t="s">
        <v>82</v>
      </c>
      <c r="AY114" s="255" t="s">
        <v>227</v>
      </c>
    </row>
    <row r="115" s="2" customFormat="1" ht="16.5" customHeight="1">
      <c r="A115" s="40"/>
      <c r="B115" s="41"/>
      <c r="C115" s="215" t="s">
        <v>234</v>
      </c>
      <c r="D115" s="215" t="s">
        <v>229</v>
      </c>
      <c r="E115" s="216" t="s">
        <v>286</v>
      </c>
      <c r="F115" s="217" t="s">
        <v>287</v>
      </c>
      <c r="G115" s="218" t="s">
        <v>259</v>
      </c>
      <c r="H115" s="219">
        <v>32</v>
      </c>
      <c r="I115" s="220"/>
      <c r="J115" s="221">
        <f>ROUND(I115*H115,2)</f>
        <v>0</v>
      </c>
      <c r="K115" s="217" t="s">
        <v>233</v>
      </c>
      <c r="L115" s="46"/>
      <c r="M115" s="222" t="s">
        <v>19</v>
      </c>
      <c r="N115" s="223" t="s">
        <v>46</v>
      </c>
      <c r="O115" s="86"/>
      <c r="P115" s="224">
        <f>O115*H115</f>
        <v>0</v>
      </c>
      <c r="Q115" s="224">
        <v>0</v>
      </c>
      <c r="R115" s="224">
        <f>Q115*H115</f>
        <v>0</v>
      </c>
      <c r="S115" s="224">
        <v>0</v>
      </c>
      <c r="T115" s="224">
        <f>S115*H115</f>
        <v>0</v>
      </c>
      <c r="U115" s="225" t="s">
        <v>19</v>
      </c>
      <c r="V115" s="40"/>
      <c r="W115" s="40"/>
      <c r="X115" s="40"/>
      <c r="Y115" s="40"/>
      <c r="Z115" s="40"/>
      <c r="AA115" s="40"/>
      <c r="AB115" s="40"/>
      <c r="AC115" s="40"/>
      <c r="AD115" s="40"/>
      <c r="AE115" s="40"/>
      <c r="AR115" s="226" t="s">
        <v>234</v>
      </c>
      <c r="AT115" s="226" t="s">
        <v>229</v>
      </c>
      <c r="AU115" s="226" t="s">
        <v>84</v>
      </c>
      <c r="AY115" s="19" t="s">
        <v>227</v>
      </c>
      <c r="BE115" s="227">
        <f>IF(N115="základní",J115,0)</f>
        <v>0</v>
      </c>
      <c r="BF115" s="227">
        <f>IF(N115="snížená",J115,0)</f>
        <v>0</v>
      </c>
      <c r="BG115" s="227">
        <f>IF(N115="zákl. přenesená",J115,0)</f>
        <v>0</v>
      </c>
      <c r="BH115" s="227">
        <f>IF(N115="sníž. přenesená",J115,0)</f>
        <v>0</v>
      </c>
      <c r="BI115" s="227">
        <f>IF(N115="nulová",J115,0)</f>
        <v>0</v>
      </c>
      <c r="BJ115" s="19" t="s">
        <v>82</v>
      </c>
      <c r="BK115" s="227">
        <f>ROUND(I115*H115,2)</f>
        <v>0</v>
      </c>
      <c r="BL115" s="19" t="s">
        <v>234</v>
      </c>
      <c r="BM115" s="226" t="s">
        <v>1334</v>
      </c>
    </row>
    <row r="116" s="2" customFormat="1">
      <c r="A116" s="40"/>
      <c r="B116" s="41"/>
      <c r="C116" s="42"/>
      <c r="D116" s="228" t="s">
        <v>236</v>
      </c>
      <c r="E116" s="42"/>
      <c r="F116" s="229" t="s">
        <v>289</v>
      </c>
      <c r="G116" s="42"/>
      <c r="H116" s="42"/>
      <c r="I116" s="230"/>
      <c r="J116" s="42"/>
      <c r="K116" s="42"/>
      <c r="L116" s="46"/>
      <c r="M116" s="231"/>
      <c r="N116" s="232"/>
      <c r="O116" s="86"/>
      <c r="P116" s="86"/>
      <c r="Q116" s="86"/>
      <c r="R116" s="86"/>
      <c r="S116" s="86"/>
      <c r="T116" s="86"/>
      <c r="U116" s="87"/>
      <c r="V116" s="40"/>
      <c r="W116" s="40"/>
      <c r="X116" s="40"/>
      <c r="Y116" s="40"/>
      <c r="Z116" s="40"/>
      <c r="AA116" s="40"/>
      <c r="AB116" s="40"/>
      <c r="AC116" s="40"/>
      <c r="AD116" s="40"/>
      <c r="AE116" s="40"/>
      <c r="AT116" s="19" t="s">
        <v>236</v>
      </c>
      <c r="AU116" s="19" t="s">
        <v>84</v>
      </c>
    </row>
    <row r="117" s="15" customFormat="1">
      <c r="A117" s="15"/>
      <c r="B117" s="266"/>
      <c r="C117" s="267"/>
      <c r="D117" s="235" t="s">
        <v>238</v>
      </c>
      <c r="E117" s="268" t="s">
        <v>19</v>
      </c>
      <c r="F117" s="269" t="s">
        <v>262</v>
      </c>
      <c r="G117" s="267"/>
      <c r="H117" s="268" t="s">
        <v>19</v>
      </c>
      <c r="I117" s="270"/>
      <c r="J117" s="267"/>
      <c r="K117" s="267"/>
      <c r="L117" s="271"/>
      <c r="M117" s="272"/>
      <c r="N117" s="273"/>
      <c r="O117" s="273"/>
      <c r="P117" s="273"/>
      <c r="Q117" s="273"/>
      <c r="R117" s="273"/>
      <c r="S117" s="273"/>
      <c r="T117" s="273"/>
      <c r="U117" s="274"/>
      <c r="V117" s="15"/>
      <c r="W117" s="15"/>
      <c r="X117" s="15"/>
      <c r="Y117" s="15"/>
      <c r="Z117" s="15"/>
      <c r="AA117" s="15"/>
      <c r="AB117" s="15"/>
      <c r="AC117" s="15"/>
      <c r="AD117" s="15"/>
      <c r="AE117" s="15"/>
      <c r="AT117" s="275" t="s">
        <v>238</v>
      </c>
      <c r="AU117" s="275" t="s">
        <v>84</v>
      </c>
      <c r="AV117" s="15" t="s">
        <v>82</v>
      </c>
      <c r="AW117" s="15" t="s">
        <v>37</v>
      </c>
      <c r="AX117" s="15" t="s">
        <v>75</v>
      </c>
      <c r="AY117" s="275" t="s">
        <v>227</v>
      </c>
    </row>
    <row r="118" s="13" customFormat="1">
      <c r="A118" s="13"/>
      <c r="B118" s="233"/>
      <c r="C118" s="234"/>
      <c r="D118" s="235" t="s">
        <v>238</v>
      </c>
      <c r="E118" s="236" t="s">
        <v>19</v>
      </c>
      <c r="F118" s="237" t="s">
        <v>491</v>
      </c>
      <c r="G118" s="234"/>
      <c r="H118" s="238">
        <v>32</v>
      </c>
      <c r="I118" s="239"/>
      <c r="J118" s="234"/>
      <c r="K118" s="234"/>
      <c r="L118" s="240"/>
      <c r="M118" s="241"/>
      <c r="N118" s="242"/>
      <c r="O118" s="242"/>
      <c r="P118" s="242"/>
      <c r="Q118" s="242"/>
      <c r="R118" s="242"/>
      <c r="S118" s="242"/>
      <c r="T118" s="242"/>
      <c r="U118" s="243"/>
      <c r="V118" s="13"/>
      <c r="W118" s="13"/>
      <c r="X118" s="13"/>
      <c r="Y118" s="13"/>
      <c r="Z118" s="13"/>
      <c r="AA118" s="13"/>
      <c r="AB118" s="13"/>
      <c r="AC118" s="13"/>
      <c r="AD118" s="13"/>
      <c r="AE118" s="13"/>
      <c r="AT118" s="244" t="s">
        <v>238</v>
      </c>
      <c r="AU118" s="244" t="s">
        <v>84</v>
      </c>
      <c r="AV118" s="13" t="s">
        <v>84</v>
      </c>
      <c r="AW118" s="13" t="s">
        <v>37</v>
      </c>
      <c r="AX118" s="13" t="s">
        <v>75</v>
      </c>
      <c r="AY118" s="244" t="s">
        <v>227</v>
      </c>
    </row>
    <row r="119" s="14" customFormat="1">
      <c r="A119" s="14"/>
      <c r="B119" s="245"/>
      <c r="C119" s="246"/>
      <c r="D119" s="235" t="s">
        <v>238</v>
      </c>
      <c r="E119" s="247" t="s">
        <v>19</v>
      </c>
      <c r="F119" s="248" t="s">
        <v>240</v>
      </c>
      <c r="G119" s="246"/>
      <c r="H119" s="249">
        <v>32</v>
      </c>
      <c r="I119" s="250"/>
      <c r="J119" s="246"/>
      <c r="K119" s="246"/>
      <c r="L119" s="251"/>
      <c r="M119" s="252"/>
      <c r="N119" s="253"/>
      <c r="O119" s="253"/>
      <c r="P119" s="253"/>
      <c r="Q119" s="253"/>
      <c r="R119" s="253"/>
      <c r="S119" s="253"/>
      <c r="T119" s="253"/>
      <c r="U119" s="254"/>
      <c r="V119" s="14"/>
      <c r="W119" s="14"/>
      <c r="X119" s="14"/>
      <c r="Y119" s="14"/>
      <c r="Z119" s="14"/>
      <c r="AA119" s="14"/>
      <c r="AB119" s="14"/>
      <c r="AC119" s="14"/>
      <c r="AD119" s="14"/>
      <c r="AE119" s="14"/>
      <c r="AT119" s="255" t="s">
        <v>238</v>
      </c>
      <c r="AU119" s="255" t="s">
        <v>84</v>
      </c>
      <c r="AV119" s="14" t="s">
        <v>234</v>
      </c>
      <c r="AW119" s="14" t="s">
        <v>37</v>
      </c>
      <c r="AX119" s="14" t="s">
        <v>82</v>
      </c>
      <c r="AY119" s="255" t="s">
        <v>227</v>
      </c>
    </row>
    <row r="120" s="2" customFormat="1" ht="16.5" customHeight="1">
      <c r="A120" s="40"/>
      <c r="B120" s="41"/>
      <c r="C120" s="215" t="s">
        <v>267</v>
      </c>
      <c r="D120" s="215" t="s">
        <v>229</v>
      </c>
      <c r="E120" s="216" t="s">
        <v>292</v>
      </c>
      <c r="F120" s="217" t="s">
        <v>293</v>
      </c>
      <c r="G120" s="218" t="s">
        <v>259</v>
      </c>
      <c r="H120" s="219">
        <v>64</v>
      </c>
      <c r="I120" s="220"/>
      <c r="J120" s="221">
        <f>ROUND(I120*H120,2)</f>
        <v>0</v>
      </c>
      <c r="K120" s="217" t="s">
        <v>233</v>
      </c>
      <c r="L120" s="46"/>
      <c r="M120" s="222" t="s">
        <v>19</v>
      </c>
      <c r="N120" s="223" t="s">
        <v>46</v>
      </c>
      <c r="O120" s="86"/>
      <c r="P120" s="224">
        <f>O120*H120</f>
        <v>0</v>
      </c>
      <c r="Q120" s="224">
        <v>0</v>
      </c>
      <c r="R120" s="224">
        <f>Q120*H120</f>
        <v>0</v>
      </c>
      <c r="S120" s="224">
        <v>0</v>
      </c>
      <c r="T120" s="224">
        <f>S120*H120</f>
        <v>0</v>
      </c>
      <c r="U120" s="225" t="s">
        <v>19</v>
      </c>
      <c r="V120" s="40"/>
      <c r="W120" s="40"/>
      <c r="X120" s="40"/>
      <c r="Y120" s="40"/>
      <c r="Z120" s="40"/>
      <c r="AA120" s="40"/>
      <c r="AB120" s="40"/>
      <c r="AC120" s="40"/>
      <c r="AD120" s="40"/>
      <c r="AE120" s="40"/>
      <c r="AR120" s="226" t="s">
        <v>234</v>
      </c>
      <c r="AT120" s="226" t="s">
        <v>229</v>
      </c>
      <c r="AU120" s="226" t="s">
        <v>84</v>
      </c>
      <c r="AY120" s="19" t="s">
        <v>227</v>
      </c>
      <c r="BE120" s="227">
        <f>IF(N120="základní",J120,0)</f>
        <v>0</v>
      </c>
      <c r="BF120" s="227">
        <f>IF(N120="snížená",J120,0)</f>
        <v>0</v>
      </c>
      <c r="BG120" s="227">
        <f>IF(N120="zákl. přenesená",J120,0)</f>
        <v>0</v>
      </c>
      <c r="BH120" s="227">
        <f>IF(N120="sníž. přenesená",J120,0)</f>
        <v>0</v>
      </c>
      <c r="BI120" s="227">
        <f>IF(N120="nulová",J120,0)</f>
        <v>0</v>
      </c>
      <c r="BJ120" s="19" t="s">
        <v>82</v>
      </c>
      <c r="BK120" s="227">
        <f>ROUND(I120*H120,2)</f>
        <v>0</v>
      </c>
      <c r="BL120" s="19" t="s">
        <v>234</v>
      </c>
      <c r="BM120" s="226" t="s">
        <v>1335</v>
      </c>
    </row>
    <row r="121" s="2" customFormat="1">
      <c r="A121" s="40"/>
      <c r="B121" s="41"/>
      <c r="C121" s="42"/>
      <c r="D121" s="228" t="s">
        <v>236</v>
      </c>
      <c r="E121" s="42"/>
      <c r="F121" s="229" t="s">
        <v>295</v>
      </c>
      <c r="G121" s="42"/>
      <c r="H121" s="42"/>
      <c r="I121" s="230"/>
      <c r="J121" s="42"/>
      <c r="K121" s="42"/>
      <c r="L121" s="46"/>
      <c r="M121" s="231"/>
      <c r="N121" s="232"/>
      <c r="O121" s="86"/>
      <c r="P121" s="86"/>
      <c r="Q121" s="86"/>
      <c r="R121" s="86"/>
      <c r="S121" s="86"/>
      <c r="T121" s="86"/>
      <c r="U121" s="87"/>
      <c r="V121" s="40"/>
      <c r="W121" s="40"/>
      <c r="X121" s="40"/>
      <c r="Y121" s="40"/>
      <c r="Z121" s="40"/>
      <c r="AA121" s="40"/>
      <c r="AB121" s="40"/>
      <c r="AC121" s="40"/>
      <c r="AD121" s="40"/>
      <c r="AE121" s="40"/>
      <c r="AT121" s="19" t="s">
        <v>236</v>
      </c>
      <c r="AU121" s="19" t="s">
        <v>84</v>
      </c>
    </row>
    <row r="122" s="13" customFormat="1">
      <c r="A122" s="13"/>
      <c r="B122" s="233"/>
      <c r="C122" s="234"/>
      <c r="D122" s="235" t="s">
        <v>238</v>
      </c>
      <c r="E122" s="236" t="s">
        <v>19</v>
      </c>
      <c r="F122" s="237" t="s">
        <v>1336</v>
      </c>
      <c r="G122" s="234"/>
      <c r="H122" s="238">
        <v>64</v>
      </c>
      <c r="I122" s="239"/>
      <c r="J122" s="234"/>
      <c r="K122" s="234"/>
      <c r="L122" s="240"/>
      <c r="M122" s="241"/>
      <c r="N122" s="242"/>
      <c r="O122" s="242"/>
      <c r="P122" s="242"/>
      <c r="Q122" s="242"/>
      <c r="R122" s="242"/>
      <c r="S122" s="242"/>
      <c r="T122" s="242"/>
      <c r="U122" s="243"/>
      <c r="V122" s="13"/>
      <c r="W122" s="13"/>
      <c r="X122" s="13"/>
      <c r="Y122" s="13"/>
      <c r="Z122" s="13"/>
      <c r="AA122" s="13"/>
      <c r="AB122" s="13"/>
      <c r="AC122" s="13"/>
      <c r="AD122" s="13"/>
      <c r="AE122" s="13"/>
      <c r="AT122" s="244" t="s">
        <v>238</v>
      </c>
      <c r="AU122" s="244" t="s">
        <v>84</v>
      </c>
      <c r="AV122" s="13" t="s">
        <v>84</v>
      </c>
      <c r="AW122" s="13" t="s">
        <v>37</v>
      </c>
      <c r="AX122" s="13" t="s">
        <v>75</v>
      </c>
      <c r="AY122" s="244" t="s">
        <v>227</v>
      </c>
    </row>
    <row r="123" s="14" customFormat="1">
      <c r="A123" s="14"/>
      <c r="B123" s="245"/>
      <c r="C123" s="246"/>
      <c r="D123" s="235" t="s">
        <v>238</v>
      </c>
      <c r="E123" s="247" t="s">
        <v>19</v>
      </c>
      <c r="F123" s="248" t="s">
        <v>240</v>
      </c>
      <c r="G123" s="246"/>
      <c r="H123" s="249">
        <v>64</v>
      </c>
      <c r="I123" s="250"/>
      <c r="J123" s="246"/>
      <c r="K123" s="246"/>
      <c r="L123" s="251"/>
      <c r="M123" s="252"/>
      <c r="N123" s="253"/>
      <c r="O123" s="253"/>
      <c r="P123" s="253"/>
      <c r="Q123" s="253"/>
      <c r="R123" s="253"/>
      <c r="S123" s="253"/>
      <c r="T123" s="253"/>
      <c r="U123" s="254"/>
      <c r="V123" s="14"/>
      <c r="W123" s="14"/>
      <c r="X123" s="14"/>
      <c r="Y123" s="14"/>
      <c r="Z123" s="14"/>
      <c r="AA123" s="14"/>
      <c r="AB123" s="14"/>
      <c r="AC123" s="14"/>
      <c r="AD123" s="14"/>
      <c r="AE123" s="14"/>
      <c r="AT123" s="255" t="s">
        <v>238</v>
      </c>
      <c r="AU123" s="255" t="s">
        <v>84</v>
      </c>
      <c r="AV123" s="14" t="s">
        <v>234</v>
      </c>
      <c r="AW123" s="14" t="s">
        <v>37</v>
      </c>
      <c r="AX123" s="14" t="s">
        <v>82</v>
      </c>
      <c r="AY123" s="255" t="s">
        <v>227</v>
      </c>
    </row>
    <row r="124" s="2" customFormat="1" ht="24.15" customHeight="1">
      <c r="A124" s="40"/>
      <c r="B124" s="41"/>
      <c r="C124" s="215" t="s">
        <v>248</v>
      </c>
      <c r="D124" s="215" t="s">
        <v>229</v>
      </c>
      <c r="E124" s="216" t="s">
        <v>297</v>
      </c>
      <c r="F124" s="217" t="s">
        <v>298</v>
      </c>
      <c r="G124" s="218" t="s">
        <v>259</v>
      </c>
      <c r="H124" s="219">
        <v>1.6000000000000001</v>
      </c>
      <c r="I124" s="220"/>
      <c r="J124" s="221">
        <f>ROUND(I124*H124,2)</f>
        <v>0</v>
      </c>
      <c r="K124" s="217" t="s">
        <v>233</v>
      </c>
      <c r="L124" s="46"/>
      <c r="M124" s="222" t="s">
        <v>19</v>
      </c>
      <c r="N124" s="223" t="s">
        <v>46</v>
      </c>
      <c r="O124" s="86"/>
      <c r="P124" s="224">
        <f>O124*H124</f>
        <v>0</v>
      </c>
      <c r="Q124" s="224">
        <v>0</v>
      </c>
      <c r="R124" s="224">
        <f>Q124*H124</f>
        <v>0</v>
      </c>
      <c r="S124" s="224">
        <v>0.075999999999999998</v>
      </c>
      <c r="T124" s="224">
        <f>S124*H124</f>
        <v>0.1216</v>
      </c>
      <c r="U124" s="225" t="s">
        <v>19</v>
      </c>
      <c r="V124" s="40"/>
      <c r="W124" s="40"/>
      <c r="X124" s="40"/>
      <c r="Y124" s="40"/>
      <c r="Z124" s="40"/>
      <c r="AA124" s="40"/>
      <c r="AB124" s="40"/>
      <c r="AC124" s="40"/>
      <c r="AD124" s="40"/>
      <c r="AE124" s="40"/>
      <c r="AR124" s="226" t="s">
        <v>234</v>
      </c>
      <c r="AT124" s="226" t="s">
        <v>229</v>
      </c>
      <c r="AU124" s="226" t="s">
        <v>84</v>
      </c>
      <c r="AY124" s="19" t="s">
        <v>227</v>
      </c>
      <c r="BE124" s="227">
        <f>IF(N124="základní",J124,0)</f>
        <v>0</v>
      </c>
      <c r="BF124" s="227">
        <f>IF(N124="snížená",J124,0)</f>
        <v>0</v>
      </c>
      <c r="BG124" s="227">
        <f>IF(N124="zákl. přenesená",J124,0)</f>
        <v>0</v>
      </c>
      <c r="BH124" s="227">
        <f>IF(N124="sníž. přenesená",J124,0)</f>
        <v>0</v>
      </c>
      <c r="BI124" s="227">
        <f>IF(N124="nulová",J124,0)</f>
        <v>0</v>
      </c>
      <c r="BJ124" s="19" t="s">
        <v>82</v>
      </c>
      <c r="BK124" s="227">
        <f>ROUND(I124*H124,2)</f>
        <v>0</v>
      </c>
      <c r="BL124" s="19" t="s">
        <v>234</v>
      </c>
      <c r="BM124" s="226" t="s">
        <v>1337</v>
      </c>
    </row>
    <row r="125" s="2" customFormat="1">
      <c r="A125" s="40"/>
      <c r="B125" s="41"/>
      <c r="C125" s="42"/>
      <c r="D125" s="228" t="s">
        <v>236</v>
      </c>
      <c r="E125" s="42"/>
      <c r="F125" s="229" t="s">
        <v>300</v>
      </c>
      <c r="G125" s="42"/>
      <c r="H125" s="42"/>
      <c r="I125" s="230"/>
      <c r="J125" s="42"/>
      <c r="K125" s="42"/>
      <c r="L125" s="46"/>
      <c r="M125" s="231"/>
      <c r="N125" s="232"/>
      <c r="O125" s="86"/>
      <c r="P125" s="86"/>
      <c r="Q125" s="86"/>
      <c r="R125" s="86"/>
      <c r="S125" s="86"/>
      <c r="T125" s="86"/>
      <c r="U125" s="87"/>
      <c r="V125" s="40"/>
      <c r="W125" s="40"/>
      <c r="X125" s="40"/>
      <c r="Y125" s="40"/>
      <c r="Z125" s="40"/>
      <c r="AA125" s="40"/>
      <c r="AB125" s="40"/>
      <c r="AC125" s="40"/>
      <c r="AD125" s="40"/>
      <c r="AE125" s="40"/>
      <c r="AT125" s="19" t="s">
        <v>236</v>
      </c>
      <c r="AU125" s="19" t="s">
        <v>84</v>
      </c>
    </row>
    <row r="126" s="13" customFormat="1">
      <c r="A126" s="13"/>
      <c r="B126" s="233"/>
      <c r="C126" s="234"/>
      <c r="D126" s="235" t="s">
        <v>238</v>
      </c>
      <c r="E126" s="236" t="s">
        <v>19</v>
      </c>
      <c r="F126" s="237" t="s">
        <v>1338</v>
      </c>
      <c r="G126" s="234"/>
      <c r="H126" s="238">
        <v>1.6000000000000001</v>
      </c>
      <c r="I126" s="239"/>
      <c r="J126" s="234"/>
      <c r="K126" s="234"/>
      <c r="L126" s="240"/>
      <c r="M126" s="241"/>
      <c r="N126" s="242"/>
      <c r="O126" s="242"/>
      <c r="P126" s="242"/>
      <c r="Q126" s="242"/>
      <c r="R126" s="242"/>
      <c r="S126" s="242"/>
      <c r="T126" s="242"/>
      <c r="U126" s="243"/>
      <c r="V126" s="13"/>
      <c r="W126" s="13"/>
      <c r="X126" s="13"/>
      <c r="Y126" s="13"/>
      <c r="Z126" s="13"/>
      <c r="AA126" s="13"/>
      <c r="AB126" s="13"/>
      <c r="AC126" s="13"/>
      <c r="AD126" s="13"/>
      <c r="AE126" s="13"/>
      <c r="AT126" s="244" t="s">
        <v>238</v>
      </c>
      <c r="AU126" s="244" t="s">
        <v>84</v>
      </c>
      <c r="AV126" s="13" t="s">
        <v>84</v>
      </c>
      <c r="AW126" s="13" t="s">
        <v>37</v>
      </c>
      <c r="AX126" s="13" t="s">
        <v>75</v>
      </c>
      <c r="AY126" s="244" t="s">
        <v>227</v>
      </c>
    </row>
    <row r="127" s="14" customFormat="1">
      <c r="A127" s="14"/>
      <c r="B127" s="245"/>
      <c r="C127" s="246"/>
      <c r="D127" s="235" t="s">
        <v>238</v>
      </c>
      <c r="E127" s="247" t="s">
        <v>19</v>
      </c>
      <c r="F127" s="248" t="s">
        <v>240</v>
      </c>
      <c r="G127" s="246"/>
      <c r="H127" s="249">
        <v>1.6000000000000001</v>
      </c>
      <c r="I127" s="250"/>
      <c r="J127" s="246"/>
      <c r="K127" s="246"/>
      <c r="L127" s="251"/>
      <c r="M127" s="252"/>
      <c r="N127" s="253"/>
      <c r="O127" s="253"/>
      <c r="P127" s="253"/>
      <c r="Q127" s="253"/>
      <c r="R127" s="253"/>
      <c r="S127" s="253"/>
      <c r="T127" s="253"/>
      <c r="U127" s="254"/>
      <c r="V127" s="14"/>
      <c r="W127" s="14"/>
      <c r="X127" s="14"/>
      <c r="Y127" s="14"/>
      <c r="Z127" s="14"/>
      <c r="AA127" s="14"/>
      <c r="AB127" s="14"/>
      <c r="AC127" s="14"/>
      <c r="AD127" s="14"/>
      <c r="AE127" s="14"/>
      <c r="AT127" s="255" t="s">
        <v>238</v>
      </c>
      <c r="AU127" s="255" t="s">
        <v>84</v>
      </c>
      <c r="AV127" s="14" t="s">
        <v>234</v>
      </c>
      <c r="AW127" s="14" t="s">
        <v>37</v>
      </c>
      <c r="AX127" s="14" t="s">
        <v>82</v>
      </c>
      <c r="AY127" s="255" t="s">
        <v>227</v>
      </c>
    </row>
    <row r="128" s="2" customFormat="1" ht="24.15" customHeight="1">
      <c r="A128" s="40"/>
      <c r="B128" s="41"/>
      <c r="C128" s="215" t="s">
        <v>285</v>
      </c>
      <c r="D128" s="215" t="s">
        <v>229</v>
      </c>
      <c r="E128" s="216" t="s">
        <v>1034</v>
      </c>
      <c r="F128" s="217" t="s">
        <v>1035</v>
      </c>
      <c r="G128" s="218" t="s">
        <v>259</v>
      </c>
      <c r="H128" s="219">
        <v>2.02</v>
      </c>
      <c r="I128" s="220"/>
      <c r="J128" s="221">
        <f>ROUND(I128*H128,2)</f>
        <v>0</v>
      </c>
      <c r="K128" s="217" t="s">
        <v>233</v>
      </c>
      <c r="L128" s="46"/>
      <c r="M128" s="222" t="s">
        <v>19</v>
      </c>
      <c r="N128" s="223" t="s">
        <v>46</v>
      </c>
      <c r="O128" s="86"/>
      <c r="P128" s="224">
        <f>O128*H128</f>
        <v>0</v>
      </c>
      <c r="Q128" s="224">
        <v>0</v>
      </c>
      <c r="R128" s="224">
        <f>Q128*H128</f>
        <v>0</v>
      </c>
      <c r="S128" s="224">
        <v>0.27000000000000002</v>
      </c>
      <c r="T128" s="224">
        <f>S128*H128</f>
        <v>0.5454</v>
      </c>
      <c r="U128" s="225" t="s">
        <v>19</v>
      </c>
      <c r="V128" s="40"/>
      <c r="W128" s="40"/>
      <c r="X128" s="40"/>
      <c r="Y128" s="40"/>
      <c r="Z128" s="40"/>
      <c r="AA128" s="40"/>
      <c r="AB128" s="40"/>
      <c r="AC128" s="40"/>
      <c r="AD128" s="40"/>
      <c r="AE128" s="40"/>
      <c r="AR128" s="226" t="s">
        <v>234</v>
      </c>
      <c r="AT128" s="226" t="s">
        <v>229</v>
      </c>
      <c r="AU128" s="226" t="s">
        <v>84</v>
      </c>
      <c r="AY128" s="19" t="s">
        <v>227</v>
      </c>
      <c r="BE128" s="227">
        <f>IF(N128="základní",J128,0)</f>
        <v>0</v>
      </c>
      <c r="BF128" s="227">
        <f>IF(N128="snížená",J128,0)</f>
        <v>0</v>
      </c>
      <c r="BG128" s="227">
        <f>IF(N128="zákl. přenesená",J128,0)</f>
        <v>0</v>
      </c>
      <c r="BH128" s="227">
        <f>IF(N128="sníž. přenesená",J128,0)</f>
        <v>0</v>
      </c>
      <c r="BI128" s="227">
        <f>IF(N128="nulová",J128,0)</f>
        <v>0</v>
      </c>
      <c r="BJ128" s="19" t="s">
        <v>82</v>
      </c>
      <c r="BK128" s="227">
        <f>ROUND(I128*H128,2)</f>
        <v>0</v>
      </c>
      <c r="BL128" s="19" t="s">
        <v>234</v>
      </c>
      <c r="BM128" s="226" t="s">
        <v>1339</v>
      </c>
    </row>
    <row r="129" s="2" customFormat="1">
      <c r="A129" s="40"/>
      <c r="B129" s="41"/>
      <c r="C129" s="42"/>
      <c r="D129" s="228" t="s">
        <v>236</v>
      </c>
      <c r="E129" s="42"/>
      <c r="F129" s="229" t="s">
        <v>1037</v>
      </c>
      <c r="G129" s="42"/>
      <c r="H129" s="42"/>
      <c r="I129" s="230"/>
      <c r="J129" s="42"/>
      <c r="K129" s="42"/>
      <c r="L129" s="46"/>
      <c r="M129" s="231"/>
      <c r="N129" s="232"/>
      <c r="O129" s="86"/>
      <c r="P129" s="86"/>
      <c r="Q129" s="86"/>
      <c r="R129" s="86"/>
      <c r="S129" s="86"/>
      <c r="T129" s="86"/>
      <c r="U129" s="87"/>
      <c r="V129" s="40"/>
      <c r="W129" s="40"/>
      <c r="X129" s="40"/>
      <c r="Y129" s="40"/>
      <c r="Z129" s="40"/>
      <c r="AA129" s="40"/>
      <c r="AB129" s="40"/>
      <c r="AC129" s="40"/>
      <c r="AD129" s="40"/>
      <c r="AE129" s="40"/>
      <c r="AT129" s="19" t="s">
        <v>236</v>
      </c>
      <c r="AU129" s="19" t="s">
        <v>84</v>
      </c>
    </row>
    <row r="130" s="13" customFormat="1">
      <c r="A130" s="13"/>
      <c r="B130" s="233"/>
      <c r="C130" s="234"/>
      <c r="D130" s="235" t="s">
        <v>238</v>
      </c>
      <c r="E130" s="236" t="s">
        <v>19</v>
      </c>
      <c r="F130" s="237" t="s">
        <v>278</v>
      </c>
      <c r="G130" s="234"/>
      <c r="H130" s="238">
        <v>2.02</v>
      </c>
      <c r="I130" s="239"/>
      <c r="J130" s="234"/>
      <c r="K130" s="234"/>
      <c r="L130" s="240"/>
      <c r="M130" s="241"/>
      <c r="N130" s="242"/>
      <c r="O130" s="242"/>
      <c r="P130" s="242"/>
      <c r="Q130" s="242"/>
      <c r="R130" s="242"/>
      <c r="S130" s="242"/>
      <c r="T130" s="242"/>
      <c r="U130" s="243"/>
      <c r="V130" s="13"/>
      <c r="W130" s="13"/>
      <c r="X130" s="13"/>
      <c r="Y130" s="13"/>
      <c r="Z130" s="13"/>
      <c r="AA130" s="13"/>
      <c r="AB130" s="13"/>
      <c r="AC130" s="13"/>
      <c r="AD130" s="13"/>
      <c r="AE130" s="13"/>
      <c r="AT130" s="244" t="s">
        <v>238</v>
      </c>
      <c r="AU130" s="244" t="s">
        <v>84</v>
      </c>
      <c r="AV130" s="13" t="s">
        <v>84</v>
      </c>
      <c r="AW130" s="13" t="s">
        <v>37</v>
      </c>
      <c r="AX130" s="13" t="s">
        <v>75</v>
      </c>
      <c r="AY130" s="244" t="s">
        <v>227</v>
      </c>
    </row>
    <row r="131" s="14" customFormat="1">
      <c r="A131" s="14"/>
      <c r="B131" s="245"/>
      <c r="C131" s="246"/>
      <c r="D131" s="235" t="s">
        <v>238</v>
      </c>
      <c r="E131" s="247" t="s">
        <v>19</v>
      </c>
      <c r="F131" s="248" t="s">
        <v>240</v>
      </c>
      <c r="G131" s="246"/>
      <c r="H131" s="249">
        <v>2.02</v>
      </c>
      <c r="I131" s="250"/>
      <c r="J131" s="246"/>
      <c r="K131" s="246"/>
      <c r="L131" s="251"/>
      <c r="M131" s="252"/>
      <c r="N131" s="253"/>
      <c r="O131" s="253"/>
      <c r="P131" s="253"/>
      <c r="Q131" s="253"/>
      <c r="R131" s="253"/>
      <c r="S131" s="253"/>
      <c r="T131" s="253"/>
      <c r="U131" s="254"/>
      <c r="V131" s="14"/>
      <c r="W131" s="14"/>
      <c r="X131" s="14"/>
      <c r="Y131" s="14"/>
      <c r="Z131" s="14"/>
      <c r="AA131" s="14"/>
      <c r="AB131" s="14"/>
      <c r="AC131" s="14"/>
      <c r="AD131" s="14"/>
      <c r="AE131" s="14"/>
      <c r="AT131" s="255" t="s">
        <v>238</v>
      </c>
      <c r="AU131" s="255" t="s">
        <v>84</v>
      </c>
      <c r="AV131" s="14" t="s">
        <v>234</v>
      </c>
      <c r="AW131" s="14" t="s">
        <v>37</v>
      </c>
      <c r="AX131" s="14" t="s">
        <v>82</v>
      </c>
      <c r="AY131" s="255" t="s">
        <v>227</v>
      </c>
    </row>
    <row r="132" s="12" customFormat="1" ht="22.8" customHeight="1">
      <c r="A132" s="12"/>
      <c r="B132" s="199"/>
      <c r="C132" s="200"/>
      <c r="D132" s="201" t="s">
        <v>74</v>
      </c>
      <c r="E132" s="213" t="s">
        <v>313</v>
      </c>
      <c r="F132" s="213" t="s">
        <v>314</v>
      </c>
      <c r="G132" s="200"/>
      <c r="H132" s="200"/>
      <c r="I132" s="203"/>
      <c r="J132" s="214">
        <f>BK132</f>
        <v>0</v>
      </c>
      <c r="K132" s="200"/>
      <c r="L132" s="205"/>
      <c r="M132" s="206"/>
      <c r="N132" s="207"/>
      <c r="O132" s="207"/>
      <c r="P132" s="208">
        <f>SUM(P133:P146)</f>
        <v>0</v>
      </c>
      <c r="Q132" s="207"/>
      <c r="R132" s="208">
        <f>SUM(R133:R146)</f>
        <v>0</v>
      </c>
      <c r="S132" s="207"/>
      <c r="T132" s="208">
        <f>SUM(T133:T146)</f>
        <v>0</v>
      </c>
      <c r="U132" s="209"/>
      <c r="V132" s="12"/>
      <c r="W132" s="12"/>
      <c r="X132" s="12"/>
      <c r="Y132" s="12"/>
      <c r="Z132" s="12"/>
      <c r="AA132" s="12"/>
      <c r="AB132" s="12"/>
      <c r="AC132" s="12"/>
      <c r="AD132" s="12"/>
      <c r="AE132" s="12"/>
      <c r="AR132" s="210" t="s">
        <v>82</v>
      </c>
      <c r="AT132" s="211" t="s">
        <v>74</v>
      </c>
      <c r="AU132" s="211" t="s">
        <v>82</v>
      </c>
      <c r="AY132" s="210" t="s">
        <v>227</v>
      </c>
      <c r="BK132" s="212">
        <f>SUM(BK133:BK146)</f>
        <v>0</v>
      </c>
    </row>
    <row r="133" s="2" customFormat="1" ht="24.15" customHeight="1">
      <c r="A133" s="40"/>
      <c r="B133" s="41"/>
      <c r="C133" s="215" t="s">
        <v>245</v>
      </c>
      <c r="D133" s="215" t="s">
        <v>229</v>
      </c>
      <c r="E133" s="216" t="s">
        <v>315</v>
      </c>
      <c r="F133" s="217" t="s">
        <v>316</v>
      </c>
      <c r="G133" s="218" t="s">
        <v>244</v>
      </c>
      <c r="H133" s="219">
        <v>1.159</v>
      </c>
      <c r="I133" s="220"/>
      <c r="J133" s="221">
        <f>ROUND(I133*H133,2)</f>
        <v>0</v>
      </c>
      <c r="K133" s="217" t="s">
        <v>233</v>
      </c>
      <c r="L133" s="46"/>
      <c r="M133" s="222" t="s">
        <v>19</v>
      </c>
      <c r="N133" s="223" t="s">
        <v>46</v>
      </c>
      <c r="O133" s="86"/>
      <c r="P133" s="224">
        <f>O133*H133</f>
        <v>0</v>
      </c>
      <c r="Q133" s="224">
        <v>0</v>
      </c>
      <c r="R133" s="224">
        <f>Q133*H133</f>
        <v>0</v>
      </c>
      <c r="S133" s="224">
        <v>0</v>
      </c>
      <c r="T133" s="224">
        <f>S133*H133</f>
        <v>0</v>
      </c>
      <c r="U133" s="225" t="s">
        <v>19</v>
      </c>
      <c r="V133" s="40"/>
      <c r="W133" s="40"/>
      <c r="X133" s="40"/>
      <c r="Y133" s="40"/>
      <c r="Z133" s="40"/>
      <c r="AA133" s="40"/>
      <c r="AB133" s="40"/>
      <c r="AC133" s="40"/>
      <c r="AD133" s="40"/>
      <c r="AE133" s="40"/>
      <c r="AR133" s="226" t="s">
        <v>234</v>
      </c>
      <c r="AT133" s="226" t="s">
        <v>229</v>
      </c>
      <c r="AU133" s="226" t="s">
        <v>84</v>
      </c>
      <c r="AY133" s="19" t="s">
        <v>227</v>
      </c>
      <c r="BE133" s="227">
        <f>IF(N133="základní",J133,0)</f>
        <v>0</v>
      </c>
      <c r="BF133" s="227">
        <f>IF(N133="snížená",J133,0)</f>
        <v>0</v>
      </c>
      <c r="BG133" s="227">
        <f>IF(N133="zákl. přenesená",J133,0)</f>
        <v>0</v>
      </c>
      <c r="BH133" s="227">
        <f>IF(N133="sníž. přenesená",J133,0)</f>
        <v>0</v>
      </c>
      <c r="BI133" s="227">
        <f>IF(N133="nulová",J133,0)</f>
        <v>0</v>
      </c>
      <c r="BJ133" s="19" t="s">
        <v>82</v>
      </c>
      <c r="BK133" s="227">
        <f>ROUND(I133*H133,2)</f>
        <v>0</v>
      </c>
      <c r="BL133" s="19" t="s">
        <v>234</v>
      </c>
      <c r="BM133" s="226" t="s">
        <v>1340</v>
      </c>
    </row>
    <row r="134" s="2" customFormat="1">
      <c r="A134" s="40"/>
      <c r="B134" s="41"/>
      <c r="C134" s="42"/>
      <c r="D134" s="228" t="s">
        <v>236</v>
      </c>
      <c r="E134" s="42"/>
      <c r="F134" s="229" t="s">
        <v>318</v>
      </c>
      <c r="G134" s="42"/>
      <c r="H134" s="42"/>
      <c r="I134" s="230"/>
      <c r="J134" s="42"/>
      <c r="K134" s="42"/>
      <c r="L134" s="46"/>
      <c r="M134" s="231"/>
      <c r="N134" s="232"/>
      <c r="O134" s="86"/>
      <c r="P134" s="86"/>
      <c r="Q134" s="86"/>
      <c r="R134" s="86"/>
      <c r="S134" s="86"/>
      <c r="T134" s="86"/>
      <c r="U134" s="87"/>
      <c r="V134" s="40"/>
      <c r="W134" s="40"/>
      <c r="X134" s="40"/>
      <c r="Y134" s="40"/>
      <c r="Z134" s="40"/>
      <c r="AA134" s="40"/>
      <c r="AB134" s="40"/>
      <c r="AC134" s="40"/>
      <c r="AD134" s="40"/>
      <c r="AE134" s="40"/>
      <c r="AT134" s="19" t="s">
        <v>236</v>
      </c>
      <c r="AU134" s="19" t="s">
        <v>84</v>
      </c>
    </row>
    <row r="135" s="2" customFormat="1" ht="33" customHeight="1">
      <c r="A135" s="40"/>
      <c r="B135" s="41"/>
      <c r="C135" s="215" t="s">
        <v>255</v>
      </c>
      <c r="D135" s="215" t="s">
        <v>229</v>
      </c>
      <c r="E135" s="216" t="s">
        <v>1041</v>
      </c>
      <c r="F135" s="217" t="s">
        <v>1042</v>
      </c>
      <c r="G135" s="218" t="s">
        <v>244</v>
      </c>
      <c r="H135" s="219">
        <v>3.4769999999999999</v>
      </c>
      <c r="I135" s="220"/>
      <c r="J135" s="221">
        <f>ROUND(I135*H135,2)</f>
        <v>0</v>
      </c>
      <c r="K135" s="217" t="s">
        <v>233</v>
      </c>
      <c r="L135" s="46"/>
      <c r="M135" s="222" t="s">
        <v>19</v>
      </c>
      <c r="N135" s="223" t="s">
        <v>46</v>
      </c>
      <c r="O135" s="86"/>
      <c r="P135" s="224">
        <f>O135*H135</f>
        <v>0</v>
      </c>
      <c r="Q135" s="224">
        <v>0</v>
      </c>
      <c r="R135" s="224">
        <f>Q135*H135</f>
        <v>0</v>
      </c>
      <c r="S135" s="224">
        <v>0</v>
      </c>
      <c r="T135" s="224">
        <f>S135*H135</f>
        <v>0</v>
      </c>
      <c r="U135" s="225" t="s">
        <v>19</v>
      </c>
      <c r="V135" s="40"/>
      <c r="W135" s="40"/>
      <c r="X135" s="40"/>
      <c r="Y135" s="40"/>
      <c r="Z135" s="40"/>
      <c r="AA135" s="40"/>
      <c r="AB135" s="40"/>
      <c r="AC135" s="40"/>
      <c r="AD135" s="40"/>
      <c r="AE135" s="40"/>
      <c r="AR135" s="226" t="s">
        <v>234</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1341</v>
      </c>
    </row>
    <row r="136" s="2" customFormat="1">
      <c r="A136" s="40"/>
      <c r="B136" s="41"/>
      <c r="C136" s="42"/>
      <c r="D136" s="228" t="s">
        <v>236</v>
      </c>
      <c r="E136" s="42"/>
      <c r="F136" s="229" t="s">
        <v>1044</v>
      </c>
      <c r="G136" s="42"/>
      <c r="H136" s="42"/>
      <c r="I136" s="230"/>
      <c r="J136" s="42"/>
      <c r="K136" s="42"/>
      <c r="L136" s="46"/>
      <c r="M136" s="231"/>
      <c r="N136" s="232"/>
      <c r="O136" s="86"/>
      <c r="P136" s="86"/>
      <c r="Q136" s="86"/>
      <c r="R136" s="86"/>
      <c r="S136" s="86"/>
      <c r="T136" s="86"/>
      <c r="U136" s="87"/>
      <c r="V136" s="40"/>
      <c r="W136" s="40"/>
      <c r="X136" s="40"/>
      <c r="Y136" s="40"/>
      <c r="Z136" s="40"/>
      <c r="AA136" s="40"/>
      <c r="AB136" s="40"/>
      <c r="AC136" s="40"/>
      <c r="AD136" s="40"/>
      <c r="AE136" s="40"/>
      <c r="AT136" s="19" t="s">
        <v>236</v>
      </c>
      <c r="AU136" s="19" t="s">
        <v>84</v>
      </c>
    </row>
    <row r="137" s="13" customFormat="1">
      <c r="A137" s="13"/>
      <c r="B137" s="233"/>
      <c r="C137" s="234"/>
      <c r="D137" s="235" t="s">
        <v>238</v>
      </c>
      <c r="E137" s="236" t="s">
        <v>19</v>
      </c>
      <c r="F137" s="237" t="s">
        <v>1342</v>
      </c>
      <c r="G137" s="234"/>
      <c r="H137" s="238">
        <v>3.4769999999999999</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84</v>
      </c>
      <c r="AV137" s="13" t="s">
        <v>84</v>
      </c>
      <c r="AW137" s="13" t="s">
        <v>37</v>
      </c>
      <c r="AX137" s="13" t="s">
        <v>75</v>
      </c>
      <c r="AY137" s="244" t="s">
        <v>227</v>
      </c>
    </row>
    <row r="138" s="14" customFormat="1">
      <c r="A138" s="14"/>
      <c r="B138" s="245"/>
      <c r="C138" s="246"/>
      <c r="D138" s="235" t="s">
        <v>238</v>
      </c>
      <c r="E138" s="247" t="s">
        <v>19</v>
      </c>
      <c r="F138" s="248" t="s">
        <v>240</v>
      </c>
      <c r="G138" s="246"/>
      <c r="H138" s="249">
        <v>3.4769999999999999</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84</v>
      </c>
      <c r="AV138" s="14" t="s">
        <v>234</v>
      </c>
      <c r="AW138" s="14" t="s">
        <v>37</v>
      </c>
      <c r="AX138" s="14" t="s">
        <v>82</v>
      </c>
      <c r="AY138" s="255" t="s">
        <v>227</v>
      </c>
    </row>
    <row r="139" s="2" customFormat="1" ht="21.75" customHeight="1">
      <c r="A139" s="40"/>
      <c r="B139" s="41"/>
      <c r="C139" s="215" t="s">
        <v>117</v>
      </c>
      <c r="D139" s="215" t="s">
        <v>229</v>
      </c>
      <c r="E139" s="216" t="s">
        <v>319</v>
      </c>
      <c r="F139" s="217" t="s">
        <v>320</v>
      </c>
      <c r="G139" s="218" t="s">
        <v>244</v>
      </c>
      <c r="H139" s="219">
        <v>1.159</v>
      </c>
      <c r="I139" s="220"/>
      <c r="J139" s="221">
        <f>ROUND(I139*H139,2)</f>
        <v>0</v>
      </c>
      <c r="K139" s="217" t="s">
        <v>233</v>
      </c>
      <c r="L139" s="46"/>
      <c r="M139" s="222" t="s">
        <v>19</v>
      </c>
      <c r="N139" s="223" t="s">
        <v>46</v>
      </c>
      <c r="O139" s="86"/>
      <c r="P139" s="224">
        <f>O139*H139</f>
        <v>0</v>
      </c>
      <c r="Q139" s="224">
        <v>0</v>
      </c>
      <c r="R139" s="224">
        <f>Q139*H139</f>
        <v>0</v>
      </c>
      <c r="S139" s="224">
        <v>0</v>
      </c>
      <c r="T139" s="224">
        <f>S139*H139</f>
        <v>0</v>
      </c>
      <c r="U139" s="225" t="s">
        <v>19</v>
      </c>
      <c r="V139" s="40"/>
      <c r="W139" s="40"/>
      <c r="X139" s="40"/>
      <c r="Y139" s="40"/>
      <c r="Z139" s="40"/>
      <c r="AA139" s="40"/>
      <c r="AB139" s="40"/>
      <c r="AC139" s="40"/>
      <c r="AD139" s="40"/>
      <c r="AE139" s="40"/>
      <c r="AR139" s="226" t="s">
        <v>234</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1343</v>
      </c>
    </row>
    <row r="140" s="2" customFormat="1">
      <c r="A140" s="40"/>
      <c r="B140" s="41"/>
      <c r="C140" s="42"/>
      <c r="D140" s="228" t="s">
        <v>236</v>
      </c>
      <c r="E140" s="42"/>
      <c r="F140" s="229" t="s">
        <v>322</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2" customFormat="1" ht="24.15" customHeight="1">
      <c r="A141" s="40"/>
      <c r="B141" s="41"/>
      <c r="C141" s="215" t="s">
        <v>120</v>
      </c>
      <c r="D141" s="215" t="s">
        <v>229</v>
      </c>
      <c r="E141" s="216" t="s">
        <v>324</v>
      </c>
      <c r="F141" s="217" t="s">
        <v>325</v>
      </c>
      <c r="G141" s="218" t="s">
        <v>244</v>
      </c>
      <c r="H141" s="219">
        <v>4.6360000000000001</v>
      </c>
      <c r="I141" s="220"/>
      <c r="J141" s="221">
        <f>ROUND(I141*H141,2)</f>
        <v>0</v>
      </c>
      <c r="K141" s="217" t="s">
        <v>233</v>
      </c>
      <c r="L141" s="46"/>
      <c r="M141" s="222" t="s">
        <v>19</v>
      </c>
      <c r="N141" s="223" t="s">
        <v>46</v>
      </c>
      <c r="O141" s="86"/>
      <c r="P141" s="224">
        <f>O141*H141</f>
        <v>0</v>
      </c>
      <c r="Q141" s="224">
        <v>0</v>
      </c>
      <c r="R141" s="224">
        <f>Q141*H141</f>
        <v>0</v>
      </c>
      <c r="S141" s="224">
        <v>0</v>
      </c>
      <c r="T141" s="224">
        <f>S141*H141</f>
        <v>0</v>
      </c>
      <c r="U141" s="225" t="s">
        <v>19</v>
      </c>
      <c r="V141" s="40"/>
      <c r="W141" s="40"/>
      <c r="X141" s="40"/>
      <c r="Y141" s="40"/>
      <c r="Z141" s="40"/>
      <c r="AA141" s="40"/>
      <c r="AB141" s="40"/>
      <c r="AC141" s="40"/>
      <c r="AD141" s="40"/>
      <c r="AE141" s="40"/>
      <c r="AR141" s="226" t="s">
        <v>234</v>
      </c>
      <c r="AT141" s="226" t="s">
        <v>229</v>
      </c>
      <c r="AU141" s="226" t="s">
        <v>84</v>
      </c>
      <c r="AY141" s="19" t="s">
        <v>227</v>
      </c>
      <c r="BE141" s="227">
        <f>IF(N141="základní",J141,0)</f>
        <v>0</v>
      </c>
      <c r="BF141" s="227">
        <f>IF(N141="snížená",J141,0)</f>
        <v>0</v>
      </c>
      <c r="BG141" s="227">
        <f>IF(N141="zákl. přenesená",J141,0)</f>
        <v>0</v>
      </c>
      <c r="BH141" s="227">
        <f>IF(N141="sníž. přenesená",J141,0)</f>
        <v>0</v>
      </c>
      <c r="BI141" s="227">
        <f>IF(N141="nulová",J141,0)</f>
        <v>0</v>
      </c>
      <c r="BJ141" s="19" t="s">
        <v>82</v>
      </c>
      <c r="BK141" s="227">
        <f>ROUND(I141*H141,2)</f>
        <v>0</v>
      </c>
      <c r="BL141" s="19" t="s">
        <v>234</v>
      </c>
      <c r="BM141" s="226" t="s">
        <v>1344</v>
      </c>
    </row>
    <row r="142" s="2" customFormat="1">
      <c r="A142" s="40"/>
      <c r="B142" s="41"/>
      <c r="C142" s="42"/>
      <c r="D142" s="228" t="s">
        <v>236</v>
      </c>
      <c r="E142" s="42"/>
      <c r="F142" s="229" t="s">
        <v>327</v>
      </c>
      <c r="G142" s="42"/>
      <c r="H142" s="42"/>
      <c r="I142" s="230"/>
      <c r="J142" s="42"/>
      <c r="K142" s="42"/>
      <c r="L142" s="46"/>
      <c r="M142" s="231"/>
      <c r="N142" s="232"/>
      <c r="O142" s="86"/>
      <c r="P142" s="86"/>
      <c r="Q142" s="86"/>
      <c r="R142" s="86"/>
      <c r="S142" s="86"/>
      <c r="T142" s="86"/>
      <c r="U142" s="87"/>
      <c r="V142" s="40"/>
      <c r="W142" s="40"/>
      <c r="X142" s="40"/>
      <c r="Y142" s="40"/>
      <c r="Z142" s="40"/>
      <c r="AA142" s="40"/>
      <c r="AB142" s="40"/>
      <c r="AC142" s="40"/>
      <c r="AD142" s="40"/>
      <c r="AE142" s="40"/>
      <c r="AT142" s="19" t="s">
        <v>236</v>
      </c>
      <c r="AU142" s="19" t="s">
        <v>84</v>
      </c>
    </row>
    <row r="143" s="13" customFormat="1">
      <c r="A143" s="13"/>
      <c r="B143" s="233"/>
      <c r="C143" s="234"/>
      <c r="D143" s="235" t="s">
        <v>238</v>
      </c>
      <c r="E143" s="236" t="s">
        <v>19</v>
      </c>
      <c r="F143" s="237" t="s">
        <v>1345</v>
      </c>
      <c r="G143" s="234"/>
      <c r="H143" s="238">
        <v>4.6360000000000001</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84</v>
      </c>
      <c r="AV143" s="13" t="s">
        <v>84</v>
      </c>
      <c r="AW143" s="13" t="s">
        <v>37</v>
      </c>
      <c r="AX143" s="13" t="s">
        <v>75</v>
      </c>
      <c r="AY143" s="244" t="s">
        <v>227</v>
      </c>
    </row>
    <row r="144" s="14" customFormat="1">
      <c r="A144" s="14"/>
      <c r="B144" s="245"/>
      <c r="C144" s="246"/>
      <c r="D144" s="235" t="s">
        <v>238</v>
      </c>
      <c r="E144" s="247" t="s">
        <v>19</v>
      </c>
      <c r="F144" s="248" t="s">
        <v>240</v>
      </c>
      <c r="G144" s="246"/>
      <c r="H144" s="249">
        <v>4.6360000000000001</v>
      </c>
      <c r="I144" s="250"/>
      <c r="J144" s="246"/>
      <c r="K144" s="246"/>
      <c r="L144" s="251"/>
      <c r="M144" s="252"/>
      <c r="N144" s="253"/>
      <c r="O144" s="253"/>
      <c r="P144" s="253"/>
      <c r="Q144" s="253"/>
      <c r="R144" s="253"/>
      <c r="S144" s="253"/>
      <c r="T144" s="253"/>
      <c r="U144" s="254"/>
      <c r="V144" s="14"/>
      <c r="W144" s="14"/>
      <c r="X144" s="14"/>
      <c r="Y144" s="14"/>
      <c r="Z144" s="14"/>
      <c r="AA144" s="14"/>
      <c r="AB144" s="14"/>
      <c r="AC144" s="14"/>
      <c r="AD144" s="14"/>
      <c r="AE144" s="14"/>
      <c r="AT144" s="255" t="s">
        <v>238</v>
      </c>
      <c r="AU144" s="255" t="s">
        <v>84</v>
      </c>
      <c r="AV144" s="14" t="s">
        <v>234</v>
      </c>
      <c r="AW144" s="14" t="s">
        <v>37</v>
      </c>
      <c r="AX144" s="14" t="s">
        <v>82</v>
      </c>
      <c r="AY144" s="255" t="s">
        <v>227</v>
      </c>
    </row>
    <row r="145" s="2" customFormat="1" ht="24.15" customHeight="1">
      <c r="A145" s="40"/>
      <c r="B145" s="41"/>
      <c r="C145" s="215" t="s">
        <v>8</v>
      </c>
      <c r="D145" s="215" t="s">
        <v>229</v>
      </c>
      <c r="E145" s="216" t="s">
        <v>330</v>
      </c>
      <c r="F145" s="217" t="s">
        <v>331</v>
      </c>
      <c r="G145" s="218" t="s">
        <v>244</v>
      </c>
      <c r="H145" s="219">
        <v>1.159</v>
      </c>
      <c r="I145" s="220"/>
      <c r="J145" s="221">
        <f>ROUND(I145*H145,2)</f>
        <v>0</v>
      </c>
      <c r="K145" s="217" t="s">
        <v>233</v>
      </c>
      <c r="L145" s="46"/>
      <c r="M145" s="222" t="s">
        <v>19</v>
      </c>
      <c r="N145" s="223" t="s">
        <v>46</v>
      </c>
      <c r="O145" s="86"/>
      <c r="P145" s="224">
        <f>O145*H145</f>
        <v>0</v>
      </c>
      <c r="Q145" s="224">
        <v>0</v>
      </c>
      <c r="R145" s="224">
        <f>Q145*H145</f>
        <v>0</v>
      </c>
      <c r="S145" s="224">
        <v>0</v>
      </c>
      <c r="T145" s="224">
        <f>S145*H145</f>
        <v>0</v>
      </c>
      <c r="U145" s="225" t="s">
        <v>19</v>
      </c>
      <c r="V145" s="40"/>
      <c r="W145" s="40"/>
      <c r="X145" s="40"/>
      <c r="Y145" s="40"/>
      <c r="Z145" s="40"/>
      <c r="AA145" s="40"/>
      <c r="AB145" s="40"/>
      <c r="AC145" s="40"/>
      <c r="AD145" s="40"/>
      <c r="AE145" s="40"/>
      <c r="AR145" s="226" t="s">
        <v>234</v>
      </c>
      <c r="AT145" s="226" t="s">
        <v>229</v>
      </c>
      <c r="AU145" s="226" t="s">
        <v>84</v>
      </c>
      <c r="AY145" s="19" t="s">
        <v>227</v>
      </c>
      <c r="BE145" s="227">
        <f>IF(N145="základní",J145,0)</f>
        <v>0</v>
      </c>
      <c r="BF145" s="227">
        <f>IF(N145="snížená",J145,0)</f>
        <v>0</v>
      </c>
      <c r="BG145" s="227">
        <f>IF(N145="zákl. přenesená",J145,0)</f>
        <v>0</v>
      </c>
      <c r="BH145" s="227">
        <f>IF(N145="sníž. přenesená",J145,0)</f>
        <v>0</v>
      </c>
      <c r="BI145" s="227">
        <f>IF(N145="nulová",J145,0)</f>
        <v>0</v>
      </c>
      <c r="BJ145" s="19" t="s">
        <v>82</v>
      </c>
      <c r="BK145" s="227">
        <f>ROUND(I145*H145,2)</f>
        <v>0</v>
      </c>
      <c r="BL145" s="19" t="s">
        <v>234</v>
      </c>
      <c r="BM145" s="226" t="s">
        <v>1346</v>
      </c>
    </row>
    <row r="146" s="2" customFormat="1">
      <c r="A146" s="40"/>
      <c r="B146" s="41"/>
      <c r="C146" s="42"/>
      <c r="D146" s="228" t="s">
        <v>236</v>
      </c>
      <c r="E146" s="42"/>
      <c r="F146" s="229" t="s">
        <v>333</v>
      </c>
      <c r="G146" s="42"/>
      <c r="H146" s="42"/>
      <c r="I146" s="230"/>
      <c r="J146" s="42"/>
      <c r="K146" s="42"/>
      <c r="L146" s="46"/>
      <c r="M146" s="231"/>
      <c r="N146" s="232"/>
      <c r="O146" s="86"/>
      <c r="P146" s="86"/>
      <c r="Q146" s="86"/>
      <c r="R146" s="86"/>
      <c r="S146" s="86"/>
      <c r="T146" s="86"/>
      <c r="U146" s="87"/>
      <c r="V146" s="40"/>
      <c r="W146" s="40"/>
      <c r="X146" s="40"/>
      <c r="Y146" s="40"/>
      <c r="Z146" s="40"/>
      <c r="AA146" s="40"/>
      <c r="AB146" s="40"/>
      <c r="AC146" s="40"/>
      <c r="AD146" s="40"/>
      <c r="AE146" s="40"/>
      <c r="AT146" s="19" t="s">
        <v>236</v>
      </c>
      <c r="AU146" s="19" t="s">
        <v>84</v>
      </c>
    </row>
    <row r="147" s="12" customFormat="1" ht="25.92" customHeight="1">
      <c r="A147" s="12"/>
      <c r="B147" s="199"/>
      <c r="C147" s="200"/>
      <c r="D147" s="201" t="s">
        <v>74</v>
      </c>
      <c r="E147" s="202" t="s">
        <v>341</v>
      </c>
      <c r="F147" s="202" t="s">
        <v>342</v>
      </c>
      <c r="G147" s="200"/>
      <c r="H147" s="200"/>
      <c r="I147" s="203"/>
      <c r="J147" s="204">
        <f>BK147</f>
        <v>0</v>
      </c>
      <c r="K147" s="200"/>
      <c r="L147" s="205"/>
      <c r="M147" s="206"/>
      <c r="N147" s="207"/>
      <c r="O147" s="207"/>
      <c r="P147" s="208">
        <f>P148+P153+P158+P167</f>
        <v>0</v>
      </c>
      <c r="Q147" s="207"/>
      <c r="R147" s="208">
        <f>R148+R153+R158+R167</f>
        <v>0.076200000000000004</v>
      </c>
      <c r="S147" s="207"/>
      <c r="T147" s="208">
        <f>T148+T153+T158+T167</f>
        <v>0.49204199999999998</v>
      </c>
      <c r="U147" s="209"/>
      <c r="V147" s="12"/>
      <c r="W147" s="12"/>
      <c r="X147" s="12"/>
      <c r="Y147" s="12"/>
      <c r="Z147" s="12"/>
      <c r="AA147" s="12"/>
      <c r="AB147" s="12"/>
      <c r="AC147" s="12"/>
      <c r="AD147" s="12"/>
      <c r="AE147" s="12"/>
      <c r="AR147" s="210" t="s">
        <v>84</v>
      </c>
      <c r="AT147" s="211" t="s">
        <v>74</v>
      </c>
      <c r="AU147" s="211" t="s">
        <v>75</v>
      </c>
      <c r="AY147" s="210" t="s">
        <v>227</v>
      </c>
      <c r="BK147" s="212">
        <f>BK148+BK153+BK158+BK167</f>
        <v>0</v>
      </c>
    </row>
    <row r="148" s="12" customFormat="1" ht="22.8" customHeight="1">
      <c r="A148" s="12"/>
      <c r="B148" s="199"/>
      <c r="C148" s="200"/>
      <c r="D148" s="201" t="s">
        <v>74</v>
      </c>
      <c r="E148" s="213" t="s">
        <v>1347</v>
      </c>
      <c r="F148" s="213" t="s">
        <v>1348</v>
      </c>
      <c r="G148" s="200"/>
      <c r="H148" s="200"/>
      <c r="I148" s="203"/>
      <c r="J148" s="214">
        <f>BK148</f>
        <v>0</v>
      </c>
      <c r="K148" s="200"/>
      <c r="L148" s="205"/>
      <c r="M148" s="206"/>
      <c r="N148" s="207"/>
      <c r="O148" s="207"/>
      <c r="P148" s="208">
        <f>SUM(P149:P152)</f>
        <v>0</v>
      </c>
      <c r="Q148" s="207"/>
      <c r="R148" s="208">
        <f>SUM(R149:R152)</f>
        <v>0</v>
      </c>
      <c r="S148" s="207"/>
      <c r="T148" s="208">
        <f>SUM(T149:T152)</f>
        <v>0.34079999999999999</v>
      </c>
      <c r="U148" s="209"/>
      <c r="V148" s="12"/>
      <c r="W148" s="12"/>
      <c r="X148" s="12"/>
      <c r="Y148" s="12"/>
      <c r="Z148" s="12"/>
      <c r="AA148" s="12"/>
      <c r="AB148" s="12"/>
      <c r="AC148" s="12"/>
      <c r="AD148" s="12"/>
      <c r="AE148" s="12"/>
      <c r="AR148" s="210" t="s">
        <v>84</v>
      </c>
      <c r="AT148" s="211" t="s">
        <v>74</v>
      </c>
      <c r="AU148" s="211" t="s">
        <v>82</v>
      </c>
      <c r="AY148" s="210" t="s">
        <v>227</v>
      </c>
      <c r="BK148" s="212">
        <f>SUM(BK149:BK152)</f>
        <v>0</v>
      </c>
    </row>
    <row r="149" s="2" customFormat="1" ht="16.5" customHeight="1">
      <c r="A149" s="40"/>
      <c r="B149" s="41"/>
      <c r="C149" s="215" t="s">
        <v>125</v>
      </c>
      <c r="D149" s="215" t="s">
        <v>229</v>
      </c>
      <c r="E149" s="216" t="s">
        <v>1349</v>
      </c>
      <c r="F149" s="217" t="s">
        <v>1350</v>
      </c>
      <c r="G149" s="218" t="s">
        <v>259</v>
      </c>
      <c r="H149" s="219">
        <v>32</v>
      </c>
      <c r="I149" s="220"/>
      <c r="J149" s="221">
        <f>ROUND(I149*H149,2)</f>
        <v>0</v>
      </c>
      <c r="K149" s="217" t="s">
        <v>233</v>
      </c>
      <c r="L149" s="46"/>
      <c r="M149" s="222" t="s">
        <v>19</v>
      </c>
      <c r="N149" s="223" t="s">
        <v>46</v>
      </c>
      <c r="O149" s="86"/>
      <c r="P149" s="224">
        <f>O149*H149</f>
        <v>0</v>
      </c>
      <c r="Q149" s="224">
        <v>0</v>
      </c>
      <c r="R149" s="224">
        <f>Q149*H149</f>
        <v>0</v>
      </c>
      <c r="S149" s="224">
        <v>0.01065</v>
      </c>
      <c r="T149" s="224">
        <f>S149*H149</f>
        <v>0.34079999999999999</v>
      </c>
      <c r="U149" s="225" t="s">
        <v>19</v>
      </c>
      <c r="V149" s="40"/>
      <c r="W149" s="40"/>
      <c r="X149" s="40"/>
      <c r="Y149" s="40"/>
      <c r="Z149" s="40"/>
      <c r="AA149" s="40"/>
      <c r="AB149" s="40"/>
      <c r="AC149" s="40"/>
      <c r="AD149" s="40"/>
      <c r="AE149" s="40"/>
      <c r="AR149" s="226" t="s">
        <v>336</v>
      </c>
      <c r="AT149" s="226" t="s">
        <v>229</v>
      </c>
      <c r="AU149" s="226" t="s">
        <v>84</v>
      </c>
      <c r="AY149" s="19" t="s">
        <v>227</v>
      </c>
      <c r="BE149" s="227">
        <f>IF(N149="základní",J149,0)</f>
        <v>0</v>
      </c>
      <c r="BF149" s="227">
        <f>IF(N149="snížená",J149,0)</f>
        <v>0</v>
      </c>
      <c r="BG149" s="227">
        <f>IF(N149="zákl. přenesená",J149,0)</f>
        <v>0</v>
      </c>
      <c r="BH149" s="227">
        <f>IF(N149="sníž. přenesená",J149,0)</f>
        <v>0</v>
      </c>
      <c r="BI149" s="227">
        <f>IF(N149="nulová",J149,0)</f>
        <v>0</v>
      </c>
      <c r="BJ149" s="19" t="s">
        <v>82</v>
      </c>
      <c r="BK149" s="227">
        <f>ROUND(I149*H149,2)</f>
        <v>0</v>
      </c>
      <c r="BL149" s="19" t="s">
        <v>336</v>
      </c>
      <c r="BM149" s="226" t="s">
        <v>1351</v>
      </c>
    </row>
    <row r="150" s="2" customFormat="1">
      <c r="A150" s="40"/>
      <c r="B150" s="41"/>
      <c r="C150" s="42"/>
      <c r="D150" s="228" t="s">
        <v>236</v>
      </c>
      <c r="E150" s="42"/>
      <c r="F150" s="229" t="s">
        <v>1352</v>
      </c>
      <c r="G150" s="42"/>
      <c r="H150" s="42"/>
      <c r="I150" s="230"/>
      <c r="J150" s="42"/>
      <c r="K150" s="42"/>
      <c r="L150" s="46"/>
      <c r="M150" s="231"/>
      <c r="N150" s="232"/>
      <c r="O150" s="86"/>
      <c r="P150" s="86"/>
      <c r="Q150" s="86"/>
      <c r="R150" s="86"/>
      <c r="S150" s="86"/>
      <c r="T150" s="86"/>
      <c r="U150" s="87"/>
      <c r="V150" s="40"/>
      <c r="W150" s="40"/>
      <c r="X150" s="40"/>
      <c r="Y150" s="40"/>
      <c r="Z150" s="40"/>
      <c r="AA150" s="40"/>
      <c r="AB150" s="40"/>
      <c r="AC150" s="40"/>
      <c r="AD150" s="40"/>
      <c r="AE150" s="40"/>
      <c r="AT150" s="19" t="s">
        <v>236</v>
      </c>
      <c r="AU150" s="19" t="s">
        <v>84</v>
      </c>
    </row>
    <row r="151" s="13" customFormat="1">
      <c r="A151" s="13"/>
      <c r="B151" s="233"/>
      <c r="C151" s="234"/>
      <c r="D151" s="235" t="s">
        <v>238</v>
      </c>
      <c r="E151" s="236" t="s">
        <v>19</v>
      </c>
      <c r="F151" s="237" t="s">
        <v>491</v>
      </c>
      <c r="G151" s="234"/>
      <c r="H151" s="238">
        <v>32</v>
      </c>
      <c r="I151" s="239"/>
      <c r="J151" s="234"/>
      <c r="K151" s="234"/>
      <c r="L151" s="240"/>
      <c r="M151" s="241"/>
      <c r="N151" s="242"/>
      <c r="O151" s="242"/>
      <c r="P151" s="242"/>
      <c r="Q151" s="242"/>
      <c r="R151" s="242"/>
      <c r="S151" s="242"/>
      <c r="T151" s="242"/>
      <c r="U151" s="243"/>
      <c r="V151" s="13"/>
      <c r="W151" s="13"/>
      <c r="X151" s="13"/>
      <c r="Y151" s="13"/>
      <c r="Z151" s="13"/>
      <c r="AA151" s="13"/>
      <c r="AB151" s="13"/>
      <c r="AC151" s="13"/>
      <c r="AD151" s="13"/>
      <c r="AE151" s="13"/>
      <c r="AT151" s="244" t="s">
        <v>238</v>
      </c>
      <c r="AU151" s="244" t="s">
        <v>84</v>
      </c>
      <c r="AV151" s="13" t="s">
        <v>84</v>
      </c>
      <c r="AW151" s="13" t="s">
        <v>37</v>
      </c>
      <c r="AX151" s="13" t="s">
        <v>75</v>
      </c>
      <c r="AY151" s="244" t="s">
        <v>227</v>
      </c>
    </row>
    <row r="152" s="14" customFormat="1">
      <c r="A152" s="14"/>
      <c r="B152" s="245"/>
      <c r="C152" s="246"/>
      <c r="D152" s="235" t="s">
        <v>238</v>
      </c>
      <c r="E152" s="247" t="s">
        <v>19</v>
      </c>
      <c r="F152" s="248" t="s">
        <v>240</v>
      </c>
      <c r="G152" s="246"/>
      <c r="H152" s="249">
        <v>32</v>
      </c>
      <c r="I152" s="250"/>
      <c r="J152" s="246"/>
      <c r="K152" s="246"/>
      <c r="L152" s="251"/>
      <c r="M152" s="252"/>
      <c r="N152" s="253"/>
      <c r="O152" s="253"/>
      <c r="P152" s="253"/>
      <c r="Q152" s="253"/>
      <c r="R152" s="253"/>
      <c r="S152" s="253"/>
      <c r="T152" s="253"/>
      <c r="U152" s="254"/>
      <c r="V152" s="14"/>
      <c r="W152" s="14"/>
      <c r="X152" s="14"/>
      <c r="Y152" s="14"/>
      <c r="Z152" s="14"/>
      <c r="AA152" s="14"/>
      <c r="AB152" s="14"/>
      <c r="AC152" s="14"/>
      <c r="AD152" s="14"/>
      <c r="AE152" s="14"/>
      <c r="AT152" s="255" t="s">
        <v>238</v>
      </c>
      <c r="AU152" s="255" t="s">
        <v>84</v>
      </c>
      <c r="AV152" s="14" t="s">
        <v>234</v>
      </c>
      <c r="AW152" s="14" t="s">
        <v>37</v>
      </c>
      <c r="AX152" s="14" t="s">
        <v>82</v>
      </c>
      <c r="AY152" s="255" t="s">
        <v>227</v>
      </c>
    </row>
    <row r="153" s="12" customFormat="1" ht="22.8" customHeight="1">
      <c r="A153" s="12"/>
      <c r="B153" s="199"/>
      <c r="C153" s="200"/>
      <c r="D153" s="201" t="s">
        <v>74</v>
      </c>
      <c r="E153" s="213" t="s">
        <v>343</v>
      </c>
      <c r="F153" s="213" t="s">
        <v>344</v>
      </c>
      <c r="G153" s="200"/>
      <c r="H153" s="200"/>
      <c r="I153" s="203"/>
      <c r="J153" s="214">
        <f>BK153</f>
        <v>0</v>
      </c>
      <c r="K153" s="200"/>
      <c r="L153" s="205"/>
      <c r="M153" s="206"/>
      <c r="N153" s="207"/>
      <c r="O153" s="207"/>
      <c r="P153" s="208">
        <f>SUM(P154:P157)</f>
        <v>0</v>
      </c>
      <c r="Q153" s="207"/>
      <c r="R153" s="208">
        <f>SUM(R154:R157)</f>
        <v>0</v>
      </c>
      <c r="S153" s="207"/>
      <c r="T153" s="208">
        <f>SUM(T154:T157)</f>
        <v>0.024</v>
      </c>
      <c r="U153" s="209"/>
      <c r="V153" s="12"/>
      <c r="W153" s="12"/>
      <c r="X153" s="12"/>
      <c r="Y153" s="12"/>
      <c r="Z153" s="12"/>
      <c r="AA153" s="12"/>
      <c r="AB153" s="12"/>
      <c r="AC153" s="12"/>
      <c r="AD153" s="12"/>
      <c r="AE153" s="12"/>
      <c r="AR153" s="210" t="s">
        <v>84</v>
      </c>
      <c r="AT153" s="211" t="s">
        <v>74</v>
      </c>
      <c r="AU153" s="211" t="s">
        <v>82</v>
      </c>
      <c r="AY153" s="210" t="s">
        <v>227</v>
      </c>
      <c r="BK153" s="212">
        <f>SUM(BK154:BK157)</f>
        <v>0</v>
      </c>
    </row>
    <row r="154" s="2" customFormat="1" ht="16.5" customHeight="1">
      <c r="A154" s="40"/>
      <c r="B154" s="41"/>
      <c r="C154" s="215" t="s">
        <v>323</v>
      </c>
      <c r="D154" s="215" t="s">
        <v>229</v>
      </c>
      <c r="E154" s="216" t="s">
        <v>346</v>
      </c>
      <c r="F154" s="217" t="s">
        <v>347</v>
      </c>
      <c r="G154" s="218" t="s">
        <v>348</v>
      </c>
      <c r="H154" s="219">
        <v>1</v>
      </c>
      <c r="I154" s="220"/>
      <c r="J154" s="221">
        <f>ROUND(I154*H154,2)</f>
        <v>0</v>
      </c>
      <c r="K154" s="217" t="s">
        <v>233</v>
      </c>
      <c r="L154" s="46"/>
      <c r="M154" s="222" t="s">
        <v>19</v>
      </c>
      <c r="N154" s="223" t="s">
        <v>46</v>
      </c>
      <c r="O154" s="86"/>
      <c r="P154" s="224">
        <f>O154*H154</f>
        <v>0</v>
      </c>
      <c r="Q154" s="224">
        <v>0</v>
      </c>
      <c r="R154" s="224">
        <f>Q154*H154</f>
        <v>0</v>
      </c>
      <c r="S154" s="224">
        <v>0.024</v>
      </c>
      <c r="T154" s="224">
        <f>S154*H154</f>
        <v>0.024</v>
      </c>
      <c r="U154" s="225" t="s">
        <v>19</v>
      </c>
      <c r="V154" s="40"/>
      <c r="W154" s="40"/>
      <c r="X154" s="40"/>
      <c r="Y154" s="40"/>
      <c r="Z154" s="40"/>
      <c r="AA154" s="40"/>
      <c r="AB154" s="40"/>
      <c r="AC154" s="40"/>
      <c r="AD154" s="40"/>
      <c r="AE154" s="40"/>
      <c r="AR154" s="226" t="s">
        <v>336</v>
      </c>
      <c r="AT154" s="226" t="s">
        <v>229</v>
      </c>
      <c r="AU154" s="226" t="s">
        <v>84</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336</v>
      </c>
      <c r="BM154" s="226" t="s">
        <v>1353</v>
      </c>
    </row>
    <row r="155" s="2" customFormat="1">
      <c r="A155" s="40"/>
      <c r="B155" s="41"/>
      <c r="C155" s="42"/>
      <c r="D155" s="228" t="s">
        <v>236</v>
      </c>
      <c r="E155" s="42"/>
      <c r="F155" s="229" t="s">
        <v>350</v>
      </c>
      <c r="G155" s="42"/>
      <c r="H155" s="42"/>
      <c r="I155" s="230"/>
      <c r="J155" s="42"/>
      <c r="K155" s="42"/>
      <c r="L155" s="46"/>
      <c r="M155" s="231"/>
      <c r="N155" s="232"/>
      <c r="O155" s="86"/>
      <c r="P155" s="86"/>
      <c r="Q155" s="86"/>
      <c r="R155" s="86"/>
      <c r="S155" s="86"/>
      <c r="T155" s="86"/>
      <c r="U155" s="87"/>
      <c r="V155" s="40"/>
      <c r="W155" s="40"/>
      <c r="X155" s="40"/>
      <c r="Y155" s="40"/>
      <c r="Z155" s="40"/>
      <c r="AA155" s="40"/>
      <c r="AB155" s="40"/>
      <c r="AC155" s="40"/>
      <c r="AD155" s="40"/>
      <c r="AE155" s="40"/>
      <c r="AT155" s="19" t="s">
        <v>236</v>
      </c>
      <c r="AU155" s="19" t="s">
        <v>84</v>
      </c>
    </row>
    <row r="156" s="13" customFormat="1">
      <c r="A156" s="13"/>
      <c r="B156" s="233"/>
      <c r="C156" s="234"/>
      <c r="D156" s="235" t="s">
        <v>238</v>
      </c>
      <c r="E156" s="236" t="s">
        <v>19</v>
      </c>
      <c r="F156" s="237" t="s">
        <v>82</v>
      </c>
      <c r="G156" s="234"/>
      <c r="H156" s="238">
        <v>1</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4" customFormat="1">
      <c r="A157" s="14"/>
      <c r="B157" s="245"/>
      <c r="C157" s="246"/>
      <c r="D157" s="235" t="s">
        <v>238</v>
      </c>
      <c r="E157" s="247" t="s">
        <v>19</v>
      </c>
      <c r="F157" s="248" t="s">
        <v>240</v>
      </c>
      <c r="G157" s="246"/>
      <c r="H157" s="249">
        <v>1</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84</v>
      </c>
      <c r="AV157" s="14" t="s">
        <v>234</v>
      </c>
      <c r="AW157" s="14" t="s">
        <v>37</v>
      </c>
      <c r="AX157" s="14" t="s">
        <v>82</v>
      </c>
      <c r="AY157" s="255" t="s">
        <v>227</v>
      </c>
    </row>
    <row r="158" s="12" customFormat="1" ht="22.8" customHeight="1">
      <c r="A158" s="12"/>
      <c r="B158" s="199"/>
      <c r="C158" s="200"/>
      <c r="D158" s="201" t="s">
        <v>74</v>
      </c>
      <c r="E158" s="213" t="s">
        <v>613</v>
      </c>
      <c r="F158" s="213" t="s">
        <v>614</v>
      </c>
      <c r="G158" s="200"/>
      <c r="H158" s="200"/>
      <c r="I158" s="203"/>
      <c r="J158" s="214">
        <f>BK158</f>
        <v>0</v>
      </c>
      <c r="K158" s="200"/>
      <c r="L158" s="205"/>
      <c r="M158" s="206"/>
      <c r="N158" s="207"/>
      <c r="O158" s="207"/>
      <c r="P158" s="208">
        <f>SUM(P159:P166)</f>
        <v>0</v>
      </c>
      <c r="Q158" s="207"/>
      <c r="R158" s="208">
        <f>SUM(R159:R166)</f>
        <v>0</v>
      </c>
      <c r="S158" s="207"/>
      <c r="T158" s="208">
        <f>SUM(T159:T166)</f>
        <v>0.10362</v>
      </c>
      <c r="U158" s="209"/>
      <c r="V158" s="12"/>
      <c r="W158" s="12"/>
      <c r="X158" s="12"/>
      <c r="Y158" s="12"/>
      <c r="Z158" s="12"/>
      <c r="AA158" s="12"/>
      <c r="AB158" s="12"/>
      <c r="AC158" s="12"/>
      <c r="AD158" s="12"/>
      <c r="AE158" s="12"/>
      <c r="AR158" s="210" t="s">
        <v>84</v>
      </c>
      <c r="AT158" s="211" t="s">
        <v>74</v>
      </c>
      <c r="AU158" s="211" t="s">
        <v>82</v>
      </c>
      <c r="AY158" s="210" t="s">
        <v>227</v>
      </c>
      <c r="BK158" s="212">
        <f>SUM(BK159:BK166)</f>
        <v>0</v>
      </c>
    </row>
    <row r="159" s="2" customFormat="1" ht="16.5" customHeight="1">
      <c r="A159" s="40"/>
      <c r="B159" s="41"/>
      <c r="C159" s="215" t="s">
        <v>329</v>
      </c>
      <c r="D159" s="215" t="s">
        <v>229</v>
      </c>
      <c r="E159" s="216" t="s">
        <v>1052</v>
      </c>
      <c r="F159" s="217" t="s">
        <v>1053</v>
      </c>
      <c r="G159" s="218" t="s">
        <v>259</v>
      </c>
      <c r="H159" s="219">
        <v>32</v>
      </c>
      <c r="I159" s="220"/>
      <c r="J159" s="221">
        <f>ROUND(I159*H159,2)</f>
        <v>0</v>
      </c>
      <c r="K159" s="217" t="s">
        <v>233</v>
      </c>
      <c r="L159" s="46"/>
      <c r="M159" s="222" t="s">
        <v>19</v>
      </c>
      <c r="N159" s="223" t="s">
        <v>46</v>
      </c>
      <c r="O159" s="86"/>
      <c r="P159" s="224">
        <f>O159*H159</f>
        <v>0</v>
      </c>
      <c r="Q159" s="224">
        <v>0</v>
      </c>
      <c r="R159" s="224">
        <f>Q159*H159</f>
        <v>0</v>
      </c>
      <c r="S159" s="224">
        <v>0.0030000000000000001</v>
      </c>
      <c r="T159" s="224">
        <f>S159*H159</f>
        <v>0.096000000000000002</v>
      </c>
      <c r="U159" s="225" t="s">
        <v>19</v>
      </c>
      <c r="V159" s="40"/>
      <c r="W159" s="40"/>
      <c r="X159" s="40"/>
      <c r="Y159" s="40"/>
      <c r="Z159" s="40"/>
      <c r="AA159" s="40"/>
      <c r="AB159" s="40"/>
      <c r="AC159" s="40"/>
      <c r="AD159" s="40"/>
      <c r="AE159" s="40"/>
      <c r="AR159" s="226" t="s">
        <v>336</v>
      </c>
      <c r="AT159" s="226" t="s">
        <v>229</v>
      </c>
      <c r="AU159" s="226" t="s">
        <v>84</v>
      </c>
      <c r="AY159" s="19" t="s">
        <v>227</v>
      </c>
      <c r="BE159" s="227">
        <f>IF(N159="základní",J159,0)</f>
        <v>0</v>
      </c>
      <c r="BF159" s="227">
        <f>IF(N159="snížená",J159,0)</f>
        <v>0</v>
      </c>
      <c r="BG159" s="227">
        <f>IF(N159="zákl. přenesená",J159,0)</f>
        <v>0</v>
      </c>
      <c r="BH159" s="227">
        <f>IF(N159="sníž. přenesená",J159,0)</f>
        <v>0</v>
      </c>
      <c r="BI159" s="227">
        <f>IF(N159="nulová",J159,0)</f>
        <v>0</v>
      </c>
      <c r="BJ159" s="19" t="s">
        <v>82</v>
      </c>
      <c r="BK159" s="227">
        <f>ROUND(I159*H159,2)</f>
        <v>0</v>
      </c>
      <c r="BL159" s="19" t="s">
        <v>336</v>
      </c>
      <c r="BM159" s="226" t="s">
        <v>1354</v>
      </c>
    </row>
    <row r="160" s="2" customFormat="1">
      <c r="A160" s="40"/>
      <c r="B160" s="41"/>
      <c r="C160" s="42"/>
      <c r="D160" s="228" t="s">
        <v>236</v>
      </c>
      <c r="E160" s="42"/>
      <c r="F160" s="229" t="s">
        <v>1055</v>
      </c>
      <c r="G160" s="42"/>
      <c r="H160" s="42"/>
      <c r="I160" s="230"/>
      <c r="J160" s="42"/>
      <c r="K160" s="42"/>
      <c r="L160" s="46"/>
      <c r="M160" s="231"/>
      <c r="N160" s="232"/>
      <c r="O160" s="86"/>
      <c r="P160" s="86"/>
      <c r="Q160" s="86"/>
      <c r="R160" s="86"/>
      <c r="S160" s="86"/>
      <c r="T160" s="86"/>
      <c r="U160" s="87"/>
      <c r="V160" s="40"/>
      <c r="W160" s="40"/>
      <c r="X160" s="40"/>
      <c r="Y160" s="40"/>
      <c r="Z160" s="40"/>
      <c r="AA160" s="40"/>
      <c r="AB160" s="40"/>
      <c r="AC160" s="40"/>
      <c r="AD160" s="40"/>
      <c r="AE160" s="40"/>
      <c r="AT160" s="19" t="s">
        <v>236</v>
      </c>
      <c r="AU160" s="19" t="s">
        <v>84</v>
      </c>
    </row>
    <row r="161" s="13" customFormat="1">
      <c r="A161" s="13"/>
      <c r="B161" s="233"/>
      <c r="C161" s="234"/>
      <c r="D161" s="235" t="s">
        <v>238</v>
      </c>
      <c r="E161" s="236" t="s">
        <v>19</v>
      </c>
      <c r="F161" s="237" t="s">
        <v>491</v>
      </c>
      <c r="G161" s="234"/>
      <c r="H161" s="238">
        <v>32</v>
      </c>
      <c r="I161" s="239"/>
      <c r="J161" s="234"/>
      <c r="K161" s="234"/>
      <c r="L161" s="240"/>
      <c r="M161" s="241"/>
      <c r="N161" s="242"/>
      <c r="O161" s="242"/>
      <c r="P161" s="242"/>
      <c r="Q161" s="242"/>
      <c r="R161" s="242"/>
      <c r="S161" s="242"/>
      <c r="T161" s="242"/>
      <c r="U161" s="243"/>
      <c r="V161" s="13"/>
      <c r="W161" s="13"/>
      <c r="X161" s="13"/>
      <c r="Y161" s="13"/>
      <c r="Z161" s="13"/>
      <c r="AA161" s="13"/>
      <c r="AB161" s="13"/>
      <c r="AC161" s="13"/>
      <c r="AD161" s="13"/>
      <c r="AE161" s="13"/>
      <c r="AT161" s="244" t="s">
        <v>238</v>
      </c>
      <c r="AU161" s="244" t="s">
        <v>84</v>
      </c>
      <c r="AV161" s="13" t="s">
        <v>84</v>
      </c>
      <c r="AW161" s="13" t="s">
        <v>37</v>
      </c>
      <c r="AX161" s="13" t="s">
        <v>75</v>
      </c>
      <c r="AY161" s="244" t="s">
        <v>227</v>
      </c>
    </row>
    <row r="162" s="14" customFormat="1">
      <c r="A162" s="14"/>
      <c r="B162" s="245"/>
      <c r="C162" s="246"/>
      <c r="D162" s="235" t="s">
        <v>238</v>
      </c>
      <c r="E162" s="247" t="s">
        <v>19</v>
      </c>
      <c r="F162" s="248" t="s">
        <v>240</v>
      </c>
      <c r="G162" s="246"/>
      <c r="H162" s="249">
        <v>32</v>
      </c>
      <c r="I162" s="250"/>
      <c r="J162" s="246"/>
      <c r="K162" s="246"/>
      <c r="L162" s="251"/>
      <c r="M162" s="252"/>
      <c r="N162" s="253"/>
      <c r="O162" s="253"/>
      <c r="P162" s="253"/>
      <c r="Q162" s="253"/>
      <c r="R162" s="253"/>
      <c r="S162" s="253"/>
      <c r="T162" s="253"/>
      <c r="U162" s="254"/>
      <c r="V162" s="14"/>
      <c r="W162" s="14"/>
      <c r="X162" s="14"/>
      <c r="Y162" s="14"/>
      <c r="Z162" s="14"/>
      <c r="AA162" s="14"/>
      <c r="AB162" s="14"/>
      <c r="AC162" s="14"/>
      <c r="AD162" s="14"/>
      <c r="AE162" s="14"/>
      <c r="AT162" s="255" t="s">
        <v>238</v>
      </c>
      <c r="AU162" s="255" t="s">
        <v>84</v>
      </c>
      <c r="AV162" s="14" t="s">
        <v>234</v>
      </c>
      <c r="AW162" s="14" t="s">
        <v>37</v>
      </c>
      <c r="AX162" s="14" t="s">
        <v>82</v>
      </c>
      <c r="AY162" s="255" t="s">
        <v>227</v>
      </c>
    </row>
    <row r="163" s="2" customFormat="1" ht="16.5" customHeight="1">
      <c r="A163" s="40"/>
      <c r="B163" s="41"/>
      <c r="C163" s="215" t="s">
        <v>336</v>
      </c>
      <c r="D163" s="215" t="s">
        <v>229</v>
      </c>
      <c r="E163" s="216" t="s">
        <v>1057</v>
      </c>
      <c r="F163" s="217" t="s">
        <v>1058</v>
      </c>
      <c r="G163" s="218" t="s">
        <v>309</v>
      </c>
      <c r="H163" s="219">
        <v>25.399999999999999</v>
      </c>
      <c r="I163" s="220"/>
      <c r="J163" s="221">
        <f>ROUND(I163*H163,2)</f>
        <v>0</v>
      </c>
      <c r="K163" s="217" t="s">
        <v>233</v>
      </c>
      <c r="L163" s="46"/>
      <c r="M163" s="222" t="s">
        <v>19</v>
      </c>
      <c r="N163" s="223" t="s">
        <v>46</v>
      </c>
      <c r="O163" s="86"/>
      <c r="P163" s="224">
        <f>O163*H163</f>
        <v>0</v>
      </c>
      <c r="Q163" s="224">
        <v>0</v>
      </c>
      <c r="R163" s="224">
        <f>Q163*H163</f>
        <v>0</v>
      </c>
      <c r="S163" s="224">
        <v>0.00029999999999999997</v>
      </c>
      <c r="T163" s="224">
        <f>S163*H163</f>
        <v>0.0076199999999999992</v>
      </c>
      <c r="U163" s="225" t="s">
        <v>19</v>
      </c>
      <c r="V163" s="40"/>
      <c r="W163" s="40"/>
      <c r="X163" s="40"/>
      <c r="Y163" s="40"/>
      <c r="Z163" s="40"/>
      <c r="AA163" s="40"/>
      <c r="AB163" s="40"/>
      <c r="AC163" s="40"/>
      <c r="AD163" s="40"/>
      <c r="AE163" s="40"/>
      <c r="AR163" s="226" t="s">
        <v>336</v>
      </c>
      <c r="AT163" s="226" t="s">
        <v>229</v>
      </c>
      <c r="AU163" s="226" t="s">
        <v>84</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336</v>
      </c>
      <c r="BM163" s="226" t="s">
        <v>1355</v>
      </c>
    </row>
    <row r="164" s="2" customFormat="1">
      <c r="A164" s="40"/>
      <c r="B164" s="41"/>
      <c r="C164" s="42"/>
      <c r="D164" s="228" t="s">
        <v>236</v>
      </c>
      <c r="E164" s="42"/>
      <c r="F164" s="229" t="s">
        <v>1060</v>
      </c>
      <c r="G164" s="42"/>
      <c r="H164" s="42"/>
      <c r="I164" s="230"/>
      <c r="J164" s="42"/>
      <c r="K164" s="42"/>
      <c r="L164" s="46"/>
      <c r="M164" s="231"/>
      <c r="N164" s="232"/>
      <c r="O164" s="86"/>
      <c r="P164" s="86"/>
      <c r="Q164" s="86"/>
      <c r="R164" s="86"/>
      <c r="S164" s="86"/>
      <c r="T164" s="86"/>
      <c r="U164" s="87"/>
      <c r="V164" s="40"/>
      <c r="W164" s="40"/>
      <c r="X164" s="40"/>
      <c r="Y164" s="40"/>
      <c r="Z164" s="40"/>
      <c r="AA164" s="40"/>
      <c r="AB164" s="40"/>
      <c r="AC164" s="40"/>
      <c r="AD164" s="40"/>
      <c r="AE164" s="40"/>
      <c r="AT164" s="19" t="s">
        <v>236</v>
      </c>
      <c r="AU164" s="19" t="s">
        <v>84</v>
      </c>
    </row>
    <row r="165" s="13" customFormat="1">
      <c r="A165" s="13"/>
      <c r="B165" s="233"/>
      <c r="C165" s="234"/>
      <c r="D165" s="235" t="s">
        <v>238</v>
      </c>
      <c r="E165" s="236" t="s">
        <v>19</v>
      </c>
      <c r="F165" s="237" t="s">
        <v>1356</v>
      </c>
      <c r="G165" s="234"/>
      <c r="H165" s="238">
        <v>25.399999999999999</v>
      </c>
      <c r="I165" s="239"/>
      <c r="J165" s="234"/>
      <c r="K165" s="234"/>
      <c r="L165" s="240"/>
      <c r="M165" s="241"/>
      <c r="N165" s="242"/>
      <c r="O165" s="242"/>
      <c r="P165" s="242"/>
      <c r="Q165" s="242"/>
      <c r="R165" s="242"/>
      <c r="S165" s="242"/>
      <c r="T165" s="242"/>
      <c r="U165" s="243"/>
      <c r="V165" s="13"/>
      <c r="W165" s="13"/>
      <c r="X165" s="13"/>
      <c r="Y165" s="13"/>
      <c r="Z165" s="13"/>
      <c r="AA165" s="13"/>
      <c r="AB165" s="13"/>
      <c r="AC165" s="13"/>
      <c r="AD165" s="13"/>
      <c r="AE165" s="13"/>
      <c r="AT165" s="244" t="s">
        <v>238</v>
      </c>
      <c r="AU165" s="244" t="s">
        <v>84</v>
      </c>
      <c r="AV165" s="13" t="s">
        <v>84</v>
      </c>
      <c r="AW165" s="13" t="s">
        <v>37</v>
      </c>
      <c r="AX165" s="13" t="s">
        <v>75</v>
      </c>
      <c r="AY165" s="244" t="s">
        <v>227</v>
      </c>
    </row>
    <row r="166" s="14" customFormat="1">
      <c r="A166" s="14"/>
      <c r="B166" s="245"/>
      <c r="C166" s="246"/>
      <c r="D166" s="235" t="s">
        <v>238</v>
      </c>
      <c r="E166" s="247" t="s">
        <v>19</v>
      </c>
      <c r="F166" s="248" t="s">
        <v>240</v>
      </c>
      <c r="G166" s="246"/>
      <c r="H166" s="249">
        <v>25.399999999999999</v>
      </c>
      <c r="I166" s="250"/>
      <c r="J166" s="246"/>
      <c r="K166" s="246"/>
      <c r="L166" s="251"/>
      <c r="M166" s="252"/>
      <c r="N166" s="253"/>
      <c r="O166" s="253"/>
      <c r="P166" s="253"/>
      <c r="Q166" s="253"/>
      <c r="R166" s="253"/>
      <c r="S166" s="253"/>
      <c r="T166" s="253"/>
      <c r="U166" s="254"/>
      <c r="V166" s="14"/>
      <c r="W166" s="14"/>
      <c r="X166" s="14"/>
      <c r="Y166" s="14"/>
      <c r="Z166" s="14"/>
      <c r="AA166" s="14"/>
      <c r="AB166" s="14"/>
      <c r="AC166" s="14"/>
      <c r="AD166" s="14"/>
      <c r="AE166" s="14"/>
      <c r="AT166" s="255" t="s">
        <v>238</v>
      </c>
      <c r="AU166" s="255" t="s">
        <v>84</v>
      </c>
      <c r="AV166" s="14" t="s">
        <v>234</v>
      </c>
      <c r="AW166" s="14" t="s">
        <v>37</v>
      </c>
      <c r="AX166" s="14" t="s">
        <v>82</v>
      </c>
      <c r="AY166" s="255" t="s">
        <v>227</v>
      </c>
    </row>
    <row r="167" s="12" customFormat="1" ht="22.8" customHeight="1">
      <c r="A167" s="12"/>
      <c r="B167" s="199"/>
      <c r="C167" s="200"/>
      <c r="D167" s="201" t="s">
        <v>74</v>
      </c>
      <c r="E167" s="213" t="s">
        <v>357</v>
      </c>
      <c r="F167" s="213" t="s">
        <v>358</v>
      </c>
      <c r="G167" s="200"/>
      <c r="H167" s="200"/>
      <c r="I167" s="203"/>
      <c r="J167" s="214">
        <f>BK167</f>
        <v>0</v>
      </c>
      <c r="K167" s="200"/>
      <c r="L167" s="205"/>
      <c r="M167" s="206"/>
      <c r="N167" s="207"/>
      <c r="O167" s="207"/>
      <c r="P167" s="208">
        <f>SUM(P168:P171)</f>
        <v>0</v>
      </c>
      <c r="Q167" s="207"/>
      <c r="R167" s="208">
        <f>SUM(R168:R171)</f>
        <v>0.076200000000000004</v>
      </c>
      <c r="S167" s="207"/>
      <c r="T167" s="208">
        <f>SUM(T168:T171)</f>
        <v>0.023622000000000001</v>
      </c>
      <c r="U167" s="209"/>
      <c r="V167" s="12"/>
      <c r="W167" s="12"/>
      <c r="X167" s="12"/>
      <c r="Y167" s="12"/>
      <c r="Z167" s="12"/>
      <c r="AA167" s="12"/>
      <c r="AB167" s="12"/>
      <c r="AC167" s="12"/>
      <c r="AD167" s="12"/>
      <c r="AE167" s="12"/>
      <c r="AR167" s="210" t="s">
        <v>84</v>
      </c>
      <c r="AT167" s="211" t="s">
        <v>74</v>
      </c>
      <c r="AU167" s="211" t="s">
        <v>82</v>
      </c>
      <c r="AY167" s="210" t="s">
        <v>227</v>
      </c>
      <c r="BK167" s="212">
        <f>SUM(BK168:BK171)</f>
        <v>0</v>
      </c>
    </row>
    <row r="168" s="2" customFormat="1" ht="16.5" customHeight="1">
      <c r="A168" s="40"/>
      <c r="B168" s="41"/>
      <c r="C168" s="215" t="s">
        <v>345</v>
      </c>
      <c r="D168" s="215" t="s">
        <v>229</v>
      </c>
      <c r="E168" s="216" t="s">
        <v>360</v>
      </c>
      <c r="F168" s="217" t="s">
        <v>361</v>
      </c>
      <c r="G168" s="218" t="s">
        <v>259</v>
      </c>
      <c r="H168" s="219">
        <v>76.200000000000003</v>
      </c>
      <c r="I168" s="220"/>
      <c r="J168" s="221">
        <f>ROUND(I168*H168,2)</f>
        <v>0</v>
      </c>
      <c r="K168" s="217" t="s">
        <v>233</v>
      </c>
      <c r="L168" s="46"/>
      <c r="M168" s="222" t="s">
        <v>19</v>
      </c>
      <c r="N168" s="223" t="s">
        <v>46</v>
      </c>
      <c r="O168" s="86"/>
      <c r="P168" s="224">
        <f>O168*H168</f>
        <v>0</v>
      </c>
      <c r="Q168" s="224">
        <v>0.001</v>
      </c>
      <c r="R168" s="224">
        <f>Q168*H168</f>
        <v>0.076200000000000004</v>
      </c>
      <c r="S168" s="224">
        <v>0.00031</v>
      </c>
      <c r="T168" s="224">
        <f>S168*H168</f>
        <v>0.023622000000000001</v>
      </c>
      <c r="U168" s="225" t="s">
        <v>19</v>
      </c>
      <c r="V168" s="40"/>
      <c r="W168" s="40"/>
      <c r="X168" s="40"/>
      <c r="Y168" s="40"/>
      <c r="Z168" s="40"/>
      <c r="AA168" s="40"/>
      <c r="AB168" s="40"/>
      <c r="AC168" s="40"/>
      <c r="AD168" s="40"/>
      <c r="AE168" s="40"/>
      <c r="AR168" s="226" t="s">
        <v>336</v>
      </c>
      <c r="AT168" s="226" t="s">
        <v>229</v>
      </c>
      <c r="AU168" s="226" t="s">
        <v>84</v>
      </c>
      <c r="AY168" s="19" t="s">
        <v>227</v>
      </c>
      <c r="BE168" s="227">
        <f>IF(N168="základní",J168,0)</f>
        <v>0</v>
      </c>
      <c r="BF168" s="227">
        <f>IF(N168="snížená",J168,0)</f>
        <v>0</v>
      </c>
      <c r="BG168" s="227">
        <f>IF(N168="zákl. přenesená",J168,0)</f>
        <v>0</v>
      </c>
      <c r="BH168" s="227">
        <f>IF(N168="sníž. přenesená",J168,0)</f>
        <v>0</v>
      </c>
      <c r="BI168" s="227">
        <f>IF(N168="nulová",J168,0)</f>
        <v>0</v>
      </c>
      <c r="BJ168" s="19" t="s">
        <v>82</v>
      </c>
      <c r="BK168" s="227">
        <f>ROUND(I168*H168,2)</f>
        <v>0</v>
      </c>
      <c r="BL168" s="19" t="s">
        <v>336</v>
      </c>
      <c r="BM168" s="226" t="s">
        <v>1357</v>
      </c>
    </row>
    <row r="169" s="2" customFormat="1">
      <c r="A169" s="40"/>
      <c r="B169" s="41"/>
      <c r="C169" s="42"/>
      <c r="D169" s="228" t="s">
        <v>236</v>
      </c>
      <c r="E169" s="42"/>
      <c r="F169" s="229" t="s">
        <v>363</v>
      </c>
      <c r="G169" s="42"/>
      <c r="H169" s="42"/>
      <c r="I169" s="230"/>
      <c r="J169" s="42"/>
      <c r="K169" s="42"/>
      <c r="L169" s="46"/>
      <c r="M169" s="231"/>
      <c r="N169" s="232"/>
      <c r="O169" s="86"/>
      <c r="P169" s="86"/>
      <c r="Q169" s="86"/>
      <c r="R169" s="86"/>
      <c r="S169" s="86"/>
      <c r="T169" s="86"/>
      <c r="U169" s="87"/>
      <c r="V169" s="40"/>
      <c r="W169" s="40"/>
      <c r="X169" s="40"/>
      <c r="Y169" s="40"/>
      <c r="Z169" s="40"/>
      <c r="AA169" s="40"/>
      <c r="AB169" s="40"/>
      <c r="AC169" s="40"/>
      <c r="AD169" s="40"/>
      <c r="AE169" s="40"/>
      <c r="AT169" s="19" t="s">
        <v>236</v>
      </c>
      <c r="AU169" s="19" t="s">
        <v>84</v>
      </c>
    </row>
    <row r="170" s="13" customFormat="1">
      <c r="A170" s="13"/>
      <c r="B170" s="233"/>
      <c r="C170" s="234"/>
      <c r="D170" s="235" t="s">
        <v>238</v>
      </c>
      <c r="E170" s="236" t="s">
        <v>19</v>
      </c>
      <c r="F170" s="237" t="s">
        <v>1358</v>
      </c>
      <c r="G170" s="234"/>
      <c r="H170" s="238">
        <v>76.200000000000003</v>
      </c>
      <c r="I170" s="239"/>
      <c r="J170" s="234"/>
      <c r="K170" s="234"/>
      <c r="L170" s="240"/>
      <c r="M170" s="241"/>
      <c r="N170" s="242"/>
      <c r="O170" s="242"/>
      <c r="P170" s="242"/>
      <c r="Q170" s="242"/>
      <c r="R170" s="242"/>
      <c r="S170" s="242"/>
      <c r="T170" s="242"/>
      <c r="U170" s="243"/>
      <c r="V170" s="13"/>
      <c r="W170" s="13"/>
      <c r="X170" s="13"/>
      <c r="Y170" s="13"/>
      <c r="Z170" s="13"/>
      <c r="AA170" s="13"/>
      <c r="AB170" s="13"/>
      <c r="AC170" s="13"/>
      <c r="AD170" s="13"/>
      <c r="AE170" s="13"/>
      <c r="AT170" s="244" t="s">
        <v>238</v>
      </c>
      <c r="AU170" s="244" t="s">
        <v>84</v>
      </c>
      <c r="AV170" s="13" t="s">
        <v>84</v>
      </c>
      <c r="AW170" s="13" t="s">
        <v>37</v>
      </c>
      <c r="AX170" s="13" t="s">
        <v>75</v>
      </c>
      <c r="AY170" s="244" t="s">
        <v>227</v>
      </c>
    </row>
    <row r="171" s="14" customFormat="1">
      <c r="A171" s="14"/>
      <c r="B171" s="245"/>
      <c r="C171" s="246"/>
      <c r="D171" s="235" t="s">
        <v>238</v>
      </c>
      <c r="E171" s="247" t="s">
        <v>19</v>
      </c>
      <c r="F171" s="248" t="s">
        <v>240</v>
      </c>
      <c r="G171" s="246"/>
      <c r="H171" s="249">
        <v>76.200000000000003</v>
      </c>
      <c r="I171" s="250"/>
      <c r="J171" s="246"/>
      <c r="K171" s="246"/>
      <c r="L171" s="251"/>
      <c r="M171" s="252"/>
      <c r="N171" s="253"/>
      <c r="O171" s="253"/>
      <c r="P171" s="253"/>
      <c r="Q171" s="253"/>
      <c r="R171" s="253"/>
      <c r="S171" s="253"/>
      <c r="T171" s="253"/>
      <c r="U171" s="254"/>
      <c r="V171" s="14"/>
      <c r="W171" s="14"/>
      <c r="X171" s="14"/>
      <c r="Y171" s="14"/>
      <c r="Z171" s="14"/>
      <c r="AA171" s="14"/>
      <c r="AB171" s="14"/>
      <c r="AC171" s="14"/>
      <c r="AD171" s="14"/>
      <c r="AE171" s="14"/>
      <c r="AT171" s="255" t="s">
        <v>238</v>
      </c>
      <c r="AU171" s="255" t="s">
        <v>84</v>
      </c>
      <c r="AV171" s="14" t="s">
        <v>234</v>
      </c>
      <c r="AW171" s="14" t="s">
        <v>37</v>
      </c>
      <c r="AX171" s="14" t="s">
        <v>82</v>
      </c>
      <c r="AY171" s="255" t="s">
        <v>227</v>
      </c>
    </row>
    <row r="172" s="12" customFormat="1" ht="25.92" customHeight="1">
      <c r="A172" s="12"/>
      <c r="B172" s="199"/>
      <c r="C172" s="200"/>
      <c r="D172" s="201" t="s">
        <v>74</v>
      </c>
      <c r="E172" s="202" t="s">
        <v>365</v>
      </c>
      <c r="F172" s="202" t="s">
        <v>366</v>
      </c>
      <c r="G172" s="200"/>
      <c r="H172" s="200"/>
      <c r="I172" s="203"/>
      <c r="J172" s="204">
        <f>BK172</f>
        <v>0</v>
      </c>
      <c r="K172" s="200"/>
      <c r="L172" s="205"/>
      <c r="M172" s="206"/>
      <c r="N172" s="207"/>
      <c r="O172" s="207"/>
      <c r="P172" s="208">
        <f>SUM(P173:P177)</f>
        <v>0</v>
      </c>
      <c r="Q172" s="207"/>
      <c r="R172" s="208">
        <f>SUM(R173:R177)</f>
        <v>0</v>
      </c>
      <c r="S172" s="207"/>
      <c r="T172" s="208">
        <f>SUM(T173:T177)</f>
        <v>0</v>
      </c>
      <c r="U172" s="209"/>
      <c r="V172" s="12"/>
      <c r="W172" s="12"/>
      <c r="X172" s="12"/>
      <c r="Y172" s="12"/>
      <c r="Z172" s="12"/>
      <c r="AA172" s="12"/>
      <c r="AB172" s="12"/>
      <c r="AC172" s="12"/>
      <c r="AD172" s="12"/>
      <c r="AE172" s="12"/>
      <c r="AR172" s="210" t="s">
        <v>234</v>
      </c>
      <c r="AT172" s="211" t="s">
        <v>74</v>
      </c>
      <c r="AU172" s="211" t="s">
        <v>75</v>
      </c>
      <c r="AY172" s="210" t="s">
        <v>227</v>
      </c>
      <c r="BK172" s="212">
        <f>SUM(BK173:BK177)</f>
        <v>0</v>
      </c>
    </row>
    <row r="173" s="2" customFormat="1" ht="16.5" customHeight="1">
      <c r="A173" s="40"/>
      <c r="B173" s="41"/>
      <c r="C173" s="215" t="s">
        <v>352</v>
      </c>
      <c r="D173" s="215" t="s">
        <v>229</v>
      </c>
      <c r="E173" s="216" t="s">
        <v>368</v>
      </c>
      <c r="F173" s="217" t="s">
        <v>369</v>
      </c>
      <c r="G173" s="218" t="s">
        <v>370</v>
      </c>
      <c r="H173" s="219">
        <v>4</v>
      </c>
      <c r="I173" s="220"/>
      <c r="J173" s="221">
        <f>ROUND(I173*H173,2)</f>
        <v>0</v>
      </c>
      <c r="K173" s="217" t="s">
        <v>233</v>
      </c>
      <c r="L173" s="46"/>
      <c r="M173" s="222" t="s">
        <v>19</v>
      </c>
      <c r="N173" s="223" t="s">
        <v>46</v>
      </c>
      <c r="O173" s="86"/>
      <c r="P173" s="224">
        <f>O173*H173</f>
        <v>0</v>
      </c>
      <c r="Q173" s="224">
        <v>0</v>
      </c>
      <c r="R173" s="224">
        <f>Q173*H173</f>
        <v>0</v>
      </c>
      <c r="S173" s="224">
        <v>0</v>
      </c>
      <c r="T173" s="224">
        <f>S173*H173</f>
        <v>0</v>
      </c>
      <c r="U173" s="225" t="s">
        <v>19</v>
      </c>
      <c r="V173" s="40"/>
      <c r="W173" s="40"/>
      <c r="X173" s="40"/>
      <c r="Y173" s="40"/>
      <c r="Z173" s="40"/>
      <c r="AA173" s="40"/>
      <c r="AB173" s="40"/>
      <c r="AC173" s="40"/>
      <c r="AD173" s="40"/>
      <c r="AE173" s="40"/>
      <c r="AR173" s="226" t="s">
        <v>371</v>
      </c>
      <c r="AT173" s="226" t="s">
        <v>229</v>
      </c>
      <c r="AU173" s="226" t="s">
        <v>82</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371</v>
      </c>
      <c r="BM173" s="226" t="s">
        <v>1359</v>
      </c>
    </row>
    <row r="174" s="2" customFormat="1">
      <c r="A174" s="40"/>
      <c r="B174" s="41"/>
      <c r="C174" s="42"/>
      <c r="D174" s="228" t="s">
        <v>236</v>
      </c>
      <c r="E174" s="42"/>
      <c r="F174" s="229" t="s">
        <v>373</v>
      </c>
      <c r="G174" s="42"/>
      <c r="H174" s="42"/>
      <c r="I174" s="230"/>
      <c r="J174" s="42"/>
      <c r="K174" s="42"/>
      <c r="L174" s="46"/>
      <c r="M174" s="231"/>
      <c r="N174" s="232"/>
      <c r="O174" s="86"/>
      <c r="P174" s="86"/>
      <c r="Q174" s="86"/>
      <c r="R174" s="86"/>
      <c r="S174" s="86"/>
      <c r="T174" s="86"/>
      <c r="U174" s="87"/>
      <c r="V174" s="40"/>
      <c r="W174" s="40"/>
      <c r="X174" s="40"/>
      <c r="Y174" s="40"/>
      <c r="Z174" s="40"/>
      <c r="AA174" s="40"/>
      <c r="AB174" s="40"/>
      <c r="AC174" s="40"/>
      <c r="AD174" s="40"/>
      <c r="AE174" s="40"/>
      <c r="AT174" s="19" t="s">
        <v>236</v>
      </c>
      <c r="AU174" s="19" t="s">
        <v>82</v>
      </c>
    </row>
    <row r="175" s="15" customFormat="1">
      <c r="A175" s="15"/>
      <c r="B175" s="266"/>
      <c r="C175" s="267"/>
      <c r="D175" s="235" t="s">
        <v>238</v>
      </c>
      <c r="E175" s="268" t="s">
        <v>19</v>
      </c>
      <c r="F175" s="269" t="s">
        <v>374</v>
      </c>
      <c r="G175" s="267"/>
      <c r="H175" s="268" t="s">
        <v>19</v>
      </c>
      <c r="I175" s="270"/>
      <c r="J175" s="267"/>
      <c r="K175" s="267"/>
      <c r="L175" s="271"/>
      <c r="M175" s="272"/>
      <c r="N175" s="273"/>
      <c r="O175" s="273"/>
      <c r="P175" s="273"/>
      <c r="Q175" s="273"/>
      <c r="R175" s="273"/>
      <c r="S175" s="273"/>
      <c r="T175" s="273"/>
      <c r="U175" s="274"/>
      <c r="V175" s="15"/>
      <c r="W175" s="15"/>
      <c r="X175" s="15"/>
      <c r="Y175" s="15"/>
      <c r="Z175" s="15"/>
      <c r="AA175" s="15"/>
      <c r="AB175" s="15"/>
      <c r="AC175" s="15"/>
      <c r="AD175" s="15"/>
      <c r="AE175" s="15"/>
      <c r="AT175" s="275" t="s">
        <v>238</v>
      </c>
      <c r="AU175" s="275" t="s">
        <v>82</v>
      </c>
      <c r="AV175" s="15" t="s">
        <v>82</v>
      </c>
      <c r="AW175" s="15" t="s">
        <v>37</v>
      </c>
      <c r="AX175" s="15" t="s">
        <v>75</v>
      </c>
      <c r="AY175" s="275" t="s">
        <v>227</v>
      </c>
    </row>
    <row r="176" s="13" customFormat="1">
      <c r="A176" s="13"/>
      <c r="B176" s="233"/>
      <c r="C176" s="234"/>
      <c r="D176" s="235" t="s">
        <v>238</v>
      </c>
      <c r="E176" s="236" t="s">
        <v>19</v>
      </c>
      <c r="F176" s="237" t="s">
        <v>234</v>
      </c>
      <c r="G176" s="234"/>
      <c r="H176" s="238">
        <v>4</v>
      </c>
      <c r="I176" s="239"/>
      <c r="J176" s="234"/>
      <c r="K176" s="234"/>
      <c r="L176" s="240"/>
      <c r="M176" s="241"/>
      <c r="N176" s="242"/>
      <c r="O176" s="242"/>
      <c r="P176" s="242"/>
      <c r="Q176" s="242"/>
      <c r="R176" s="242"/>
      <c r="S176" s="242"/>
      <c r="T176" s="242"/>
      <c r="U176" s="243"/>
      <c r="V176" s="13"/>
      <c r="W176" s="13"/>
      <c r="X176" s="13"/>
      <c r="Y176" s="13"/>
      <c r="Z176" s="13"/>
      <c r="AA176" s="13"/>
      <c r="AB176" s="13"/>
      <c r="AC176" s="13"/>
      <c r="AD176" s="13"/>
      <c r="AE176" s="13"/>
      <c r="AT176" s="244" t="s">
        <v>238</v>
      </c>
      <c r="AU176" s="244" t="s">
        <v>82</v>
      </c>
      <c r="AV176" s="13" t="s">
        <v>84</v>
      </c>
      <c r="AW176" s="13" t="s">
        <v>37</v>
      </c>
      <c r="AX176" s="13" t="s">
        <v>75</v>
      </c>
      <c r="AY176" s="244" t="s">
        <v>227</v>
      </c>
    </row>
    <row r="177" s="14" customFormat="1">
      <c r="A177" s="14"/>
      <c r="B177" s="245"/>
      <c r="C177" s="246"/>
      <c r="D177" s="235" t="s">
        <v>238</v>
      </c>
      <c r="E177" s="247" t="s">
        <v>19</v>
      </c>
      <c r="F177" s="248" t="s">
        <v>240</v>
      </c>
      <c r="G177" s="246"/>
      <c r="H177" s="249">
        <v>4</v>
      </c>
      <c r="I177" s="250"/>
      <c r="J177" s="246"/>
      <c r="K177" s="246"/>
      <c r="L177" s="251"/>
      <c r="M177" s="276"/>
      <c r="N177" s="277"/>
      <c r="O177" s="277"/>
      <c r="P177" s="277"/>
      <c r="Q177" s="277"/>
      <c r="R177" s="277"/>
      <c r="S177" s="277"/>
      <c r="T177" s="277"/>
      <c r="U177" s="278"/>
      <c r="V177" s="14"/>
      <c r="W177" s="14"/>
      <c r="X177" s="14"/>
      <c r="Y177" s="14"/>
      <c r="Z177" s="14"/>
      <c r="AA177" s="14"/>
      <c r="AB177" s="14"/>
      <c r="AC177" s="14"/>
      <c r="AD177" s="14"/>
      <c r="AE177" s="14"/>
      <c r="AT177" s="255" t="s">
        <v>238</v>
      </c>
      <c r="AU177" s="255" t="s">
        <v>82</v>
      </c>
      <c r="AV177" s="14" t="s">
        <v>234</v>
      </c>
      <c r="AW177" s="14" t="s">
        <v>37</v>
      </c>
      <c r="AX177" s="14" t="s">
        <v>82</v>
      </c>
      <c r="AY177" s="255" t="s">
        <v>227</v>
      </c>
    </row>
    <row r="178" s="2" customFormat="1" ht="6.96" customHeight="1">
      <c r="A178" s="40"/>
      <c r="B178" s="61"/>
      <c r="C178" s="62"/>
      <c r="D178" s="62"/>
      <c r="E178" s="62"/>
      <c r="F178" s="62"/>
      <c r="G178" s="62"/>
      <c r="H178" s="62"/>
      <c r="I178" s="62"/>
      <c r="J178" s="62"/>
      <c r="K178" s="62"/>
      <c r="L178" s="46"/>
      <c r="M178" s="40"/>
      <c r="O178" s="40"/>
      <c r="P178" s="40"/>
      <c r="Q178" s="40"/>
      <c r="R178" s="40"/>
      <c r="S178" s="40"/>
      <c r="T178" s="40"/>
      <c r="U178" s="40"/>
      <c r="V178" s="40"/>
      <c r="W178" s="40"/>
      <c r="X178" s="40"/>
      <c r="Y178" s="40"/>
      <c r="Z178" s="40"/>
      <c r="AA178" s="40"/>
      <c r="AB178" s="40"/>
      <c r="AC178" s="40"/>
      <c r="AD178" s="40"/>
      <c r="AE178" s="40"/>
    </row>
  </sheetData>
  <sheetProtection sheet="1" autoFilter="0" formatColumns="0" formatRows="0" objects="1" scenarios="1" spinCount="100000" saltValue="gjyFF04yn3yYH+XQSTxuG2dZMy0Bq3FYu3Jdl/4xSAO2RRbaiDUYK9NV0G9CaNEfzdAEOwrVz3iZeZXAB2kwsw==" hashValue="ckVIgKdrwV7jKtyuIDzkj5W0+Sb8eWsjYs8NzJ6ixtHWKmpJkyTaxDgyAbZTOy7YeO/bzQ9SKXlbLYJi1e5Mcg==" algorithmName="SHA-512" password="CC35"/>
  <autoFilter ref="C99:K177"/>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3_02/949111111"/>
    <hyperlink ref="F108" r:id="rId2" display="https://podminky.urs.cz/item/CS_URS_2023_02/949111211"/>
    <hyperlink ref="F112" r:id="rId3" display="https://podminky.urs.cz/item/CS_URS_2023_02/949111811"/>
    <hyperlink ref="F116" r:id="rId4" display="https://podminky.urs.cz/item/CS_URS_2023_02/965046111"/>
    <hyperlink ref="F121" r:id="rId5" display="https://podminky.urs.cz/item/CS_URS_2023_02/965046119"/>
    <hyperlink ref="F125" r:id="rId6" display="https://podminky.urs.cz/item/CS_URS_2023_02/968072455"/>
    <hyperlink ref="F129" r:id="rId7" display="https://podminky.urs.cz/item/CS_URS_2023_02/971033631"/>
    <hyperlink ref="F134" r:id="rId8" display="https://podminky.urs.cz/item/CS_URS_2023_02/997013151"/>
    <hyperlink ref="F136" r:id="rId9" display="https://podminky.urs.cz/item/CS_URS_2023_02/997013219"/>
    <hyperlink ref="F140" r:id="rId10" display="https://podminky.urs.cz/item/CS_URS_2023_02/997013501"/>
    <hyperlink ref="F142" r:id="rId11" display="https://podminky.urs.cz/item/CS_URS_2023_02/997013509"/>
    <hyperlink ref="F146" r:id="rId12" display="https://podminky.urs.cz/item/CS_URS_2023_02/997013631"/>
    <hyperlink ref="F150" r:id="rId13" display="https://podminky.urs.cz/item/CS_URS_2023_02/763135811"/>
    <hyperlink ref="F155" r:id="rId14" display="https://podminky.urs.cz/item/CS_URS_2023_02/766691914"/>
    <hyperlink ref="F160" r:id="rId15" display="https://podminky.urs.cz/item/CS_URS_2023_02/776201812"/>
    <hyperlink ref="F164" r:id="rId16" display="https://podminky.urs.cz/item/CS_URS_2023_02/776410811"/>
    <hyperlink ref="F169" r:id="rId17" display="https://podminky.urs.cz/item/CS_URS_2023_02/784121001"/>
    <hyperlink ref="F174" r:id="rId18" display="https://podminky.urs.cz/item/CS_URS_2023_02/HZS1291"/>
  </hyperlinks>
  <pageMargins left="0.39375" right="0.39375" top="0.39375" bottom="0.39375" header="0" footer="0"/>
  <pageSetup paperSize="9" orientation="landscape" blackAndWhite="1" fitToHeight="100"/>
  <headerFooter>
    <oddFooter>&amp;CStrana &amp;P z &amp;N</oddFooter>
  </headerFooter>
  <drawing r:id="rId19"/>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113</v>
      </c>
    </row>
    <row r="3" s="1" customFormat="1" ht="6.96" customHeight="1">
      <c r="B3" s="141"/>
      <c r="C3" s="142"/>
      <c r="D3" s="142"/>
      <c r="E3" s="142"/>
      <c r="F3" s="142"/>
      <c r="G3" s="142"/>
      <c r="H3" s="142"/>
      <c r="I3" s="142"/>
      <c r="J3" s="142"/>
      <c r="K3" s="142"/>
      <c r="L3" s="22"/>
      <c r="AT3" s="19" t="s">
        <v>84</v>
      </c>
    </row>
    <row r="4" s="1" customFormat="1" ht="24.96" customHeight="1">
      <c r="B4" s="22"/>
      <c r="D4" s="143" t="s">
        <v>190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PF UPOL, Změna užívání vnitřních prostor budovy B</v>
      </c>
      <c r="F7" s="145"/>
      <c r="G7" s="145"/>
      <c r="H7" s="145"/>
      <c r="L7" s="22"/>
    </row>
    <row r="8">
      <c r="B8" s="22"/>
      <c r="D8" s="145" t="s">
        <v>191</v>
      </c>
      <c r="L8" s="22"/>
    </row>
    <row r="9" s="1" customFormat="1" ht="16.5" customHeight="1">
      <c r="B9" s="22"/>
      <c r="E9" s="146" t="s">
        <v>192</v>
      </c>
      <c r="F9" s="1"/>
      <c r="G9" s="1"/>
      <c r="H9" s="1"/>
      <c r="L9" s="22"/>
    </row>
    <row r="10" s="1" customFormat="1" ht="12" customHeight="1">
      <c r="B10" s="22"/>
      <c r="D10" s="145" t="s">
        <v>193</v>
      </c>
      <c r="L10" s="22"/>
    </row>
    <row r="11" s="2" customFormat="1" ht="16.5" customHeight="1">
      <c r="A11" s="40"/>
      <c r="B11" s="46"/>
      <c r="C11" s="40"/>
      <c r="D11" s="40"/>
      <c r="E11" s="147" t="s">
        <v>194</v>
      </c>
      <c r="F11" s="40"/>
      <c r="G11" s="40"/>
      <c r="H11" s="40"/>
      <c r="I11" s="40"/>
      <c r="J11" s="40"/>
      <c r="K11" s="40"/>
      <c r="L11" s="148"/>
      <c r="S11" s="40"/>
      <c r="T11" s="40"/>
      <c r="U11" s="40"/>
      <c r="V11" s="40"/>
      <c r="W11" s="40"/>
      <c r="X11" s="40"/>
      <c r="Y11" s="40"/>
      <c r="Z11" s="40"/>
      <c r="AA11" s="40"/>
      <c r="AB11" s="40"/>
      <c r="AC11" s="40"/>
      <c r="AD11" s="40"/>
      <c r="AE11" s="40"/>
    </row>
    <row r="12" s="2" customFormat="1" ht="12" customHeight="1">
      <c r="A12" s="40"/>
      <c r="B12" s="46"/>
      <c r="C12" s="40"/>
      <c r="D12" s="145" t="s">
        <v>195</v>
      </c>
      <c r="E12" s="40"/>
      <c r="F12" s="40"/>
      <c r="G12" s="40"/>
      <c r="H12" s="40"/>
      <c r="I12" s="40"/>
      <c r="J12" s="40"/>
      <c r="K12" s="40"/>
      <c r="L12" s="148"/>
      <c r="S12" s="40"/>
      <c r="T12" s="40"/>
      <c r="U12" s="40"/>
      <c r="V12" s="40"/>
      <c r="W12" s="40"/>
      <c r="X12" s="40"/>
      <c r="Y12" s="40"/>
      <c r="Z12" s="40"/>
      <c r="AA12" s="40"/>
      <c r="AB12" s="40"/>
      <c r="AC12" s="40"/>
      <c r="AD12" s="40"/>
      <c r="AE12" s="40"/>
    </row>
    <row r="13" s="2" customFormat="1" ht="16.5" customHeight="1">
      <c r="A13" s="40"/>
      <c r="B13" s="46"/>
      <c r="C13" s="40"/>
      <c r="D13" s="40"/>
      <c r="E13" s="149" t="s">
        <v>1360</v>
      </c>
      <c r="F13" s="40"/>
      <c r="G13" s="40"/>
      <c r="H13" s="40"/>
      <c r="I13" s="40"/>
      <c r="J13" s="40"/>
      <c r="K13" s="40"/>
      <c r="L13" s="148"/>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8"/>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8"/>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50" t="str">
        <f>'Rekapitulace stavby'!AN8</f>
        <v>3. 4. 2025</v>
      </c>
      <c r="K16" s="40"/>
      <c r="L16" s="148"/>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8"/>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8"/>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8"/>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8"/>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8"/>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8"/>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8"/>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
        <v>34</v>
      </c>
      <c r="K24" s="40"/>
      <c r="L24" s="148"/>
      <c r="S24" s="40"/>
      <c r="T24" s="40"/>
      <c r="U24" s="40"/>
      <c r="V24" s="40"/>
      <c r="W24" s="40"/>
      <c r="X24" s="40"/>
      <c r="Y24" s="40"/>
      <c r="Z24" s="40"/>
      <c r="AA24" s="40"/>
      <c r="AB24" s="40"/>
      <c r="AC24" s="40"/>
      <c r="AD24" s="40"/>
      <c r="AE24" s="40"/>
    </row>
    <row r="25" s="2" customFormat="1" ht="18" customHeight="1">
      <c r="A25" s="40"/>
      <c r="B25" s="46"/>
      <c r="C25" s="40"/>
      <c r="D25" s="40"/>
      <c r="E25" s="135" t="s">
        <v>35</v>
      </c>
      <c r="F25" s="40"/>
      <c r="G25" s="40"/>
      <c r="H25" s="40"/>
      <c r="I25" s="145" t="s">
        <v>29</v>
      </c>
      <c r="J25" s="135" t="s">
        <v>36</v>
      </c>
      <c r="K25" s="40"/>
      <c r="L25" s="148"/>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8"/>
      <c r="S26" s="40"/>
      <c r="T26" s="40"/>
      <c r="U26" s="40"/>
      <c r="V26" s="40"/>
      <c r="W26" s="40"/>
      <c r="X26" s="40"/>
      <c r="Y26" s="40"/>
      <c r="Z26" s="40"/>
      <c r="AA26" s="40"/>
      <c r="AB26" s="40"/>
      <c r="AC26" s="40"/>
      <c r="AD26" s="40"/>
      <c r="AE26" s="40"/>
    </row>
    <row r="27" s="2" customFormat="1" ht="12" customHeight="1">
      <c r="A27" s="40"/>
      <c r="B27" s="46"/>
      <c r="C27" s="40"/>
      <c r="D27" s="145" t="s">
        <v>38</v>
      </c>
      <c r="E27" s="40"/>
      <c r="F27" s="40"/>
      <c r="G27" s="40"/>
      <c r="H27" s="40"/>
      <c r="I27" s="145" t="s">
        <v>26</v>
      </c>
      <c r="J27" s="135" t="s">
        <v>34</v>
      </c>
      <c r="K27" s="40"/>
      <c r="L27" s="148"/>
      <c r="S27" s="40"/>
      <c r="T27" s="40"/>
      <c r="U27" s="40"/>
      <c r="V27" s="40"/>
      <c r="W27" s="40"/>
      <c r="X27" s="40"/>
      <c r="Y27" s="40"/>
      <c r="Z27" s="40"/>
      <c r="AA27" s="40"/>
      <c r="AB27" s="40"/>
      <c r="AC27" s="40"/>
      <c r="AD27" s="40"/>
      <c r="AE27" s="40"/>
    </row>
    <row r="28" s="2" customFormat="1" ht="18" customHeight="1">
      <c r="A28" s="40"/>
      <c r="B28" s="46"/>
      <c r="C28" s="40"/>
      <c r="D28" s="40"/>
      <c r="E28" s="135" t="s">
        <v>35</v>
      </c>
      <c r="F28" s="40"/>
      <c r="G28" s="40"/>
      <c r="H28" s="40"/>
      <c r="I28" s="145" t="s">
        <v>29</v>
      </c>
      <c r="J28" s="135" t="s">
        <v>36</v>
      </c>
      <c r="K28" s="40"/>
      <c r="L28" s="148"/>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8"/>
      <c r="S29" s="40"/>
      <c r="T29" s="40"/>
      <c r="U29" s="40"/>
      <c r="V29" s="40"/>
      <c r="W29" s="40"/>
      <c r="X29" s="40"/>
      <c r="Y29" s="40"/>
      <c r="Z29" s="40"/>
      <c r="AA29" s="40"/>
      <c r="AB29" s="40"/>
      <c r="AC29" s="40"/>
      <c r="AD29" s="40"/>
      <c r="AE29" s="40"/>
    </row>
    <row r="30" s="2" customFormat="1" ht="12" customHeight="1">
      <c r="A30" s="40"/>
      <c r="B30" s="46"/>
      <c r="C30" s="40"/>
      <c r="D30" s="145" t="s">
        <v>39</v>
      </c>
      <c r="E30" s="40"/>
      <c r="F30" s="40"/>
      <c r="G30" s="40"/>
      <c r="H30" s="40"/>
      <c r="I30" s="40"/>
      <c r="J30" s="40"/>
      <c r="K30" s="40"/>
      <c r="L30" s="148"/>
      <c r="S30" s="40"/>
      <c r="T30" s="40"/>
      <c r="U30" s="40"/>
      <c r="V30" s="40"/>
      <c r="W30" s="40"/>
      <c r="X30" s="40"/>
      <c r="Y30" s="40"/>
      <c r="Z30" s="40"/>
      <c r="AA30" s="40"/>
      <c r="AB30" s="40"/>
      <c r="AC30" s="40"/>
      <c r="AD30" s="40"/>
      <c r="AE30" s="40"/>
    </row>
    <row r="31" s="8" customFormat="1" ht="16.5" customHeight="1">
      <c r="A31" s="151"/>
      <c r="B31" s="152"/>
      <c r="C31" s="151"/>
      <c r="D31" s="151"/>
      <c r="E31" s="153" t="s">
        <v>19</v>
      </c>
      <c r="F31" s="153"/>
      <c r="G31" s="153"/>
      <c r="H31" s="153"/>
      <c r="I31" s="151"/>
      <c r="J31" s="151"/>
      <c r="K31" s="151"/>
      <c r="L31" s="154"/>
      <c r="S31" s="151"/>
      <c r="T31" s="151"/>
      <c r="U31" s="151"/>
      <c r="V31" s="151"/>
      <c r="W31" s="151"/>
      <c r="X31" s="151"/>
      <c r="Y31" s="151"/>
      <c r="Z31" s="151"/>
      <c r="AA31" s="151"/>
      <c r="AB31" s="151"/>
      <c r="AC31" s="151"/>
      <c r="AD31" s="151"/>
      <c r="AE31" s="151"/>
    </row>
    <row r="32" s="2" customFormat="1" ht="6.96" customHeight="1">
      <c r="A32" s="40"/>
      <c r="B32" s="46"/>
      <c r="C32" s="40"/>
      <c r="D32" s="40"/>
      <c r="E32" s="40"/>
      <c r="F32" s="40"/>
      <c r="G32" s="40"/>
      <c r="H32" s="40"/>
      <c r="I32" s="40"/>
      <c r="J32" s="40"/>
      <c r="K32" s="40"/>
      <c r="L32" s="148"/>
      <c r="S32" s="40"/>
      <c r="T32" s="40"/>
      <c r="U32" s="40"/>
      <c r="V32" s="40"/>
      <c r="W32" s="40"/>
      <c r="X32" s="40"/>
      <c r="Y32" s="40"/>
      <c r="Z32" s="40"/>
      <c r="AA32" s="40"/>
      <c r="AB32" s="40"/>
      <c r="AC32" s="40"/>
      <c r="AD32" s="40"/>
      <c r="AE32" s="40"/>
    </row>
    <row r="33" s="2" customFormat="1" ht="6.96" customHeight="1">
      <c r="A33" s="40"/>
      <c r="B33" s="46"/>
      <c r="C33" s="40"/>
      <c r="D33" s="155"/>
      <c r="E33" s="155"/>
      <c r="F33" s="155"/>
      <c r="G33" s="155"/>
      <c r="H33" s="155"/>
      <c r="I33" s="155"/>
      <c r="J33" s="155"/>
      <c r="K33" s="155"/>
      <c r="L33" s="148"/>
      <c r="S33" s="40"/>
      <c r="T33" s="40"/>
      <c r="U33" s="40"/>
      <c r="V33" s="40"/>
      <c r="W33" s="40"/>
      <c r="X33" s="40"/>
      <c r="Y33" s="40"/>
      <c r="Z33" s="40"/>
      <c r="AA33" s="40"/>
      <c r="AB33" s="40"/>
      <c r="AC33" s="40"/>
      <c r="AD33" s="40"/>
      <c r="AE33" s="40"/>
    </row>
    <row r="34" s="2" customFormat="1" ht="25.44" customHeight="1">
      <c r="A34" s="40"/>
      <c r="B34" s="46"/>
      <c r="C34" s="40"/>
      <c r="D34" s="156" t="s">
        <v>41</v>
      </c>
      <c r="E34" s="40"/>
      <c r="F34" s="40"/>
      <c r="G34" s="40"/>
      <c r="H34" s="40"/>
      <c r="I34" s="40"/>
      <c r="J34" s="157">
        <f>ROUND(J101, 2)</f>
        <v>0</v>
      </c>
      <c r="K34" s="40"/>
      <c r="L34" s="148"/>
      <c r="S34" s="40"/>
      <c r="T34" s="40"/>
      <c r="U34" s="40"/>
      <c r="V34" s="40"/>
      <c r="W34" s="40"/>
      <c r="X34" s="40"/>
      <c r="Y34" s="40"/>
      <c r="Z34" s="40"/>
      <c r="AA34" s="40"/>
      <c r="AB34" s="40"/>
      <c r="AC34" s="40"/>
      <c r="AD34" s="40"/>
      <c r="AE34" s="40"/>
    </row>
    <row r="35" s="2" customFormat="1" ht="6.96" customHeight="1">
      <c r="A35" s="40"/>
      <c r="B35" s="46"/>
      <c r="C35" s="40"/>
      <c r="D35" s="155"/>
      <c r="E35" s="155"/>
      <c r="F35" s="155"/>
      <c r="G35" s="155"/>
      <c r="H35" s="155"/>
      <c r="I35" s="155"/>
      <c r="J35" s="155"/>
      <c r="K35" s="155"/>
      <c r="L35" s="148"/>
      <c r="S35" s="40"/>
      <c r="T35" s="40"/>
      <c r="U35" s="40"/>
      <c r="V35" s="40"/>
      <c r="W35" s="40"/>
      <c r="X35" s="40"/>
      <c r="Y35" s="40"/>
      <c r="Z35" s="40"/>
      <c r="AA35" s="40"/>
      <c r="AB35" s="40"/>
      <c r="AC35" s="40"/>
      <c r="AD35" s="40"/>
      <c r="AE35" s="40"/>
    </row>
    <row r="36" s="2" customFormat="1" ht="14.4" customHeight="1">
      <c r="A36" s="40"/>
      <c r="B36" s="46"/>
      <c r="C36" s="40"/>
      <c r="D36" s="40"/>
      <c r="E36" s="40"/>
      <c r="F36" s="158" t="s">
        <v>43</v>
      </c>
      <c r="G36" s="40"/>
      <c r="H36" s="40"/>
      <c r="I36" s="158" t="s">
        <v>42</v>
      </c>
      <c r="J36" s="158" t="s">
        <v>44</v>
      </c>
      <c r="K36" s="40"/>
      <c r="L36" s="148"/>
      <c r="S36" s="40"/>
      <c r="T36" s="40"/>
      <c r="U36" s="40"/>
      <c r="V36" s="40"/>
      <c r="W36" s="40"/>
      <c r="X36" s="40"/>
      <c r="Y36" s="40"/>
      <c r="Z36" s="40"/>
      <c r="AA36" s="40"/>
      <c r="AB36" s="40"/>
      <c r="AC36" s="40"/>
      <c r="AD36" s="40"/>
      <c r="AE36" s="40"/>
    </row>
    <row r="37" s="2" customFormat="1" ht="14.4" customHeight="1">
      <c r="A37" s="40"/>
      <c r="B37" s="46"/>
      <c r="C37" s="40"/>
      <c r="D37" s="147" t="s">
        <v>45</v>
      </c>
      <c r="E37" s="145" t="s">
        <v>46</v>
      </c>
      <c r="F37" s="159">
        <f>ROUND((SUM(BE101:BE239)),  2)</f>
        <v>0</v>
      </c>
      <c r="G37" s="40"/>
      <c r="H37" s="40"/>
      <c r="I37" s="160">
        <v>0.20999999999999999</v>
      </c>
      <c r="J37" s="159">
        <f>ROUND(((SUM(BE101:BE239))*I37),  2)</f>
        <v>0</v>
      </c>
      <c r="K37" s="40"/>
      <c r="L37" s="148"/>
      <c r="S37" s="40"/>
      <c r="T37" s="40"/>
      <c r="U37" s="40"/>
      <c r="V37" s="40"/>
      <c r="W37" s="40"/>
      <c r="X37" s="40"/>
      <c r="Y37" s="40"/>
      <c r="Z37" s="40"/>
      <c r="AA37" s="40"/>
      <c r="AB37" s="40"/>
      <c r="AC37" s="40"/>
      <c r="AD37" s="40"/>
      <c r="AE37" s="40"/>
    </row>
    <row r="38" s="2" customFormat="1" ht="14.4" customHeight="1">
      <c r="A38" s="40"/>
      <c r="B38" s="46"/>
      <c r="C38" s="40"/>
      <c r="D38" s="40"/>
      <c r="E38" s="145" t="s">
        <v>47</v>
      </c>
      <c r="F38" s="159">
        <f>ROUND((SUM(BF101:BF239)),  2)</f>
        <v>0</v>
      </c>
      <c r="G38" s="40"/>
      <c r="H38" s="40"/>
      <c r="I38" s="160">
        <v>0.12</v>
      </c>
      <c r="J38" s="159">
        <f>ROUND(((SUM(BF101:BF239))*I38),  2)</f>
        <v>0</v>
      </c>
      <c r="K38" s="40"/>
      <c r="L38" s="148"/>
      <c r="S38" s="40"/>
      <c r="T38" s="40"/>
      <c r="U38" s="40"/>
      <c r="V38" s="40"/>
      <c r="W38" s="40"/>
      <c r="X38" s="40"/>
      <c r="Y38" s="40"/>
      <c r="Z38" s="40"/>
      <c r="AA38" s="40"/>
      <c r="AB38" s="40"/>
      <c r="AC38" s="40"/>
      <c r="AD38" s="40"/>
      <c r="AE38" s="40"/>
    </row>
    <row r="39" hidden="1" s="2" customFormat="1" ht="14.4" customHeight="1">
      <c r="A39" s="40"/>
      <c r="B39" s="46"/>
      <c r="C39" s="40"/>
      <c r="D39" s="40"/>
      <c r="E39" s="145" t="s">
        <v>48</v>
      </c>
      <c r="F39" s="159">
        <f>ROUND((SUM(BG101:BG239)),  2)</f>
        <v>0</v>
      </c>
      <c r="G39" s="40"/>
      <c r="H39" s="40"/>
      <c r="I39" s="160">
        <v>0.20999999999999999</v>
      </c>
      <c r="J39" s="159">
        <f>0</f>
        <v>0</v>
      </c>
      <c r="K39" s="40"/>
      <c r="L39" s="148"/>
      <c r="S39" s="40"/>
      <c r="T39" s="40"/>
      <c r="U39" s="40"/>
      <c r="V39" s="40"/>
      <c r="W39" s="40"/>
      <c r="X39" s="40"/>
      <c r="Y39" s="40"/>
      <c r="Z39" s="40"/>
      <c r="AA39" s="40"/>
      <c r="AB39" s="40"/>
      <c r="AC39" s="40"/>
      <c r="AD39" s="40"/>
      <c r="AE39" s="40"/>
    </row>
    <row r="40" hidden="1" s="2" customFormat="1" ht="14.4" customHeight="1">
      <c r="A40" s="40"/>
      <c r="B40" s="46"/>
      <c r="C40" s="40"/>
      <c r="D40" s="40"/>
      <c r="E40" s="145" t="s">
        <v>49</v>
      </c>
      <c r="F40" s="159">
        <f>ROUND((SUM(BH101:BH239)),  2)</f>
        <v>0</v>
      </c>
      <c r="G40" s="40"/>
      <c r="H40" s="40"/>
      <c r="I40" s="160">
        <v>0.12</v>
      </c>
      <c r="J40" s="159">
        <f>0</f>
        <v>0</v>
      </c>
      <c r="K40" s="40"/>
      <c r="L40" s="148"/>
      <c r="S40" s="40"/>
      <c r="T40" s="40"/>
      <c r="U40" s="40"/>
      <c r="V40" s="40"/>
      <c r="W40" s="40"/>
      <c r="X40" s="40"/>
      <c r="Y40" s="40"/>
      <c r="Z40" s="40"/>
      <c r="AA40" s="40"/>
      <c r="AB40" s="40"/>
      <c r="AC40" s="40"/>
      <c r="AD40" s="40"/>
      <c r="AE40" s="40"/>
    </row>
    <row r="41" hidden="1" s="2" customFormat="1" ht="14.4" customHeight="1">
      <c r="A41" s="40"/>
      <c r="B41" s="46"/>
      <c r="C41" s="40"/>
      <c r="D41" s="40"/>
      <c r="E41" s="145" t="s">
        <v>50</v>
      </c>
      <c r="F41" s="159">
        <f>ROUND((SUM(BI101:BI239)),  2)</f>
        <v>0</v>
      </c>
      <c r="G41" s="40"/>
      <c r="H41" s="40"/>
      <c r="I41" s="160">
        <v>0</v>
      </c>
      <c r="J41" s="159">
        <f>0</f>
        <v>0</v>
      </c>
      <c r="K41" s="40"/>
      <c r="L41" s="148"/>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8"/>
      <c r="S42" s="40"/>
      <c r="T42" s="40"/>
      <c r="U42" s="40"/>
      <c r="V42" s="40"/>
      <c r="W42" s="40"/>
      <c r="X42" s="40"/>
      <c r="Y42" s="40"/>
      <c r="Z42" s="40"/>
      <c r="AA42" s="40"/>
      <c r="AB42" s="40"/>
      <c r="AC42" s="40"/>
      <c r="AD42" s="40"/>
      <c r="AE42" s="40"/>
    </row>
    <row r="43" s="2" customFormat="1" ht="25.44" customHeight="1">
      <c r="A43" s="40"/>
      <c r="B43" s="46"/>
      <c r="C43" s="161"/>
      <c r="D43" s="162" t="s">
        <v>51</v>
      </c>
      <c r="E43" s="163"/>
      <c r="F43" s="163"/>
      <c r="G43" s="164" t="s">
        <v>52</v>
      </c>
      <c r="H43" s="165" t="s">
        <v>53</v>
      </c>
      <c r="I43" s="163"/>
      <c r="J43" s="166">
        <f>SUM(J34:J41)</f>
        <v>0</v>
      </c>
      <c r="K43" s="167"/>
      <c r="L43" s="148"/>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8"/>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8"/>
      <c r="S48" s="40"/>
      <c r="T48" s="40"/>
      <c r="U48" s="40"/>
      <c r="V48" s="40"/>
      <c r="W48" s="40"/>
      <c r="X48" s="40"/>
      <c r="Y48" s="40"/>
      <c r="Z48" s="40"/>
      <c r="AA48" s="40"/>
      <c r="AB48" s="40"/>
      <c r="AC48" s="40"/>
      <c r="AD48" s="40"/>
      <c r="AE48" s="40"/>
    </row>
    <row r="49" s="2" customFormat="1" ht="24.96" customHeight="1">
      <c r="A49" s="40"/>
      <c r="B49" s="41"/>
      <c r="C49" s="25" t="s">
        <v>197</v>
      </c>
      <c r="D49" s="42"/>
      <c r="E49" s="42"/>
      <c r="F49" s="42"/>
      <c r="G49" s="42"/>
      <c r="H49" s="42"/>
      <c r="I49" s="42"/>
      <c r="J49" s="42"/>
      <c r="K49" s="42"/>
      <c r="L49" s="148"/>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8"/>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8"/>
      <c r="S51" s="40"/>
      <c r="T51" s="40"/>
      <c r="U51" s="40"/>
      <c r="V51" s="40"/>
      <c r="W51" s="40"/>
      <c r="X51" s="40"/>
      <c r="Y51" s="40"/>
      <c r="Z51" s="40"/>
      <c r="AA51" s="40"/>
      <c r="AB51" s="40"/>
      <c r="AC51" s="40"/>
      <c r="AD51" s="40"/>
      <c r="AE51" s="40"/>
    </row>
    <row r="52" s="2" customFormat="1" ht="16.5" customHeight="1">
      <c r="A52" s="40"/>
      <c r="B52" s="41"/>
      <c r="C52" s="42"/>
      <c r="D52" s="42"/>
      <c r="E52" s="172" t="str">
        <f>E7</f>
        <v>PF UPOL, Změna užívání vnitřních prostor budovy B</v>
      </c>
      <c r="F52" s="34"/>
      <c r="G52" s="34"/>
      <c r="H52" s="34"/>
      <c r="I52" s="42"/>
      <c r="J52" s="42"/>
      <c r="K52" s="42"/>
      <c r="L52" s="148"/>
      <c r="S52" s="40"/>
      <c r="T52" s="40"/>
      <c r="U52" s="40"/>
      <c r="V52" s="40"/>
      <c r="W52" s="40"/>
      <c r="X52" s="40"/>
      <c r="Y52" s="40"/>
      <c r="Z52" s="40"/>
      <c r="AA52" s="40"/>
      <c r="AB52" s="40"/>
      <c r="AC52" s="40"/>
      <c r="AD52" s="40"/>
      <c r="AE52" s="40"/>
    </row>
    <row r="53" s="1" customFormat="1" ht="12" customHeight="1">
      <c r="B53" s="23"/>
      <c r="C53" s="34" t="s">
        <v>191</v>
      </c>
      <c r="D53" s="24"/>
      <c r="E53" s="24"/>
      <c r="F53" s="24"/>
      <c r="G53" s="24"/>
      <c r="H53" s="24"/>
      <c r="I53" s="24"/>
      <c r="J53" s="24"/>
      <c r="K53" s="24"/>
      <c r="L53" s="22"/>
    </row>
    <row r="54" s="1" customFormat="1" ht="16.5" customHeight="1">
      <c r="B54" s="23"/>
      <c r="C54" s="24"/>
      <c r="D54" s="24"/>
      <c r="E54" s="172" t="s">
        <v>192</v>
      </c>
      <c r="F54" s="24"/>
      <c r="G54" s="24"/>
      <c r="H54" s="24"/>
      <c r="I54" s="24"/>
      <c r="J54" s="24"/>
      <c r="K54" s="24"/>
      <c r="L54" s="22"/>
    </row>
    <row r="55" s="1" customFormat="1" ht="12" customHeight="1">
      <c r="B55" s="23"/>
      <c r="C55" s="34" t="s">
        <v>193</v>
      </c>
      <c r="D55" s="24"/>
      <c r="E55" s="24"/>
      <c r="F55" s="24"/>
      <c r="G55" s="24"/>
      <c r="H55" s="24"/>
      <c r="I55" s="24"/>
      <c r="J55" s="24"/>
      <c r="K55" s="24"/>
      <c r="L55" s="22"/>
    </row>
    <row r="56" s="2" customFormat="1" ht="16.5" customHeight="1">
      <c r="A56" s="40"/>
      <c r="B56" s="41"/>
      <c r="C56" s="42"/>
      <c r="D56" s="42"/>
      <c r="E56" s="173" t="s">
        <v>194</v>
      </c>
      <c r="F56" s="42"/>
      <c r="G56" s="42"/>
      <c r="H56" s="42"/>
      <c r="I56" s="42"/>
      <c r="J56" s="42"/>
      <c r="K56" s="42"/>
      <c r="L56" s="148"/>
      <c r="S56" s="40"/>
      <c r="T56" s="40"/>
      <c r="U56" s="40"/>
      <c r="V56" s="40"/>
      <c r="W56" s="40"/>
      <c r="X56" s="40"/>
      <c r="Y56" s="40"/>
      <c r="Z56" s="40"/>
      <c r="AA56" s="40"/>
      <c r="AB56" s="40"/>
      <c r="AC56" s="40"/>
      <c r="AD56" s="40"/>
      <c r="AE56" s="40"/>
    </row>
    <row r="57" s="2" customFormat="1" ht="12" customHeight="1">
      <c r="A57" s="40"/>
      <c r="B57" s="41"/>
      <c r="C57" s="34" t="s">
        <v>195</v>
      </c>
      <c r="D57" s="42"/>
      <c r="E57" s="42"/>
      <c r="F57" s="42"/>
      <c r="G57" s="42"/>
      <c r="H57" s="42"/>
      <c r="I57" s="42"/>
      <c r="J57" s="42"/>
      <c r="K57" s="42"/>
      <c r="L57" s="148"/>
      <c r="S57" s="40"/>
      <c r="T57" s="40"/>
      <c r="U57" s="40"/>
      <c r="V57" s="40"/>
      <c r="W57" s="40"/>
      <c r="X57" s="40"/>
      <c r="Y57" s="40"/>
      <c r="Z57" s="40"/>
      <c r="AA57" s="40"/>
      <c r="AB57" s="40"/>
      <c r="AC57" s="40"/>
      <c r="AD57" s="40"/>
      <c r="AE57" s="40"/>
    </row>
    <row r="58" s="2" customFormat="1" ht="16.5" customHeight="1">
      <c r="A58" s="40"/>
      <c r="B58" s="41"/>
      <c r="C58" s="42"/>
      <c r="D58" s="42"/>
      <c r="E58" s="71" t="str">
        <f>E13</f>
        <v>08 - Stavební úpravy (osy A-C_1-5)</v>
      </c>
      <c r="F58" s="42"/>
      <c r="G58" s="42"/>
      <c r="H58" s="42"/>
      <c r="I58" s="42"/>
      <c r="J58" s="42"/>
      <c r="K58" s="42"/>
      <c r="L58" s="148"/>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8"/>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3. 4. 2025</v>
      </c>
      <c r="K60" s="42"/>
      <c r="L60" s="148"/>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8"/>
      <c r="S61" s="40"/>
      <c r="T61" s="40"/>
      <c r="U61" s="40"/>
      <c r="V61" s="40"/>
      <c r="W61" s="40"/>
      <c r="X61" s="40"/>
      <c r="Y61" s="40"/>
      <c r="Z61" s="40"/>
      <c r="AA61" s="40"/>
      <c r="AB61" s="40"/>
      <c r="AC61" s="40"/>
      <c r="AD61" s="40"/>
      <c r="AE61" s="40"/>
    </row>
    <row r="62" s="2" customFormat="1" ht="40.05" customHeight="1">
      <c r="A62" s="40"/>
      <c r="B62" s="41"/>
      <c r="C62" s="34" t="s">
        <v>25</v>
      </c>
      <c r="D62" s="42"/>
      <c r="E62" s="42"/>
      <c r="F62" s="29" t="str">
        <f>E19</f>
        <v>UP v Olomouci, Křížkovského 511/8, Olomouc 779 00</v>
      </c>
      <c r="G62" s="42"/>
      <c r="H62" s="42"/>
      <c r="I62" s="34" t="s">
        <v>33</v>
      </c>
      <c r="J62" s="38" t="str">
        <f>E25</f>
        <v xml:space="preserve">RV Projekt s.r.o., Poláškova 1535, Val. Meziříčí </v>
      </c>
      <c r="K62" s="42"/>
      <c r="L62" s="148"/>
      <c r="S62" s="40"/>
      <c r="T62" s="40"/>
      <c r="U62" s="40"/>
      <c r="V62" s="40"/>
      <c r="W62" s="40"/>
      <c r="X62" s="40"/>
      <c r="Y62" s="40"/>
      <c r="Z62" s="40"/>
      <c r="AA62" s="40"/>
      <c r="AB62" s="40"/>
      <c r="AC62" s="40"/>
      <c r="AD62" s="40"/>
      <c r="AE62" s="40"/>
    </row>
    <row r="63" s="2" customFormat="1" ht="40.05" customHeight="1">
      <c r="A63" s="40"/>
      <c r="B63" s="41"/>
      <c r="C63" s="34" t="s">
        <v>31</v>
      </c>
      <c r="D63" s="42"/>
      <c r="E63" s="42"/>
      <c r="F63" s="29" t="str">
        <f>IF(E22="","",E22)</f>
        <v>Vyplň údaj</v>
      </c>
      <c r="G63" s="42"/>
      <c r="H63" s="42"/>
      <c r="I63" s="34" t="s">
        <v>38</v>
      </c>
      <c r="J63" s="38" t="str">
        <f>E28</f>
        <v xml:space="preserve">RV Projekt s.r.o., Poláškova 1535, Val. Meziříčí </v>
      </c>
      <c r="K63" s="42"/>
      <c r="L63" s="148"/>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8"/>
      <c r="S64" s="40"/>
      <c r="T64" s="40"/>
      <c r="U64" s="40"/>
      <c r="V64" s="40"/>
      <c r="W64" s="40"/>
      <c r="X64" s="40"/>
      <c r="Y64" s="40"/>
      <c r="Z64" s="40"/>
      <c r="AA64" s="40"/>
      <c r="AB64" s="40"/>
      <c r="AC64" s="40"/>
      <c r="AD64" s="40"/>
      <c r="AE64" s="40"/>
    </row>
    <row r="65" s="2" customFormat="1" ht="29.28" customHeight="1">
      <c r="A65" s="40"/>
      <c r="B65" s="41"/>
      <c r="C65" s="174" t="s">
        <v>198</v>
      </c>
      <c r="D65" s="175"/>
      <c r="E65" s="175"/>
      <c r="F65" s="175"/>
      <c r="G65" s="175"/>
      <c r="H65" s="175"/>
      <c r="I65" s="175"/>
      <c r="J65" s="176" t="s">
        <v>199</v>
      </c>
      <c r="K65" s="175"/>
      <c r="L65" s="148"/>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8"/>
      <c r="S66" s="40"/>
      <c r="T66" s="40"/>
      <c r="U66" s="40"/>
      <c r="V66" s="40"/>
      <c r="W66" s="40"/>
      <c r="X66" s="40"/>
      <c r="Y66" s="40"/>
      <c r="Z66" s="40"/>
      <c r="AA66" s="40"/>
      <c r="AB66" s="40"/>
      <c r="AC66" s="40"/>
      <c r="AD66" s="40"/>
      <c r="AE66" s="40"/>
    </row>
    <row r="67" s="2" customFormat="1" ht="22.8" customHeight="1">
      <c r="A67" s="40"/>
      <c r="B67" s="41"/>
      <c r="C67" s="177" t="s">
        <v>73</v>
      </c>
      <c r="D67" s="42"/>
      <c r="E67" s="42"/>
      <c r="F67" s="42"/>
      <c r="G67" s="42"/>
      <c r="H67" s="42"/>
      <c r="I67" s="42"/>
      <c r="J67" s="104">
        <f>J101</f>
        <v>0</v>
      </c>
      <c r="K67" s="42"/>
      <c r="L67" s="148"/>
      <c r="S67" s="40"/>
      <c r="T67" s="40"/>
      <c r="U67" s="40"/>
      <c r="V67" s="40"/>
      <c r="W67" s="40"/>
      <c r="X67" s="40"/>
      <c r="Y67" s="40"/>
      <c r="Z67" s="40"/>
      <c r="AA67" s="40"/>
      <c r="AB67" s="40"/>
      <c r="AC67" s="40"/>
      <c r="AD67" s="40"/>
      <c r="AE67" s="40"/>
      <c r="AU67" s="19" t="s">
        <v>200</v>
      </c>
    </row>
    <row r="68" s="9" customFormat="1" ht="24.96" customHeight="1">
      <c r="A68" s="9"/>
      <c r="B68" s="178"/>
      <c r="C68" s="179"/>
      <c r="D68" s="180" t="s">
        <v>201</v>
      </c>
      <c r="E68" s="181"/>
      <c r="F68" s="181"/>
      <c r="G68" s="181"/>
      <c r="H68" s="181"/>
      <c r="I68" s="181"/>
      <c r="J68" s="182">
        <f>J102</f>
        <v>0</v>
      </c>
      <c r="K68" s="179"/>
      <c r="L68" s="183"/>
      <c r="S68" s="9"/>
      <c r="T68" s="9"/>
      <c r="U68" s="9"/>
      <c r="V68" s="9"/>
      <c r="W68" s="9"/>
      <c r="X68" s="9"/>
      <c r="Y68" s="9"/>
      <c r="Z68" s="9"/>
      <c r="AA68" s="9"/>
      <c r="AB68" s="9"/>
      <c r="AC68" s="9"/>
      <c r="AD68" s="9"/>
      <c r="AE68" s="9"/>
    </row>
    <row r="69" s="10" customFormat="1" ht="19.92" customHeight="1">
      <c r="A69" s="10"/>
      <c r="B69" s="184"/>
      <c r="C69" s="126"/>
      <c r="D69" s="185" t="s">
        <v>376</v>
      </c>
      <c r="E69" s="186"/>
      <c r="F69" s="186"/>
      <c r="G69" s="186"/>
      <c r="H69" s="186"/>
      <c r="I69" s="186"/>
      <c r="J69" s="187">
        <f>J103</f>
        <v>0</v>
      </c>
      <c r="K69" s="126"/>
      <c r="L69" s="188"/>
      <c r="S69" s="10"/>
      <c r="T69" s="10"/>
      <c r="U69" s="10"/>
      <c r="V69" s="10"/>
      <c r="W69" s="10"/>
      <c r="X69" s="10"/>
      <c r="Y69" s="10"/>
      <c r="Z69" s="10"/>
      <c r="AA69" s="10"/>
      <c r="AB69" s="10"/>
      <c r="AC69" s="10"/>
      <c r="AD69" s="10"/>
      <c r="AE69" s="10"/>
    </row>
    <row r="70" s="10" customFormat="1" ht="19.92" customHeight="1">
      <c r="A70" s="10"/>
      <c r="B70" s="184"/>
      <c r="C70" s="126"/>
      <c r="D70" s="185" t="s">
        <v>203</v>
      </c>
      <c r="E70" s="186"/>
      <c r="F70" s="186"/>
      <c r="G70" s="186"/>
      <c r="H70" s="186"/>
      <c r="I70" s="186"/>
      <c r="J70" s="187">
        <f>J122</f>
        <v>0</v>
      </c>
      <c r="K70" s="126"/>
      <c r="L70" s="188"/>
      <c r="S70" s="10"/>
      <c r="T70" s="10"/>
      <c r="U70" s="10"/>
      <c r="V70" s="10"/>
      <c r="W70" s="10"/>
      <c r="X70" s="10"/>
      <c r="Y70" s="10"/>
      <c r="Z70" s="10"/>
      <c r="AA70" s="10"/>
      <c r="AB70" s="10"/>
      <c r="AC70" s="10"/>
      <c r="AD70" s="10"/>
      <c r="AE70" s="10"/>
    </row>
    <row r="71" s="10" customFormat="1" ht="19.92" customHeight="1">
      <c r="A71" s="10"/>
      <c r="B71" s="184"/>
      <c r="C71" s="126"/>
      <c r="D71" s="185" t="s">
        <v>204</v>
      </c>
      <c r="E71" s="186"/>
      <c r="F71" s="186"/>
      <c r="G71" s="186"/>
      <c r="H71" s="186"/>
      <c r="I71" s="186"/>
      <c r="J71" s="187">
        <f>J145</f>
        <v>0</v>
      </c>
      <c r="K71" s="126"/>
      <c r="L71" s="188"/>
      <c r="S71" s="10"/>
      <c r="T71" s="10"/>
      <c r="U71" s="10"/>
      <c r="V71" s="10"/>
      <c r="W71" s="10"/>
      <c r="X71" s="10"/>
      <c r="Y71" s="10"/>
      <c r="Z71" s="10"/>
      <c r="AA71" s="10"/>
      <c r="AB71" s="10"/>
      <c r="AC71" s="10"/>
      <c r="AD71" s="10"/>
      <c r="AE71" s="10"/>
    </row>
    <row r="72" s="10" customFormat="1" ht="19.92" customHeight="1">
      <c r="A72" s="10"/>
      <c r="B72" s="184"/>
      <c r="C72" s="126"/>
      <c r="D72" s="185" t="s">
        <v>206</v>
      </c>
      <c r="E72" s="186"/>
      <c r="F72" s="186"/>
      <c r="G72" s="186"/>
      <c r="H72" s="186"/>
      <c r="I72" s="186"/>
      <c r="J72" s="187">
        <f>J162</f>
        <v>0</v>
      </c>
      <c r="K72" s="126"/>
      <c r="L72" s="188"/>
      <c r="S72" s="10"/>
      <c r="T72" s="10"/>
      <c r="U72" s="10"/>
      <c r="V72" s="10"/>
      <c r="W72" s="10"/>
      <c r="X72" s="10"/>
      <c r="Y72" s="10"/>
      <c r="Z72" s="10"/>
      <c r="AA72" s="10"/>
      <c r="AB72" s="10"/>
      <c r="AC72" s="10"/>
      <c r="AD72" s="10"/>
      <c r="AE72" s="10"/>
    </row>
    <row r="73" s="9" customFormat="1" ht="24.96" customHeight="1">
      <c r="A73" s="9"/>
      <c r="B73" s="178"/>
      <c r="C73" s="179"/>
      <c r="D73" s="180" t="s">
        <v>207</v>
      </c>
      <c r="E73" s="181"/>
      <c r="F73" s="181"/>
      <c r="G73" s="181"/>
      <c r="H73" s="181"/>
      <c r="I73" s="181"/>
      <c r="J73" s="182">
        <f>J165</f>
        <v>0</v>
      </c>
      <c r="K73" s="179"/>
      <c r="L73" s="183"/>
      <c r="S73" s="9"/>
      <c r="T73" s="9"/>
      <c r="U73" s="9"/>
      <c r="V73" s="9"/>
      <c r="W73" s="9"/>
      <c r="X73" s="9"/>
      <c r="Y73" s="9"/>
      <c r="Z73" s="9"/>
      <c r="AA73" s="9"/>
      <c r="AB73" s="9"/>
      <c r="AC73" s="9"/>
      <c r="AD73" s="9"/>
      <c r="AE73" s="9"/>
    </row>
    <row r="74" s="10" customFormat="1" ht="19.92" customHeight="1">
      <c r="A74" s="10"/>
      <c r="B74" s="184"/>
      <c r="C74" s="126"/>
      <c r="D74" s="185" t="s">
        <v>208</v>
      </c>
      <c r="E74" s="186"/>
      <c r="F74" s="186"/>
      <c r="G74" s="186"/>
      <c r="H74" s="186"/>
      <c r="I74" s="186"/>
      <c r="J74" s="187">
        <f>J166</f>
        <v>0</v>
      </c>
      <c r="K74" s="126"/>
      <c r="L74" s="188"/>
      <c r="S74" s="10"/>
      <c r="T74" s="10"/>
      <c r="U74" s="10"/>
      <c r="V74" s="10"/>
      <c r="W74" s="10"/>
      <c r="X74" s="10"/>
      <c r="Y74" s="10"/>
      <c r="Z74" s="10"/>
      <c r="AA74" s="10"/>
      <c r="AB74" s="10"/>
      <c r="AC74" s="10"/>
      <c r="AD74" s="10"/>
      <c r="AE74" s="10"/>
    </row>
    <row r="75" s="10" customFormat="1" ht="19.92" customHeight="1">
      <c r="A75" s="10"/>
      <c r="B75" s="184"/>
      <c r="C75" s="126"/>
      <c r="D75" s="185" t="s">
        <v>380</v>
      </c>
      <c r="E75" s="186"/>
      <c r="F75" s="186"/>
      <c r="G75" s="186"/>
      <c r="H75" s="186"/>
      <c r="I75" s="186"/>
      <c r="J75" s="187">
        <f>J180</f>
        <v>0</v>
      </c>
      <c r="K75" s="126"/>
      <c r="L75" s="188"/>
      <c r="S75" s="10"/>
      <c r="T75" s="10"/>
      <c r="U75" s="10"/>
      <c r="V75" s="10"/>
      <c r="W75" s="10"/>
      <c r="X75" s="10"/>
      <c r="Y75" s="10"/>
      <c r="Z75" s="10"/>
      <c r="AA75" s="10"/>
      <c r="AB75" s="10"/>
      <c r="AC75" s="10"/>
      <c r="AD75" s="10"/>
      <c r="AE75" s="10"/>
    </row>
    <row r="76" s="10" customFormat="1" ht="19.92" customHeight="1">
      <c r="A76" s="10"/>
      <c r="B76" s="184"/>
      <c r="C76" s="126"/>
      <c r="D76" s="185" t="s">
        <v>209</v>
      </c>
      <c r="E76" s="186"/>
      <c r="F76" s="186"/>
      <c r="G76" s="186"/>
      <c r="H76" s="186"/>
      <c r="I76" s="186"/>
      <c r="J76" s="187">
        <f>J216</f>
        <v>0</v>
      </c>
      <c r="K76" s="126"/>
      <c r="L76" s="188"/>
      <c r="S76" s="10"/>
      <c r="T76" s="10"/>
      <c r="U76" s="10"/>
      <c r="V76" s="10"/>
      <c r="W76" s="10"/>
      <c r="X76" s="10"/>
      <c r="Y76" s="10"/>
      <c r="Z76" s="10"/>
      <c r="AA76" s="10"/>
      <c r="AB76" s="10"/>
      <c r="AC76" s="10"/>
      <c r="AD76" s="10"/>
      <c r="AE76" s="10"/>
    </row>
    <row r="77" s="9" customFormat="1" ht="24.96" customHeight="1">
      <c r="A77" s="9"/>
      <c r="B77" s="178"/>
      <c r="C77" s="179"/>
      <c r="D77" s="180" t="s">
        <v>210</v>
      </c>
      <c r="E77" s="181"/>
      <c r="F77" s="181"/>
      <c r="G77" s="181"/>
      <c r="H77" s="181"/>
      <c r="I77" s="181"/>
      <c r="J77" s="182">
        <f>J229</f>
        <v>0</v>
      </c>
      <c r="K77" s="179"/>
      <c r="L77" s="183"/>
      <c r="S77" s="9"/>
      <c r="T77" s="9"/>
      <c r="U77" s="9"/>
      <c r="V77" s="9"/>
      <c r="W77" s="9"/>
      <c r="X77" s="9"/>
      <c r="Y77" s="9"/>
      <c r="Z77" s="9"/>
      <c r="AA77" s="9"/>
      <c r="AB77" s="9"/>
      <c r="AC77" s="9"/>
      <c r="AD77" s="9"/>
      <c r="AE77" s="9"/>
    </row>
    <row r="78" s="2" customFormat="1" ht="21.84" customHeight="1">
      <c r="A78" s="40"/>
      <c r="B78" s="41"/>
      <c r="C78" s="42"/>
      <c r="D78" s="42"/>
      <c r="E78" s="42"/>
      <c r="F78" s="42"/>
      <c r="G78" s="42"/>
      <c r="H78" s="42"/>
      <c r="I78" s="42"/>
      <c r="J78" s="42"/>
      <c r="K78" s="42"/>
      <c r="L78" s="148"/>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8"/>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8"/>
      <c r="S83" s="40"/>
      <c r="T83" s="40"/>
      <c r="U83" s="40"/>
      <c r="V83" s="40"/>
      <c r="W83" s="40"/>
      <c r="X83" s="40"/>
      <c r="Y83" s="40"/>
      <c r="Z83" s="40"/>
      <c r="AA83" s="40"/>
      <c r="AB83" s="40"/>
      <c r="AC83" s="40"/>
      <c r="AD83" s="40"/>
      <c r="AE83" s="40"/>
    </row>
    <row r="84" s="2" customFormat="1" ht="24.96" customHeight="1">
      <c r="A84" s="40"/>
      <c r="B84" s="41"/>
      <c r="C84" s="25" t="s">
        <v>211</v>
      </c>
      <c r="D84" s="42"/>
      <c r="E84" s="42"/>
      <c r="F84" s="42"/>
      <c r="G84" s="42"/>
      <c r="H84" s="42"/>
      <c r="I84" s="42"/>
      <c r="J84" s="42"/>
      <c r="K84" s="42"/>
      <c r="L84" s="148"/>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8"/>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8"/>
      <c r="S86" s="40"/>
      <c r="T86" s="40"/>
      <c r="U86" s="40"/>
      <c r="V86" s="40"/>
      <c r="W86" s="40"/>
      <c r="X86" s="40"/>
      <c r="Y86" s="40"/>
      <c r="Z86" s="40"/>
      <c r="AA86" s="40"/>
      <c r="AB86" s="40"/>
      <c r="AC86" s="40"/>
      <c r="AD86" s="40"/>
      <c r="AE86" s="40"/>
    </row>
    <row r="87" s="2" customFormat="1" ht="16.5" customHeight="1">
      <c r="A87" s="40"/>
      <c r="B87" s="41"/>
      <c r="C87" s="42"/>
      <c r="D87" s="42"/>
      <c r="E87" s="172" t="str">
        <f>E7</f>
        <v>PF UPOL, Změna užívání vnitřních prostor budovy B</v>
      </c>
      <c r="F87" s="34"/>
      <c r="G87" s="34"/>
      <c r="H87" s="34"/>
      <c r="I87" s="42"/>
      <c r="J87" s="42"/>
      <c r="K87" s="42"/>
      <c r="L87" s="148"/>
      <c r="S87" s="40"/>
      <c r="T87" s="40"/>
      <c r="U87" s="40"/>
      <c r="V87" s="40"/>
      <c r="W87" s="40"/>
      <c r="X87" s="40"/>
      <c r="Y87" s="40"/>
      <c r="Z87" s="40"/>
      <c r="AA87" s="40"/>
      <c r="AB87" s="40"/>
      <c r="AC87" s="40"/>
      <c r="AD87" s="40"/>
      <c r="AE87" s="40"/>
    </row>
    <row r="88" s="1" customFormat="1" ht="12" customHeight="1">
      <c r="B88" s="23"/>
      <c r="C88" s="34" t="s">
        <v>191</v>
      </c>
      <c r="D88" s="24"/>
      <c r="E88" s="24"/>
      <c r="F88" s="24"/>
      <c r="G88" s="24"/>
      <c r="H88" s="24"/>
      <c r="I88" s="24"/>
      <c r="J88" s="24"/>
      <c r="K88" s="24"/>
      <c r="L88" s="22"/>
    </row>
    <row r="89" s="1" customFormat="1" ht="16.5" customHeight="1">
      <c r="B89" s="23"/>
      <c r="C89" s="24"/>
      <c r="D89" s="24"/>
      <c r="E89" s="172" t="s">
        <v>192</v>
      </c>
      <c r="F89" s="24"/>
      <c r="G89" s="24"/>
      <c r="H89" s="24"/>
      <c r="I89" s="24"/>
      <c r="J89" s="24"/>
      <c r="K89" s="24"/>
      <c r="L89" s="22"/>
    </row>
    <row r="90" s="1" customFormat="1" ht="12" customHeight="1">
      <c r="B90" s="23"/>
      <c r="C90" s="34" t="s">
        <v>193</v>
      </c>
      <c r="D90" s="24"/>
      <c r="E90" s="24"/>
      <c r="F90" s="24"/>
      <c r="G90" s="24"/>
      <c r="H90" s="24"/>
      <c r="I90" s="24"/>
      <c r="J90" s="24"/>
      <c r="K90" s="24"/>
      <c r="L90" s="22"/>
    </row>
    <row r="91" s="2" customFormat="1" ht="16.5" customHeight="1">
      <c r="A91" s="40"/>
      <c r="B91" s="41"/>
      <c r="C91" s="42"/>
      <c r="D91" s="42"/>
      <c r="E91" s="173" t="s">
        <v>194</v>
      </c>
      <c r="F91" s="42"/>
      <c r="G91" s="42"/>
      <c r="H91" s="42"/>
      <c r="I91" s="42"/>
      <c r="J91" s="42"/>
      <c r="K91" s="42"/>
      <c r="L91" s="148"/>
      <c r="S91" s="40"/>
      <c r="T91" s="40"/>
      <c r="U91" s="40"/>
      <c r="V91" s="40"/>
      <c r="W91" s="40"/>
      <c r="X91" s="40"/>
      <c r="Y91" s="40"/>
      <c r="Z91" s="40"/>
      <c r="AA91" s="40"/>
      <c r="AB91" s="40"/>
      <c r="AC91" s="40"/>
      <c r="AD91" s="40"/>
      <c r="AE91" s="40"/>
    </row>
    <row r="92" s="2" customFormat="1" ht="12" customHeight="1">
      <c r="A92" s="40"/>
      <c r="B92" s="41"/>
      <c r="C92" s="34" t="s">
        <v>195</v>
      </c>
      <c r="D92" s="42"/>
      <c r="E92" s="42"/>
      <c r="F92" s="42"/>
      <c r="G92" s="42"/>
      <c r="H92" s="42"/>
      <c r="I92" s="42"/>
      <c r="J92" s="42"/>
      <c r="K92" s="42"/>
      <c r="L92" s="148"/>
      <c r="S92" s="40"/>
      <c r="T92" s="40"/>
      <c r="U92" s="40"/>
      <c r="V92" s="40"/>
      <c r="W92" s="40"/>
      <c r="X92" s="40"/>
      <c r="Y92" s="40"/>
      <c r="Z92" s="40"/>
      <c r="AA92" s="40"/>
      <c r="AB92" s="40"/>
      <c r="AC92" s="40"/>
      <c r="AD92" s="40"/>
      <c r="AE92" s="40"/>
    </row>
    <row r="93" s="2" customFormat="1" ht="16.5" customHeight="1">
      <c r="A93" s="40"/>
      <c r="B93" s="41"/>
      <c r="C93" s="42"/>
      <c r="D93" s="42"/>
      <c r="E93" s="71" t="str">
        <f>E13</f>
        <v>08 - Stavební úpravy (osy A-C_1-5)</v>
      </c>
      <c r="F93" s="42"/>
      <c r="G93" s="42"/>
      <c r="H93" s="42"/>
      <c r="I93" s="42"/>
      <c r="J93" s="42"/>
      <c r="K93" s="42"/>
      <c r="L93" s="148"/>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8"/>
      <c r="S94" s="40"/>
      <c r="T94" s="40"/>
      <c r="U94" s="40"/>
      <c r="V94" s="40"/>
      <c r="W94" s="40"/>
      <c r="X94" s="40"/>
      <c r="Y94" s="40"/>
      <c r="Z94" s="40"/>
      <c r="AA94" s="40"/>
      <c r="AB94" s="40"/>
      <c r="AC94" s="40"/>
      <c r="AD94" s="40"/>
      <c r="AE94" s="40"/>
    </row>
    <row r="95" s="2" customFormat="1" ht="12" customHeight="1">
      <c r="A95" s="40"/>
      <c r="B95" s="41"/>
      <c r="C95" s="34" t="s">
        <v>21</v>
      </c>
      <c r="D95" s="42"/>
      <c r="E95" s="42"/>
      <c r="F95" s="29" t="str">
        <f>F16</f>
        <v xml:space="preserve"> </v>
      </c>
      <c r="G95" s="42"/>
      <c r="H95" s="42"/>
      <c r="I95" s="34" t="s">
        <v>23</v>
      </c>
      <c r="J95" s="74" t="str">
        <f>IF(J16="","",J16)</f>
        <v>3. 4. 2025</v>
      </c>
      <c r="K95" s="42"/>
      <c r="L95" s="148"/>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8"/>
      <c r="S96" s="40"/>
      <c r="T96" s="40"/>
      <c r="U96" s="40"/>
      <c r="V96" s="40"/>
      <c r="W96" s="40"/>
      <c r="X96" s="40"/>
      <c r="Y96" s="40"/>
      <c r="Z96" s="40"/>
      <c r="AA96" s="40"/>
      <c r="AB96" s="40"/>
      <c r="AC96" s="40"/>
      <c r="AD96" s="40"/>
      <c r="AE96" s="40"/>
    </row>
    <row r="97" s="2" customFormat="1" ht="40.05" customHeight="1">
      <c r="A97" s="40"/>
      <c r="B97" s="41"/>
      <c r="C97" s="34" t="s">
        <v>25</v>
      </c>
      <c r="D97" s="42"/>
      <c r="E97" s="42"/>
      <c r="F97" s="29" t="str">
        <f>E19</f>
        <v>UP v Olomouci, Křížkovského 511/8, Olomouc 779 00</v>
      </c>
      <c r="G97" s="42"/>
      <c r="H97" s="42"/>
      <c r="I97" s="34" t="s">
        <v>33</v>
      </c>
      <c r="J97" s="38" t="str">
        <f>E25</f>
        <v xml:space="preserve">RV Projekt s.r.o., Poláškova 1535, Val. Meziříčí </v>
      </c>
      <c r="K97" s="42"/>
      <c r="L97" s="148"/>
      <c r="S97" s="40"/>
      <c r="T97" s="40"/>
      <c r="U97" s="40"/>
      <c r="V97" s="40"/>
      <c r="W97" s="40"/>
      <c r="X97" s="40"/>
      <c r="Y97" s="40"/>
      <c r="Z97" s="40"/>
      <c r="AA97" s="40"/>
      <c r="AB97" s="40"/>
      <c r="AC97" s="40"/>
      <c r="AD97" s="40"/>
      <c r="AE97" s="40"/>
    </row>
    <row r="98" s="2" customFormat="1" ht="40.05" customHeight="1">
      <c r="A98" s="40"/>
      <c r="B98" s="41"/>
      <c r="C98" s="34" t="s">
        <v>31</v>
      </c>
      <c r="D98" s="42"/>
      <c r="E98" s="42"/>
      <c r="F98" s="29" t="str">
        <f>IF(E22="","",E22)</f>
        <v>Vyplň údaj</v>
      </c>
      <c r="G98" s="42"/>
      <c r="H98" s="42"/>
      <c r="I98" s="34" t="s">
        <v>38</v>
      </c>
      <c r="J98" s="38" t="str">
        <f>E28</f>
        <v xml:space="preserve">RV Projekt s.r.o., Poláškova 1535, Val. Meziříčí </v>
      </c>
      <c r="K98" s="42"/>
      <c r="L98" s="148"/>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148"/>
      <c r="S99" s="40"/>
      <c r="T99" s="40"/>
      <c r="U99" s="40"/>
      <c r="V99" s="40"/>
      <c r="W99" s="40"/>
      <c r="X99" s="40"/>
      <c r="Y99" s="40"/>
      <c r="Z99" s="40"/>
      <c r="AA99" s="40"/>
      <c r="AB99" s="40"/>
      <c r="AC99" s="40"/>
      <c r="AD99" s="40"/>
      <c r="AE99" s="40"/>
    </row>
    <row r="100" s="11" customFormat="1" ht="29.28" customHeight="1">
      <c r="A100" s="189"/>
      <c r="B100" s="190"/>
      <c r="C100" s="191" t="s">
        <v>212</v>
      </c>
      <c r="D100" s="192" t="s">
        <v>60</v>
      </c>
      <c r="E100" s="192" t="s">
        <v>56</v>
      </c>
      <c r="F100" s="192" t="s">
        <v>57</v>
      </c>
      <c r="G100" s="192" t="s">
        <v>213</v>
      </c>
      <c r="H100" s="192" t="s">
        <v>214</v>
      </c>
      <c r="I100" s="192" t="s">
        <v>215</v>
      </c>
      <c r="J100" s="192" t="s">
        <v>199</v>
      </c>
      <c r="K100" s="193" t="s">
        <v>216</v>
      </c>
      <c r="L100" s="194"/>
      <c r="M100" s="94" t="s">
        <v>19</v>
      </c>
      <c r="N100" s="95" t="s">
        <v>45</v>
      </c>
      <c r="O100" s="95" t="s">
        <v>217</v>
      </c>
      <c r="P100" s="95" t="s">
        <v>218</v>
      </c>
      <c r="Q100" s="95" t="s">
        <v>219</v>
      </c>
      <c r="R100" s="95" t="s">
        <v>220</v>
      </c>
      <c r="S100" s="95" t="s">
        <v>221</v>
      </c>
      <c r="T100" s="95" t="s">
        <v>222</v>
      </c>
      <c r="U100" s="96" t="s">
        <v>223</v>
      </c>
      <c r="V100" s="189"/>
      <c r="W100" s="189"/>
      <c r="X100" s="189"/>
      <c r="Y100" s="189"/>
      <c r="Z100" s="189"/>
      <c r="AA100" s="189"/>
      <c r="AB100" s="189"/>
      <c r="AC100" s="189"/>
      <c r="AD100" s="189"/>
      <c r="AE100" s="189"/>
    </row>
    <row r="101" s="2" customFormat="1" ht="22.8" customHeight="1">
      <c r="A101" s="40"/>
      <c r="B101" s="41"/>
      <c r="C101" s="101" t="s">
        <v>224</v>
      </c>
      <c r="D101" s="42"/>
      <c r="E101" s="42"/>
      <c r="F101" s="42"/>
      <c r="G101" s="42"/>
      <c r="H101" s="42"/>
      <c r="I101" s="42"/>
      <c r="J101" s="195">
        <f>BK101</f>
        <v>0</v>
      </c>
      <c r="K101" s="42"/>
      <c r="L101" s="46"/>
      <c r="M101" s="97"/>
      <c r="N101" s="196"/>
      <c r="O101" s="98"/>
      <c r="P101" s="197">
        <f>P102+P165+P229</f>
        <v>0</v>
      </c>
      <c r="Q101" s="98"/>
      <c r="R101" s="197">
        <f>R102+R165+R229</f>
        <v>4.0376867599999997</v>
      </c>
      <c r="S101" s="98"/>
      <c r="T101" s="197">
        <f>T102+T165+T229</f>
        <v>0</v>
      </c>
      <c r="U101" s="99"/>
      <c r="V101" s="40"/>
      <c r="W101" s="40"/>
      <c r="X101" s="40"/>
      <c r="Y101" s="40"/>
      <c r="Z101" s="40"/>
      <c r="AA101" s="40"/>
      <c r="AB101" s="40"/>
      <c r="AC101" s="40"/>
      <c r="AD101" s="40"/>
      <c r="AE101" s="40"/>
      <c r="AT101" s="19" t="s">
        <v>74</v>
      </c>
      <c r="AU101" s="19" t="s">
        <v>200</v>
      </c>
      <c r="BK101" s="198">
        <f>BK102+BK165+BK229</f>
        <v>0</v>
      </c>
    </row>
    <row r="102" s="12" customFormat="1" ht="25.92" customHeight="1">
      <c r="A102" s="12"/>
      <c r="B102" s="199"/>
      <c r="C102" s="200"/>
      <c r="D102" s="201" t="s">
        <v>74</v>
      </c>
      <c r="E102" s="202" t="s">
        <v>225</v>
      </c>
      <c r="F102" s="202" t="s">
        <v>226</v>
      </c>
      <c r="G102" s="200"/>
      <c r="H102" s="200"/>
      <c r="I102" s="203"/>
      <c r="J102" s="204">
        <f>BK102</f>
        <v>0</v>
      </c>
      <c r="K102" s="200"/>
      <c r="L102" s="205"/>
      <c r="M102" s="206"/>
      <c r="N102" s="207"/>
      <c r="O102" s="207"/>
      <c r="P102" s="208">
        <f>P103+P122+P145+P162</f>
        <v>0</v>
      </c>
      <c r="Q102" s="207"/>
      <c r="R102" s="208">
        <f>R103+R122+R145+R162</f>
        <v>3.3575337599999999</v>
      </c>
      <c r="S102" s="207"/>
      <c r="T102" s="208">
        <f>T103+T122+T145+T162</f>
        <v>0</v>
      </c>
      <c r="U102" s="209"/>
      <c r="V102" s="12"/>
      <c r="W102" s="12"/>
      <c r="X102" s="12"/>
      <c r="Y102" s="12"/>
      <c r="Z102" s="12"/>
      <c r="AA102" s="12"/>
      <c r="AB102" s="12"/>
      <c r="AC102" s="12"/>
      <c r="AD102" s="12"/>
      <c r="AE102" s="12"/>
      <c r="AR102" s="210" t="s">
        <v>82</v>
      </c>
      <c r="AT102" s="211" t="s">
        <v>74</v>
      </c>
      <c r="AU102" s="211" t="s">
        <v>75</v>
      </c>
      <c r="AY102" s="210" t="s">
        <v>227</v>
      </c>
      <c r="BK102" s="212">
        <f>BK103+BK122+BK145+BK162</f>
        <v>0</v>
      </c>
    </row>
    <row r="103" s="12" customFormat="1" ht="22.8" customHeight="1">
      <c r="A103" s="12"/>
      <c r="B103" s="199"/>
      <c r="C103" s="200"/>
      <c r="D103" s="201" t="s">
        <v>74</v>
      </c>
      <c r="E103" s="213" t="s">
        <v>91</v>
      </c>
      <c r="F103" s="213" t="s">
        <v>382</v>
      </c>
      <c r="G103" s="200"/>
      <c r="H103" s="200"/>
      <c r="I103" s="203"/>
      <c r="J103" s="214">
        <f>BK103</f>
        <v>0</v>
      </c>
      <c r="K103" s="200"/>
      <c r="L103" s="205"/>
      <c r="M103" s="206"/>
      <c r="N103" s="207"/>
      <c r="O103" s="207"/>
      <c r="P103" s="208">
        <f>SUM(P104:P121)</f>
        <v>0</v>
      </c>
      <c r="Q103" s="207"/>
      <c r="R103" s="208">
        <f>SUM(R104:R121)</f>
        <v>0.96605356000000009</v>
      </c>
      <c r="S103" s="207"/>
      <c r="T103" s="208">
        <f>SUM(T104:T121)</f>
        <v>0</v>
      </c>
      <c r="U103" s="209"/>
      <c r="V103" s="12"/>
      <c r="W103" s="12"/>
      <c r="X103" s="12"/>
      <c r="Y103" s="12"/>
      <c r="Z103" s="12"/>
      <c r="AA103" s="12"/>
      <c r="AB103" s="12"/>
      <c r="AC103" s="12"/>
      <c r="AD103" s="12"/>
      <c r="AE103" s="12"/>
      <c r="AR103" s="210" t="s">
        <v>82</v>
      </c>
      <c r="AT103" s="211" t="s">
        <v>74</v>
      </c>
      <c r="AU103" s="211" t="s">
        <v>82</v>
      </c>
      <c r="AY103" s="210" t="s">
        <v>227</v>
      </c>
      <c r="BK103" s="212">
        <f>SUM(BK104:BK121)</f>
        <v>0</v>
      </c>
    </row>
    <row r="104" s="2" customFormat="1" ht="24.15" customHeight="1">
      <c r="A104" s="40"/>
      <c r="B104" s="41"/>
      <c r="C104" s="215" t="s">
        <v>82</v>
      </c>
      <c r="D104" s="215" t="s">
        <v>229</v>
      </c>
      <c r="E104" s="216" t="s">
        <v>383</v>
      </c>
      <c r="F104" s="217" t="s">
        <v>384</v>
      </c>
      <c r="G104" s="218" t="s">
        <v>244</v>
      </c>
      <c r="H104" s="219">
        <v>0.014</v>
      </c>
      <c r="I104" s="220"/>
      <c r="J104" s="221">
        <f>ROUND(I104*H104,2)</f>
        <v>0</v>
      </c>
      <c r="K104" s="217" t="s">
        <v>233</v>
      </c>
      <c r="L104" s="46"/>
      <c r="M104" s="222" t="s">
        <v>19</v>
      </c>
      <c r="N104" s="223" t="s">
        <v>46</v>
      </c>
      <c r="O104" s="86"/>
      <c r="P104" s="224">
        <f>O104*H104</f>
        <v>0</v>
      </c>
      <c r="Q104" s="224">
        <v>0.019539999999999998</v>
      </c>
      <c r="R104" s="224">
        <f>Q104*H104</f>
        <v>0.00027356</v>
      </c>
      <c r="S104" s="224">
        <v>0</v>
      </c>
      <c r="T104" s="224">
        <f>S104*H104</f>
        <v>0</v>
      </c>
      <c r="U104" s="225" t="s">
        <v>19</v>
      </c>
      <c r="V104" s="40"/>
      <c r="W104" s="40"/>
      <c r="X104" s="40"/>
      <c r="Y104" s="40"/>
      <c r="Z104" s="40"/>
      <c r="AA104" s="40"/>
      <c r="AB104" s="40"/>
      <c r="AC104" s="40"/>
      <c r="AD104" s="40"/>
      <c r="AE104" s="40"/>
      <c r="AR104" s="226" t="s">
        <v>234</v>
      </c>
      <c r="AT104" s="226" t="s">
        <v>229</v>
      </c>
      <c r="AU104" s="226" t="s">
        <v>84</v>
      </c>
      <c r="AY104" s="19" t="s">
        <v>227</v>
      </c>
      <c r="BE104" s="227">
        <f>IF(N104="základní",J104,0)</f>
        <v>0</v>
      </c>
      <c r="BF104" s="227">
        <f>IF(N104="snížená",J104,0)</f>
        <v>0</v>
      </c>
      <c r="BG104" s="227">
        <f>IF(N104="zákl. přenesená",J104,0)</f>
        <v>0</v>
      </c>
      <c r="BH104" s="227">
        <f>IF(N104="sníž. přenesená",J104,0)</f>
        <v>0</v>
      </c>
      <c r="BI104" s="227">
        <f>IF(N104="nulová",J104,0)</f>
        <v>0</v>
      </c>
      <c r="BJ104" s="19" t="s">
        <v>82</v>
      </c>
      <c r="BK104" s="227">
        <f>ROUND(I104*H104,2)</f>
        <v>0</v>
      </c>
      <c r="BL104" s="19" t="s">
        <v>234</v>
      </c>
      <c r="BM104" s="226" t="s">
        <v>1361</v>
      </c>
    </row>
    <row r="105" s="2" customFormat="1">
      <c r="A105" s="40"/>
      <c r="B105" s="41"/>
      <c r="C105" s="42"/>
      <c r="D105" s="228" t="s">
        <v>236</v>
      </c>
      <c r="E105" s="42"/>
      <c r="F105" s="229" t="s">
        <v>386</v>
      </c>
      <c r="G105" s="42"/>
      <c r="H105" s="42"/>
      <c r="I105" s="230"/>
      <c r="J105" s="42"/>
      <c r="K105" s="42"/>
      <c r="L105" s="46"/>
      <c r="M105" s="231"/>
      <c r="N105" s="232"/>
      <c r="O105" s="86"/>
      <c r="P105" s="86"/>
      <c r="Q105" s="86"/>
      <c r="R105" s="86"/>
      <c r="S105" s="86"/>
      <c r="T105" s="86"/>
      <c r="U105" s="87"/>
      <c r="V105" s="40"/>
      <c r="W105" s="40"/>
      <c r="X105" s="40"/>
      <c r="Y105" s="40"/>
      <c r="Z105" s="40"/>
      <c r="AA105" s="40"/>
      <c r="AB105" s="40"/>
      <c r="AC105" s="40"/>
      <c r="AD105" s="40"/>
      <c r="AE105" s="40"/>
      <c r="AT105" s="19" t="s">
        <v>236</v>
      </c>
      <c r="AU105" s="19" t="s">
        <v>84</v>
      </c>
    </row>
    <row r="106" s="15" customFormat="1">
      <c r="A106" s="15"/>
      <c r="B106" s="266"/>
      <c r="C106" s="267"/>
      <c r="D106" s="235" t="s">
        <v>238</v>
      </c>
      <c r="E106" s="268" t="s">
        <v>19</v>
      </c>
      <c r="F106" s="269" t="s">
        <v>387</v>
      </c>
      <c r="G106" s="267"/>
      <c r="H106" s="268" t="s">
        <v>19</v>
      </c>
      <c r="I106" s="270"/>
      <c r="J106" s="267"/>
      <c r="K106" s="267"/>
      <c r="L106" s="271"/>
      <c r="M106" s="272"/>
      <c r="N106" s="273"/>
      <c r="O106" s="273"/>
      <c r="P106" s="273"/>
      <c r="Q106" s="273"/>
      <c r="R106" s="273"/>
      <c r="S106" s="273"/>
      <c r="T106" s="273"/>
      <c r="U106" s="274"/>
      <c r="V106" s="15"/>
      <c r="W106" s="15"/>
      <c r="X106" s="15"/>
      <c r="Y106" s="15"/>
      <c r="Z106" s="15"/>
      <c r="AA106" s="15"/>
      <c r="AB106" s="15"/>
      <c r="AC106" s="15"/>
      <c r="AD106" s="15"/>
      <c r="AE106" s="15"/>
      <c r="AT106" s="275" t="s">
        <v>238</v>
      </c>
      <c r="AU106" s="275" t="s">
        <v>84</v>
      </c>
      <c r="AV106" s="15" t="s">
        <v>82</v>
      </c>
      <c r="AW106" s="15" t="s">
        <v>37</v>
      </c>
      <c r="AX106" s="15" t="s">
        <v>75</v>
      </c>
      <c r="AY106" s="275" t="s">
        <v>227</v>
      </c>
    </row>
    <row r="107" s="13" customFormat="1">
      <c r="A107" s="13"/>
      <c r="B107" s="233"/>
      <c r="C107" s="234"/>
      <c r="D107" s="235" t="s">
        <v>238</v>
      </c>
      <c r="E107" s="236" t="s">
        <v>19</v>
      </c>
      <c r="F107" s="237" t="s">
        <v>1362</v>
      </c>
      <c r="G107" s="234"/>
      <c r="H107" s="238">
        <v>0.014</v>
      </c>
      <c r="I107" s="239"/>
      <c r="J107" s="234"/>
      <c r="K107" s="234"/>
      <c r="L107" s="240"/>
      <c r="M107" s="241"/>
      <c r="N107" s="242"/>
      <c r="O107" s="242"/>
      <c r="P107" s="242"/>
      <c r="Q107" s="242"/>
      <c r="R107" s="242"/>
      <c r="S107" s="242"/>
      <c r="T107" s="242"/>
      <c r="U107" s="243"/>
      <c r="V107" s="13"/>
      <c r="W107" s="13"/>
      <c r="X107" s="13"/>
      <c r="Y107" s="13"/>
      <c r="Z107" s="13"/>
      <c r="AA107" s="13"/>
      <c r="AB107" s="13"/>
      <c r="AC107" s="13"/>
      <c r="AD107" s="13"/>
      <c r="AE107" s="13"/>
      <c r="AT107" s="244" t="s">
        <v>238</v>
      </c>
      <c r="AU107" s="244" t="s">
        <v>84</v>
      </c>
      <c r="AV107" s="13" t="s">
        <v>84</v>
      </c>
      <c r="AW107" s="13" t="s">
        <v>37</v>
      </c>
      <c r="AX107" s="13" t="s">
        <v>75</v>
      </c>
      <c r="AY107" s="244" t="s">
        <v>227</v>
      </c>
    </row>
    <row r="108" s="14" customFormat="1">
      <c r="A108" s="14"/>
      <c r="B108" s="245"/>
      <c r="C108" s="246"/>
      <c r="D108" s="235" t="s">
        <v>238</v>
      </c>
      <c r="E108" s="247" t="s">
        <v>19</v>
      </c>
      <c r="F108" s="248" t="s">
        <v>240</v>
      </c>
      <c r="G108" s="246"/>
      <c r="H108" s="249">
        <v>0.014</v>
      </c>
      <c r="I108" s="250"/>
      <c r="J108" s="246"/>
      <c r="K108" s="246"/>
      <c r="L108" s="251"/>
      <c r="M108" s="252"/>
      <c r="N108" s="253"/>
      <c r="O108" s="253"/>
      <c r="P108" s="253"/>
      <c r="Q108" s="253"/>
      <c r="R108" s="253"/>
      <c r="S108" s="253"/>
      <c r="T108" s="253"/>
      <c r="U108" s="254"/>
      <c r="V108" s="14"/>
      <c r="W108" s="14"/>
      <c r="X108" s="14"/>
      <c r="Y108" s="14"/>
      <c r="Z108" s="14"/>
      <c r="AA108" s="14"/>
      <c r="AB108" s="14"/>
      <c r="AC108" s="14"/>
      <c r="AD108" s="14"/>
      <c r="AE108" s="14"/>
      <c r="AT108" s="255" t="s">
        <v>238</v>
      </c>
      <c r="AU108" s="255" t="s">
        <v>84</v>
      </c>
      <c r="AV108" s="14" t="s">
        <v>234</v>
      </c>
      <c r="AW108" s="14" t="s">
        <v>37</v>
      </c>
      <c r="AX108" s="14" t="s">
        <v>82</v>
      </c>
      <c r="AY108" s="255" t="s">
        <v>227</v>
      </c>
    </row>
    <row r="109" s="2" customFormat="1" ht="16.5" customHeight="1">
      <c r="A109" s="40"/>
      <c r="B109" s="41"/>
      <c r="C109" s="256" t="s">
        <v>84</v>
      </c>
      <c r="D109" s="256" t="s">
        <v>241</v>
      </c>
      <c r="E109" s="257" t="s">
        <v>391</v>
      </c>
      <c r="F109" s="258" t="s">
        <v>392</v>
      </c>
      <c r="G109" s="259" t="s">
        <v>244</v>
      </c>
      <c r="H109" s="260">
        <v>0.014</v>
      </c>
      <c r="I109" s="261"/>
      <c r="J109" s="262">
        <f>ROUND(I109*H109,2)</f>
        <v>0</v>
      </c>
      <c r="K109" s="258" t="s">
        <v>233</v>
      </c>
      <c r="L109" s="263"/>
      <c r="M109" s="264" t="s">
        <v>19</v>
      </c>
      <c r="N109" s="265" t="s">
        <v>46</v>
      </c>
      <c r="O109" s="86"/>
      <c r="P109" s="224">
        <f>O109*H109</f>
        <v>0</v>
      </c>
      <c r="Q109" s="224">
        <v>1</v>
      </c>
      <c r="R109" s="224">
        <f>Q109*H109</f>
        <v>0.014</v>
      </c>
      <c r="S109" s="224">
        <v>0</v>
      </c>
      <c r="T109" s="224">
        <f>S109*H109</f>
        <v>0</v>
      </c>
      <c r="U109" s="225" t="s">
        <v>19</v>
      </c>
      <c r="V109" s="40"/>
      <c r="W109" s="40"/>
      <c r="X109" s="40"/>
      <c r="Y109" s="40"/>
      <c r="Z109" s="40"/>
      <c r="AA109" s="40"/>
      <c r="AB109" s="40"/>
      <c r="AC109" s="40"/>
      <c r="AD109" s="40"/>
      <c r="AE109" s="40"/>
      <c r="AR109" s="226" t="s">
        <v>245</v>
      </c>
      <c r="AT109" s="226" t="s">
        <v>241</v>
      </c>
      <c r="AU109" s="226" t="s">
        <v>84</v>
      </c>
      <c r="AY109" s="19" t="s">
        <v>227</v>
      </c>
      <c r="BE109" s="227">
        <f>IF(N109="základní",J109,0)</f>
        <v>0</v>
      </c>
      <c r="BF109" s="227">
        <f>IF(N109="snížená",J109,0)</f>
        <v>0</v>
      </c>
      <c r="BG109" s="227">
        <f>IF(N109="zákl. přenesená",J109,0)</f>
        <v>0</v>
      </c>
      <c r="BH109" s="227">
        <f>IF(N109="sníž. přenesená",J109,0)</f>
        <v>0</v>
      </c>
      <c r="BI109" s="227">
        <f>IF(N109="nulová",J109,0)</f>
        <v>0</v>
      </c>
      <c r="BJ109" s="19" t="s">
        <v>82</v>
      </c>
      <c r="BK109" s="227">
        <f>ROUND(I109*H109,2)</f>
        <v>0</v>
      </c>
      <c r="BL109" s="19" t="s">
        <v>234</v>
      </c>
      <c r="BM109" s="226" t="s">
        <v>1363</v>
      </c>
    </row>
    <row r="110" s="2" customFormat="1" ht="24.15" customHeight="1">
      <c r="A110" s="40"/>
      <c r="B110" s="41"/>
      <c r="C110" s="215" t="s">
        <v>91</v>
      </c>
      <c r="D110" s="215" t="s">
        <v>229</v>
      </c>
      <c r="E110" s="216" t="s">
        <v>394</v>
      </c>
      <c r="F110" s="217" t="s">
        <v>395</v>
      </c>
      <c r="G110" s="218" t="s">
        <v>259</v>
      </c>
      <c r="H110" s="219">
        <v>12</v>
      </c>
      <c r="I110" s="220"/>
      <c r="J110" s="221">
        <f>ROUND(I110*H110,2)</f>
        <v>0</v>
      </c>
      <c r="K110" s="217" t="s">
        <v>233</v>
      </c>
      <c r="L110" s="46"/>
      <c r="M110" s="222" t="s">
        <v>19</v>
      </c>
      <c r="N110" s="223" t="s">
        <v>46</v>
      </c>
      <c r="O110" s="86"/>
      <c r="P110" s="224">
        <f>O110*H110</f>
        <v>0</v>
      </c>
      <c r="Q110" s="224">
        <v>0.079210000000000003</v>
      </c>
      <c r="R110" s="224">
        <f>Q110*H110</f>
        <v>0.95052000000000003</v>
      </c>
      <c r="S110" s="224">
        <v>0</v>
      </c>
      <c r="T110" s="224">
        <f>S110*H110</f>
        <v>0</v>
      </c>
      <c r="U110" s="225" t="s">
        <v>19</v>
      </c>
      <c r="V110" s="40"/>
      <c r="W110" s="40"/>
      <c r="X110" s="40"/>
      <c r="Y110" s="40"/>
      <c r="Z110" s="40"/>
      <c r="AA110" s="40"/>
      <c r="AB110" s="40"/>
      <c r="AC110" s="40"/>
      <c r="AD110" s="40"/>
      <c r="AE110" s="40"/>
      <c r="AR110" s="226" t="s">
        <v>234</v>
      </c>
      <c r="AT110" s="226" t="s">
        <v>229</v>
      </c>
      <c r="AU110" s="226" t="s">
        <v>84</v>
      </c>
      <c r="AY110" s="19" t="s">
        <v>227</v>
      </c>
      <c r="BE110" s="227">
        <f>IF(N110="základní",J110,0)</f>
        <v>0</v>
      </c>
      <c r="BF110" s="227">
        <f>IF(N110="snížená",J110,0)</f>
        <v>0</v>
      </c>
      <c r="BG110" s="227">
        <f>IF(N110="zákl. přenesená",J110,0)</f>
        <v>0</v>
      </c>
      <c r="BH110" s="227">
        <f>IF(N110="sníž. přenesená",J110,0)</f>
        <v>0</v>
      </c>
      <c r="BI110" s="227">
        <f>IF(N110="nulová",J110,0)</f>
        <v>0</v>
      </c>
      <c r="BJ110" s="19" t="s">
        <v>82</v>
      </c>
      <c r="BK110" s="227">
        <f>ROUND(I110*H110,2)</f>
        <v>0</v>
      </c>
      <c r="BL110" s="19" t="s">
        <v>234</v>
      </c>
      <c r="BM110" s="226" t="s">
        <v>1364</v>
      </c>
    </row>
    <row r="111" s="2" customFormat="1">
      <c r="A111" s="40"/>
      <c r="B111" s="41"/>
      <c r="C111" s="42"/>
      <c r="D111" s="228" t="s">
        <v>236</v>
      </c>
      <c r="E111" s="42"/>
      <c r="F111" s="229" t="s">
        <v>397</v>
      </c>
      <c r="G111" s="42"/>
      <c r="H111" s="42"/>
      <c r="I111" s="230"/>
      <c r="J111" s="42"/>
      <c r="K111" s="42"/>
      <c r="L111" s="46"/>
      <c r="M111" s="231"/>
      <c r="N111" s="232"/>
      <c r="O111" s="86"/>
      <c r="P111" s="86"/>
      <c r="Q111" s="86"/>
      <c r="R111" s="86"/>
      <c r="S111" s="86"/>
      <c r="T111" s="86"/>
      <c r="U111" s="87"/>
      <c r="V111" s="40"/>
      <c r="W111" s="40"/>
      <c r="X111" s="40"/>
      <c r="Y111" s="40"/>
      <c r="Z111" s="40"/>
      <c r="AA111" s="40"/>
      <c r="AB111" s="40"/>
      <c r="AC111" s="40"/>
      <c r="AD111" s="40"/>
      <c r="AE111" s="40"/>
      <c r="AT111" s="19" t="s">
        <v>236</v>
      </c>
      <c r="AU111" s="19" t="s">
        <v>84</v>
      </c>
    </row>
    <row r="112" s="13" customFormat="1">
      <c r="A112" s="13"/>
      <c r="B112" s="233"/>
      <c r="C112" s="234"/>
      <c r="D112" s="235" t="s">
        <v>238</v>
      </c>
      <c r="E112" s="236" t="s">
        <v>19</v>
      </c>
      <c r="F112" s="237" t="s">
        <v>1365</v>
      </c>
      <c r="G112" s="234"/>
      <c r="H112" s="238">
        <v>12</v>
      </c>
      <c r="I112" s="239"/>
      <c r="J112" s="234"/>
      <c r="K112" s="234"/>
      <c r="L112" s="240"/>
      <c r="M112" s="241"/>
      <c r="N112" s="242"/>
      <c r="O112" s="242"/>
      <c r="P112" s="242"/>
      <c r="Q112" s="242"/>
      <c r="R112" s="242"/>
      <c r="S112" s="242"/>
      <c r="T112" s="242"/>
      <c r="U112" s="243"/>
      <c r="V112" s="13"/>
      <c r="W112" s="13"/>
      <c r="X112" s="13"/>
      <c r="Y112" s="13"/>
      <c r="Z112" s="13"/>
      <c r="AA112" s="13"/>
      <c r="AB112" s="13"/>
      <c r="AC112" s="13"/>
      <c r="AD112" s="13"/>
      <c r="AE112" s="13"/>
      <c r="AT112" s="244" t="s">
        <v>238</v>
      </c>
      <c r="AU112" s="244" t="s">
        <v>84</v>
      </c>
      <c r="AV112" s="13" t="s">
        <v>84</v>
      </c>
      <c r="AW112" s="13" t="s">
        <v>37</v>
      </c>
      <c r="AX112" s="13" t="s">
        <v>75</v>
      </c>
      <c r="AY112" s="244" t="s">
        <v>227</v>
      </c>
    </row>
    <row r="113" s="14" customFormat="1">
      <c r="A113" s="14"/>
      <c r="B113" s="245"/>
      <c r="C113" s="246"/>
      <c r="D113" s="235" t="s">
        <v>238</v>
      </c>
      <c r="E113" s="247" t="s">
        <v>19</v>
      </c>
      <c r="F113" s="248" t="s">
        <v>240</v>
      </c>
      <c r="G113" s="246"/>
      <c r="H113" s="249">
        <v>12</v>
      </c>
      <c r="I113" s="250"/>
      <c r="J113" s="246"/>
      <c r="K113" s="246"/>
      <c r="L113" s="251"/>
      <c r="M113" s="252"/>
      <c r="N113" s="253"/>
      <c r="O113" s="253"/>
      <c r="P113" s="253"/>
      <c r="Q113" s="253"/>
      <c r="R113" s="253"/>
      <c r="S113" s="253"/>
      <c r="T113" s="253"/>
      <c r="U113" s="254"/>
      <c r="V113" s="14"/>
      <c r="W113" s="14"/>
      <c r="X113" s="14"/>
      <c r="Y113" s="14"/>
      <c r="Z113" s="14"/>
      <c r="AA113" s="14"/>
      <c r="AB113" s="14"/>
      <c r="AC113" s="14"/>
      <c r="AD113" s="14"/>
      <c r="AE113" s="14"/>
      <c r="AT113" s="255" t="s">
        <v>238</v>
      </c>
      <c r="AU113" s="255" t="s">
        <v>84</v>
      </c>
      <c r="AV113" s="14" t="s">
        <v>234</v>
      </c>
      <c r="AW113" s="14" t="s">
        <v>37</v>
      </c>
      <c r="AX113" s="14" t="s">
        <v>82</v>
      </c>
      <c r="AY113" s="255" t="s">
        <v>227</v>
      </c>
    </row>
    <row r="114" s="2" customFormat="1" ht="16.5" customHeight="1">
      <c r="A114" s="40"/>
      <c r="B114" s="41"/>
      <c r="C114" s="215" t="s">
        <v>234</v>
      </c>
      <c r="D114" s="215" t="s">
        <v>229</v>
      </c>
      <c r="E114" s="216" t="s">
        <v>403</v>
      </c>
      <c r="F114" s="217" t="s">
        <v>404</v>
      </c>
      <c r="G114" s="218" t="s">
        <v>309</v>
      </c>
      <c r="H114" s="219">
        <v>4</v>
      </c>
      <c r="I114" s="220"/>
      <c r="J114" s="221">
        <f>ROUND(I114*H114,2)</f>
        <v>0</v>
      </c>
      <c r="K114" s="217" t="s">
        <v>233</v>
      </c>
      <c r="L114" s="46"/>
      <c r="M114" s="222" t="s">
        <v>19</v>
      </c>
      <c r="N114" s="223" t="s">
        <v>46</v>
      </c>
      <c r="O114" s="86"/>
      <c r="P114" s="224">
        <f>O114*H114</f>
        <v>0</v>
      </c>
      <c r="Q114" s="224">
        <v>0.00012</v>
      </c>
      <c r="R114" s="224">
        <f>Q114*H114</f>
        <v>0.00048000000000000001</v>
      </c>
      <c r="S114" s="224">
        <v>0</v>
      </c>
      <c r="T114" s="224">
        <f>S114*H114</f>
        <v>0</v>
      </c>
      <c r="U114" s="225" t="s">
        <v>19</v>
      </c>
      <c r="V114" s="40"/>
      <c r="W114" s="40"/>
      <c r="X114" s="40"/>
      <c r="Y114" s="40"/>
      <c r="Z114" s="40"/>
      <c r="AA114" s="40"/>
      <c r="AB114" s="40"/>
      <c r="AC114" s="40"/>
      <c r="AD114" s="40"/>
      <c r="AE114" s="40"/>
      <c r="AR114" s="226" t="s">
        <v>234</v>
      </c>
      <c r="AT114" s="226" t="s">
        <v>229</v>
      </c>
      <c r="AU114" s="226" t="s">
        <v>84</v>
      </c>
      <c r="AY114" s="19" t="s">
        <v>227</v>
      </c>
      <c r="BE114" s="227">
        <f>IF(N114="základní",J114,0)</f>
        <v>0</v>
      </c>
      <c r="BF114" s="227">
        <f>IF(N114="snížená",J114,0)</f>
        <v>0</v>
      </c>
      <c r="BG114" s="227">
        <f>IF(N114="zákl. přenesená",J114,0)</f>
        <v>0</v>
      </c>
      <c r="BH114" s="227">
        <f>IF(N114="sníž. přenesená",J114,0)</f>
        <v>0</v>
      </c>
      <c r="BI114" s="227">
        <f>IF(N114="nulová",J114,0)</f>
        <v>0</v>
      </c>
      <c r="BJ114" s="19" t="s">
        <v>82</v>
      </c>
      <c r="BK114" s="227">
        <f>ROUND(I114*H114,2)</f>
        <v>0</v>
      </c>
      <c r="BL114" s="19" t="s">
        <v>234</v>
      </c>
      <c r="BM114" s="226" t="s">
        <v>1366</v>
      </c>
    </row>
    <row r="115" s="2" customFormat="1">
      <c r="A115" s="40"/>
      <c r="B115" s="41"/>
      <c r="C115" s="42"/>
      <c r="D115" s="228" t="s">
        <v>236</v>
      </c>
      <c r="E115" s="42"/>
      <c r="F115" s="229" t="s">
        <v>406</v>
      </c>
      <c r="G115" s="42"/>
      <c r="H115" s="42"/>
      <c r="I115" s="230"/>
      <c r="J115" s="42"/>
      <c r="K115" s="42"/>
      <c r="L115" s="46"/>
      <c r="M115" s="231"/>
      <c r="N115" s="232"/>
      <c r="O115" s="86"/>
      <c r="P115" s="86"/>
      <c r="Q115" s="86"/>
      <c r="R115" s="86"/>
      <c r="S115" s="86"/>
      <c r="T115" s="86"/>
      <c r="U115" s="87"/>
      <c r="V115" s="40"/>
      <c r="W115" s="40"/>
      <c r="X115" s="40"/>
      <c r="Y115" s="40"/>
      <c r="Z115" s="40"/>
      <c r="AA115" s="40"/>
      <c r="AB115" s="40"/>
      <c r="AC115" s="40"/>
      <c r="AD115" s="40"/>
      <c r="AE115" s="40"/>
      <c r="AT115" s="19" t="s">
        <v>236</v>
      </c>
      <c r="AU115" s="19" t="s">
        <v>84</v>
      </c>
    </row>
    <row r="116" s="13" customFormat="1">
      <c r="A116" s="13"/>
      <c r="B116" s="233"/>
      <c r="C116" s="234"/>
      <c r="D116" s="235" t="s">
        <v>238</v>
      </c>
      <c r="E116" s="236" t="s">
        <v>19</v>
      </c>
      <c r="F116" s="237" t="s">
        <v>234</v>
      </c>
      <c r="G116" s="234"/>
      <c r="H116" s="238">
        <v>4</v>
      </c>
      <c r="I116" s="239"/>
      <c r="J116" s="234"/>
      <c r="K116" s="234"/>
      <c r="L116" s="240"/>
      <c r="M116" s="241"/>
      <c r="N116" s="242"/>
      <c r="O116" s="242"/>
      <c r="P116" s="242"/>
      <c r="Q116" s="242"/>
      <c r="R116" s="242"/>
      <c r="S116" s="242"/>
      <c r="T116" s="242"/>
      <c r="U116" s="243"/>
      <c r="V116" s="13"/>
      <c r="W116" s="13"/>
      <c r="X116" s="13"/>
      <c r="Y116" s="13"/>
      <c r="Z116" s="13"/>
      <c r="AA116" s="13"/>
      <c r="AB116" s="13"/>
      <c r="AC116" s="13"/>
      <c r="AD116" s="13"/>
      <c r="AE116" s="13"/>
      <c r="AT116" s="244" t="s">
        <v>238</v>
      </c>
      <c r="AU116" s="244" t="s">
        <v>84</v>
      </c>
      <c r="AV116" s="13" t="s">
        <v>84</v>
      </c>
      <c r="AW116" s="13" t="s">
        <v>37</v>
      </c>
      <c r="AX116" s="13" t="s">
        <v>75</v>
      </c>
      <c r="AY116" s="244" t="s">
        <v>227</v>
      </c>
    </row>
    <row r="117" s="14" customFormat="1">
      <c r="A117" s="14"/>
      <c r="B117" s="245"/>
      <c r="C117" s="246"/>
      <c r="D117" s="235" t="s">
        <v>238</v>
      </c>
      <c r="E117" s="247" t="s">
        <v>19</v>
      </c>
      <c r="F117" s="248" t="s">
        <v>240</v>
      </c>
      <c r="G117" s="246"/>
      <c r="H117" s="249">
        <v>4</v>
      </c>
      <c r="I117" s="250"/>
      <c r="J117" s="246"/>
      <c r="K117" s="246"/>
      <c r="L117" s="251"/>
      <c r="M117" s="252"/>
      <c r="N117" s="253"/>
      <c r="O117" s="253"/>
      <c r="P117" s="253"/>
      <c r="Q117" s="253"/>
      <c r="R117" s="253"/>
      <c r="S117" s="253"/>
      <c r="T117" s="253"/>
      <c r="U117" s="254"/>
      <c r="V117" s="14"/>
      <c r="W117" s="14"/>
      <c r="X117" s="14"/>
      <c r="Y117" s="14"/>
      <c r="Z117" s="14"/>
      <c r="AA117" s="14"/>
      <c r="AB117" s="14"/>
      <c r="AC117" s="14"/>
      <c r="AD117" s="14"/>
      <c r="AE117" s="14"/>
      <c r="AT117" s="255" t="s">
        <v>238</v>
      </c>
      <c r="AU117" s="255" t="s">
        <v>84</v>
      </c>
      <c r="AV117" s="14" t="s">
        <v>234</v>
      </c>
      <c r="AW117" s="14" t="s">
        <v>37</v>
      </c>
      <c r="AX117" s="14" t="s">
        <v>82</v>
      </c>
      <c r="AY117" s="255" t="s">
        <v>227</v>
      </c>
    </row>
    <row r="118" s="2" customFormat="1" ht="16.5" customHeight="1">
      <c r="A118" s="40"/>
      <c r="B118" s="41"/>
      <c r="C118" s="215" t="s">
        <v>267</v>
      </c>
      <c r="D118" s="215" t="s">
        <v>229</v>
      </c>
      <c r="E118" s="216" t="s">
        <v>408</v>
      </c>
      <c r="F118" s="217" t="s">
        <v>409</v>
      </c>
      <c r="G118" s="218" t="s">
        <v>309</v>
      </c>
      <c r="H118" s="219">
        <v>6</v>
      </c>
      <c r="I118" s="220"/>
      <c r="J118" s="221">
        <f>ROUND(I118*H118,2)</f>
        <v>0</v>
      </c>
      <c r="K118" s="217" t="s">
        <v>233</v>
      </c>
      <c r="L118" s="46"/>
      <c r="M118" s="222" t="s">
        <v>19</v>
      </c>
      <c r="N118" s="223" t="s">
        <v>46</v>
      </c>
      <c r="O118" s="86"/>
      <c r="P118" s="224">
        <f>O118*H118</f>
        <v>0</v>
      </c>
      <c r="Q118" s="224">
        <v>0.00012999999999999999</v>
      </c>
      <c r="R118" s="224">
        <f>Q118*H118</f>
        <v>0.00077999999999999988</v>
      </c>
      <c r="S118" s="224">
        <v>0</v>
      </c>
      <c r="T118" s="224">
        <f>S118*H118</f>
        <v>0</v>
      </c>
      <c r="U118" s="225" t="s">
        <v>19</v>
      </c>
      <c r="V118" s="40"/>
      <c r="W118" s="40"/>
      <c r="X118" s="40"/>
      <c r="Y118" s="40"/>
      <c r="Z118" s="40"/>
      <c r="AA118" s="40"/>
      <c r="AB118" s="40"/>
      <c r="AC118" s="40"/>
      <c r="AD118" s="40"/>
      <c r="AE118" s="40"/>
      <c r="AR118" s="226" t="s">
        <v>234</v>
      </c>
      <c r="AT118" s="226" t="s">
        <v>229</v>
      </c>
      <c r="AU118" s="226" t="s">
        <v>84</v>
      </c>
      <c r="AY118" s="19" t="s">
        <v>227</v>
      </c>
      <c r="BE118" s="227">
        <f>IF(N118="základní",J118,0)</f>
        <v>0</v>
      </c>
      <c r="BF118" s="227">
        <f>IF(N118="snížená",J118,0)</f>
        <v>0</v>
      </c>
      <c r="BG118" s="227">
        <f>IF(N118="zákl. přenesená",J118,0)</f>
        <v>0</v>
      </c>
      <c r="BH118" s="227">
        <f>IF(N118="sníž. přenesená",J118,0)</f>
        <v>0</v>
      </c>
      <c r="BI118" s="227">
        <f>IF(N118="nulová",J118,0)</f>
        <v>0</v>
      </c>
      <c r="BJ118" s="19" t="s">
        <v>82</v>
      </c>
      <c r="BK118" s="227">
        <f>ROUND(I118*H118,2)</f>
        <v>0</v>
      </c>
      <c r="BL118" s="19" t="s">
        <v>234</v>
      </c>
      <c r="BM118" s="226" t="s">
        <v>1367</v>
      </c>
    </row>
    <row r="119" s="2" customFormat="1">
      <c r="A119" s="40"/>
      <c r="B119" s="41"/>
      <c r="C119" s="42"/>
      <c r="D119" s="228" t="s">
        <v>236</v>
      </c>
      <c r="E119" s="42"/>
      <c r="F119" s="229" t="s">
        <v>411</v>
      </c>
      <c r="G119" s="42"/>
      <c r="H119" s="42"/>
      <c r="I119" s="230"/>
      <c r="J119" s="42"/>
      <c r="K119" s="42"/>
      <c r="L119" s="46"/>
      <c r="M119" s="231"/>
      <c r="N119" s="232"/>
      <c r="O119" s="86"/>
      <c r="P119" s="86"/>
      <c r="Q119" s="86"/>
      <c r="R119" s="86"/>
      <c r="S119" s="86"/>
      <c r="T119" s="86"/>
      <c r="U119" s="87"/>
      <c r="V119" s="40"/>
      <c r="W119" s="40"/>
      <c r="X119" s="40"/>
      <c r="Y119" s="40"/>
      <c r="Z119" s="40"/>
      <c r="AA119" s="40"/>
      <c r="AB119" s="40"/>
      <c r="AC119" s="40"/>
      <c r="AD119" s="40"/>
      <c r="AE119" s="40"/>
      <c r="AT119" s="19" t="s">
        <v>236</v>
      </c>
      <c r="AU119" s="19" t="s">
        <v>84</v>
      </c>
    </row>
    <row r="120" s="13" customFormat="1">
      <c r="A120" s="13"/>
      <c r="B120" s="233"/>
      <c r="C120" s="234"/>
      <c r="D120" s="235" t="s">
        <v>238</v>
      </c>
      <c r="E120" s="236" t="s">
        <v>19</v>
      </c>
      <c r="F120" s="237" t="s">
        <v>1368</v>
      </c>
      <c r="G120" s="234"/>
      <c r="H120" s="238">
        <v>6</v>
      </c>
      <c r="I120" s="239"/>
      <c r="J120" s="234"/>
      <c r="K120" s="234"/>
      <c r="L120" s="240"/>
      <c r="M120" s="241"/>
      <c r="N120" s="242"/>
      <c r="O120" s="242"/>
      <c r="P120" s="242"/>
      <c r="Q120" s="242"/>
      <c r="R120" s="242"/>
      <c r="S120" s="242"/>
      <c r="T120" s="242"/>
      <c r="U120" s="243"/>
      <c r="V120" s="13"/>
      <c r="W120" s="13"/>
      <c r="X120" s="13"/>
      <c r="Y120" s="13"/>
      <c r="Z120" s="13"/>
      <c r="AA120" s="13"/>
      <c r="AB120" s="13"/>
      <c r="AC120" s="13"/>
      <c r="AD120" s="13"/>
      <c r="AE120" s="13"/>
      <c r="AT120" s="244" t="s">
        <v>238</v>
      </c>
      <c r="AU120" s="244" t="s">
        <v>84</v>
      </c>
      <c r="AV120" s="13" t="s">
        <v>84</v>
      </c>
      <c r="AW120" s="13" t="s">
        <v>37</v>
      </c>
      <c r="AX120" s="13" t="s">
        <v>75</v>
      </c>
      <c r="AY120" s="244" t="s">
        <v>227</v>
      </c>
    </row>
    <row r="121" s="14" customFormat="1">
      <c r="A121" s="14"/>
      <c r="B121" s="245"/>
      <c r="C121" s="246"/>
      <c r="D121" s="235" t="s">
        <v>238</v>
      </c>
      <c r="E121" s="247" t="s">
        <v>19</v>
      </c>
      <c r="F121" s="248" t="s">
        <v>240</v>
      </c>
      <c r="G121" s="246"/>
      <c r="H121" s="249">
        <v>6</v>
      </c>
      <c r="I121" s="250"/>
      <c r="J121" s="246"/>
      <c r="K121" s="246"/>
      <c r="L121" s="251"/>
      <c r="M121" s="252"/>
      <c r="N121" s="253"/>
      <c r="O121" s="253"/>
      <c r="P121" s="253"/>
      <c r="Q121" s="253"/>
      <c r="R121" s="253"/>
      <c r="S121" s="253"/>
      <c r="T121" s="253"/>
      <c r="U121" s="254"/>
      <c r="V121" s="14"/>
      <c r="W121" s="14"/>
      <c r="X121" s="14"/>
      <c r="Y121" s="14"/>
      <c r="Z121" s="14"/>
      <c r="AA121" s="14"/>
      <c r="AB121" s="14"/>
      <c r="AC121" s="14"/>
      <c r="AD121" s="14"/>
      <c r="AE121" s="14"/>
      <c r="AT121" s="255" t="s">
        <v>238</v>
      </c>
      <c r="AU121" s="255" t="s">
        <v>84</v>
      </c>
      <c r="AV121" s="14" t="s">
        <v>234</v>
      </c>
      <c r="AW121" s="14" t="s">
        <v>37</v>
      </c>
      <c r="AX121" s="14" t="s">
        <v>82</v>
      </c>
      <c r="AY121" s="255" t="s">
        <v>227</v>
      </c>
    </row>
    <row r="122" s="12" customFormat="1" ht="22.8" customHeight="1">
      <c r="A122" s="12"/>
      <c r="B122" s="199"/>
      <c r="C122" s="200"/>
      <c r="D122" s="201" t="s">
        <v>74</v>
      </c>
      <c r="E122" s="213" t="s">
        <v>248</v>
      </c>
      <c r="F122" s="213" t="s">
        <v>249</v>
      </c>
      <c r="G122" s="200"/>
      <c r="H122" s="200"/>
      <c r="I122" s="203"/>
      <c r="J122" s="214">
        <f>BK122</f>
        <v>0</v>
      </c>
      <c r="K122" s="200"/>
      <c r="L122" s="205"/>
      <c r="M122" s="206"/>
      <c r="N122" s="207"/>
      <c r="O122" s="207"/>
      <c r="P122" s="208">
        <f>SUM(P123:P144)</f>
        <v>0</v>
      </c>
      <c r="Q122" s="207"/>
      <c r="R122" s="208">
        <f>SUM(R123:R144)</f>
        <v>2.3902049999999999</v>
      </c>
      <c r="S122" s="207"/>
      <c r="T122" s="208">
        <f>SUM(T123:T144)</f>
        <v>0</v>
      </c>
      <c r="U122" s="209"/>
      <c r="V122" s="12"/>
      <c r="W122" s="12"/>
      <c r="X122" s="12"/>
      <c r="Y122" s="12"/>
      <c r="Z122" s="12"/>
      <c r="AA122" s="12"/>
      <c r="AB122" s="12"/>
      <c r="AC122" s="12"/>
      <c r="AD122" s="12"/>
      <c r="AE122" s="12"/>
      <c r="AR122" s="210" t="s">
        <v>82</v>
      </c>
      <c r="AT122" s="211" t="s">
        <v>74</v>
      </c>
      <c r="AU122" s="211" t="s">
        <v>82</v>
      </c>
      <c r="AY122" s="210" t="s">
        <v>227</v>
      </c>
      <c r="BK122" s="212">
        <f>SUM(BK123:BK144)</f>
        <v>0</v>
      </c>
    </row>
    <row r="123" s="2" customFormat="1" ht="24.15" customHeight="1">
      <c r="A123" s="40"/>
      <c r="B123" s="41"/>
      <c r="C123" s="215" t="s">
        <v>248</v>
      </c>
      <c r="D123" s="215" t="s">
        <v>229</v>
      </c>
      <c r="E123" s="216" t="s">
        <v>413</v>
      </c>
      <c r="F123" s="217" t="s">
        <v>414</v>
      </c>
      <c r="G123" s="218" t="s">
        <v>259</v>
      </c>
      <c r="H123" s="219">
        <v>31.879999999999999</v>
      </c>
      <c r="I123" s="220"/>
      <c r="J123" s="221">
        <f>ROUND(I123*H123,2)</f>
        <v>0</v>
      </c>
      <c r="K123" s="217" t="s">
        <v>233</v>
      </c>
      <c r="L123" s="46"/>
      <c r="M123" s="222" t="s">
        <v>19</v>
      </c>
      <c r="N123" s="223" t="s">
        <v>46</v>
      </c>
      <c r="O123" s="86"/>
      <c r="P123" s="224">
        <f>O123*H123</f>
        <v>0</v>
      </c>
      <c r="Q123" s="224">
        <v>0.021000000000000001</v>
      </c>
      <c r="R123" s="224">
        <f>Q123*H123</f>
        <v>0.66948000000000008</v>
      </c>
      <c r="S123" s="224">
        <v>0</v>
      </c>
      <c r="T123" s="224">
        <f>S123*H123</f>
        <v>0</v>
      </c>
      <c r="U123" s="225" t="s">
        <v>19</v>
      </c>
      <c r="V123" s="40"/>
      <c r="W123" s="40"/>
      <c r="X123" s="40"/>
      <c r="Y123" s="40"/>
      <c r="Z123" s="40"/>
      <c r="AA123" s="40"/>
      <c r="AB123" s="40"/>
      <c r="AC123" s="40"/>
      <c r="AD123" s="40"/>
      <c r="AE123" s="40"/>
      <c r="AR123" s="226" t="s">
        <v>234</v>
      </c>
      <c r="AT123" s="226" t="s">
        <v>229</v>
      </c>
      <c r="AU123" s="226" t="s">
        <v>84</v>
      </c>
      <c r="AY123" s="19" t="s">
        <v>227</v>
      </c>
      <c r="BE123" s="227">
        <f>IF(N123="základní",J123,0)</f>
        <v>0</v>
      </c>
      <c r="BF123" s="227">
        <f>IF(N123="snížená",J123,0)</f>
        <v>0</v>
      </c>
      <c r="BG123" s="227">
        <f>IF(N123="zákl. přenesená",J123,0)</f>
        <v>0</v>
      </c>
      <c r="BH123" s="227">
        <f>IF(N123="sníž. přenesená",J123,0)</f>
        <v>0</v>
      </c>
      <c r="BI123" s="227">
        <f>IF(N123="nulová",J123,0)</f>
        <v>0</v>
      </c>
      <c r="BJ123" s="19" t="s">
        <v>82</v>
      </c>
      <c r="BK123" s="227">
        <f>ROUND(I123*H123,2)</f>
        <v>0</v>
      </c>
      <c r="BL123" s="19" t="s">
        <v>234</v>
      </c>
      <c r="BM123" s="226" t="s">
        <v>1369</v>
      </c>
    </row>
    <row r="124" s="2" customFormat="1">
      <c r="A124" s="40"/>
      <c r="B124" s="41"/>
      <c r="C124" s="42"/>
      <c r="D124" s="228" t="s">
        <v>236</v>
      </c>
      <c r="E124" s="42"/>
      <c r="F124" s="229" t="s">
        <v>416</v>
      </c>
      <c r="G124" s="42"/>
      <c r="H124" s="42"/>
      <c r="I124" s="230"/>
      <c r="J124" s="42"/>
      <c r="K124" s="42"/>
      <c r="L124" s="46"/>
      <c r="M124" s="231"/>
      <c r="N124" s="232"/>
      <c r="O124" s="86"/>
      <c r="P124" s="86"/>
      <c r="Q124" s="86"/>
      <c r="R124" s="86"/>
      <c r="S124" s="86"/>
      <c r="T124" s="86"/>
      <c r="U124" s="87"/>
      <c r="V124" s="40"/>
      <c r="W124" s="40"/>
      <c r="X124" s="40"/>
      <c r="Y124" s="40"/>
      <c r="Z124" s="40"/>
      <c r="AA124" s="40"/>
      <c r="AB124" s="40"/>
      <c r="AC124" s="40"/>
      <c r="AD124" s="40"/>
      <c r="AE124" s="40"/>
      <c r="AT124" s="19" t="s">
        <v>236</v>
      </c>
      <c r="AU124" s="19" t="s">
        <v>84</v>
      </c>
    </row>
    <row r="125" s="13" customFormat="1">
      <c r="A125" s="13"/>
      <c r="B125" s="233"/>
      <c r="C125" s="234"/>
      <c r="D125" s="235" t="s">
        <v>238</v>
      </c>
      <c r="E125" s="236" t="s">
        <v>19</v>
      </c>
      <c r="F125" s="237" t="s">
        <v>1370</v>
      </c>
      <c r="G125" s="234"/>
      <c r="H125" s="238">
        <v>31.879999999999999</v>
      </c>
      <c r="I125" s="239"/>
      <c r="J125" s="234"/>
      <c r="K125" s="234"/>
      <c r="L125" s="240"/>
      <c r="M125" s="241"/>
      <c r="N125" s="242"/>
      <c r="O125" s="242"/>
      <c r="P125" s="242"/>
      <c r="Q125" s="242"/>
      <c r="R125" s="242"/>
      <c r="S125" s="242"/>
      <c r="T125" s="242"/>
      <c r="U125" s="243"/>
      <c r="V125" s="13"/>
      <c r="W125" s="13"/>
      <c r="X125" s="13"/>
      <c r="Y125" s="13"/>
      <c r="Z125" s="13"/>
      <c r="AA125" s="13"/>
      <c r="AB125" s="13"/>
      <c r="AC125" s="13"/>
      <c r="AD125" s="13"/>
      <c r="AE125" s="13"/>
      <c r="AT125" s="244" t="s">
        <v>238</v>
      </c>
      <c r="AU125" s="244" t="s">
        <v>84</v>
      </c>
      <c r="AV125" s="13" t="s">
        <v>84</v>
      </c>
      <c r="AW125" s="13" t="s">
        <v>37</v>
      </c>
      <c r="AX125" s="13" t="s">
        <v>75</v>
      </c>
      <c r="AY125" s="244" t="s">
        <v>227</v>
      </c>
    </row>
    <row r="126" s="14" customFormat="1">
      <c r="A126" s="14"/>
      <c r="B126" s="245"/>
      <c r="C126" s="246"/>
      <c r="D126" s="235" t="s">
        <v>238</v>
      </c>
      <c r="E126" s="247" t="s">
        <v>19</v>
      </c>
      <c r="F126" s="248" t="s">
        <v>240</v>
      </c>
      <c r="G126" s="246"/>
      <c r="H126" s="249">
        <v>31.879999999999999</v>
      </c>
      <c r="I126" s="250"/>
      <c r="J126" s="246"/>
      <c r="K126" s="246"/>
      <c r="L126" s="251"/>
      <c r="M126" s="252"/>
      <c r="N126" s="253"/>
      <c r="O126" s="253"/>
      <c r="P126" s="253"/>
      <c r="Q126" s="253"/>
      <c r="R126" s="253"/>
      <c r="S126" s="253"/>
      <c r="T126" s="253"/>
      <c r="U126" s="254"/>
      <c r="V126" s="14"/>
      <c r="W126" s="14"/>
      <c r="X126" s="14"/>
      <c r="Y126" s="14"/>
      <c r="Z126" s="14"/>
      <c r="AA126" s="14"/>
      <c r="AB126" s="14"/>
      <c r="AC126" s="14"/>
      <c r="AD126" s="14"/>
      <c r="AE126" s="14"/>
      <c r="AT126" s="255" t="s">
        <v>238</v>
      </c>
      <c r="AU126" s="255" t="s">
        <v>84</v>
      </c>
      <c r="AV126" s="14" t="s">
        <v>234</v>
      </c>
      <c r="AW126" s="14" t="s">
        <v>37</v>
      </c>
      <c r="AX126" s="14" t="s">
        <v>82</v>
      </c>
      <c r="AY126" s="255" t="s">
        <v>227</v>
      </c>
    </row>
    <row r="127" s="2" customFormat="1" ht="24.15" customHeight="1">
      <c r="A127" s="40"/>
      <c r="B127" s="41"/>
      <c r="C127" s="215" t="s">
        <v>285</v>
      </c>
      <c r="D127" s="215" t="s">
        <v>229</v>
      </c>
      <c r="E127" s="216" t="s">
        <v>417</v>
      </c>
      <c r="F127" s="217" t="s">
        <v>418</v>
      </c>
      <c r="G127" s="218" t="s">
        <v>259</v>
      </c>
      <c r="H127" s="219">
        <v>24</v>
      </c>
      <c r="I127" s="220"/>
      <c r="J127" s="221">
        <f>ROUND(I127*H127,2)</f>
        <v>0</v>
      </c>
      <c r="K127" s="217" t="s">
        <v>233</v>
      </c>
      <c r="L127" s="46"/>
      <c r="M127" s="222" t="s">
        <v>19</v>
      </c>
      <c r="N127" s="223" t="s">
        <v>46</v>
      </c>
      <c r="O127" s="86"/>
      <c r="P127" s="224">
        <f>O127*H127</f>
        <v>0</v>
      </c>
      <c r="Q127" s="224">
        <v>0.0014</v>
      </c>
      <c r="R127" s="224">
        <f>Q127*H127</f>
        <v>0.033599999999999998</v>
      </c>
      <c r="S127" s="224">
        <v>0</v>
      </c>
      <c r="T127" s="224">
        <f>S127*H127</f>
        <v>0</v>
      </c>
      <c r="U127" s="225" t="s">
        <v>19</v>
      </c>
      <c r="V127" s="40"/>
      <c r="W127" s="40"/>
      <c r="X127" s="40"/>
      <c r="Y127" s="40"/>
      <c r="Z127" s="40"/>
      <c r="AA127" s="40"/>
      <c r="AB127" s="40"/>
      <c r="AC127" s="40"/>
      <c r="AD127" s="40"/>
      <c r="AE127" s="40"/>
      <c r="AR127" s="226" t="s">
        <v>234</v>
      </c>
      <c r="AT127" s="226" t="s">
        <v>229</v>
      </c>
      <c r="AU127" s="226" t="s">
        <v>84</v>
      </c>
      <c r="AY127" s="19" t="s">
        <v>227</v>
      </c>
      <c r="BE127" s="227">
        <f>IF(N127="základní",J127,0)</f>
        <v>0</v>
      </c>
      <c r="BF127" s="227">
        <f>IF(N127="snížená",J127,0)</f>
        <v>0</v>
      </c>
      <c r="BG127" s="227">
        <f>IF(N127="zákl. přenesená",J127,0)</f>
        <v>0</v>
      </c>
      <c r="BH127" s="227">
        <f>IF(N127="sníž. přenesená",J127,0)</f>
        <v>0</v>
      </c>
      <c r="BI127" s="227">
        <f>IF(N127="nulová",J127,0)</f>
        <v>0</v>
      </c>
      <c r="BJ127" s="19" t="s">
        <v>82</v>
      </c>
      <c r="BK127" s="227">
        <f>ROUND(I127*H127,2)</f>
        <v>0</v>
      </c>
      <c r="BL127" s="19" t="s">
        <v>234</v>
      </c>
      <c r="BM127" s="226" t="s">
        <v>1371</v>
      </c>
    </row>
    <row r="128" s="2" customFormat="1">
      <c r="A128" s="40"/>
      <c r="B128" s="41"/>
      <c r="C128" s="42"/>
      <c r="D128" s="228" t="s">
        <v>236</v>
      </c>
      <c r="E128" s="42"/>
      <c r="F128" s="229" t="s">
        <v>420</v>
      </c>
      <c r="G128" s="42"/>
      <c r="H128" s="42"/>
      <c r="I128" s="230"/>
      <c r="J128" s="42"/>
      <c r="K128" s="42"/>
      <c r="L128" s="46"/>
      <c r="M128" s="231"/>
      <c r="N128" s="232"/>
      <c r="O128" s="86"/>
      <c r="P128" s="86"/>
      <c r="Q128" s="86"/>
      <c r="R128" s="86"/>
      <c r="S128" s="86"/>
      <c r="T128" s="86"/>
      <c r="U128" s="87"/>
      <c r="V128" s="40"/>
      <c r="W128" s="40"/>
      <c r="X128" s="40"/>
      <c r="Y128" s="40"/>
      <c r="Z128" s="40"/>
      <c r="AA128" s="40"/>
      <c r="AB128" s="40"/>
      <c r="AC128" s="40"/>
      <c r="AD128" s="40"/>
      <c r="AE128" s="40"/>
      <c r="AT128" s="19" t="s">
        <v>236</v>
      </c>
      <c r="AU128" s="19" t="s">
        <v>84</v>
      </c>
    </row>
    <row r="129" s="13" customFormat="1">
      <c r="A129" s="13"/>
      <c r="B129" s="233"/>
      <c r="C129" s="234"/>
      <c r="D129" s="235" t="s">
        <v>238</v>
      </c>
      <c r="E129" s="236" t="s">
        <v>19</v>
      </c>
      <c r="F129" s="237" t="s">
        <v>1372</v>
      </c>
      <c r="G129" s="234"/>
      <c r="H129" s="238">
        <v>24</v>
      </c>
      <c r="I129" s="239"/>
      <c r="J129" s="234"/>
      <c r="K129" s="234"/>
      <c r="L129" s="240"/>
      <c r="M129" s="241"/>
      <c r="N129" s="242"/>
      <c r="O129" s="242"/>
      <c r="P129" s="242"/>
      <c r="Q129" s="242"/>
      <c r="R129" s="242"/>
      <c r="S129" s="242"/>
      <c r="T129" s="242"/>
      <c r="U129" s="243"/>
      <c r="V129" s="13"/>
      <c r="W129" s="13"/>
      <c r="X129" s="13"/>
      <c r="Y129" s="13"/>
      <c r="Z129" s="13"/>
      <c r="AA129" s="13"/>
      <c r="AB129" s="13"/>
      <c r="AC129" s="13"/>
      <c r="AD129" s="13"/>
      <c r="AE129" s="13"/>
      <c r="AT129" s="244" t="s">
        <v>238</v>
      </c>
      <c r="AU129" s="244" t="s">
        <v>84</v>
      </c>
      <c r="AV129" s="13" t="s">
        <v>84</v>
      </c>
      <c r="AW129" s="13" t="s">
        <v>37</v>
      </c>
      <c r="AX129" s="13" t="s">
        <v>75</v>
      </c>
      <c r="AY129" s="244" t="s">
        <v>227</v>
      </c>
    </row>
    <row r="130" s="14" customFormat="1">
      <c r="A130" s="14"/>
      <c r="B130" s="245"/>
      <c r="C130" s="246"/>
      <c r="D130" s="235" t="s">
        <v>238</v>
      </c>
      <c r="E130" s="247" t="s">
        <v>19</v>
      </c>
      <c r="F130" s="248" t="s">
        <v>240</v>
      </c>
      <c r="G130" s="246"/>
      <c r="H130" s="249">
        <v>24</v>
      </c>
      <c r="I130" s="250"/>
      <c r="J130" s="246"/>
      <c r="K130" s="246"/>
      <c r="L130" s="251"/>
      <c r="M130" s="252"/>
      <c r="N130" s="253"/>
      <c r="O130" s="253"/>
      <c r="P130" s="253"/>
      <c r="Q130" s="253"/>
      <c r="R130" s="253"/>
      <c r="S130" s="253"/>
      <c r="T130" s="253"/>
      <c r="U130" s="254"/>
      <c r="V130" s="14"/>
      <c r="W130" s="14"/>
      <c r="X130" s="14"/>
      <c r="Y130" s="14"/>
      <c r="Z130" s="14"/>
      <c r="AA130" s="14"/>
      <c r="AB130" s="14"/>
      <c r="AC130" s="14"/>
      <c r="AD130" s="14"/>
      <c r="AE130" s="14"/>
      <c r="AT130" s="255" t="s">
        <v>238</v>
      </c>
      <c r="AU130" s="255" t="s">
        <v>84</v>
      </c>
      <c r="AV130" s="14" t="s">
        <v>234</v>
      </c>
      <c r="AW130" s="14" t="s">
        <v>37</v>
      </c>
      <c r="AX130" s="14" t="s">
        <v>82</v>
      </c>
      <c r="AY130" s="255" t="s">
        <v>227</v>
      </c>
    </row>
    <row r="131" s="2" customFormat="1" ht="24.15" customHeight="1">
      <c r="A131" s="40"/>
      <c r="B131" s="41"/>
      <c r="C131" s="215" t="s">
        <v>245</v>
      </c>
      <c r="D131" s="215" t="s">
        <v>229</v>
      </c>
      <c r="E131" s="216" t="s">
        <v>424</v>
      </c>
      <c r="F131" s="217" t="s">
        <v>425</v>
      </c>
      <c r="G131" s="218" t="s">
        <v>259</v>
      </c>
      <c r="H131" s="219">
        <v>24</v>
      </c>
      <c r="I131" s="220"/>
      <c r="J131" s="221">
        <f>ROUND(I131*H131,2)</f>
        <v>0</v>
      </c>
      <c r="K131" s="217" t="s">
        <v>233</v>
      </c>
      <c r="L131" s="46"/>
      <c r="M131" s="222" t="s">
        <v>19</v>
      </c>
      <c r="N131" s="223" t="s">
        <v>46</v>
      </c>
      <c r="O131" s="86"/>
      <c r="P131" s="224">
        <f>O131*H131</f>
        <v>0</v>
      </c>
      <c r="Q131" s="224">
        <v>0.0043800000000000002</v>
      </c>
      <c r="R131" s="224">
        <f>Q131*H131</f>
        <v>0.10512000000000001</v>
      </c>
      <c r="S131" s="224">
        <v>0</v>
      </c>
      <c r="T131" s="224">
        <f>S131*H131</f>
        <v>0</v>
      </c>
      <c r="U131" s="225" t="s">
        <v>19</v>
      </c>
      <c r="V131" s="40"/>
      <c r="W131" s="40"/>
      <c r="X131" s="40"/>
      <c r="Y131" s="40"/>
      <c r="Z131" s="40"/>
      <c r="AA131" s="40"/>
      <c r="AB131" s="40"/>
      <c r="AC131" s="40"/>
      <c r="AD131" s="40"/>
      <c r="AE131" s="40"/>
      <c r="AR131" s="226" t="s">
        <v>234</v>
      </c>
      <c r="AT131" s="226" t="s">
        <v>229</v>
      </c>
      <c r="AU131" s="226" t="s">
        <v>84</v>
      </c>
      <c r="AY131" s="19" t="s">
        <v>227</v>
      </c>
      <c r="BE131" s="227">
        <f>IF(N131="základní",J131,0)</f>
        <v>0</v>
      </c>
      <c r="BF131" s="227">
        <f>IF(N131="snížená",J131,0)</f>
        <v>0</v>
      </c>
      <c r="BG131" s="227">
        <f>IF(N131="zákl. přenesená",J131,0)</f>
        <v>0</v>
      </c>
      <c r="BH131" s="227">
        <f>IF(N131="sníž. přenesená",J131,0)</f>
        <v>0</v>
      </c>
      <c r="BI131" s="227">
        <f>IF(N131="nulová",J131,0)</f>
        <v>0</v>
      </c>
      <c r="BJ131" s="19" t="s">
        <v>82</v>
      </c>
      <c r="BK131" s="227">
        <f>ROUND(I131*H131,2)</f>
        <v>0</v>
      </c>
      <c r="BL131" s="19" t="s">
        <v>234</v>
      </c>
      <c r="BM131" s="226" t="s">
        <v>1373</v>
      </c>
    </row>
    <row r="132" s="2" customFormat="1">
      <c r="A132" s="40"/>
      <c r="B132" s="41"/>
      <c r="C132" s="42"/>
      <c r="D132" s="228" t="s">
        <v>236</v>
      </c>
      <c r="E132" s="42"/>
      <c r="F132" s="229" t="s">
        <v>427</v>
      </c>
      <c r="G132" s="42"/>
      <c r="H132" s="42"/>
      <c r="I132" s="230"/>
      <c r="J132" s="42"/>
      <c r="K132" s="42"/>
      <c r="L132" s="46"/>
      <c r="M132" s="231"/>
      <c r="N132" s="232"/>
      <c r="O132" s="86"/>
      <c r="P132" s="86"/>
      <c r="Q132" s="86"/>
      <c r="R132" s="86"/>
      <c r="S132" s="86"/>
      <c r="T132" s="86"/>
      <c r="U132" s="87"/>
      <c r="V132" s="40"/>
      <c r="W132" s="40"/>
      <c r="X132" s="40"/>
      <c r="Y132" s="40"/>
      <c r="Z132" s="40"/>
      <c r="AA132" s="40"/>
      <c r="AB132" s="40"/>
      <c r="AC132" s="40"/>
      <c r="AD132" s="40"/>
      <c r="AE132" s="40"/>
      <c r="AT132" s="19" t="s">
        <v>236</v>
      </c>
      <c r="AU132" s="19" t="s">
        <v>84</v>
      </c>
    </row>
    <row r="133" s="13" customFormat="1">
      <c r="A133" s="13"/>
      <c r="B133" s="233"/>
      <c r="C133" s="234"/>
      <c r="D133" s="235" t="s">
        <v>238</v>
      </c>
      <c r="E133" s="236" t="s">
        <v>19</v>
      </c>
      <c r="F133" s="237" t="s">
        <v>312</v>
      </c>
      <c r="G133" s="234"/>
      <c r="H133" s="238">
        <v>24</v>
      </c>
      <c r="I133" s="239"/>
      <c r="J133" s="234"/>
      <c r="K133" s="234"/>
      <c r="L133" s="240"/>
      <c r="M133" s="241"/>
      <c r="N133" s="242"/>
      <c r="O133" s="242"/>
      <c r="P133" s="242"/>
      <c r="Q133" s="242"/>
      <c r="R133" s="242"/>
      <c r="S133" s="242"/>
      <c r="T133" s="242"/>
      <c r="U133" s="243"/>
      <c r="V133" s="13"/>
      <c r="W133" s="13"/>
      <c r="X133" s="13"/>
      <c r="Y133" s="13"/>
      <c r="Z133" s="13"/>
      <c r="AA133" s="13"/>
      <c r="AB133" s="13"/>
      <c r="AC133" s="13"/>
      <c r="AD133" s="13"/>
      <c r="AE133" s="13"/>
      <c r="AT133" s="244" t="s">
        <v>238</v>
      </c>
      <c r="AU133" s="244" t="s">
        <v>84</v>
      </c>
      <c r="AV133" s="13" t="s">
        <v>84</v>
      </c>
      <c r="AW133" s="13" t="s">
        <v>37</v>
      </c>
      <c r="AX133" s="13" t="s">
        <v>75</v>
      </c>
      <c r="AY133" s="244" t="s">
        <v>227</v>
      </c>
    </row>
    <row r="134" s="14" customFormat="1">
      <c r="A134" s="14"/>
      <c r="B134" s="245"/>
      <c r="C134" s="246"/>
      <c r="D134" s="235" t="s">
        <v>238</v>
      </c>
      <c r="E134" s="247" t="s">
        <v>19</v>
      </c>
      <c r="F134" s="248" t="s">
        <v>240</v>
      </c>
      <c r="G134" s="246"/>
      <c r="H134" s="249">
        <v>24</v>
      </c>
      <c r="I134" s="250"/>
      <c r="J134" s="246"/>
      <c r="K134" s="246"/>
      <c r="L134" s="251"/>
      <c r="M134" s="252"/>
      <c r="N134" s="253"/>
      <c r="O134" s="253"/>
      <c r="P134" s="253"/>
      <c r="Q134" s="253"/>
      <c r="R134" s="253"/>
      <c r="S134" s="253"/>
      <c r="T134" s="253"/>
      <c r="U134" s="254"/>
      <c r="V134" s="14"/>
      <c r="W134" s="14"/>
      <c r="X134" s="14"/>
      <c r="Y134" s="14"/>
      <c r="Z134" s="14"/>
      <c r="AA134" s="14"/>
      <c r="AB134" s="14"/>
      <c r="AC134" s="14"/>
      <c r="AD134" s="14"/>
      <c r="AE134" s="14"/>
      <c r="AT134" s="255" t="s">
        <v>238</v>
      </c>
      <c r="AU134" s="255" t="s">
        <v>84</v>
      </c>
      <c r="AV134" s="14" t="s">
        <v>234</v>
      </c>
      <c r="AW134" s="14" t="s">
        <v>37</v>
      </c>
      <c r="AX134" s="14" t="s">
        <v>82</v>
      </c>
      <c r="AY134" s="255" t="s">
        <v>227</v>
      </c>
    </row>
    <row r="135" s="2" customFormat="1" ht="16.5" customHeight="1">
      <c r="A135" s="40"/>
      <c r="B135" s="41"/>
      <c r="C135" s="215" t="s">
        <v>255</v>
      </c>
      <c r="D135" s="215" t="s">
        <v>229</v>
      </c>
      <c r="E135" s="216" t="s">
        <v>429</v>
      </c>
      <c r="F135" s="217" t="s">
        <v>430</v>
      </c>
      <c r="G135" s="218" t="s">
        <v>259</v>
      </c>
      <c r="H135" s="219">
        <v>24</v>
      </c>
      <c r="I135" s="220"/>
      <c r="J135" s="221">
        <f>ROUND(I135*H135,2)</f>
        <v>0</v>
      </c>
      <c r="K135" s="217" t="s">
        <v>233</v>
      </c>
      <c r="L135" s="46"/>
      <c r="M135" s="222" t="s">
        <v>19</v>
      </c>
      <c r="N135" s="223" t="s">
        <v>46</v>
      </c>
      <c r="O135" s="86"/>
      <c r="P135" s="224">
        <f>O135*H135</f>
        <v>0</v>
      </c>
      <c r="Q135" s="224">
        <v>0.0030000000000000001</v>
      </c>
      <c r="R135" s="224">
        <f>Q135*H135</f>
        <v>0.072000000000000008</v>
      </c>
      <c r="S135" s="224">
        <v>0</v>
      </c>
      <c r="T135" s="224">
        <f>S135*H135</f>
        <v>0</v>
      </c>
      <c r="U135" s="225" t="s">
        <v>19</v>
      </c>
      <c r="V135" s="40"/>
      <c r="W135" s="40"/>
      <c r="X135" s="40"/>
      <c r="Y135" s="40"/>
      <c r="Z135" s="40"/>
      <c r="AA135" s="40"/>
      <c r="AB135" s="40"/>
      <c r="AC135" s="40"/>
      <c r="AD135" s="40"/>
      <c r="AE135" s="40"/>
      <c r="AR135" s="226" t="s">
        <v>234</v>
      </c>
      <c r="AT135" s="226" t="s">
        <v>229</v>
      </c>
      <c r="AU135" s="226" t="s">
        <v>84</v>
      </c>
      <c r="AY135" s="19" t="s">
        <v>227</v>
      </c>
      <c r="BE135" s="227">
        <f>IF(N135="základní",J135,0)</f>
        <v>0</v>
      </c>
      <c r="BF135" s="227">
        <f>IF(N135="snížená",J135,0)</f>
        <v>0</v>
      </c>
      <c r="BG135" s="227">
        <f>IF(N135="zákl. přenesená",J135,0)</f>
        <v>0</v>
      </c>
      <c r="BH135" s="227">
        <f>IF(N135="sníž. přenesená",J135,0)</f>
        <v>0</v>
      </c>
      <c r="BI135" s="227">
        <f>IF(N135="nulová",J135,0)</f>
        <v>0</v>
      </c>
      <c r="BJ135" s="19" t="s">
        <v>82</v>
      </c>
      <c r="BK135" s="227">
        <f>ROUND(I135*H135,2)</f>
        <v>0</v>
      </c>
      <c r="BL135" s="19" t="s">
        <v>234</v>
      </c>
      <c r="BM135" s="226" t="s">
        <v>1374</v>
      </c>
    </row>
    <row r="136" s="2" customFormat="1">
      <c r="A136" s="40"/>
      <c r="B136" s="41"/>
      <c r="C136" s="42"/>
      <c r="D136" s="228" t="s">
        <v>236</v>
      </c>
      <c r="E136" s="42"/>
      <c r="F136" s="229" t="s">
        <v>432</v>
      </c>
      <c r="G136" s="42"/>
      <c r="H136" s="42"/>
      <c r="I136" s="230"/>
      <c r="J136" s="42"/>
      <c r="K136" s="42"/>
      <c r="L136" s="46"/>
      <c r="M136" s="231"/>
      <c r="N136" s="232"/>
      <c r="O136" s="86"/>
      <c r="P136" s="86"/>
      <c r="Q136" s="86"/>
      <c r="R136" s="86"/>
      <c r="S136" s="86"/>
      <c r="T136" s="86"/>
      <c r="U136" s="87"/>
      <c r="V136" s="40"/>
      <c r="W136" s="40"/>
      <c r="X136" s="40"/>
      <c r="Y136" s="40"/>
      <c r="Z136" s="40"/>
      <c r="AA136" s="40"/>
      <c r="AB136" s="40"/>
      <c r="AC136" s="40"/>
      <c r="AD136" s="40"/>
      <c r="AE136" s="40"/>
      <c r="AT136" s="19" t="s">
        <v>236</v>
      </c>
      <c r="AU136" s="19" t="s">
        <v>84</v>
      </c>
    </row>
    <row r="137" s="13" customFormat="1">
      <c r="A137" s="13"/>
      <c r="B137" s="233"/>
      <c r="C137" s="234"/>
      <c r="D137" s="235" t="s">
        <v>238</v>
      </c>
      <c r="E137" s="236" t="s">
        <v>19</v>
      </c>
      <c r="F137" s="237" t="s">
        <v>312</v>
      </c>
      <c r="G137" s="234"/>
      <c r="H137" s="238">
        <v>24</v>
      </c>
      <c r="I137" s="239"/>
      <c r="J137" s="234"/>
      <c r="K137" s="234"/>
      <c r="L137" s="240"/>
      <c r="M137" s="241"/>
      <c r="N137" s="242"/>
      <c r="O137" s="242"/>
      <c r="P137" s="242"/>
      <c r="Q137" s="242"/>
      <c r="R137" s="242"/>
      <c r="S137" s="242"/>
      <c r="T137" s="242"/>
      <c r="U137" s="243"/>
      <c r="V137" s="13"/>
      <c r="W137" s="13"/>
      <c r="X137" s="13"/>
      <c r="Y137" s="13"/>
      <c r="Z137" s="13"/>
      <c r="AA137" s="13"/>
      <c r="AB137" s="13"/>
      <c r="AC137" s="13"/>
      <c r="AD137" s="13"/>
      <c r="AE137" s="13"/>
      <c r="AT137" s="244" t="s">
        <v>238</v>
      </c>
      <c r="AU137" s="244" t="s">
        <v>84</v>
      </c>
      <c r="AV137" s="13" t="s">
        <v>84</v>
      </c>
      <c r="AW137" s="13" t="s">
        <v>37</v>
      </c>
      <c r="AX137" s="13" t="s">
        <v>75</v>
      </c>
      <c r="AY137" s="244" t="s">
        <v>227</v>
      </c>
    </row>
    <row r="138" s="14" customFormat="1">
      <c r="A138" s="14"/>
      <c r="B138" s="245"/>
      <c r="C138" s="246"/>
      <c r="D138" s="235" t="s">
        <v>238</v>
      </c>
      <c r="E138" s="247" t="s">
        <v>19</v>
      </c>
      <c r="F138" s="248" t="s">
        <v>240</v>
      </c>
      <c r="G138" s="246"/>
      <c r="H138" s="249">
        <v>24</v>
      </c>
      <c r="I138" s="250"/>
      <c r="J138" s="246"/>
      <c r="K138" s="246"/>
      <c r="L138" s="251"/>
      <c r="M138" s="252"/>
      <c r="N138" s="253"/>
      <c r="O138" s="253"/>
      <c r="P138" s="253"/>
      <c r="Q138" s="253"/>
      <c r="R138" s="253"/>
      <c r="S138" s="253"/>
      <c r="T138" s="253"/>
      <c r="U138" s="254"/>
      <c r="V138" s="14"/>
      <c r="W138" s="14"/>
      <c r="X138" s="14"/>
      <c r="Y138" s="14"/>
      <c r="Z138" s="14"/>
      <c r="AA138" s="14"/>
      <c r="AB138" s="14"/>
      <c r="AC138" s="14"/>
      <c r="AD138" s="14"/>
      <c r="AE138" s="14"/>
      <c r="AT138" s="255" t="s">
        <v>238</v>
      </c>
      <c r="AU138" s="255" t="s">
        <v>84</v>
      </c>
      <c r="AV138" s="14" t="s">
        <v>234</v>
      </c>
      <c r="AW138" s="14" t="s">
        <v>37</v>
      </c>
      <c r="AX138" s="14" t="s">
        <v>82</v>
      </c>
      <c r="AY138" s="255" t="s">
        <v>227</v>
      </c>
    </row>
    <row r="139" s="2" customFormat="1" ht="24.15" customHeight="1">
      <c r="A139" s="40"/>
      <c r="B139" s="41"/>
      <c r="C139" s="215" t="s">
        <v>117</v>
      </c>
      <c r="D139" s="215" t="s">
        <v>229</v>
      </c>
      <c r="E139" s="216" t="s">
        <v>434</v>
      </c>
      <c r="F139" s="217" t="s">
        <v>435</v>
      </c>
      <c r="G139" s="218" t="s">
        <v>259</v>
      </c>
      <c r="H139" s="219">
        <v>76.650000000000006</v>
      </c>
      <c r="I139" s="220"/>
      <c r="J139" s="221">
        <f>ROUND(I139*H139,2)</f>
        <v>0</v>
      </c>
      <c r="K139" s="217" t="s">
        <v>233</v>
      </c>
      <c r="L139" s="46"/>
      <c r="M139" s="222" t="s">
        <v>19</v>
      </c>
      <c r="N139" s="223" t="s">
        <v>46</v>
      </c>
      <c r="O139" s="86"/>
      <c r="P139" s="224">
        <f>O139*H139</f>
        <v>0</v>
      </c>
      <c r="Q139" s="224">
        <v>0.019699999999999999</v>
      </c>
      <c r="R139" s="224">
        <f>Q139*H139</f>
        <v>1.510005</v>
      </c>
      <c r="S139" s="224">
        <v>0</v>
      </c>
      <c r="T139" s="224">
        <f>S139*H139</f>
        <v>0</v>
      </c>
      <c r="U139" s="225" t="s">
        <v>19</v>
      </c>
      <c r="V139" s="40"/>
      <c r="W139" s="40"/>
      <c r="X139" s="40"/>
      <c r="Y139" s="40"/>
      <c r="Z139" s="40"/>
      <c r="AA139" s="40"/>
      <c r="AB139" s="40"/>
      <c r="AC139" s="40"/>
      <c r="AD139" s="40"/>
      <c r="AE139" s="40"/>
      <c r="AR139" s="226" t="s">
        <v>234</v>
      </c>
      <c r="AT139" s="226" t="s">
        <v>229</v>
      </c>
      <c r="AU139" s="226" t="s">
        <v>84</v>
      </c>
      <c r="AY139" s="19" t="s">
        <v>227</v>
      </c>
      <c r="BE139" s="227">
        <f>IF(N139="základní",J139,0)</f>
        <v>0</v>
      </c>
      <c r="BF139" s="227">
        <f>IF(N139="snížená",J139,0)</f>
        <v>0</v>
      </c>
      <c r="BG139" s="227">
        <f>IF(N139="zákl. přenesená",J139,0)</f>
        <v>0</v>
      </c>
      <c r="BH139" s="227">
        <f>IF(N139="sníž. přenesená",J139,0)</f>
        <v>0</v>
      </c>
      <c r="BI139" s="227">
        <f>IF(N139="nulová",J139,0)</f>
        <v>0</v>
      </c>
      <c r="BJ139" s="19" t="s">
        <v>82</v>
      </c>
      <c r="BK139" s="227">
        <f>ROUND(I139*H139,2)</f>
        <v>0</v>
      </c>
      <c r="BL139" s="19" t="s">
        <v>234</v>
      </c>
      <c r="BM139" s="226" t="s">
        <v>1375</v>
      </c>
    </row>
    <row r="140" s="2" customFormat="1">
      <c r="A140" s="40"/>
      <c r="B140" s="41"/>
      <c r="C140" s="42"/>
      <c r="D140" s="228" t="s">
        <v>236</v>
      </c>
      <c r="E140" s="42"/>
      <c r="F140" s="229" t="s">
        <v>437</v>
      </c>
      <c r="G140" s="42"/>
      <c r="H140" s="42"/>
      <c r="I140" s="230"/>
      <c r="J140" s="42"/>
      <c r="K140" s="42"/>
      <c r="L140" s="46"/>
      <c r="M140" s="231"/>
      <c r="N140" s="232"/>
      <c r="O140" s="86"/>
      <c r="P140" s="86"/>
      <c r="Q140" s="86"/>
      <c r="R140" s="86"/>
      <c r="S140" s="86"/>
      <c r="T140" s="86"/>
      <c r="U140" s="87"/>
      <c r="V140" s="40"/>
      <c r="W140" s="40"/>
      <c r="X140" s="40"/>
      <c r="Y140" s="40"/>
      <c r="Z140" s="40"/>
      <c r="AA140" s="40"/>
      <c r="AB140" s="40"/>
      <c r="AC140" s="40"/>
      <c r="AD140" s="40"/>
      <c r="AE140" s="40"/>
      <c r="AT140" s="19" t="s">
        <v>236</v>
      </c>
      <c r="AU140" s="19" t="s">
        <v>84</v>
      </c>
    </row>
    <row r="141" s="13" customFormat="1">
      <c r="A141" s="13"/>
      <c r="B141" s="233"/>
      <c r="C141" s="234"/>
      <c r="D141" s="235" t="s">
        <v>238</v>
      </c>
      <c r="E141" s="236" t="s">
        <v>19</v>
      </c>
      <c r="F141" s="237" t="s">
        <v>1376</v>
      </c>
      <c r="G141" s="234"/>
      <c r="H141" s="238">
        <v>92.25</v>
      </c>
      <c r="I141" s="239"/>
      <c r="J141" s="234"/>
      <c r="K141" s="234"/>
      <c r="L141" s="240"/>
      <c r="M141" s="241"/>
      <c r="N141" s="242"/>
      <c r="O141" s="242"/>
      <c r="P141" s="242"/>
      <c r="Q141" s="242"/>
      <c r="R141" s="242"/>
      <c r="S141" s="242"/>
      <c r="T141" s="242"/>
      <c r="U141" s="243"/>
      <c r="V141" s="13"/>
      <c r="W141" s="13"/>
      <c r="X141" s="13"/>
      <c r="Y141" s="13"/>
      <c r="Z141" s="13"/>
      <c r="AA141" s="13"/>
      <c r="AB141" s="13"/>
      <c r="AC141" s="13"/>
      <c r="AD141" s="13"/>
      <c r="AE141" s="13"/>
      <c r="AT141" s="244" t="s">
        <v>238</v>
      </c>
      <c r="AU141" s="244" t="s">
        <v>84</v>
      </c>
      <c r="AV141" s="13" t="s">
        <v>84</v>
      </c>
      <c r="AW141" s="13" t="s">
        <v>37</v>
      </c>
      <c r="AX141" s="13" t="s">
        <v>75</v>
      </c>
      <c r="AY141" s="244" t="s">
        <v>227</v>
      </c>
    </row>
    <row r="142" s="13" customFormat="1">
      <c r="A142" s="13"/>
      <c r="B142" s="233"/>
      <c r="C142" s="234"/>
      <c r="D142" s="235" t="s">
        <v>238</v>
      </c>
      <c r="E142" s="236" t="s">
        <v>19</v>
      </c>
      <c r="F142" s="237" t="s">
        <v>1377</v>
      </c>
      <c r="G142" s="234"/>
      <c r="H142" s="238">
        <v>-3.6000000000000001</v>
      </c>
      <c r="I142" s="239"/>
      <c r="J142" s="234"/>
      <c r="K142" s="234"/>
      <c r="L142" s="240"/>
      <c r="M142" s="241"/>
      <c r="N142" s="242"/>
      <c r="O142" s="242"/>
      <c r="P142" s="242"/>
      <c r="Q142" s="242"/>
      <c r="R142" s="242"/>
      <c r="S142" s="242"/>
      <c r="T142" s="242"/>
      <c r="U142" s="243"/>
      <c r="V142" s="13"/>
      <c r="W142" s="13"/>
      <c r="X142" s="13"/>
      <c r="Y142" s="13"/>
      <c r="Z142" s="13"/>
      <c r="AA142" s="13"/>
      <c r="AB142" s="13"/>
      <c r="AC142" s="13"/>
      <c r="AD142" s="13"/>
      <c r="AE142" s="13"/>
      <c r="AT142" s="244" t="s">
        <v>238</v>
      </c>
      <c r="AU142" s="244" t="s">
        <v>84</v>
      </c>
      <c r="AV142" s="13" t="s">
        <v>84</v>
      </c>
      <c r="AW142" s="13" t="s">
        <v>37</v>
      </c>
      <c r="AX142" s="13" t="s">
        <v>75</v>
      </c>
      <c r="AY142" s="244" t="s">
        <v>227</v>
      </c>
    </row>
    <row r="143" s="13" customFormat="1">
      <c r="A143" s="13"/>
      <c r="B143" s="233"/>
      <c r="C143" s="234"/>
      <c r="D143" s="235" t="s">
        <v>238</v>
      </c>
      <c r="E143" s="236" t="s">
        <v>19</v>
      </c>
      <c r="F143" s="237" t="s">
        <v>1378</v>
      </c>
      <c r="G143" s="234"/>
      <c r="H143" s="238">
        <v>-12</v>
      </c>
      <c r="I143" s="239"/>
      <c r="J143" s="234"/>
      <c r="K143" s="234"/>
      <c r="L143" s="240"/>
      <c r="M143" s="241"/>
      <c r="N143" s="242"/>
      <c r="O143" s="242"/>
      <c r="P143" s="242"/>
      <c r="Q143" s="242"/>
      <c r="R143" s="242"/>
      <c r="S143" s="242"/>
      <c r="T143" s="242"/>
      <c r="U143" s="243"/>
      <c r="V143" s="13"/>
      <c r="W143" s="13"/>
      <c r="X143" s="13"/>
      <c r="Y143" s="13"/>
      <c r="Z143" s="13"/>
      <c r="AA143" s="13"/>
      <c r="AB143" s="13"/>
      <c r="AC143" s="13"/>
      <c r="AD143" s="13"/>
      <c r="AE143" s="13"/>
      <c r="AT143" s="244" t="s">
        <v>238</v>
      </c>
      <c r="AU143" s="244" t="s">
        <v>84</v>
      </c>
      <c r="AV143" s="13" t="s">
        <v>84</v>
      </c>
      <c r="AW143" s="13" t="s">
        <v>37</v>
      </c>
      <c r="AX143" s="13" t="s">
        <v>75</v>
      </c>
      <c r="AY143" s="244" t="s">
        <v>227</v>
      </c>
    </row>
    <row r="144" s="14" customFormat="1">
      <c r="A144" s="14"/>
      <c r="B144" s="245"/>
      <c r="C144" s="246"/>
      <c r="D144" s="235" t="s">
        <v>238</v>
      </c>
      <c r="E144" s="247" t="s">
        <v>19</v>
      </c>
      <c r="F144" s="248" t="s">
        <v>240</v>
      </c>
      <c r="G144" s="246"/>
      <c r="H144" s="249">
        <v>76.650000000000006</v>
      </c>
      <c r="I144" s="250"/>
      <c r="J144" s="246"/>
      <c r="K144" s="246"/>
      <c r="L144" s="251"/>
      <c r="M144" s="252"/>
      <c r="N144" s="253"/>
      <c r="O144" s="253"/>
      <c r="P144" s="253"/>
      <c r="Q144" s="253"/>
      <c r="R144" s="253"/>
      <c r="S144" s="253"/>
      <c r="T144" s="253"/>
      <c r="U144" s="254"/>
      <c r="V144" s="14"/>
      <c r="W144" s="14"/>
      <c r="X144" s="14"/>
      <c r="Y144" s="14"/>
      <c r="Z144" s="14"/>
      <c r="AA144" s="14"/>
      <c r="AB144" s="14"/>
      <c r="AC144" s="14"/>
      <c r="AD144" s="14"/>
      <c r="AE144" s="14"/>
      <c r="AT144" s="255" t="s">
        <v>238</v>
      </c>
      <c r="AU144" s="255" t="s">
        <v>84</v>
      </c>
      <c r="AV144" s="14" t="s">
        <v>234</v>
      </c>
      <c r="AW144" s="14" t="s">
        <v>37</v>
      </c>
      <c r="AX144" s="14" t="s">
        <v>82</v>
      </c>
      <c r="AY144" s="255" t="s">
        <v>227</v>
      </c>
    </row>
    <row r="145" s="12" customFormat="1" ht="22.8" customHeight="1">
      <c r="A145" s="12"/>
      <c r="B145" s="199"/>
      <c r="C145" s="200"/>
      <c r="D145" s="201" t="s">
        <v>74</v>
      </c>
      <c r="E145" s="213" t="s">
        <v>255</v>
      </c>
      <c r="F145" s="213" t="s">
        <v>256</v>
      </c>
      <c r="G145" s="200"/>
      <c r="H145" s="200"/>
      <c r="I145" s="203"/>
      <c r="J145" s="214">
        <f>BK145</f>
        <v>0</v>
      </c>
      <c r="K145" s="200"/>
      <c r="L145" s="205"/>
      <c r="M145" s="206"/>
      <c r="N145" s="207"/>
      <c r="O145" s="207"/>
      <c r="P145" s="208">
        <f>SUM(P146:P161)</f>
        <v>0</v>
      </c>
      <c r="Q145" s="207"/>
      <c r="R145" s="208">
        <f>SUM(R146:R161)</f>
        <v>0.0012752</v>
      </c>
      <c r="S145" s="207"/>
      <c r="T145" s="208">
        <f>SUM(T146:T161)</f>
        <v>0</v>
      </c>
      <c r="U145" s="209"/>
      <c r="V145" s="12"/>
      <c r="W145" s="12"/>
      <c r="X145" s="12"/>
      <c r="Y145" s="12"/>
      <c r="Z145" s="12"/>
      <c r="AA145" s="12"/>
      <c r="AB145" s="12"/>
      <c r="AC145" s="12"/>
      <c r="AD145" s="12"/>
      <c r="AE145" s="12"/>
      <c r="AR145" s="210" t="s">
        <v>82</v>
      </c>
      <c r="AT145" s="211" t="s">
        <v>74</v>
      </c>
      <c r="AU145" s="211" t="s">
        <v>82</v>
      </c>
      <c r="AY145" s="210" t="s">
        <v>227</v>
      </c>
      <c r="BK145" s="212">
        <f>SUM(BK146:BK161)</f>
        <v>0</v>
      </c>
    </row>
    <row r="146" s="2" customFormat="1" ht="16.5" customHeight="1">
      <c r="A146" s="40"/>
      <c r="B146" s="41"/>
      <c r="C146" s="215" t="s">
        <v>120</v>
      </c>
      <c r="D146" s="215" t="s">
        <v>229</v>
      </c>
      <c r="E146" s="216" t="s">
        <v>460</v>
      </c>
      <c r="F146" s="217" t="s">
        <v>461</v>
      </c>
      <c r="G146" s="218" t="s">
        <v>462</v>
      </c>
      <c r="H146" s="219">
        <v>1</v>
      </c>
      <c r="I146" s="220"/>
      <c r="J146" s="221">
        <f>ROUND(I146*H146,2)</f>
        <v>0</v>
      </c>
      <c r="K146" s="217" t="s">
        <v>233</v>
      </c>
      <c r="L146" s="46"/>
      <c r="M146" s="222" t="s">
        <v>19</v>
      </c>
      <c r="N146" s="223" t="s">
        <v>46</v>
      </c>
      <c r="O146" s="86"/>
      <c r="P146" s="224">
        <f>O146*H146</f>
        <v>0</v>
      </c>
      <c r="Q146" s="224">
        <v>0</v>
      </c>
      <c r="R146" s="224">
        <f>Q146*H146</f>
        <v>0</v>
      </c>
      <c r="S146" s="224">
        <v>0</v>
      </c>
      <c r="T146" s="224">
        <f>S146*H146</f>
        <v>0</v>
      </c>
      <c r="U146" s="225" t="s">
        <v>19</v>
      </c>
      <c r="V146" s="40"/>
      <c r="W146" s="40"/>
      <c r="X146" s="40"/>
      <c r="Y146" s="40"/>
      <c r="Z146" s="40"/>
      <c r="AA146" s="40"/>
      <c r="AB146" s="40"/>
      <c r="AC146" s="40"/>
      <c r="AD146" s="40"/>
      <c r="AE146" s="40"/>
      <c r="AR146" s="226" t="s">
        <v>234</v>
      </c>
      <c r="AT146" s="226" t="s">
        <v>229</v>
      </c>
      <c r="AU146" s="226" t="s">
        <v>84</v>
      </c>
      <c r="AY146" s="19" t="s">
        <v>227</v>
      </c>
      <c r="BE146" s="227">
        <f>IF(N146="základní",J146,0)</f>
        <v>0</v>
      </c>
      <c r="BF146" s="227">
        <f>IF(N146="snížená",J146,0)</f>
        <v>0</v>
      </c>
      <c r="BG146" s="227">
        <f>IF(N146="zákl. přenesená",J146,0)</f>
        <v>0</v>
      </c>
      <c r="BH146" s="227">
        <f>IF(N146="sníž. přenesená",J146,0)</f>
        <v>0</v>
      </c>
      <c r="BI146" s="227">
        <f>IF(N146="nulová",J146,0)</f>
        <v>0</v>
      </c>
      <c r="BJ146" s="19" t="s">
        <v>82</v>
      </c>
      <c r="BK146" s="227">
        <f>ROUND(I146*H146,2)</f>
        <v>0</v>
      </c>
      <c r="BL146" s="19" t="s">
        <v>234</v>
      </c>
      <c r="BM146" s="226" t="s">
        <v>1379</v>
      </c>
    </row>
    <row r="147" s="2" customFormat="1">
      <c r="A147" s="40"/>
      <c r="B147" s="41"/>
      <c r="C147" s="42"/>
      <c r="D147" s="228" t="s">
        <v>236</v>
      </c>
      <c r="E147" s="42"/>
      <c r="F147" s="229" t="s">
        <v>464</v>
      </c>
      <c r="G147" s="42"/>
      <c r="H147" s="42"/>
      <c r="I147" s="230"/>
      <c r="J147" s="42"/>
      <c r="K147" s="42"/>
      <c r="L147" s="46"/>
      <c r="M147" s="231"/>
      <c r="N147" s="232"/>
      <c r="O147" s="86"/>
      <c r="P147" s="86"/>
      <c r="Q147" s="86"/>
      <c r="R147" s="86"/>
      <c r="S147" s="86"/>
      <c r="T147" s="86"/>
      <c r="U147" s="87"/>
      <c r="V147" s="40"/>
      <c r="W147" s="40"/>
      <c r="X147" s="40"/>
      <c r="Y147" s="40"/>
      <c r="Z147" s="40"/>
      <c r="AA147" s="40"/>
      <c r="AB147" s="40"/>
      <c r="AC147" s="40"/>
      <c r="AD147" s="40"/>
      <c r="AE147" s="40"/>
      <c r="AT147" s="19" t="s">
        <v>236</v>
      </c>
      <c r="AU147" s="19" t="s">
        <v>84</v>
      </c>
    </row>
    <row r="148" s="13" customFormat="1">
      <c r="A148" s="13"/>
      <c r="B148" s="233"/>
      <c r="C148" s="234"/>
      <c r="D148" s="235" t="s">
        <v>238</v>
      </c>
      <c r="E148" s="236" t="s">
        <v>19</v>
      </c>
      <c r="F148" s="237" t="s">
        <v>82</v>
      </c>
      <c r="G148" s="234"/>
      <c r="H148" s="238">
        <v>1</v>
      </c>
      <c r="I148" s="239"/>
      <c r="J148" s="234"/>
      <c r="K148" s="234"/>
      <c r="L148" s="240"/>
      <c r="M148" s="241"/>
      <c r="N148" s="242"/>
      <c r="O148" s="242"/>
      <c r="P148" s="242"/>
      <c r="Q148" s="242"/>
      <c r="R148" s="242"/>
      <c r="S148" s="242"/>
      <c r="T148" s="242"/>
      <c r="U148" s="243"/>
      <c r="V148" s="13"/>
      <c r="W148" s="13"/>
      <c r="X148" s="13"/>
      <c r="Y148" s="13"/>
      <c r="Z148" s="13"/>
      <c r="AA148" s="13"/>
      <c r="AB148" s="13"/>
      <c r="AC148" s="13"/>
      <c r="AD148" s="13"/>
      <c r="AE148" s="13"/>
      <c r="AT148" s="244" t="s">
        <v>238</v>
      </c>
      <c r="AU148" s="244" t="s">
        <v>84</v>
      </c>
      <c r="AV148" s="13" t="s">
        <v>84</v>
      </c>
      <c r="AW148" s="13" t="s">
        <v>37</v>
      </c>
      <c r="AX148" s="13" t="s">
        <v>75</v>
      </c>
      <c r="AY148" s="244" t="s">
        <v>227</v>
      </c>
    </row>
    <row r="149" s="14" customFormat="1">
      <c r="A149" s="14"/>
      <c r="B149" s="245"/>
      <c r="C149" s="246"/>
      <c r="D149" s="235" t="s">
        <v>238</v>
      </c>
      <c r="E149" s="247" t="s">
        <v>19</v>
      </c>
      <c r="F149" s="248" t="s">
        <v>240</v>
      </c>
      <c r="G149" s="246"/>
      <c r="H149" s="249">
        <v>1</v>
      </c>
      <c r="I149" s="250"/>
      <c r="J149" s="246"/>
      <c r="K149" s="246"/>
      <c r="L149" s="251"/>
      <c r="M149" s="252"/>
      <c r="N149" s="253"/>
      <c r="O149" s="253"/>
      <c r="P149" s="253"/>
      <c r="Q149" s="253"/>
      <c r="R149" s="253"/>
      <c r="S149" s="253"/>
      <c r="T149" s="253"/>
      <c r="U149" s="254"/>
      <c r="V149" s="14"/>
      <c r="W149" s="14"/>
      <c r="X149" s="14"/>
      <c r="Y149" s="14"/>
      <c r="Z149" s="14"/>
      <c r="AA149" s="14"/>
      <c r="AB149" s="14"/>
      <c r="AC149" s="14"/>
      <c r="AD149" s="14"/>
      <c r="AE149" s="14"/>
      <c r="AT149" s="255" t="s">
        <v>238</v>
      </c>
      <c r="AU149" s="255" t="s">
        <v>84</v>
      </c>
      <c r="AV149" s="14" t="s">
        <v>234</v>
      </c>
      <c r="AW149" s="14" t="s">
        <v>37</v>
      </c>
      <c r="AX149" s="14" t="s">
        <v>82</v>
      </c>
      <c r="AY149" s="255" t="s">
        <v>227</v>
      </c>
    </row>
    <row r="150" s="2" customFormat="1" ht="21.75" customHeight="1">
      <c r="A150" s="40"/>
      <c r="B150" s="41"/>
      <c r="C150" s="215" t="s">
        <v>8</v>
      </c>
      <c r="D150" s="215" t="s">
        <v>229</v>
      </c>
      <c r="E150" s="216" t="s">
        <v>465</v>
      </c>
      <c r="F150" s="217" t="s">
        <v>466</v>
      </c>
      <c r="G150" s="218" t="s">
        <v>462</v>
      </c>
      <c r="H150" s="219">
        <v>10</v>
      </c>
      <c r="I150" s="220"/>
      <c r="J150" s="221">
        <f>ROUND(I150*H150,2)</f>
        <v>0</v>
      </c>
      <c r="K150" s="217" t="s">
        <v>233</v>
      </c>
      <c r="L150" s="46"/>
      <c r="M150" s="222" t="s">
        <v>19</v>
      </c>
      <c r="N150" s="223" t="s">
        <v>46</v>
      </c>
      <c r="O150" s="86"/>
      <c r="P150" s="224">
        <f>O150*H150</f>
        <v>0</v>
      </c>
      <c r="Q150" s="224">
        <v>0</v>
      </c>
      <c r="R150" s="224">
        <f>Q150*H150</f>
        <v>0</v>
      </c>
      <c r="S150" s="224">
        <v>0</v>
      </c>
      <c r="T150" s="224">
        <f>S150*H150</f>
        <v>0</v>
      </c>
      <c r="U150" s="225" t="s">
        <v>19</v>
      </c>
      <c r="V150" s="40"/>
      <c r="W150" s="40"/>
      <c r="X150" s="40"/>
      <c r="Y150" s="40"/>
      <c r="Z150" s="40"/>
      <c r="AA150" s="40"/>
      <c r="AB150" s="40"/>
      <c r="AC150" s="40"/>
      <c r="AD150" s="40"/>
      <c r="AE150" s="40"/>
      <c r="AR150" s="226" t="s">
        <v>234</v>
      </c>
      <c r="AT150" s="226" t="s">
        <v>229</v>
      </c>
      <c r="AU150" s="226" t="s">
        <v>84</v>
      </c>
      <c r="AY150" s="19" t="s">
        <v>227</v>
      </c>
      <c r="BE150" s="227">
        <f>IF(N150="základní",J150,0)</f>
        <v>0</v>
      </c>
      <c r="BF150" s="227">
        <f>IF(N150="snížená",J150,0)</f>
        <v>0</v>
      </c>
      <c r="BG150" s="227">
        <f>IF(N150="zákl. přenesená",J150,0)</f>
        <v>0</v>
      </c>
      <c r="BH150" s="227">
        <f>IF(N150="sníž. přenesená",J150,0)</f>
        <v>0</v>
      </c>
      <c r="BI150" s="227">
        <f>IF(N150="nulová",J150,0)</f>
        <v>0</v>
      </c>
      <c r="BJ150" s="19" t="s">
        <v>82</v>
      </c>
      <c r="BK150" s="227">
        <f>ROUND(I150*H150,2)</f>
        <v>0</v>
      </c>
      <c r="BL150" s="19" t="s">
        <v>234</v>
      </c>
      <c r="BM150" s="226" t="s">
        <v>1380</v>
      </c>
    </row>
    <row r="151" s="2" customFormat="1">
      <c r="A151" s="40"/>
      <c r="B151" s="41"/>
      <c r="C151" s="42"/>
      <c r="D151" s="228" t="s">
        <v>236</v>
      </c>
      <c r="E151" s="42"/>
      <c r="F151" s="229" t="s">
        <v>468</v>
      </c>
      <c r="G151" s="42"/>
      <c r="H151" s="42"/>
      <c r="I151" s="230"/>
      <c r="J151" s="42"/>
      <c r="K151" s="42"/>
      <c r="L151" s="46"/>
      <c r="M151" s="231"/>
      <c r="N151" s="232"/>
      <c r="O151" s="86"/>
      <c r="P151" s="86"/>
      <c r="Q151" s="86"/>
      <c r="R151" s="86"/>
      <c r="S151" s="86"/>
      <c r="T151" s="86"/>
      <c r="U151" s="87"/>
      <c r="V151" s="40"/>
      <c r="W151" s="40"/>
      <c r="X151" s="40"/>
      <c r="Y151" s="40"/>
      <c r="Z151" s="40"/>
      <c r="AA151" s="40"/>
      <c r="AB151" s="40"/>
      <c r="AC151" s="40"/>
      <c r="AD151" s="40"/>
      <c r="AE151" s="40"/>
      <c r="AT151" s="19" t="s">
        <v>236</v>
      </c>
      <c r="AU151" s="19" t="s">
        <v>84</v>
      </c>
    </row>
    <row r="152" s="13" customFormat="1">
      <c r="A152" s="13"/>
      <c r="B152" s="233"/>
      <c r="C152" s="234"/>
      <c r="D152" s="235" t="s">
        <v>238</v>
      </c>
      <c r="E152" s="236" t="s">
        <v>19</v>
      </c>
      <c r="F152" s="237" t="s">
        <v>117</v>
      </c>
      <c r="G152" s="234"/>
      <c r="H152" s="238">
        <v>10</v>
      </c>
      <c r="I152" s="239"/>
      <c r="J152" s="234"/>
      <c r="K152" s="234"/>
      <c r="L152" s="240"/>
      <c r="M152" s="241"/>
      <c r="N152" s="242"/>
      <c r="O152" s="242"/>
      <c r="P152" s="242"/>
      <c r="Q152" s="242"/>
      <c r="R152" s="242"/>
      <c r="S152" s="242"/>
      <c r="T152" s="242"/>
      <c r="U152" s="243"/>
      <c r="V152" s="13"/>
      <c r="W152" s="13"/>
      <c r="X152" s="13"/>
      <c r="Y152" s="13"/>
      <c r="Z152" s="13"/>
      <c r="AA152" s="13"/>
      <c r="AB152" s="13"/>
      <c r="AC152" s="13"/>
      <c r="AD152" s="13"/>
      <c r="AE152" s="13"/>
      <c r="AT152" s="244" t="s">
        <v>238</v>
      </c>
      <c r="AU152" s="244" t="s">
        <v>84</v>
      </c>
      <c r="AV152" s="13" t="s">
        <v>84</v>
      </c>
      <c r="AW152" s="13" t="s">
        <v>37</v>
      </c>
      <c r="AX152" s="13" t="s">
        <v>75</v>
      </c>
      <c r="AY152" s="244" t="s">
        <v>227</v>
      </c>
    </row>
    <row r="153" s="14" customFormat="1">
      <c r="A153" s="14"/>
      <c r="B153" s="245"/>
      <c r="C153" s="246"/>
      <c r="D153" s="235" t="s">
        <v>238</v>
      </c>
      <c r="E153" s="247" t="s">
        <v>19</v>
      </c>
      <c r="F153" s="248" t="s">
        <v>240</v>
      </c>
      <c r="G153" s="246"/>
      <c r="H153" s="249">
        <v>10</v>
      </c>
      <c r="I153" s="250"/>
      <c r="J153" s="246"/>
      <c r="K153" s="246"/>
      <c r="L153" s="251"/>
      <c r="M153" s="252"/>
      <c r="N153" s="253"/>
      <c r="O153" s="253"/>
      <c r="P153" s="253"/>
      <c r="Q153" s="253"/>
      <c r="R153" s="253"/>
      <c r="S153" s="253"/>
      <c r="T153" s="253"/>
      <c r="U153" s="254"/>
      <c r="V153" s="14"/>
      <c r="W153" s="14"/>
      <c r="X153" s="14"/>
      <c r="Y153" s="14"/>
      <c r="Z153" s="14"/>
      <c r="AA153" s="14"/>
      <c r="AB153" s="14"/>
      <c r="AC153" s="14"/>
      <c r="AD153" s="14"/>
      <c r="AE153" s="14"/>
      <c r="AT153" s="255" t="s">
        <v>238</v>
      </c>
      <c r="AU153" s="255" t="s">
        <v>84</v>
      </c>
      <c r="AV153" s="14" t="s">
        <v>234</v>
      </c>
      <c r="AW153" s="14" t="s">
        <v>37</v>
      </c>
      <c r="AX153" s="14" t="s">
        <v>82</v>
      </c>
      <c r="AY153" s="255" t="s">
        <v>227</v>
      </c>
    </row>
    <row r="154" s="2" customFormat="1" ht="16.5" customHeight="1">
      <c r="A154" s="40"/>
      <c r="B154" s="41"/>
      <c r="C154" s="215" t="s">
        <v>125</v>
      </c>
      <c r="D154" s="215" t="s">
        <v>229</v>
      </c>
      <c r="E154" s="216" t="s">
        <v>470</v>
      </c>
      <c r="F154" s="217" t="s">
        <v>471</v>
      </c>
      <c r="G154" s="218" t="s">
        <v>462</v>
      </c>
      <c r="H154" s="219">
        <v>1</v>
      </c>
      <c r="I154" s="220"/>
      <c r="J154" s="221">
        <f>ROUND(I154*H154,2)</f>
        <v>0</v>
      </c>
      <c r="K154" s="217" t="s">
        <v>233</v>
      </c>
      <c r="L154" s="46"/>
      <c r="M154" s="222" t="s">
        <v>19</v>
      </c>
      <c r="N154" s="223" t="s">
        <v>46</v>
      </c>
      <c r="O154" s="86"/>
      <c r="P154" s="224">
        <f>O154*H154</f>
        <v>0</v>
      </c>
      <c r="Q154" s="224">
        <v>0</v>
      </c>
      <c r="R154" s="224">
        <f>Q154*H154</f>
        <v>0</v>
      </c>
      <c r="S154" s="224">
        <v>0</v>
      </c>
      <c r="T154" s="224">
        <f>S154*H154</f>
        <v>0</v>
      </c>
      <c r="U154" s="225" t="s">
        <v>19</v>
      </c>
      <c r="V154" s="40"/>
      <c r="W154" s="40"/>
      <c r="X154" s="40"/>
      <c r="Y154" s="40"/>
      <c r="Z154" s="40"/>
      <c r="AA154" s="40"/>
      <c r="AB154" s="40"/>
      <c r="AC154" s="40"/>
      <c r="AD154" s="40"/>
      <c r="AE154" s="40"/>
      <c r="AR154" s="226" t="s">
        <v>234</v>
      </c>
      <c r="AT154" s="226" t="s">
        <v>229</v>
      </c>
      <c r="AU154" s="226" t="s">
        <v>84</v>
      </c>
      <c r="AY154" s="19" t="s">
        <v>227</v>
      </c>
      <c r="BE154" s="227">
        <f>IF(N154="základní",J154,0)</f>
        <v>0</v>
      </c>
      <c r="BF154" s="227">
        <f>IF(N154="snížená",J154,0)</f>
        <v>0</v>
      </c>
      <c r="BG154" s="227">
        <f>IF(N154="zákl. přenesená",J154,0)</f>
        <v>0</v>
      </c>
      <c r="BH154" s="227">
        <f>IF(N154="sníž. přenesená",J154,0)</f>
        <v>0</v>
      </c>
      <c r="BI154" s="227">
        <f>IF(N154="nulová",J154,0)</f>
        <v>0</v>
      </c>
      <c r="BJ154" s="19" t="s">
        <v>82</v>
      </c>
      <c r="BK154" s="227">
        <f>ROUND(I154*H154,2)</f>
        <v>0</v>
      </c>
      <c r="BL154" s="19" t="s">
        <v>234</v>
      </c>
      <c r="BM154" s="226" t="s">
        <v>1381</v>
      </c>
    </row>
    <row r="155" s="2" customFormat="1">
      <c r="A155" s="40"/>
      <c r="B155" s="41"/>
      <c r="C155" s="42"/>
      <c r="D155" s="228" t="s">
        <v>236</v>
      </c>
      <c r="E155" s="42"/>
      <c r="F155" s="229" t="s">
        <v>473</v>
      </c>
      <c r="G155" s="42"/>
      <c r="H155" s="42"/>
      <c r="I155" s="230"/>
      <c r="J155" s="42"/>
      <c r="K155" s="42"/>
      <c r="L155" s="46"/>
      <c r="M155" s="231"/>
      <c r="N155" s="232"/>
      <c r="O155" s="86"/>
      <c r="P155" s="86"/>
      <c r="Q155" s="86"/>
      <c r="R155" s="86"/>
      <c r="S155" s="86"/>
      <c r="T155" s="86"/>
      <c r="U155" s="87"/>
      <c r="V155" s="40"/>
      <c r="W155" s="40"/>
      <c r="X155" s="40"/>
      <c r="Y155" s="40"/>
      <c r="Z155" s="40"/>
      <c r="AA155" s="40"/>
      <c r="AB155" s="40"/>
      <c r="AC155" s="40"/>
      <c r="AD155" s="40"/>
      <c r="AE155" s="40"/>
      <c r="AT155" s="19" t="s">
        <v>236</v>
      </c>
      <c r="AU155" s="19" t="s">
        <v>84</v>
      </c>
    </row>
    <row r="156" s="13" customFormat="1">
      <c r="A156" s="13"/>
      <c r="B156" s="233"/>
      <c r="C156" s="234"/>
      <c r="D156" s="235" t="s">
        <v>238</v>
      </c>
      <c r="E156" s="236" t="s">
        <v>19</v>
      </c>
      <c r="F156" s="237" t="s">
        <v>82</v>
      </c>
      <c r="G156" s="234"/>
      <c r="H156" s="238">
        <v>1</v>
      </c>
      <c r="I156" s="239"/>
      <c r="J156" s="234"/>
      <c r="K156" s="234"/>
      <c r="L156" s="240"/>
      <c r="M156" s="241"/>
      <c r="N156" s="242"/>
      <c r="O156" s="242"/>
      <c r="P156" s="242"/>
      <c r="Q156" s="242"/>
      <c r="R156" s="242"/>
      <c r="S156" s="242"/>
      <c r="T156" s="242"/>
      <c r="U156" s="243"/>
      <c r="V156" s="13"/>
      <c r="W156" s="13"/>
      <c r="X156" s="13"/>
      <c r="Y156" s="13"/>
      <c r="Z156" s="13"/>
      <c r="AA156" s="13"/>
      <c r="AB156" s="13"/>
      <c r="AC156" s="13"/>
      <c r="AD156" s="13"/>
      <c r="AE156" s="13"/>
      <c r="AT156" s="244" t="s">
        <v>238</v>
      </c>
      <c r="AU156" s="244" t="s">
        <v>84</v>
      </c>
      <c r="AV156" s="13" t="s">
        <v>84</v>
      </c>
      <c r="AW156" s="13" t="s">
        <v>37</v>
      </c>
      <c r="AX156" s="13" t="s">
        <v>75</v>
      </c>
      <c r="AY156" s="244" t="s">
        <v>227</v>
      </c>
    </row>
    <row r="157" s="14" customFormat="1">
      <c r="A157" s="14"/>
      <c r="B157" s="245"/>
      <c r="C157" s="246"/>
      <c r="D157" s="235" t="s">
        <v>238</v>
      </c>
      <c r="E157" s="247" t="s">
        <v>19</v>
      </c>
      <c r="F157" s="248" t="s">
        <v>240</v>
      </c>
      <c r="G157" s="246"/>
      <c r="H157" s="249">
        <v>1</v>
      </c>
      <c r="I157" s="250"/>
      <c r="J157" s="246"/>
      <c r="K157" s="246"/>
      <c r="L157" s="251"/>
      <c r="M157" s="252"/>
      <c r="N157" s="253"/>
      <c r="O157" s="253"/>
      <c r="P157" s="253"/>
      <c r="Q157" s="253"/>
      <c r="R157" s="253"/>
      <c r="S157" s="253"/>
      <c r="T157" s="253"/>
      <c r="U157" s="254"/>
      <c r="V157" s="14"/>
      <c r="W157" s="14"/>
      <c r="X157" s="14"/>
      <c r="Y157" s="14"/>
      <c r="Z157" s="14"/>
      <c r="AA157" s="14"/>
      <c r="AB157" s="14"/>
      <c r="AC157" s="14"/>
      <c r="AD157" s="14"/>
      <c r="AE157" s="14"/>
      <c r="AT157" s="255" t="s">
        <v>238</v>
      </c>
      <c r="AU157" s="255" t="s">
        <v>84</v>
      </c>
      <c r="AV157" s="14" t="s">
        <v>234</v>
      </c>
      <c r="AW157" s="14" t="s">
        <v>37</v>
      </c>
      <c r="AX157" s="14" t="s">
        <v>82</v>
      </c>
      <c r="AY157" s="255" t="s">
        <v>227</v>
      </c>
    </row>
    <row r="158" s="2" customFormat="1" ht="24.15" customHeight="1">
      <c r="A158" s="40"/>
      <c r="B158" s="41"/>
      <c r="C158" s="215" t="s">
        <v>323</v>
      </c>
      <c r="D158" s="215" t="s">
        <v>229</v>
      </c>
      <c r="E158" s="216" t="s">
        <v>474</v>
      </c>
      <c r="F158" s="217" t="s">
        <v>475</v>
      </c>
      <c r="G158" s="218" t="s">
        <v>259</v>
      </c>
      <c r="H158" s="219">
        <v>31.879999999999999</v>
      </c>
      <c r="I158" s="220"/>
      <c r="J158" s="221">
        <f>ROUND(I158*H158,2)</f>
        <v>0</v>
      </c>
      <c r="K158" s="217" t="s">
        <v>233</v>
      </c>
      <c r="L158" s="46"/>
      <c r="M158" s="222" t="s">
        <v>19</v>
      </c>
      <c r="N158" s="223" t="s">
        <v>46</v>
      </c>
      <c r="O158" s="86"/>
      <c r="P158" s="224">
        <f>O158*H158</f>
        <v>0</v>
      </c>
      <c r="Q158" s="224">
        <v>4.0000000000000003E-05</v>
      </c>
      <c r="R158" s="224">
        <f>Q158*H158</f>
        <v>0.0012752</v>
      </c>
      <c r="S158" s="224">
        <v>0</v>
      </c>
      <c r="T158" s="224">
        <f>S158*H158</f>
        <v>0</v>
      </c>
      <c r="U158" s="225" t="s">
        <v>19</v>
      </c>
      <c r="V158" s="40"/>
      <c r="W158" s="40"/>
      <c r="X158" s="40"/>
      <c r="Y158" s="40"/>
      <c r="Z158" s="40"/>
      <c r="AA158" s="40"/>
      <c r="AB158" s="40"/>
      <c r="AC158" s="40"/>
      <c r="AD158" s="40"/>
      <c r="AE158" s="40"/>
      <c r="AR158" s="226" t="s">
        <v>234</v>
      </c>
      <c r="AT158" s="226" t="s">
        <v>229</v>
      </c>
      <c r="AU158" s="226" t="s">
        <v>84</v>
      </c>
      <c r="AY158" s="19" t="s">
        <v>227</v>
      </c>
      <c r="BE158" s="227">
        <f>IF(N158="základní",J158,0)</f>
        <v>0</v>
      </c>
      <c r="BF158" s="227">
        <f>IF(N158="snížená",J158,0)</f>
        <v>0</v>
      </c>
      <c r="BG158" s="227">
        <f>IF(N158="zákl. přenesená",J158,0)</f>
        <v>0</v>
      </c>
      <c r="BH158" s="227">
        <f>IF(N158="sníž. přenesená",J158,0)</f>
        <v>0</v>
      </c>
      <c r="BI158" s="227">
        <f>IF(N158="nulová",J158,0)</f>
        <v>0</v>
      </c>
      <c r="BJ158" s="19" t="s">
        <v>82</v>
      </c>
      <c r="BK158" s="227">
        <f>ROUND(I158*H158,2)</f>
        <v>0</v>
      </c>
      <c r="BL158" s="19" t="s">
        <v>234</v>
      </c>
      <c r="BM158" s="226" t="s">
        <v>1382</v>
      </c>
    </row>
    <row r="159" s="2" customFormat="1">
      <c r="A159" s="40"/>
      <c r="B159" s="41"/>
      <c r="C159" s="42"/>
      <c r="D159" s="228" t="s">
        <v>236</v>
      </c>
      <c r="E159" s="42"/>
      <c r="F159" s="229" t="s">
        <v>477</v>
      </c>
      <c r="G159" s="42"/>
      <c r="H159" s="42"/>
      <c r="I159" s="230"/>
      <c r="J159" s="42"/>
      <c r="K159" s="42"/>
      <c r="L159" s="46"/>
      <c r="M159" s="231"/>
      <c r="N159" s="232"/>
      <c r="O159" s="86"/>
      <c r="P159" s="86"/>
      <c r="Q159" s="86"/>
      <c r="R159" s="86"/>
      <c r="S159" s="86"/>
      <c r="T159" s="86"/>
      <c r="U159" s="87"/>
      <c r="V159" s="40"/>
      <c r="W159" s="40"/>
      <c r="X159" s="40"/>
      <c r="Y159" s="40"/>
      <c r="Z159" s="40"/>
      <c r="AA159" s="40"/>
      <c r="AB159" s="40"/>
      <c r="AC159" s="40"/>
      <c r="AD159" s="40"/>
      <c r="AE159" s="40"/>
      <c r="AT159" s="19" t="s">
        <v>236</v>
      </c>
      <c r="AU159" s="19" t="s">
        <v>84</v>
      </c>
    </row>
    <row r="160" s="13" customFormat="1">
      <c r="A160" s="13"/>
      <c r="B160" s="233"/>
      <c r="C160" s="234"/>
      <c r="D160" s="235" t="s">
        <v>238</v>
      </c>
      <c r="E160" s="236" t="s">
        <v>19</v>
      </c>
      <c r="F160" s="237" t="s">
        <v>1383</v>
      </c>
      <c r="G160" s="234"/>
      <c r="H160" s="238">
        <v>31.879999999999999</v>
      </c>
      <c r="I160" s="239"/>
      <c r="J160" s="234"/>
      <c r="K160" s="234"/>
      <c r="L160" s="240"/>
      <c r="M160" s="241"/>
      <c r="N160" s="242"/>
      <c r="O160" s="242"/>
      <c r="P160" s="242"/>
      <c r="Q160" s="242"/>
      <c r="R160" s="242"/>
      <c r="S160" s="242"/>
      <c r="T160" s="242"/>
      <c r="U160" s="243"/>
      <c r="V160" s="13"/>
      <c r="W160" s="13"/>
      <c r="X160" s="13"/>
      <c r="Y160" s="13"/>
      <c r="Z160" s="13"/>
      <c r="AA160" s="13"/>
      <c r="AB160" s="13"/>
      <c r="AC160" s="13"/>
      <c r="AD160" s="13"/>
      <c r="AE160" s="13"/>
      <c r="AT160" s="244" t="s">
        <v>238</v>
      </c>
      <c r="AU160" s="244" t="s">
        <v>84</v>
      </c>
      <c r="AV160" s="13" t="s">
        <v>84</v>
      </c>
      <c r="AW160" s="13" t="s">
        <v>37</v>
      </c>
      <c r="AX160" s="13" t="s">
        <v>75</v>
      </c>
      <c r="AY160" s="244" t="s">
        <v>227</v>
      </c>
    </row>
    <row r="161" s="14" customFormat="1">
      <c r="A161" s="14"/>
      <c r="B161" s="245"/>
      <c r="C161" s="246"/>
      <c r="D161" s="235" t="s">
        <v>238</v>
      </c>
      <c r="E161" s="247" t="s">
        <v>19</v>
      </c>
      <c r="F161" s="248" t="s">
        <v>240</v>
      </c>
      <c r="G161" s="246"/>
      <c r="H161" s="249">
        <v>31.879999999999999</v>
      </c>
      <c r="I161" s="250"/>
      <c r="J161" s="246"/>
      <c r="K161" s="246"/>
      <c r="L161" s="251"/>
      <c r="M161" s="252"/>
      <c r="N161" s="253"/>
      <c r="O161" s="253"/>
      <c r="P161" s="253"/>
      <c r="Q161" s="253"/>
      <c r="R161" s="253"/>
      <c r="S161" s="253"/>
      <c r="T161" s="253"/>
      <c r="U161" s="254"/>
      <c r="V161" s="14"/>
      <c r="W161" s="14"/>
      <c r="X161" s="14"/>
      <c r="Y161" s="14"/>
      <c r="Z161" s="14"/>
      <c r="AA161" s="14"/>
      <c r="AB161" s="14"/>
      <c r="AC161" s="14"/>
      <c r="AD161" s="14"/>
      <c r="AE161" s="14"/>
      <c r="AT161" s="255" t="s">
        <v>238</v>
      </c>
      <c r="AU161" s="255" t="s">
        <v>84</v>
      </c>
      <c r="AV161" s="14" t="s">
        <v>234</v>
      </c>
      <c r="AW161" s="14" t="s">
        <v>37</v>
      </c>
      <c r="AX161" s="14" t="s">
        <v>82</v>
      </c>
      <c r="AY161" s="255" t="s">
        <v>227</v>
      </c>
    </row>
    <row r="162" s="12" customFormat="1" ht="22.8" customHeight="1">
      <c r="A162" s="12"/>
      <c r="B162" s="199"/>
      <c r="C162" s="200"/>
      <c r="D162" s="201" t="s">
        <v>74</v>
      </c>
      <c r="E162" s="213" t="s">
        <v>334</v>
      </c>
      <c r="F162" s="213" t="s">
        <v>335</v>
      </c>
      <c r="G162" s="200"/>
      <c r="H162" s="200"/>
      <c r="I162" s="203"/>
      <c r="J162" s="214">
        <f>BK162</f>
        <v>0</v>
      </c>
      <c r="K162" s="200"/>
      <c r="L162" s="205"/>
      <c r="M162" s="206"/>
      <c r="N162" s="207"/>
      <c r="O162" s="207"/>
      <c r="P162" s="208">
        <f>SUM(P163:P164)</f>
        <v>0</v>
      </c>
      <c r="Q162" s="207"/>
      <c r="R162" s="208">
        <f>SUM(R163:R164)</f>
        <v>0</v>
      </c>
      <c r="S162" s="207"/>
      <c r="T162" s="208">
        <f>SUM(T163:T164)</f>
        <v>0</v>
      </c>
      <c r="U162" s="209"/>
      <c r="V162" s="12"/>
      <c r="W162" s="12"/>
      <c r="X162" s="12"/>
      <c r="Y162" s="12"/>
      <c r="Z162" s="12"/>
      <c r="AA162" s="12"/>
      <c r="AB162" s="12"/>
      <c r="AC162" s="12"/>
      <c r="AD162" s="12"/>
      <c r="AE162" s="12"/>
      <c r="AR162" s="210" t="s">
        <v>82</v>
      </c>
      <c r="AT162" s="211" t="s">
        <v>74</v>
      </c>
      <c r="AU162" s="211" t="s">
        <v>82</v>
      </c>
      <c r="AY162" s="210" t="s">
        <v>227</v>
      </c>
      <c r="BK162" s="212">
        <f>SUM(BK163:BK164)</f>
        <v>0</v>
      </c>
    </row>
    <row r="163" s="2" customFormat="1" ht="33" customHeight="1">
      <c r="A163" s="40"/>
      <c r="B163" s="41"/>
      <c r="C163" s="215" t="s">
        <v>329</v>
      </c>
      <c r="D163" s="215" t="s">
        <v>229</v>
      </c>
      <c r="E163" s="216" t="s">
        <v>478</v>
      </c>
      <c r="F163" s="217" t="s">
        <v>479</v>
      </c>
      <c r="G163" s="218" t="s">
        <v>244</v>
      </c>
      <c r="H163" s="219">
        <v>3.3580000000000001</v>
      </c>
      <c r="I163" s="220"/>
      <c r="J163" s="221">
        <f>ROUND(I163*H163,2)</f>
        <v>0</v>
      </c>
      <c r="K163" s="217" t="s">
        <v>233</v>
      </c>
      <c r="L163" s="46"/>
      <c r="M163" s="222" t="s">
        <v>19</v>
      </c>
      <c r="N163" s="223" t="s">
        <v>46</v>
      </c>
      <c r="O163" s="86"/>
      <c r="P163" s="224">
        <f>O163*H163</f>
        <v>0</v>
      </c>
      <c r="Q163" s="224">
        <v>0</v>
      </c>
      <c r="R163" s="224">
        <f>Q163*H163</f>
        <v>0</v>
      </c>
      <c r="S163" s="224">
        <v>0</v>
      </c>
      <c r="T163" s="224">
        <f>S163*H163</f>
        <v>0</v>
      </c>
      <c r="U163" s="225" t="s">
        <v>19</v>
      </c>
      <c r="V163" s="40"/>
      <c r="W163" s="40"/>
      <c r="X163" s="40"/>
      <c r="Y163" s="40"/>
      <c r="Z163" s="40"/>
      <c r="AA163" s="40"/>
      <c r="AB163" s="40"/>
      <c r="AC163" s="40"/>
      <c r="AD163" s="40"/>
      <c r="AE163" s="40"/>
      <c r="AR163" s="226" t="s">
        <v>234</v>
      </c>
      <c r="AT163" s="226" t="s">
        <v>229</v>
      </c>
      <c r="AU163" s="226" t="s">
        <v>84</v>
      </c>
      <c r="AY163" s="19" t="s">
        <v>227</v>
      </c>
      <c r="BE163" s="227">
        <f>IF(N163="základní",J163,0)</f>
        <v>0</v>
      </c>
      <c r="BF163" s="227">
        <f>IF(N163="snížená",J163,0)</f>
        <v>0</v>
      </c>
      <c r="BG163" s="227">
        <f>IF(N163="zákl. přenesená",J163,0)</f>
        <v>0</v>
      </c>
      <c r="BH163" s="227">
        <f>IF(N163="sníž. přenesená",J163,0)</f>
        <v>0</v>
      </c>
      <c r="BI163" s="227">
        <f>IF(N163="nulová",J163,0)</f>
        <v>0</v>
      </c>
      <c r="BJ163" s="19" t="s">
        <v>82</v>
      </c>
      <c r="BK163" s="227">
        <f>ROUND(I163*H163,2)</f>
        <v>0</v>
      </c>
      <c r="BL163" s="19" t="s">
        <v>234</v>
      </c>
      <c r="BM163" s="226" t="s">
        <v>1384</v>
      </c>
    </row>
    <row r="164" s="2" customFormat="1">
      <c r="A164" s="40"/>
      <c r="B164" s="41"/>
      <c r="C164" s="42"/>
      <c r="D164" s="228" t="s">
        <v>236</v>
      </c>
      <c r="E164" s="42"/>
      <c r="F164" s="229" t="s">
        <v>481</v>
      </c>
      <c r="G164" s="42"/>
      <c r="H164" s="42"/>
      <c r="I164" s="230"/>
      <c r="J164" s="42"/>
      <c r="K164" s="42"/>
      <c r="L164" s="46"/>
      <c r="M164" s="231"/>
      <c r="N164" s="232"/>
      <c r="O164" s="86"/>
      <c r="P164" s="86"/>
      <c r="Q164" s="86"/>
      <c r="R164" s="86"/>
      <c r="S164" s="86"/>
      <c r="T164" s="86"/>
      <c r="U164" s="87"/>
      <c r="V164" s="40"/>
      <c r="W164" s="40"/>
      <c r="X164" s="40"/>
      <c r="Y164" s="40"/>
      <c r="Z164" s="40"/>
      <c r="AA164" s="40"/>
      <c r="AB164" s="40"/>
      <c r="AC164" s="40"/>
      <c r="AD164" s="40"/>
      <c r="AE164" s="40"/>
      <c r="AT164" s="19" t="s">
        <v>236</v>
      </c>
      <c r="AU164" s="19" t="s">
        <v>84</v>
      </c>
    </row>
    <row r="165" s="12" customFormat="1" ht="25.92" customHeight="1">
      <c r="A165" s="12"/>
      <c r="B165" s="199"/>
      <c r="C165" s="200"/>
      <c r="D165" s="201" t="s">
        <v>74</v>
      </c>
      <c r="E165" s="202" t="s">
        <v>341</v>
      </c>
      <c r="F165" s="202" t="s">
        <v>342</v>
      </c>
      <c r="G165" s="200"/>
      <c r="H165" s="200"/>
      <c r="I165" s="203"/>
      <c r="J165" s="204">
        <f>BK165</f>
        <v>0</v>
      </c>
      <c r="K165" s="200"/>
      <c r="L165" s="205"/>
      <c r="M165" s="206"/>
      <c r="N165" s="207"/>
      <c r="O165" s="207"/>
      <c r="P165" s="208">
        <f>P166+P180+P216</f>
        <v>0</v>
      </c>
      <c r="Q165" s="207"/>
      <c r="R165" s="208">
        <f>R166+R180+R216</f>
        <v>0.68015300000000001</v>
      </c>
      <c r="S165" s="207"/>
      <c r="T165" s="208">
        <f>T166+T180+T216</f>
        <v>0</v>
      </c>
      <c r="U165" s="209"/>
      <c r="V165" s="12"/>
      <c r="W165" s="12"/>
      <c r="X165" s="12"/>
      <c r="Y165" s="12"/>
      <c r="Z165" s="12"/>
      <c r="AA165" s="12"/>
      <c r="AB165" s="12"/>
      <c r="AC165" s="12"/>
      <c r="AD165" s="12"/>
      <c r="AE165" s="12"/>
      <c r="AR165" s="210" t="s">
        <v>84</v>
      </c>
      <c r="AT165" s="211" t="s">
        <v>74</v>
      </c>
      <c r="AU165" s="211" t="s">
        <v>75</v>
      </c>
      <c r="AY165" s="210" t="s">
        <v>227</v>
      </c>
      <c r="BK165" s="212">
        <f>BK166+BK180+BK216</f>
        <v>0</v>
      </c>
    </row>
    <row r="166" s="12" customFormat="1" ht="22.8" customHeight="1">
      <c r="A166" s="12"/>
      <c r="B166" s="199"/>
      <c r="C166" s="200"/>
      <c r="D166" s="201" t="s">
        <v>74</v>
      </c>
      <c r="E166" s="213" t="s">
        <v>343</v>
      </c>
      <c r="F166" s="213" t="s">
        <v>344</v>
      </c>
      <c r="G166" s="200"/>
      <c r="H166" s="200"/>
      <c r="I166" s="203"/>
      <c r="J166" s="214">
        <f>BK166</f>
        <v>0</v>
      </c>
      <c r="K166" s="200"/>
      <c r="L166" s="205"/>
      <c r="M166" s="206"/>
      <c r="N166" s="207"/>
      <c r="O166" s="207"/>
      <c r="P166" s="208">
        <f>SUM(P167:P179)</f>
        <v>0</v>
      </c>
      <c r="Q166" s="207"/>
      <c r="R166" s="208">
        <f>SUM(R167:R179)</f>
        <v>0.032940000000000004</v>
      </c>
      <c r="S166" s="207"/>
      <c r="T166" s="208">
        <f>SUM(T167:T179)</f>
        <v>0</v>
      </c>
      <c r="U166" s="209"/>
      <c r="V166" s="12"/>
      <c r="W166" s="12"/>
      <c r="X166" s="12"/>
      <c r="Y166" s="12"/>
      <c r="Z166" s="12"/>
      <c r="AA166" s="12"/>
      <c r="AB166" s="12"/>
      <c r="AC166" s="12"/>
      <c r="AD166" s="12"/>
      <c r="AE166" s="12"/>
      <c r="AR166" s="210" t="s">
        <v>84</v>
      </c>
      <c r="AT166" s="211" t="s">
        <v>74</v>
      </c>
      <c r="AU166" s="211" t="s">
        <v>82</v>
      </c>
      <c r="AY166" s="210" t="s">
        <v>227</v>
      </c>
      <c r="BK166" s="212">
        <f>SUM(BK167:BK179)</f>
        <v>0</v>
      </c>
    </row>
    <row r="167" s="2" customFormat="1" ht="24.15" customHeight="1">
      <c r="A167" s="40"/>
      <c r="B167" s="41"/>
      <c r="C167" s="215" t="s">
        <v>336</v>
      </c>
      <c r="D167" s="215" t="s">
        <v>229</v>
      </c>
      <c r="E167" s="216" t="s">
        <v>509</v>
      </c>
      <c r="F167" s="217" t="s">
        <v>510</v>
      </c>
      <c r="G167" s="218" t="s">
        <v>348</v>
      </c>
      <c r="H167" s="219">
        <v>2</v>
      </c>
      <c r="I167" s="220"/>
      <c r="J167" s="221">
        <f>ROUND(I167*H167,2)</f>
        <v>0</v>
      </c>
      <c r="K167" s="217" t="s">
        <v>233</v>
      </c>
      <c r="L167" s="46"/>
      <c r="M167" s="222" t="s">
        <v>19</v>
      </c>
      <c r="N167" s="223" t="s">
        <v>46</v>
      </c>
      <c r="O167" s="86"/>
      <c r="P167" s="224">
        <f>O167*H167</f>
        <v>0</v>
      </c>
      <c r="Q167" s="224">
        <v>0</v>
      </c>
      <c r="R167" s="224">
        <f>Q167*H167</f>
        <v>0</v>
      </c>
      <c r="S167" s="224">
        <v>0</v>
      </c>
      <c r="T167" s="224">
        <f>S167*H167</f>
        <v>0</v>
      </c>
      <c r="U167" s="225" t="s">
        <v>19</v>
      </c>
      <c r="V167" s="40"/>
      <c r="W167" s="40"/>
      <c r="X167" s="40"/>
      <c r="Y167" s="40"/>
      <c r="Z167" s="40"/>
      <c r="AA167" s="40"/>
      <c r="AB167" s="40"/>
      <c r="AC167" s="40"/>
      <c r="AD167" s="40"/>
      <c r="AE167" s="40"/>
      <c r="AR167" s="226" t="s">
        <v>336</v>
      </c>
      <c r="AT167" s="226" t="s">
        <v>229</v>
      </c>
      <c r="AU167" s="226" t="s">
        <v>84</v>
      </c>
      <c r="AY167" s="19" t="s">
        <v>227</v>
      </c>
      <c r="BE167" s="227">
        <f>IF(N167="základní",J167,0)</f>
        <v>0</v>
      </c>
      <c r="BF167" s="227">
        <f>IF(N167="snížená",J167,0)</f>
        <v>0</v>
      </c>
      <c r="BG167" s="227">
        <f>IF(N167="zákl. přenesená",J167,0)</f>
        <v>0</v>
      </c>
      <c r="BH167" s="227">
        <f>IF(N167="sníž. přenesená",J167,0)</f>
        <v>0</v>
      </c>
      <c r="BI167" s="227">
        <f>IF(N167="nulová",J167,0)</f>
        <v>0</v>
      </c>
      <c r="BJ167" s="19" t="s">
        <v>82</v>
      </c>
      <c r="BK167" s="227">
        <f>ROUND(I167*H167,2)</f>
        <v>0</v>
      </c>
      <c r="BL167" s="19" t="s">
        <v>336</v>
      </c>
      <c r="BM167" s="226" t="s">
        <v>1385</v>
      </c>
    </row>
    <row r="168" s="2" customFormat="1">
      <c r="A168" s="40"/>
      <c r="B168" s="41"/>
      <c r="C168" s="42"/>
      <c r="D168" s="228" t="s">
        <v>236</v>
      </c>
      <c r="E168" s="42"/>
      <c r="F168" s="229" t="s">
        <v>512</v>
      </c>
      <c r="G168" s="42"/>
      <c r="H168" s="42"/>
      <c r="I168" s="230"/>
      <c r="J168" s="42"/>
      <c r="K168" s="42"/>
      <c r="L168" s="46"/>
      <c r="M168" s="231"/>
      <c r="N168" s="232"/>
      <c r="O168" s="86"/>
      <c r="P168" s="86"/>
      <c r="Q168" s="86"/>
      <c r="R168" s="86"/>
      <c r="S168" s="86"/>
      <c r="T168" s="86"/>
      <c r="U168" s="87"/>
      <c r="V168" s="40"/>
      <c r="W168" s="40"/>
      <c r="X168" s="40"/>
      <c r="Y168" s="40"/>
      <c r="Z168" s="40"/>
      <c r="AA168" s="40"/>
      <c r="AB168" s="40"/>
      <c r="AC168" s="40"/>
      <c r="AD168" s="40"/>
      <c r="AE168" s="40"/>
      <c r="AT168" s="19" t="s">
        <v>236</v>
      </c>
      <c r="AU168" s="19" t="s">
        <v>84</v>
      </c>
    </row>
    <row r="169" s="13" customFormat="1">
      <c r="A169" s="13"/>
      <c r="B169" s="233"/>
      <c r="C169" s="234"/>
      <c r="D169" s="235" t="s">
        <v>238</v>
      </c>
      <c r="E169" s="236" t="s">
        <v>19</v>
      </c>
      <c r="F169" s="237" t="s">
        <v>1386</v>
      </c>
      <c r="G169" s="234"/>
      <c r="H169" s="238">
        <v>2</v>
      </c>
      <c r="I169" s="239"/>
      <c r="J169" s="234"/>
      <c r="K169" s="234"/>
      <c r="L169" s="240"/>
      <c r="M169" s="241"/>
      <c r="N169" s="242"/>
      <c r="O169" s="242"/>
      <c r="P169" s="242"/>
      <c r="Q169" s="242"/>
      <c r="R169" s="242"/>
      <c r="S169" s="242"/>
      <c r="T169" s="242"/>
      <c r="U169" s="243"/>
      <c r="V169" s="13"/>
      <c r="W169" s="13"/>
      <c r="X169" s="13"/>
      <c r="Y169" s="13"/>
      <c r="Z169" s="13"/>
      <c r="AA169" s="13"/>
      <c r="AB169" s="13"/>
      <c r="AC169" s="13"/>
      <c r="AD169" s="13"/>
      <c r="AE169" s="13"/>
      <c r="AT169" s="244" t="s">
        <v>238</v>
      </c>
      <c r="AU169" s="244" t="s">
        <v>84</v>
      </c>
      <c r="AV169" s="13" t="s">
        <v>84</v>
      </c>
      <c r="AW169" s="13" t="s">
        <v>37</v>
      </c>
      <c r="AX169" s="13" t="s">
        <v>75</v>
      </c>
      <c r="AY169" s="244" t="s">
        <v>227</v>
      </c>
    </row>
    <row r="170" s="14" customFormat="1">
      <c r="A170" s="14"/>
      <c r="B170" s="245"/>
      <c r="C170" s="246"/>
      <c r="D170" s="235" t="s">
        <v>238</v>
      </c>
      <c r="E170" s="247" t="s">
        <v>19</v>
      </c>
      <c r="F170" s="248" t="s">
        <v>240</v>
      </c>
      <c r="G170" s="246"/>
      <c r="H170" s="249">
        <v>2</v>
      </c>
      <c r="I170" s="250"/>
      <c r="J170" s="246"/>
      <c r="K170" s="246"/>
      <c r="L170" s="251"/>
      <c r="M170" s="252"/>
      <c r="N170" s="253"/>
      <c r="O170" s="253"/>
      <c r="P170" s="253"/>
      <c r="Q170" s="253"/>
      <c r="R170" s="253"/>
      <c r="S170" s="253"/>
      <c r="T170" s="253"/>
      <c r="U170" s="254"/>
      <c r="V170" s="14"/>
      <c r="W170" s="14"/>
      <c r="X170" s="14"/>
      <c r="Y170" s="14"/>
      <c r="Z170" s="14"/>
      <c r="AA170" s="14"/>
      <c r="AB170" s="14"/>
      <c r="AC170" s="14"/>
      <c r="AD170" s="14"/>
      <c r="AE170" s="14"/>
      <c r="AT170" s="255" t="s">
        <v>238</v>
      </c>
      <c r="AU170" s="255" t="s">
        <v>84</v>
      </c>
      <c r="AV170" s="14" t="s">
        <v>234</v>
      </c>
      <c r="AW170" s="14" t="s">
        <v>37</v>
      </c>
      <c r="AX170" s="14" t="s">
        <v>82</v>
      </c>
      <c r="AY170" s="255" t="s">
        <v>227</v>
      </c>
    </row>
    <row r="171" s="2" customFormat="1" ht="24.15" customHeight="1">
      <c r="A171" s="40"/>
      <c r="B171" s="41"/>
      <c r="C171" s="256" t="s">
        <v>345</v>
      </c>
      <c r="D171" s="256" t="s">
        <v>241</v>
      </c>
      <c r="E171" s="257" t="s">
        <v>1387</v>
      </c>
      <c r="F171" s="258" t="s">
        <v>892</v>
      </c>
      <c r="G171" s="259" t="s">
        <v>348</v>
      </c>
      <c r="H171" s="260">
        <v>2</v>
      </c>
      <c r="I171" s="261"/>
      <c r="J171" s="262">
        <f>ROUND(I171*H171,2)</f>
        <v>0</v>
      </c>
      <c r="K171" s="258" t="s">
        <v>517</v>
      </c>
      <c r="L171" s="263"/>
      <c r="M171" s="264" t="s">
        <v>19</v>
      </c>
      <c r="N171" s="265" t="s">
        <v>46</v>
      </c>
      <c r="O171" s="86"/>
      <c r="P171" s="224">
        <f>O171*H171</f>
        <v>0</v>
      </c>
      <c r="Q171" s="224">
        <v>0</v>
      </c>
      <c r="R171" s="224">
        <f>Q171*H171</f>
        <v>0</v>
      </c>
      <c r="S171" s="224">
        <v>0</v>
      </c>
      <c r="T171" s="224">
        <f>S171*H171</f>
        <v>0</v>
      </c>
      <c r="U171" s="225" t="s">
        <v>19</v>
      </c>
      <c r="V171" s="40"/>
      <c r="W171" s="40"/>
      <c r="X171" s="40"/>
      <c r="Y171" s="40"/>
      <c r="Z171" s="40"/>
      <c r="AA171" s="40"/>
      <c r="AB171" s="40"/>
      <c r="AC171" s="40"/>
      <c r="AD171" s="40"/>
      <c r="AE171" s="40"/>
      <c r="AR171" s="226" t="s">
        <v>491</v>
      </c>
      <c r="AT171" s="226" t="s">
        <v>241</v>
      </c>
      <c r="AU171" s="226" t="s">
        <v>84</v>
      </c>
      <c r="AY171" s="19" t="s">
        <v>227</v>
      </c>
      <c r="BE171" s="227">
        <f>IF(N171="základní",J171,0)</f>
        <v>0</v>
      </c>
      <c r="BF171" s="227">
        <f>IF(N171="snížená",J171,0)</f>
        <v>0</v>
      </c>
      <c r="BG171" s="227">
        <f>IF(N171="zákl. přenesená",J171,0)</f>
        <v>0</v>
      </c>
      <c r="BH171" s="227">
        <f>IF(N171="sníž. přenesená",J171,0)</f>
        <v>0</v>
      </c>
      <c r="BI171" s="227">
        <f>IF(N171="nulová",J171,0)</f>
        <v>0</v>
      </c>
      <c r="BJ171" s="19" t="s">
        <v>82</v>
      </c>
      <c r="BK171" s="227">
        <f>ROUND(I171*H171,2)</f>
        <v>0</v>
      </c>
      <c r="BL171" s="19" t="s">
        <v>336</v>
      </c>
      <c r="BM171" s="226" t="s">
        <v>1388</v>
      </c>
    </row>
    <row r="172" s="2" customFormat="1">
      <c r="A172" s="40"/>
      <c r="B172" s="41"/>
      <c r="C172" s="42"/>
      <c r="D172" s="235" t="s">
        <v>519</v>
      </c>
      <c r="E172" s="42"/>
      <c r="F172" s="279" t="s">
        <v>1389</v>
      </c>
      <c r="G172" s="42"/>
      <c r="H172" s="42"/>
      <c r="I172" s="230"/>
      <c r="J172" s="42"/>
      <c r="K172" s="42"/>
      <c r="L172" s="46"/>
      <c r="M172" s="231"/>
      <c r="N172" s="232"/>
      <c r="O172" s="86"/>
      <c r="P172" s="86"/>
      <c r="Q172" s="86"/>
      <c r="R172" s="86"/>
      <c r="S172" s="86"/>
      <c r="T172" s="86"/>
      <c r="U172" s="87"/>
      <c r="V172" s="40"/>
      <c r="W172" s="40"/>
      <c r="X172" s="40"/>
      <c r="Y172" s="40"/>
      <c r="Z172" s="40"/>
      <c r="AA172" s="40"/>
      <c r="AB172" s="40"/>
      <c r="AC172" s="40"/>
      <c r="AD172" s="40"/>
      <c r="AE172" s="40"/>
      <c r="AT172" s="19" t="s">
        <v>519</v>
      </c>
      <c r="AU172" s="19" t="s">
        <v>84</v>
      </c>
    </row>
    <row r="173" s="2" customFormat="1" ht="24.15" customHeight="1">
      <c r="A173" s="40"/>
      <c r="B173" s="41"/>
      <c r="C173" s="215" t="s">
        <v>352</v>
      </c>
      <c r="D173" s="215" t="s">
        <v>229</v>
      </c>
      <c r="E173" s="216" t="s">
        <v>522</v>
      </c>
      <c r="F173" s="217" t="s">
        <v>523</v>
      </c>
      <c r="G173" s="218" t="s">
        <v>348</v>
      </c>
      <c r="H173" s="219">
        <v>2</v>
      </c>
      <c r="I173" s="220"/>
      <c r="J173" s="221">
        <f>ROUND(I173*H173,2)</f>
        <v>0</v>
      </c>
      <c r="K173" s="217" t="s">
        <v>233</v>
      </c>
      <c r="L173" s="46"/>
      <c r="M173" s="222" t="s">
        <v>19</v>
      </c>
      <c r="N173" s="223" t="s">
        <v>46</v>
      </c>
      <c r="O173" s="86"/>
      <c r="P173" s="224">
        <f>O173*H173</f>
        <v>0</v>
      </c>
      <c r="Q173" s="224">
        <v>0.00046999999999999999</v>
      </c>
      <c r="R173" s="224">
        <f>Q173*H173</f>
        <v>0.00093999999999999997</v>
      </c>
      <c r="S173" s="224">
        <v>0</v>
      </c>
      <c r="T173" s="224">
        <f>S173*H173</f>
        <v>0</v>
      </c>
      <c r="U173" s="225" t="s">
        <v>19</v>
      </c>
      <c r="V173" s="40"/>
      <c r="W173" s="40"/>
      <c r="X173" s="40"/>
      <c r="Y173" s="40"/>
      <c r="Z173" s="40"/>
      <c r="AA173" s="40"/>
      <c r="AB173" s="40"/>
      <c r="AC173" s="40"/>
      <c r="AD173" s="40"/>
      <c r="AE173" s="40"/>
      <c r="AR173" s="226" t="s">
        <v>336</v>
      </c>
      <c r="AT173" s="226" t="s">
        <v>229</v>
      </c>
      <c r="AU173" s="226" t="s">
        <v>84</v>
      </c>
      <c r="AY173" s="19" t="s">
        <v>227</v>
      </c>
      <c r="BE173" s="227">
        <f>IF(N173="základní",J173,0)</f>
        <v>0</v>
      </c>
      <c r="BF173" s="227">
        <f>IF(N173="snížená",J173,0)</f>
        <v>0</v>
      </c>
      <c r="BG173" s="227">
        <f>IF(N173="zákl. přenesená",J173,0)</f>
        <v>0</v>
      </c>
      <c r="BH173" s="227">
        <f>IF(N173="sníž. přenesená",J173,0)</f>
        <v>0</v>
      </c>
      <c r="BI173" s="227">
        <f>IF(N173="nulová",J173,0)</f>
        <v>0</v>
      </c>
      <c r="BJ173" s="19" t="s">
        <v>82</v>
      </c>
      <c r="BK173" s="227">
        <f>ROUND(I173*H173,2)</f>
        <v>0</v>
      </c>
      <c r="BL173" s="19" t="s">
        <v>336</v>
      </c>
      <c r="BM173" s="226" t="s">
        <v>1390</v>
      </c>
    </row>
    <row r="174" s="2" customFormat="1">
      <c r="A174" s="40"/>
      <c r="B174" s="41"/>
      <c r="C174" s="42"/>
      <c r="D174" s="228" t="s">
        <v>236</v>
      </c>
      <c r="E174" s="42"/>
      <c r="F174" s="229" t="s">
        <v>525</v>
      </c>
      <c r="G174" s="42"/>
      <c r="H174" s="42"/>
      <c r="I174" s="230"/>
      <c r="J174" s="42"/>
      <c r="K174" s="42"/>
      <c r="L174" s="46"/>
      <c r="M174" s="231"/>
      <c r="N174" s="232"/>
      <c r="O174" s="86"/>
      <c r="P174" s="86"/>
      <c r="Q174" s="86"/>
      <c r="R174" s="86"/>
      <c r="S174" s="86"/>
      <c r="T174" s="86"/>
      <c r="U174" s="87"/>
      <c r="V174" s="40"/>
      <c r="W174" s="40"/>
      <c r="X174" s="40"/>
      <c r="Y174" s="40"/>
      <c r="Z174" s="40"/>
      <c r="AA174" s="40"/>
      <c r="AB174" s="40"/>
      <c r="AC174" s="40"/>
      <c r="AD174" s="40"/>
      <c r="AE174" s="40"/>
      <c r="AT174" s="19" t="s">
        <v>236</v>
      </c>
      <c r="AU174" s="19" t="s">
        <v>84</v>
      </c>
    </row>
    <row r="175" s="13" customFormat="1">
      <c r="A175" s="13"/>
      <c r="B175" s="233"/>
      <c r="C175" s="234"/>
      <c r="D175" s="235" t="s">
        <v>238</v>
      </c>
      <c r="E175" s="236" t="s">
        <v>19</v>
      </c>
      <c r="F175" s="237" t="s">
        <v>84</v>
      </c>
      <c r="G175" s="234"/>
      <c r="H175" s="238">
        <v>2</v>
      </c>
      <c r="I175" s="239"/>
      <c r="J175" s="234"/>
      <c r="K175" s="234"/>
      <c r="L175" s="240"/>
      <c r="M175" s="241"/>
      <c r="N175" s="242"/>
      <c r="O175" s="242"/>
      <c r="P175" s="242"/>
      <c r="Q175" s="242"/>
      <c r="R175" s="242"/>
      <c r="S175" s="242"/>
      <c r="T175" s="242"/>
      <c r="U175" s="243"/>
      <c r="V175" s="13"/>
      <c r="W175" s="13"/>
      <c r="X175" s="13"/>
      <c r="Y175" s="13"/>
      <c r="Z175" s="13"/>
      <c r="AA175" s="13"/>
      <c r="AB175" s="13"/>
      <c r="AC175" s="13"/>
      <c r="AD175" s="13"/>
      <c r="AE175" s="13"/>
      <c r="AT175" s="244" t="s">
        <v>238</v>
      </c>
      <c r="AU175" s="244" t="s">
        <v>84</v>
      </c>
      <c r="AV175" s="13" t="s">
        <v>84</v>
      </c>
      <c r="AW175" s="13" t="s">
        <v>37</v>
      </c>
      <c r="AX175" s="13" t="s">
        <v>75</v>
      </c>
      <c r="AY175" s="244" t="s">
        <v>227</v>
      </c>
    </row>
    <row r="176" s="14" customFormat="1">
      <c r="A176" s="14"/>
      <c r="B176" s="245"/>
      <c r="C176" s="246"/>
      <c r="D176" s="235" t="s">
        <v>238</v>
      </c>
      <c r="E176" s="247" t="s">
        <v>19</v>
      </c>
      <c r="F176" s="248" t="s">
        <v>240</v>
      </c>
      <c r="G176" s="246"/>
      <c r="H176" s="249">
        <v>2</v>
      </c>
      <c r="I176" s="250"/>
      <c r="J176" s="246"/>
      <c r="K176" s="246"/>
      <c r="L176" s="251"/>
      <c r="M176" s="252"/>
      <c r="N176" s="253"/>
      <c r="O176" s="253"/>
      <c r="P176" s="253"/>
      <c r="Q176" s="253"/>
      <c r="R176" s="253"/>
      <c r="S176" s="253"/>
      <c r="T176" s="253"/>
      <c r="U176" s="254"/>
      <c r="V176" s="14"/>
      <c r="W176" s="14"/>
      <c r="X176" s="14"/>
      <c r="Y176" s="14"/>
      <c r="Z176" s="14"/>
      <c r="AA176" s="14"/>
      <c r="AB176" s="14"/>
      <c r="AC176" s="14"/>
      <c r="AD176" s="14"/>
      <c r="AE176" s="14"/>
      <c r="AT176" s="255" t="s">
        <v>238</v>
      </c>
      <c r="AU176" s="255" t="s">
        <v>84</v>
      </c>
      <c r="AV176" s="14" t="s">
        <v>234</v>
      </c>
      <c r="AW176" s="14" t="s">
        <v>37</v>
      </c>
      <c r="AX176" s="14" t="s">
        <v>82</v>
      </c>
      <c r="AY176" s="255" t="s">
        <v>227</v>
      </c>
    </row>
    <row r="177" s="2" customFormat="1" ht="24.15" customHeight="1">
      <c r="A177" s="40"/>
      <c r="B177" s="41"/>
      <c r="C177" s="256" t="s">
        <v>359</v>
      </c>
      <c r="D177" s="256" t="s">
        <v>241</v>
      </c>
      <c r="E177" s="257" t="s">
        <v>527</v>
      </c>
      <c r="F177" s="258" t="s">
        <v>528</v>
      </c>
      <c r="G177" s="259" t="s">
        <v>348</v>
      </c>
      <c r="H177" s="260">
        <v>2</v>
      </c>
      <c r="I177" s="261"/>
      <c r="J177" s="262">
        <f>ROUND(I177*H177,2)</f>
        <v>0</v>
      </c>
      <c r="K177" s="258" t="s">
        <v>517</v>
      </c>
      <c r="L177" s="263"/>
      <c r="M177" s="264" t="s">
        <v>19</v>
      </c>
      <c r="N177" s="265" t="s">
        <v>46</v>
      </c>
      <c r="O177" s="86"/>
      <c r="P177" s="224">
        <f>O177*H177</f>
        <v>0</v>
      </c>
      <c r="Q177" s="224">
        <v>0.016</v>
      </c>
      <c r="R177" s="224">
        <f>Q177*H177</f>
        <v>0.032000000000000001</v>
      </c>
      <c r="S177" s="224">
        <v>0</v>
      </c>
      <c r="T177" s="224">
        <f>S177*H177</f>
        <v>0</v>
      </c>
      <c r="U177" s="225" t="s">
        <v>19</v>
      </c>
      <c r="V177" s="40"/>
      <c r="W177" s="40"/>
      <c r="X177" s="40"/>
      <c r="Y177" s="40"/>
      <c r="Z177" s="40"/>
      <c r="AA177" s="40"/>
      <c r="AB177" s="40"/>
      <c r="AC177" s="40"/>
      <c r="AD177" s="40"/>
      <c r="AE177" s="40"/>
      <c r="AR177" s="226" t="s">
        <v>491</v>
      </c>
      <c r="AT177" s="226" t="s">
        <v>241</v>
      </c>
      <c r="AU177" s="226" t="s">
        <v>84</v>
      </c>
      <c r="AY177" s="19" t="s">
        <v>227</v>
      </c>
      <c r="BE177" s="227">
        <f>IF(N177="základní",J177,0)</f>
        <v>0</v>
      </c>
      <c r="BF177" s="227">
        <f>IF(N177="snížená",J177,0)</f>
        <v>0</v>
      </c>
      <c r="BG177" s="227">
        <f>IF(N177="zákl. přenesená",J177,0)</f>
        <v>0</v>
      </c>
      <c r="BH177" s="227">
        <f>IF(N177="sníž. přenesená",J177,0)</f>
        <v>0</v>
      </c>
      <c r="BI177" s="227">
        <f>IF(N177="nulová",J177,0)</f>
        <v>0</v>
      </c>
      <c r="BJ177" s="19" t="s">
        <v>82</v>
      </c>
      <c r="BK177" s="227">
        <f>ROUND(I177*H177,2)</f>
        <v>0</v>
      </c>
      <c r="BL177" s="19" t="s">
        <v>336</v>
      </c>
      <c r="BM177" s="226" t="s">
        <v>1391</v>
      </c>
    </row>
    <row r="178" s="2" customFormat="1" ht="24.15" customHeight="1">
      <c r="A178" s="40"/>
      <c r="B178" s="41"/>
      <c r="C178" s="215" t="s">
        <v>367</v>
      </c>
      <c r="D178" s="215" t="s">
        <v>229</v>
      </c>
      <c r="E178" s="216" t="s">
        <v>532</v>
      </c>
      <c r="F178" s="217" t="s">
        <v>533</v>
      </c>
      <c r="G178" s="218" t="s">
        <v>244</v>
      </c>
      <c r="H178" s="219">
        <v>0.033000000000000002</v>
      </c>
      <c r="I178" s="220"/>
      <c r="J178" s="221">
        <f>ROUND(I178*H178,2)</f>
        <v>0</v>
      </c>
      <c r="K178" s="217" t="s">
        <v>233</v>
      </c>
      <c r="L178" s="46"/>
      <c r="M178" s="222" t="s">
        <v>19</v>
      </c>
      <c r="N178" s="223" t="s">
        <v>46</v>
      </c>
      <c r="O178" s="86"/>
      <c r="P178" s="224">
        <f>O178*H178</f>
        <v>0</v>
      </c>
      <c r="Q178" s="224">
        <v>0</v>
      </c>
      <c r="R178" s="224">
        <f>Q178*H178</f>
        <v>0</v>
      </c>
      <c r="S178" s="224">
        <v>0</v>
      </c>
      <c r="T178" s="224">
        <f>S178*H178</f>
        <v>0</v>
      </c>
      <c r="U178" s="225" t="s">
        <v>19</v>
      </c>
      <c r="V178" s="40"/>
      <c r="W178" s="40"/>
      <c r="X178" s="40"/>
      <c r="Y178" s="40"/>
      <c r="Z178" s="40"/>
      <c r="AA178" s="40"/>
      <c r="AB178" s="40"/>
      <c r="AC178" s="40"/>
      <c r="AD178" s="40"/>
      <c r="AE178" s="40"/>
      <c r="AR178" s="226" t="s">
        <v>336</v>
      </c>
      <c r="AT178" s="226" t="s">
        <v>229</v>
      </c>
      <c r="AU178" s="226" t="s">
        <v>84</v>
      </c>
      <c r="AY178" s="19" t="s">
        <v>227</v>
      </c>
      <c r="BE178" s="227">
        <f>IF(N178="základní",J178,0)</f>
        <v>0</v>
      </c>
      <c r="BF178" s="227">
        <f>IF(N178="snížená",J178,0)</f>
        <v>0</v>
      </c>
      <c r="BG178" s="227">
        <f>IF(N178="zákl. přenesená",J178,0)</f>
        <v>0</v>
      </c>
      <c r="BH178" s="227">
        <f>IF(N178="sníž. přenesená",J178,0)</f>
        <v>0</v>
      </c>
      <c r="BI178" s="227">
        <f>IF(N178="nulová",J178,0)</f>
        <v>0</v>
      </c>
      <c r="BJ178" s="19" t="s">
        <v>82</v>
      </c>
      <c r="BK178" s="227">
        <f>ROUND(I178*H178,2)</f>
        <v>0</v>
      </c>
      <c r="BL178" s="19" t="s">
        <v>336</v>
      </c>
      <c r="BM178" s="226" t="s">
        <v>1392</v>
      </c>
    </row>
    <row r="179" s="2" customFormat="1">
      <c r="A179" s="40"/>
      <c r="B179" s="41"/>
      <c r="C179" s="42"/>
      <c r="D179" s="228" t="s">
        <v>236</v>
      </c>
      <c r="E179" s="42"/>
      <c r="F179" s="229" t="s">
        <v>535</v>
      </c>
      <c r="G179" s="42"/>
      <c r="H179" s="42"/>
      <c r="I179" s="230"/>
      <c r="J179" s="42"/>
      <c r="K179" s="42"/>
      <c r="L179" s="46"/>
      <c r="M179" s="231"/>
      <c r="N179" s="232"/>
      <c r="O179" s="86"/>
      <c r="P179" s="86"/>
      <c r="Q179" s="86"/>
      <c r="R179" s="86"/>
      <c r="S179" s="86"/>
      <c r="T179" s="86"/>
      <c r="U179" s="87"/>
      <c r="V179" s="40"/>
      <c r="W179" s="40"/>
      <c r="X179" s="40"/>
      <c r="Y179" s="40"/>
      <c r="Z179" s="40"/>
      <c r="AA179" s="40"/>
      <c r="AB179" s="40"/>
      <c r="AC179" s="40"/>
      <c r="AD179" s="40"/>
      <c r="AE179" s="40"/>
      <c r="AT179" s="19" t="s">
        <v>236</v>
      </c>
      <c r="AU179" s="19" t="s">
        <v>84</v>
      </c>
    </row>
    <row r="180" s="12" customFormat="1" ht="22.8" customHeight="1">
      <c r="A180" s="12"/>
      <c r="B180" s="199"/>
      <c r="C180" s="200"/>
      <c r="D180" s="201" t="s">
        <v>74</v>
      </c>
      <c r="E180" s="213" t="s">
        <v>613</v>
      </c>
      <c r="F180" s="213" t="s">
        <v>614</v>
      </c>
      <c r="G180" s="200"/>
      <c r="H180" s="200"/>
      <c r="I180" s="203"/>
      <c r="J180" s="214">
        <f>BK180</f>
        <v>0</v>
      </c>
      <c r="K180" s="200"/>
      <c r="L180" s="205"/>
      <c r="M180" s="206"/>
      <c r="N180" s="207"/>
      <c r="O180" s="207"/>
      <c r="P180" s="208">
        <f>SUM(P181:P215)</f>
        <v>0</v>
      </c>
      <c r="Q180" s="207"/>
      <c r="R180" s="208">
        <f>SUM(R181:R215)</f>
        <v>0.58597920000000003</v>
      </c>
      <c r="S180" s="207"/>
      <c r="T180" s="208">
        <f>SUM(T181:T215)</f>
        <v>0</v>
      </c>
      <c r="U180" s="209"/>
      <c r="V180" s="12"/>
      <c r="W180" s="12"/>
      <c r="X180" s="12"/>
      <c r="Y180" s="12"/>
      <c r="Z180" s="12"/>
      <c r="AA180" s="12"/>
      <c r="AB180" s="12"/>
      <c r="AC180" s="12"/>
      <c r="AD180" s="12"/>
      <c r="AE180" s="12"/>
      <c r="AR180" s="210" t="s">
        <v>84</v>
      </c>
      <c r="AT180" s="211" t="s">
        <v>74</v>
      </c>
      <c r="AU180" s="211" t="s">
        <v>82</v>
      </c>
      <c r="AY180" s="210" t="s">
        <v>227</v>
      </c>
      <c r="BK180" s="212">
        <f>SUM(BK181:BK215)</f>
        <v>0</v>
      </c>
    </row>
    <row r="181" s="2" customFormat="1" ht="16.5" customHeight="1">
      <c r="A181" s="40"/>
      <c r="B181" s="41"/>
      <c r="C181" s="215" t="s">
        <v>7</v>
      </c>
      <c r="D181" s="215" t="s">
        <v>229</v>
      </c>
      <c r="E181" s="216" t="s">
        <v>616</v>
      </c>
      <c r="F181" s="217" t="s">
        <v>617</v>
      </c>
      <c r="G181" s="218" t="s">
        <v>259</v>
      </c>
      <c r="H181" s="219">
        <v>31.879999999999999</v>
      </c>
      <c r="I181" s="220"/>
      <c r="J181" s="221">
        <f>ROUND(I181*H181,2)</f>
        <v>0</v>
      </c>
      <c r="K181" s="217" t="s">
        <v>233</v>
      </c>
      <c r="L181" s="46"/>
      <c r="M181" s="222" t="s">
        <v>19</v>
      </c>
      <c r="N181" s="223" t="s">
        <v>46</v>
      </c>
      <c r="O181" s="86"/>
      <c r="P181" s="224">
        <f>O181*H181</f>
        <v>0</v>
      </c>
      <c r="Q181" s="224">
        <v>0</v>
      </c>
      <c r="R181" s="224">
        <f>Q181*H181</f>
        <v>0</v>
      </c>
      <c r="S181" s="224">
        <v>0</v>
      </c>
      <c r="T181" s="224">
        <f>S181*H181</f>
        <v>0</v>
      </c>
      <c r="U181" s="225" t="s">
        <v>19</v>
      </c>
      <c r="V181" s="40"/>
      <c r="W181" s="40"/>
      <c r="X181" s="40"/>
      <c r="Y181" s="40"/>
      <c r="Z181" s="40"/>
      <c r="AA181" s="40"/>
      <c r="AB181" s="40"/>
      <c r="AC181" s="40"/>
      <c r="AD181" s="40"/>
      <c r="AE181" s="40"/>
      <c r="AR181" s="226" t="s">
        <v>336</v>
      </c>
      <c r="AT181" s="226" t="s">
        <v>229</v>
      </c>
      <c r="AU181" s="226" t="s">
        <v>84</v>
      </c>
      <c r="AY181" s="19" t="s">
        <v>227</v>
      </c>
      <c r="BE181" s="227">
        <f>IF(N181="základní",J181,0)</f>
        <v>0</v>
      </c>
      <c r="BF181" s="227">
        <f>IF(N181="snížená",J181,0)</f>
        <v>0</v>
      </c>
      <c r="BG181" s="227">
        <f>IF(N181="zákl. přenesená",J181,0)</f>
        <v>0</v>
      </c>
      <c r="BH181" s="227">
        <f>IF(N181="sníž. přenesená",J181,0)</f>
        <v>0</v>
      </c>
      <c r="BI181" s="227">
        <f>IF(N181="nulová",J181,0)</f>
        <v>0</v>
      </c>
      <c r="BJ181" s="19" t="s">
        <v>82</v>
      </c>
      <c r="BK181" s="227">
        <f>ROUND(I181*H181,2)</f>
        <v>0</v>
      </c>
      <c r="BL181" s="19" t="s">
        <v>336</v>
      </c>
      <c r="BM181" s="226" t="s">
        <v>1393</v>
      </c>
    </row>
    <row r="182" s="2" customFormat="1">
      <c r="A182" s="40"/>
      <c r="B182" s="41"/>
      <c r="C182" s="42"/>
      <c r="D182" s="228" t="s">
        <v>236</v>
      </c>
      <c r="E182" s="42"/>
      <c r="F182" s="229" t="s">
        <v>619</v>
      </c>
      <c r="G182" s="42"/>
      <c r="H182" s="42"/>
      <c r="I182" s="230"/>
      <c r="J182" s="42"/>
      <c r="K182" s="42"/>
      <c r="L182" s="46"/>
      <c r="M182" s="231"/>
      <c r="N182" s="232"/>
      <c r="O182" s="86"/>
      <c r="P182" s="86"/>
      <c r="Q182" s="86"/>
      <c r="R182" s="86"/>
      <c r="S182" s="86"/>
      <c r="T182" s="86"/>
      <c r="U182" s="87"/>
      <c r="V182" s="40"/>
      <c r="W182" s="40"/>
      <c r="X182" s="40"/>
      <c r="Y182" s="40"/>
      <c r="Z182" s="40"/>
      <c r="AA182" s="40"/>
      <c r="AB182" s="40"/>
      <c r="AC182" s="40"/>
      <c r="AD182" s="40"/>
      <c r="AE182" s="40"/>
      <c r="AT182" s="19" t="s">
        <v>236</v>
      </c>
      <c r="AU182" s="19" t="s">
        <v>84</v>
      </c>
    </row>
    <row r="183" s="13" customFormat="1">
      <c r="A183" s="13"/>
      <c r="B183" s="233"/>
      <c r="C183" s="234"/>
      <c r="D183" s="235" t="s">
        <v>238</v>
      </c>
      <c r="E183" s="236" t="s">
        <v>19</v>
      </c>
      <c r="F183" s="237" t="s">
        <v>1383</v>
      </c>
      <c r="G183" s="234"/>
      <c r="H183" s="238">
        <v>31.879999999999999</v>
      </c>
      <c r="I183" s="239"/>
      <c r="J183" s="234"/>
      <c r="K183" s="234"/>
      <c r="L183" s="240"/>
      <c r="M183" s="241"/>
      <c r="N183" s="242"/>
      <c r="O183" s="242"/>
      <c r="P183" s="242"/>
      <c r="Q183" s="242"/>
      <c r="R183" s="242"/>
      <c r="S183" s="242"/>
      <c r="T183" s="242"/>
      <c r="U183" s="243"/>
      <c r="V183" s="13"/>
      <c r="W183" s="13"/>
      <c r="X183" s="13"/>
      <c r="Y183" s="13"/>
      <c r="Z183" s="13"/>
      <c r="AA183" s="13"/>
      <c r="AB183" s="13"/>
      <c r="AC183" s="13"/>
      <c r="AD183" s="13"/>
      <c r="AE183" s="13"/>
      <c r="AT183" s="244" t="s">
        <v>238</v>
      </c>
      <c r="AU183" s="244" t="s">
        <v>84</v>
      </c>
      <c r="AV183" s="13" t="s">
        <v>84</v>
      </c>
      <c r="AW183" s="13" t="s">
        <v>37</v>
      </c>
      <c r="AX183" s="13" t="s">
        <v>75</v>
      </c>
      <c r="AY183" s="244" t="s">
        <v>227</v>
      </c>
    </row>
    <row r="184" s="14" customFormat="1">
      <c r="A184" s="14"/>
      <c r="B184" s="245"/>
      <c r="C184" s="246"/>
      <c r="D184" s="235" t="s">
        <v>238</v>
      </c>
      <c r="E184" s="247" t="s">
        <v>19</v>
      </c>
      <c r="F184" s="248" t="s">
        <v>240</v>
      </c>
      <c r="G184" s="246"/>
      <c r="H184" s="249">
        <v>31.879999999999999</v>
      </c>
      <c r="I184" s="250"/>
      <c r="J184" s="246"/>
      <c r="K184" s="246"/>
      <c r="L184" s="251"/>
      <c r="M184" s="252"/>
      <c r="N184" s="253"/>
      <c r="O184" s="253"/>
      <c r="P184" s="253"/>
      <c r="Q184" s="253"/>
      <c r="R184" s="253"/>
      <c r="S184" s="253"/>
      <c r="T184" s="253"/>
      <c r="U184" s="254"/>
      <c r="V184" s="14"/>
      <c r="W184" s="14"/>
      <c r="X184" s="14"/>
      <c r="Y184" s="14"/>
      <c r="Z184" s="14"/>
      <c r="AA184" s="14"/>
      <c r="AB184" s="14"/>
      <c r="AC184" s="14"/>
      <c r="AD184" s="14"/>
      <c r="AE184" s="14"/>
      <c r="AT184" s="255" t="s">
        <v>238</v>
      </c>
      <c r="AU184" s="255" t="s">
        <v>84</v>
      </c>
      <c r="AV184" s="14" t="s">
        <v>234</v>
      </c>
      <c r="AW184" s="14" t="s">
        <v>37</v>
      </c>
      <c r="AX184" s="14" t="s">
        <v>82</v>
      </c>
      <c r="AY184" s="255" t="s">
        <v>227</v>
      </c>
    </row>
    <row r="185" s="2" customFormat="1" ht="16.5" customHeight="1">
      <c r="A185" s="40"/>
      <c r="B185" s="41"/>
      <c r="C185" s="215" t="s">
        <v>494</v>
      </c>
      <c r="D185" s="215" t="s">
        <v>229</v>
      </c>
      <c r="E185" s="216" t="s">
        <v>622</v>
      </c>
      <c r="F185" s="217" t="s">
        <v>623</v>
      </c>
      <c r="G185" s="218" t="s">
        <v>259</v>
      </c>
      <c r="H185" s="219">
        <v>63.759999999999998</v>
      </c>
      <c r="I185" s="220"/>
      <c r="J185" s="221">
        <f>ROUND(I185*H185,2)</f>
        <v>0</v>
      </c>
      <c r="K185" s="217" t="s">
        <v>233</v>
      </c>
      <c r="L185" s="46"/>
      <c r="M185" s="222" t="s">
        <v>19</v>
      </c>
      <c r="N185" s="223" t="s">
        <v>46</v>
      </c>
      <c r="O185" s="86"/>
      <c r="P185" s="224">
        <f>O185*H185</f>
        <v>0</v>
      </c>
      <c r="Q185" s="224">
        <v>0</v>
      </c>
      <c r="R185" s="224">
        <f>Q185*H185</f>
        <v>0</v>
      </c>
      <c r="S185" s="224">
        <v>0</v>
      </c>
      <c r="T185" s="224">
        <f>S185*H185</f>
        <v>0</v>
      </c>
      <c r="U185" s="225" t="s">
        <v>19</v>
      </c>
      <c r="V185" s="40"/>
      <c r="W185" s="40"/>
      <c r="X185" s="40"/>
      <c r="Y185" s="40"/>
      <c r="Z185" s="40"/>
      <c r="AA185" s="40"/>
      <c r="AB185" s="40"/>
      <c r="AC185" s="40"/>
      <c r="AD185" s="40"/>
      <c r="AE185" s="40"/>
      <c r="AR185" s="226" t="s">
        <v>336</v>
      </c>
      <c r="AT185" s="226" t="s">
        <v>229</v>
      </c>
      <c r="AU185" s="226" t="s">
        <v>84</v>
      </c>
      <c r="AY185" s="19" t="s">
        <v>227</v>
      </c>
      <c r="BE185" s="227">
        <f>IF(N185="základní",J185,0)</f>
        <v>0</v>
      </c>
      <c r="BF185" s="227">
        <f>IF(N185="snížená",J185,0)</f>
        <v>0</v>
      </c>
      <c r="BG185" s="227">
        <f>IF(N185="zákl. přenesená",J185,0)</f>
        <v>0</v>
      </c>
      <c r="BH185" s="227">
        <f>IF(N185="sníž. přenesená",J185,0)</f>
        <v>0</v>
      </c>
      <c r="BI185" s="227">
        <f>IF(N185="nulová",J185,0)</f>
        <v>0</v>
      </c>
      <c r="BJ185" s="19" t="s">
        <v>82</v>
      </c>
      <c r="BK185" s="227">
        <f>ROUND(I185*H185,2)</f>
        <v>0</v>
      </c>
      <c r="BL185" s="19" t="s">
        <v>336</v>
      </c>
      <c r="BM185" s="226" t="s">
        <v>1394</v>
      </c>
    </row>
    <row r="186" s="2" customFormat="1">
      <c r="A186" s="40"/>
      <c r="B186" s="41"/>
      <c r="C186" s="42"/>
      <c r="D186" s="228" t="s">
        <v>236</v>
      </c>
      <c r="E186" s="42"/>
      <c r="F186" s="229" t="s">
        <v>625</v>
      </c>
      <c r="G186" s="42"/>
      <c r="H186" s="42"/>
      <c r="I186" s="230"/>
      <c r="J186" s="42"/>
      <c r="K186" s="42"/>
      <c r="L186" s="46"/>
      <c r="M186" s="231"/>
      <c r="N186" s="232"/>
      <c r="O186" s="86"/>
      <c r="P186" s="86"/>
      <c r="Q186" s="86"/>
      <c r="R186" s="86"/>
      <c r="S186" s="86"/>
      <c r="T186" s="86"/>
      <c r="U186" s="87"/>
      <c r="V186" s="40"/>
      <c r="W186" s="40"/>
      <c r="X186" s="40"/>
      <c r="Y186" s="40"/>
      <c r="Z186" s="40"/>
      <c r="AA186" s="40"/>
      <c r="AB186" s="40"/>
      <c r="AC186" s="40"/>
      <c r="AD186" s="40"/>
      <c r="AE186" s="40"/>
      <c r="AT186" s="19" t="s">
        <v>236</v>
      </c>
      <c r="AU186" s="19" t="s">
        <v>84</v>
      </c>
    </row>
    <row r="187" s="13" customFormat="1">
      <c r="A187" s="13"/>
      <c r="B187" s="233"/>
      <c r="C187" s="234"/>
      <c r="D187" s="235" t="s">
        <v>238</v>
      </c>
      <c r="E187" s="236" t="s">
        <v>19</v>
      </c>
      <c r="F187" s="237" t="s">
        <v>1395</v>
      </c>
      <c r="G187" s="234"/>
      <c r="H187" s="238">
        <v>63.759999999999998</v>
      </c>
      <c r="I187" s="239"/>
      <c r="J187" s="234"/>
      <c r="K187" s="234"/>
      <c r="L187" s="240"/>
      <c r="M187" s="241"/>
      <c r="N187" s="242"/>
      <c r="O187" s="242"/>
      <c r="P187" s="242"/>
      <c r="Q187" s="242"/>
      <c r="R187" s="242"/>
      <c r="S187" s="242"/>
      <c r="T187" s="242"/>
      <c r="U187" s="243"/>
      <c r="V187" s="13"/>
      <c r="W187" s="13"/>
      <c r="X187" s="13"/>
      <c r="Y187" s="13"/>
      <c r="Z187" s="13"/>
      <c r="AA187" s="13"/>
      <c r="AB187" s="13"/>
      <c r="AC187" s="13"/>
      <c r="AD187" s="13"/>
      <c r="AE187" s="13"/>
      <c r="AT187" s="244" t="s">
        <v>238</v>
      </c>
      <c r="AU187" s="244" t="s">
        <v>84</v>
      </c>
      <c r="AV187" s="13" t="s">
        <v>84</v>
      </c>
      <c r="AW187" s="13" t="s">
        <v>37</v>
      </c>
      <c r="AX187" s="13" t="s">
        <v>75</v>
      </c>
      <c r="AY187" s="244" t="s">
        <v>227</v>
      </c>
    </row>
    <row r="188" s="14" customFormat="1">
      <c r="A188" s="14"/>
      <c r="B188" s="245"/>
      <c r="C188" s="246"/>
      <c r="D188" s="235" t="s">
        <v>238</v>
      </c>
      <c r="E188" s="247" t="s">
        <v>19</v>
      </c>
      <c r="F188" s="248" t="s">
        <v>240</v>
      </c>
      <c r="G188" s="246"/>
      <c r="H188" s="249">
        <v>63.759999999999998</v>
      </c>
      <c r="I188" s="250"/>
      <c r="J188" s="246"/>
      <c r="K188" s="246"/>
      <c r="L188" s="251"/>
      <c r="M188" s="252"/>
      <c r="N188" s="253"/>
      <c r="O188" s="253"/>
      <c r="P188" s="253"/>
      <c r="Q188" s="253"/>
      <c r="R188" s="253"/>
      <c r="S188" s="253"/>
      <c r="T188" s="253"/>
      <c r="U188" s="254"/>
      <c r="V188" s="14"/>
      <c r="W188" s="14"/>
      <c r="X188" s="14"/>
      <c r="Y188" s="14"/>
      <c r="Z188" s="14"/>
      <c r="AA188" s="14"/>
      <c r="AB188" s="14"/>
      <c r="AC188" s="14"/>
      <c r="AD188" s="14"/>
      <c r="AE188" s="14"/>
      <c r="AT188" s="255" t="s">
        <v>238</v>
      </c>
      <c r="AU188" s="255" t="s">
        <v>84</v>
      </c>
      <c r="AV188" s="14" t="s">
        <v>234</v>
      </c>
      <c r="AW188" s="14" t="s">
        <v>37</v>
      </c>
      <c r="AX188" s="14" t="s">
        <v>82</v>
      </c>
      <c r="AY188" s="255" t="s">
        <v>227</v>
      </c>
    </row>
    <row r="189" s="2" customFormat="1" ht="16.5" customHeight="1">
      <c r="A189" s="40"/>
      <c r="B189" s="41"/>
      <c r="C189" s="215" t="s">
        <v>499</v>
      </c>
      <c r="D189" s="215" t="s">
        <v>229</v>
      </c>
      <c r="E189" s="216" t="s">
        <v>628</v>
      </c>
      <c r="F189" s="217" t="s">
        <v>629</v>
      </c>
      <c r="G189" s="218" t="s">
        <v>259</v>
      </c>
      <c r="H189" s="219">
        <v>31.879999999999999</v>
      </c>
      <c r="I189" s="220"/>
      <c r="J189" s="221">
        <f>ROUND(I189*H189,2)</f>
        <v>0</v>
      </c>
      <c r="K189" s="217" t="s">
        <v>233</v>
      </c>
      <c r="L189" s="46"/>
      <c r="M189" s="222" t="s">
        <v>19</v>
      </c>
      <c r="N189" s="223" t="s">
        <v>46</v>
      </c>
      <c r="O189" s="86"/>
      <c r="P189" s="224">
        <f>O189*H189</f>
        <v>0</v>
      </c>
      <c r="Q189" s="224">
        <v>0.00020000000000000001</v>
      </c>
      <c r="R189" s="224">
        <f>Q189*H189</f>
        <v>0.0063759999999999997</v>
      </c>
      <c r="S189" s="224">
        <v>0</v>
      </c>
      <c r="T189" s="224">
        <f>S189*H189</f>
        <v>0</v>
      </c>
      <c r="U189" s="225" t="s">
        <v>19</v>
      </c>
      <c r="V189" s="40"/>
      <c r="W189" s="40"/>
      <c r="X189" s="40"/>
      <c r="Y189" s="40"/>
      <c r="Z189" s="40"/>
      <c r="AA189" s="40"/>
      <c r="AB189" s="40"/>
      <c r="AC189" s="40"/>
      <c r="AD189" s="40"/>
      <c r="AE189" s="40"/>
      <c r="AR189" s="226" t="s">
        <v>336</v>
      </c>
      <c r="AT189" s="226" t="s">
        <v>229</v>
      </c>
      <c r="AU189" s="226" t="s">
        <v>84</v>
      </c>
      <c r="AY189" s="19" t="s">
        <v>227</v>
      </c>
      <c r="BE189" s="227">
        <f>IF(N189="základní",J189,0)</f>
        <v>0</v>
      </c>
      <c r="BF189" s="227">
        <f>IF(N189="snížená",J189,0)</f>
        <v>0</v>
      </c>
      <c r="BG189" s="227">
        <f>IF(N189="zákl. přenesená",J189,0)</f>
        <v>0</v>
      </c>
      <c r="BH189" s="227">
        <f>IF(N189="sníž. přenesená",J189,0)</f>
        <v>0</v>
      </c>
      <c r="BI189" s="227">
        <f>IF(N189="nulová",J189,0)</f>
        <v>0</v>
      </c>
      <c r="BJ189" s="19" t="s">
        <v>82</v>
      </c>
      <c r="BK189" s="227">
        <f>ROUND(I189*H189,2)</f>
        <v>0</v>
      </c>
      <c r="BL189" s="19" t="s">
        <v>336</v>
      </c>
      <c r="BM189" s="226" t="s">
        <v>1396</v>
      </c>
    </row>
    <row r="190" s="2" customFormat="1">
      <c r="A190" s="40"/>
      <c r="B190" s="41"/>
      <c r="C190" s="42"/>
      <c r="D190" s="228" t="s">
        <v>236</v>
      </c>
      <c r="E190" s="42"/>
      <c r="F190" s="229" t="s">
        <v>631</v>
      </c>
      <c r="G190" s="42"/>
      <c r="H190" s="42"/>
      <c r="I190" s="230"/>
      <c r="J190" s="42"/>
      <c r="K190" s="42"/>
      <c r="L190" s="46"/>
      <c r="M190" s="231"/>
      <c r="N190" s="232"/>
      <c r="O190" s="86"/>
      <c r="P190" s="86"/>
      <c r="Q190" s="86"/>
      <c r="R190" s="86"/>
      <c r="S190" s="86"/>
      <c r="T190" s="86"/>
      <c r="U190" s="87"/>
      <c r="V190" s="40"/>
      <c r="W190" s="40"/>
      <c r="X190" s="40"/>
      <c r="Y190" s="40"/>
      <c r="Z190" s="40"/>
      <c r="AA190" s="40"/>
      <c r="AB190" s="40"/>
      <c r="AC190" s="40"/>
      <c r="AD190" s="40"/>
      <c r="AE190" s="40"/>
      <c r="AT190" s="19" t="s">
        <v>236</v>
      </c>
      <c r="AU190" s="19" t="s">
        <v>84</v>
      </c>
    </row>
    <row r="191" s="13" customFormat="1">
      <c r="A191" s="13"/>
      <c r="B191" s="233"/>
      <c r="C191" s="234"/>
      <c r="D191" s="235" t="s">
        <v>238</v>
      </c>
      <c r="E191" s="236" t="s">
        <v>19</v>
      </c>
      <c r="F191" s="237" t="s">
        <v>1383</v>
      </c>
      <c r="G191" s="234"/>
      <c r="H191" s="238">
        <v>31.879999999999999</v>
      </c>
      <c r="I191" s="239"/>
      <c r="J191" s="234"/>
      <c r="K191" s="234"/>
      <c r="L191" s="240"/>
      <c r="M191" s="241"/>
      <c r="N191" s="242"/>
      <c r="O191" s="242"/>
      <c r="P191" s="242"/>
      <c r="Q191" s="242"/>
      <c r="R191" s="242"/>
      <c r="S191" s="242"/>
      <c r="T191" s="242"/>
      <c r="U191" s="243"/>
      <c r="V191" s="13"/>
      <c r="W191" s="13"/>
      <c r="X191" s="13"/>
      <c r="Y191" s="13"/>
      <c r="Z191" s="13"/>
      <c r="AA191" s="13"/>
      <c r="AB191" s="13"/>
      <c r="AC191" s="13"/>
      <c r="AD191" s="13"/>
      <c r="AE191" s="13"/>
      <c r="AT191" s="244" t="s">
        <v>238</v>
      </c>
      <c r="AU191" s="244" t="s">
        <v>84</v>
      </c>
      <c r="AV191" s="13" t="s">
        <v>84</v>
      </c>
      <c r="AW191" s="13" t="s">
        <v>37</v>
      </c>
      <c r="AX191" s="13" t="s">
        <v>75</v>
      </c>
      <c r="AY191" s="244" t="s">
        <v>227</v>
      </c>
    </row>
    <row r="192" s="14" customFormat="1">
      <c r="A192" s="14"/>
      <c r="B192" s="245"/>
      <c r="C192" s="246"/>
      <c r="D192" s="235" t="s">
        <v>238</v>
      </c>
      <c r="E192" s="247" t="s">
        <v>19</v>
      </c>
      <c r="F192" s="248" t="s">
        <v>240</v>
      </c>
      <c r="G192" s="246"/>
      <c r="H192" s="249">
        <v>31.879999999999999</v>
      </c>
      <c r="I192" s="250"/>
      <c r="J192" s="246"/>
      <c r="K192" s="246"/>
      <c r="L192" s="251"/>
      <c r="M192" s="252"/>
      <c r="N192" s="253"/>
      <c r="O192" s="253"/>
      <c r="P192" s="253"/>
      <c r="Q192" s="253"/>
      <c r="R192" s="253"/>
      <c r="S192" s="253"/>
      <c r="T192" s="253"/>
      <c r="U192" s="254"/>
      <c r="V192" s="14"/>
      <c r="W192" s="14"/>
      <c r="X192" s="14"/>
      <c r="Y192" s="14"/>
      <c r="Z192" s="14"/>
      <c r="AA192" s="14"/>
      <c r="AB192" s="14"/>
      <c r="AC192" s="14"/>
      <c r="AD192" s="14"/>
      <c r="AE192" s="14"/>
      <c r="AT192" s="255" t="s">
        <v>238</v>
      </c>
      <c r="AU192" s="255" t="s">
        <v>84</v>
      </c>
      <c r="AV192" s="14" t="s">
        <v>234</v>
      </c>
      <c r="AW192" s="14" t="s">
        <v>37</v>
      </c>
      <c r="AX192" s="14" t="s">
        <v>82</v>
      </c>
      <c r="AY192" s="255" t="s">
        <v>227</v>
      </c>
    </row>
    <row r="193" s="2" customFormat="1" ht="21.75" customHeight="1">
      <c r="A193" s="40"/>
      <c r="B193" s="41"/>
      <c r="C193" s="215" t="s">
        <v>312</v>
      </c>
      <c r="D193" s="215" t="s">
        <v>229</v>
      </c>
      <c r="E193" s="216" t="s">
        <v>634</v>
      </c>
      <c r="F193" s="217" t="s">
        <v>635</v>
      </c>
      <c r="G193" s="218" t="s">
        <v>259</v>
      </c>
      <c r="H193" s="219">
        <v>31.879999999999999</v>
      </c>
      <c r="I193" s="220"/>
      <c r="J193" s="221">
        <f>ROUND(I193*H193,2)</f>
        <v>0</v>
      </c>
      <c r="K193" s="217" t="s">
        <v>233</v>
      </c>
      <c r="L193" s="46"/>
      <c r="M193" s="222" t="s">
        <v>19</v>
      </c>
      <c r="N193" s="223" t="s">
        <v>46</v>
      </c>
      <c r="O193" s="86"/>
      <c r="P193" s="224">
        <f>O193*H193</f>
        <v>0</v>
      </c>
      <c r="Q193" s="224">
        <v>0.012</v>
      </c>
      <c r="R193" s="224">
        <f>Q193*H193</f>
        <v>0.38256000000000001</v>
      </c>
      <c r="S193" s="224">
        <v>0</v>
      </c>
      <c r="T193" s="224">
        <f>S193*H193</f>
        <v>0</v>
      </c>
      <c r="U193" s="225" t="s">
        <v>19</v>
      </c>
      <c r="V193" s="40"/>
      <c r="W193" s="40"/>
      <c r="X193" s="40"/>
      <c r="Y193" s="40"/>
      <c r="Z193" s="40"/>
      <c r="AA193" s="40"/>
      <c r="AB193" s="40"/>
      <c r="AC193" s="40"/>
      <c r="AD193" s="40"/>
      <c r="AE193" s="40"/>
      <c r="AR193" s="226" t="s">
        <v>336</v>
      </c>
      <c r="AT193" s="226" t="s">
        <v>229</v>
      </c>
      <c r="AU193" s="226" t="s">
        <v>84</v>
      </c>
      <c r="AY193" s="19" t="s">
        <v>227</v>
      </c>
      <c r="BE193" s="227">
        <f>IF(N193="základní",J193,0)</f>
        <v>0</v>
      </c>
      <c r="BF193" s="227">
        <f>IF(N193="snížená",J193,0)</f>
        <v>0</v>
      </c>
      <c r="BG193" s="227">
        <f>IF(N193="zákl. přenesená",J193,0)</f>
        <v>0</v>
      </c>
      <c r="BH193" s="227">
        <f>IF(N193="sníž. přenesená",J193,0)</f>
        <v>0</v>
      </c>
      <c r="BI193" s="227">
        <f>IF(N193="nulová",J193,0)</f>
        <v>0</v>
      </c>
      <c r="BJ193" s="19" t="s">
        <v>82</v>
      </c>
      <c r="BK193" s="227">
        <f>ROUND(I193*H193,2)</f>
        <v>0</v>
      </c>
      <c r="BL193" s="19" t="s">
        <v>336</v>
      </c>
      <c r="BM193" s="226" t="s">
        <v>1397</v>
      </c>
    </row>
    <row r="194" s="2" customFormat="1">
      <c r="A194" s="40"/>
      <c r="B194" s="41"/>
      <c r="C194" s="42"/>
      <c r="D194" s="228" t="s">
        <v>236</v>
      </c>
      <c r="E194" s="42"/>
      <c r="F194" s="229" t="s">
        <v>637</v>
      </c>
      <c r="G194" s="42"/>
      <c r="H194" s="42"/>
      <c r="I194" s="230"/>
      <c r="J194" s="42"/>
      <c r="K194" s="42"/>
      <c r="L194" s="46"/>
      <c r="M194" s="231"/>
      <c r="N194" s="232"/>
      <c r="O194" s="86"/>
      <c r="P194" s="86"/>
      <c r="Q194" s="86"/>
      <c r="R194" s="86"/>
      <c r="S194" s="86"/>
      <c r="T194" s="86"/>
      <c r="U194" s="87"/>
      <c r="V194" s="40"/>
      <c r="W194" s="40"/>
      <c r="X194" s="40"/>
      <c r="Y194" s="40"/>
      <c r="Z194" s="40"/>
      <c r="AA194" s="40"/>
      <c r="AB194" s="40"/>
      <c r="AC194" s="40"/>
      <c r="AD194" s="40"/>
      <c r="AE194" s="40"/>
      <c r="AT194" s="19" t="s">
        <v>236</v>
      </c>
      <c r="AU194" s="19" t="s">
        <v>84</v>
      </c>
    </row>
    <row r="195" s="13" customFormat="1">
      <c r="A195" s="13"/>
      <c r="B195" s="233"/>
      <c r="C195" s="234"/>
      <c r="D195" s="235" t="s">
        <v>238</v>
      </c>
      <c r="E195" s="236" t="s">
        <v>19</v>
      </c>
      <c r="F195" s="237" t="s">
        <v>1383</v>
      </c>
      <c r="G195" s="234"/>
      <c r="H195" s="238">
        <v>31.879999999999999</v>
      </c>
      <c r="I195" s="239"/>
      <c r="J195" s="234"/>
      <c r="K195" s="234"/>
      <c r="L195" s="240"/>
      <c r="M195" s="241"/>
      <c r="N195" s="242"/>
      <c r="O195" s="242"/>
      <c r="P195" s="242"/>
      <c r="Q195" s="242"/>
      <c r="R195" s="242"/>
      <c r="S195" s="242"/>
      <c r="T195" s="242"/>
      <c r="U195" s="243"/>
      <c r="V195" s="13"/>
      <c r="W195" s="13"/>
      <c r="X195" s="13"/>
      <c r="Y195" s="13"/>
      <c r="Z195" s="13"/>
      <c r="AA195" s="13"/>
      <c r="AB195" s="13"/>
      <c r="AC195" s="13"/>
      <c r="AD195" s="13"/>
      <c r="AE195" s="13"/>
      <c r="AT195" s="244" t="s">
        <v>238</v>
      </c>
      <c r="AU195" s="244" t="s">
        <v>84</v>
      </c>
      <c r="AV195" s="13" t="s">
        <v>84</v>
      </c>
      <c r="AW195" s="13" t="s">
        <v>37</v>
      </c>
      <c r="AX195" s="13" t="s">
        <v>75</v>
      </c>
      <c r="AY195" s="244" t="s">
        <v>227</v>
      </c>
    </row>
    <row r="196" s="14" customFormat="1">
      <c r="A196" s="14"/>
      <c r="B196" s="245"/>
      <c r="C196" s="246"/>
      <c r="D196" s="235" t="s">
        <v>238</v>
      </c>
      <c r="E196" s="247" t="s">
        <v>19</v>
      </c>
      <c r="F196" s="248" t="s">
        <v>240</v>
      </c>
      <c r="G196" s="246"/>
      <c r="H196" s="249">
        <v>31.879999999999999</v>
      </c>
      <c r="I196" s="250"/>
      <c r="J196" s="246"/>
      <c r="K196" s="246"/>
      <c r="L196" s="251"/>
      <c r="M196" s="252"/>
      <c r="N196" s="253"/>
      <c r="O196" s="253"/>
      <c r="P196" s="253"/>
      <c r="Q196" s="253"/>
      <c r="R196" s="253"/>
      <c r="S196" s="253"/>
      <c r="T196" s="253"/>
      <c r="U196" s="254"/>
      <c r="V196" s="14"/>
      <c r="W196" s="14"/>
      <c r="X196" s="14"/>
      <c r="Y196" s="14"/>
      <c r="Z196" s="14"/>
      <c r="AA196" s="14"/>
      <c r="AB196" s="14"/>
      <c r="AC196" s="14"/>
      <c r="AD196" s="14"/>
      <c r="AE196" s="14"/>
      <c r="AT196" s="255" t="s">
        <v>238</v>
      </c>
      <c r="AU196" s="255" t="s">
        <v>84</v>
      </c>
      <c r="AV196" s="14" t="s">
        <v>234</v>
      </c>
      <c r="AW196" s="14" t="s">
        <v>37</v>
      </c>
      <c r="AX196" s="14" t="s">
        <v>82</v>
      </c>
      <c r="AY196" s="255" t="s">
        <v>227</v>
      </c>
    </row>
    <row r="197" s="2" customFormat="1" ht="16.5" customHeight="1">
      <c r="A197" s="40"/>
      <c r="B197" s="41"/>
      <c r="C197" s="215" t="s">
        <v>508</v>
      </c>
      <c r="D197" s="215" t="s">
        <v>229</v>
      </c>
      <c r="E197" s="216" t="s">
        <v>639</v>
      </c>
      <c r="F197" s="217" t="s">
        <v>640</v>
      </c>
      <c r="G197" s="218" t="s">
        <v>259</v>
      </c>
      <c r="H197" s="219">
        <v>31.879999999999999</v>
      </c>
      <c r="I197" s="220"/>
      <c r="J197" s="221">
        <f>ROUND(I197*H197,2)</f>
        <v>0</v>
      </c>
      <c r="K197" s="217" t="s">
        <v>233</v>
      </c>
      <c r="L197" s="46"/>
      <c r="M197" s="222" t="s">
        <v>19</v>
      </c>
      <c r="N197" s="223" t="s">
        <v>46</v>
      </c>
      <c r="O197" s="86"/>
      <c r="P197" s="224">
        <f>O197*H197</f>
        <v>0</v>
      </c>
      <c r="Q197" s="224">
        <v>0.00029999999999999997</v>
      </c>
      <c r="R197" s="224">
        <f>Q197*H197</f>
        <v>0.0095639999999999996</v>
      </c>
      <c r="S197" s="224">
        <v>0</v>
      </c>
      <c r="T197" s="224">
        <f>S197*H197</f>
        <v>0</v>
      </c>
      <c r="U197" s="225" t="s">
        <v>19</v>
      </c>
      <c r="V197" s="40"/>
      <c r="W197" s="40"/>
      <c r="X197" s="40"/>
      <c r="Y197" s="40"/>
      <c r="Z197" s="40"/>
      <c r="AA197" s="40"/>
      <c r="AB197" s="40"/>
      <c r="AC197" s="40"/>
      <c r="AD197" s="40"/>
      <c r="AE197" s="40"/>
      <c r="AR197" s="226" t="s">
        <v>336</v>
      </c>
      <c r="AT197" s="226" t="s">
        <v>229</v>
      </c>
      <c r="AU197" s="226" t="s">
        <v>84</v>
      </c>
      <c r="AY197" s="19" t="s">
        <v>227</v>
      </c>
      <c r="BE197" s="227">
        <f>IF(N197="základní",J197,0)</f>
        <v>0</v>
      </c>
      <c r="BF197" s="227">
        <f>IF(N197="snížená",J197,0)</f>
        <v>0</v>
      </c>
      <c r="BG197" s="227">
        <f>IF(N197="zákl. přenesená",J197,0)</f>
        <v>0</v>
      </c>
      <c r="BH197" s="227">
        <f>IF(N197="sníž. přenesená",J197,0)</f>
        <v>0</v>
      </c>
      <c r="BI197" s="227">
        <f>IF(N197="nulová",J197,0)</f>
        <v>0</v>
      </c>
      <c r="BJ197" s="19" t="s">
        <v>82</v>
      </c>
      <c r="BK197" s="227">
        <f>ROUND(I197*H197,2)</f>
        <v>0</v>
      </c>
      <c r="BL197" s="19" t="s">
        <v>336</v>
      </c>
      <c r="BM197" s="226" t="s">
        <v>1398</v>
      </c>
    </row>
    <row r="198" s="2" customFormat="1">
      <c r="A198" s="40"/>
      <c r="B198" s="41"/>
      <c r="C198" s="42"/>
      <c r="D198" s="228" t="s">
        <v>236</v>
      </c>
      <c r="E198" s="42"/>
      <c r="F198" s="229" t="s">
        <v>642</v>
      </c>
      <c r="G198" s="42"/>
      <c r="H198" s="42"/>
      <c r="I198" s="230"/>
      <c r="J198" s="42"/>
      <c r="K198" s="42"/>
      <c r="L198" s="46"/>
      <c r="M198" s="231"/>
      <c r="N198" s="232"/>
      <c r="O198" s="86"/>
      <c r="P198" s="86"/>
      <c r="Q198" s="86"/>
      <c r="R198" s="86"/>
      <c r="S198" s="86"/>
      <c r="T198" s="86"/>
      <c r="U198" s="87"/>
      <c r="V198" s="40"/>
      <c r="W198" s="40"/>
      <c r="X198" s="40"/>
      <c r="Y198" s="40"/>
      <c r="Z198" s="40"/>
      <c r="AA198" s="40"/>
      <c r="AB198" s="40"/>
      <c r="AC198" s="40"/>
      <c r="AD198" s="40"/>
      <c r="AE198" s="40"/>
      <c r="AT198" s="19" t="s">
        <v>236</v>
      </c>
      <c r="AU198" s="19" t="s">
        <v>84</v>
      </c>
    </row>
    <row r="199" s="13" customFormat="1">
      <c r="A199" s="13"/>
      <c r="B199" s="233"/>
      <c r="C199" s="234"/>
      <c r="D199" s="235" t="s">
        <v>238</v>
      </c>
      <c r="E199" s="236" t="s">
        <v>19</v>
      </c>
      <c r="F199" s="237" t="s">
        <v>1383</v>
      </c>
      <c r="G199" s="234"/>
      <c r="H199" s="238">
        <v>31.879999999999999</v>
      </c>
      <c r="I199" s="239"/>
      <c r="J199" s="234"/>
      <c r="K199" s="234"/>
      <c r="L199" s="240"/>
      <c r="M199" s="241"/>
      <c r="N199" s="242"/>
      <c r="O199" s="242"/>
      <c r="P199" s="242"/>
      <c r="Q199" s="242"/>
      <c r="R199" s="242"/>
      <c r="S199" s="242"/>
      <c r="T199" s="242"/>
      <c r="U199" s="243"/>
      <c r="V199" s="13"/>
      <c r="W199" s="13"/>
      <c r="X199" s="13"/>
      <c r="Y199" s="13"/>
      <c r="Z199" s="13"/>
      <c r="AA199" s="13"/>
      <c r="AB199" s="13"/>
      <c r="AC199" s="13"/>
      <c r="AD199" s="13"/>
      <c r="AE199" s="13"/>
      <c r="AT199" s="244" t="s">
        <v>238</v>
      </c>
      <c r="AU199" s="244" t="s">
        <v>84</v>
      </c>
      <c r="AV199" s="13" t="s">
        <v>84</v>
      </c>
      <c r="AW199" s="13" t="s">
        <v>37</v>
      </c>
      <c r="AX199" s="13" t="s">
        <v>75</v>
      </c>
      <c r="AY199" s="244" t="s">
        <v>227</v>
      </c>
    </row>
    <row r="200" s="14" customFormat="1">
      <c r="A200" s="14"/>
      <c r="B200" s="245"/>
      <c r="C200" s="246"/>
      <c r="D200" s="235" t="s">
        <v>238</v>
      </c>
      <c r="E200" s="247" t="s">
        <v>19</v>
      </c>
      <c r="F200" s="248" t="s">
        <v>240</v>
      </c>
      <c r="G200" s="246"/>
      <c r="H200" s="249">
        <v>31.879999999999999</v>
      </c>
      <c r="I200" s="250"/>
      <c r="J200" s="246"/>
      <c r="K200" s="246"/>
      <c r="L200" s="251"/>
      <c r="M200" s="252"/>
      <c r="N200" s="253"/>
      <c r="O200" s="253"/>
      <c r="P200" s="253"/>
      <c r="Q200" s="253"/>
      <c r="R200" s="253"/>
      <c r="S200" s="253"/>
      <c r="T200" s="253"/>
      <c r="U200" s="254"/>
      <c r="V200" s="14"/>
      <c r="W200" s="14"/>
      <c r="X200" s="14"/>
      <c r="Y200" s="14"/>
      <c r="Z200" s="14"/>
      <c r="AA200" s="14"/>
      <c r="AB200" s="14"/>
      <c r="AC200" s="14"/>
      <c r="AD200" s="14"/>
      <c r="AE200" s="14"/>
      <c r="AT200" s="255" t="s">
        <v>238</v>
      </c>
      <c r="AU200" s="255" t="s">
        <v>84</v>
      </c>
      <c r="AV200" s="14" t="s">
        <v>234</v>
      </c>
      <c r="AW200" s="14" t="s">
        <v>37</v>
      </c>
      <c r="AX200" s="14" t="s">
        <v>82</v>
      </c>
      <c r="AY200" s="255" t="s">
        <v>227</v>
      </c>
    </row>
    <row r="201" s="2" customFormat="1" ht="24.15" customHeight="1">
      <c r="A201" s="40"/>
      <c r="B201" s="41"/>
      <c r="C201" s="256" t="s">
        <v>514</v>
      </c>
      <c r="D201" s="256" t="s">
        <v>241</v>
      </c>
      <c r="E201" s="257" t="s">
        <v>644</v>
      </c>
      <c r="F201" s="258" t="s">
        <v>645</v>
      </c>
      <c r="G201" s="259" t="s">
        <v>259</v>
      </c>
      <c r="H201" s="260">
        <v>35.067999999999998</v>
      </c>
      <c r="I201" s="261"/>
      <c r="J201" s="262">
        <f>ROUND(I201*H201,2)</f>
        <v>0</v>
      </c>
      <c r="K201" s="258" t="s">
        <v>233</v>
      </c>
      <c r="L201" s="263"/>
      <c r="M201" s="264" t="s">
        <v>19</v>
      </c>
      <c r="N201" s="265" t="s">
        <v>46</v>
      </c>
      <c r="O201" s="86"/>
      <c r="P201" s="224">
        <f>O201*H201</f>
        <v>0</v>
      </c>
      <c r="Q201" s="224">
        <v>0.0051000000000000004</v>
      </c>
      <c r="R201" s="224">
        <f>Q201*H201</f>
        <v>0.1788468</v>
      </c>
      <c r="S201" s="224">
        <v>0</v>
      </c>
      <c r="T201" s="224">
        <f>S201*H201</f>
        <v>0</v>
      </c>
      <c r="U201" s="225" t="s">
        <v>19</v>
      </c>
      <c r="V201" s="40"/>
      <c r="W201" s="40"/>
      <c r="X201" s="40"/>
      <c r="Y201" s="40"/>
      <c r="Z201" s="40"/>
      <c r="AA201" s="40"/>
      <c r="AB201" s="40"/>
      <c r="AC201" s="40"/>
      <c r="AD201" s="40"/>
      <c r="AE201" s="40"/>
      <c r="AR201" s="226" t="s">
        <v>491</v>
      </c>
      <c r="AT201" s="226" t="s">
        <v>241</v>
      </c>
      <c r="AU201" s="226" t="s">
        <v>84</v>
      </c>
      <c r="AY201" s="19" t="s">
        <v>227</v>
      </c>
      <c r="BE201" s="227">
        <f>IF(N201="základní",J201,0)</f>
        <v>0</v>
      </c>
      <c r="BF201" s="227">
        <f>IF(N201="snížená",J201,0)</f>
        <v>0</v>
      </c>
      <c r="BG201" s="227">
        <f>IF(N201="zákl. přenesená",J201,0)</f>
        <v>0</v>
      </c>
      <c r="BH201" s="227">
        <f>IF(N201="sníž. přenesená",J201,0)</f>
        <v>0</v>
      </c>
      <c r="BI201" s="227">
        <f>IF(N201="nulová",J201,0)</f>
        <v>0</v>
      </c>
      <c r="BJ201" s="19" t="s">
        <v>82</v>
      </c>
      <c r="BK201" s="227">
        <f>ROUND(I201*H201,2)</f>
        <v>0</v>
      </c>
      <c r="BL201" s="19" t="s">
        <v>336</v>
      </c>
      <c r="BM201" s="226" t="s">
        <v>1399</v>
      </c>
    </row>
    <row r="202" s="13" customFormat="1">
      <c r="A202" s="13"/>
      <c r="B202" s="233"/>
      <c r="C202" s="234"/>
      <c r="D202" s="235" t="s">
        <v>238</v>
      </c>
      <c r="E202" s="234"/>
      <c r="F202" s="237" t="s">
        <v>1400</v>
      </c>
      <c r="G202" s="234"/>
      <c r="H202" s="238">
        <v>35.067999999999998</v>
      </c>
      <c r="I202" s="239"/>
      <c r="J202" s="234"/>
      <c r="K202" s="234"/>
      <c r="L202" s="240"/>
      <c r="M202" s="241"/>
      <c r="N202" s="242"/>
      <c r="O202" s="242"/>
      <c r="P202" s="242"/>
      <c r="Q202" s="242"/>
      <c r="R202" s="242"/>
      <c r="S202" s="242"/>
      <c r="T202" s="242"/>
      <c r="U202" s="243"/>
      <c r="V202" s="13"/>
      <c r="W202" s="13"/>
      <c r="X202" s="13"/>
      <c r="Y202" s="13"/>
      <c r="Z202" s="13"/>
      <c r="AA202" s="13"/>
      <c r="AB202" s="13"/>
      <c r="AC202" s="13"/>
      <c r="AD202" s="13"/>
      <c r="AE202" s="13"/>
      <c r="AT202" s="244" t="s">
        <v>238</v>
      </c>
      <c r="AU202" s="244" t="s">
        <v>84</v>
      </c>
      <c r="AV202" s="13" t="s">
        <v>84</v>
      </c>
      <c r="AW202" s="13" t="s">
        <v>4</v>
      </c>
      <c r="AX202" s="13" t="s">
        <v>82</v>
      </c>
      <c r="AY202" s="244" t="s">
        <v>227</v>
      </c>
    </row>
    <row r="203" s="2" customFormat="1" ht="16.5" customHeight="1">
      <c r="A203" s="40"/>
      <c r="B203" s="41"/>
      <c r="C203" s="215" t="s">
        <v>521</v>
      </c>
      <c r="D203" s="215" t="s">
        <v>229</v>
      </c>
      <c r="E203" s="216" t="s">
        <v>649</v>
      </c>
      <c r="F203" s="217" t="s">
        <v>650</v>
      </c>
      <c r="G203" s="218" t="s">
        <v>309</v>
      </c>
      <c r="H203" s="219">
        <v>30.829999999999998</v>
      </c>
      <c r="I203" s="220"/>
      <c r="J203" s="221">
        <f>ROUND(I203*H203,2)</f>
        <v>0</v>
      </c>
      <c r="K203" s="217" t="s">
        <v>233</v>
      </c>
      <c r="L203" s="46"/>
      <c r="M203" s="222" t="s">
        <v>19</v>
      </c>
      <c r="N203" s="223" t="s">
        <v>46</v>
      </c>
      <c r="O203" s="86"/>
      <c r="P203" s="224">
        <f>O203*H203</f>
        <v>0</v>
      </c>
      <c r="Q203" s="224">
        <v>1.0000000000000001E-05</v>
      </c>
      <c r="R203" s="224">
        <f>Q203*H203</f>
        <v>0.00030830000000000001</v>
      </c>
      <c r="S203" s="224">
        <v>0</v>
      </c>
      <c r="T203" s="224">
        <f>S203*H203</f>
        <v>0</v>
      </c>
      <c r="U203" s="225" t="s">
        <v>19</v>
      </c>
      <c r="V203" s="40"/>
      <c r="W203" s="40"/>
      <c r="X203" s="40"/>
      <c r="Y203" s="40"/>
      <c r="Z203" s="40"/>
      <c r="AA203" s="40"/>
      <c r="AB203" s="40"/>
      <c r="AC203" s="40"/>
      <c r="AD203" s="40"/>
      <c r="AE203" s="40"/>
      <c r="AR203" s="226" t="s">
        <v>336</v>
      </c>
      <c r="AT203" s="226" t="s">
        <v>229</v>
      </c>
      <c r="AU203" s="226" t="s">
        <v>84</v>
      </c>
      <c r="AY203" s="19" t="s">
        <v>227</v>
      </c>
      <c r="BE203" s="227">
        <f>IF(N203="základní",J203,0)</f>
        <v>0</v>
      </c>
      <c r="BF203" s="227">
        <f>IF(N203="snížená",J203,0)</f>
        <v>0</v>
      </c>
      <c r="BG203" s="227">
        <f>IF(N203="zákl. přenesená",J203,0)</f>
        <v>0</v>
      </c>
      <c r="BH203" s="227">
        <f>IF(N203="sníž. přenesená",J203,0)</f>
        <v>0</v>
      </c>
      <c r="BI203" s="227">
        <f>IF(N203="nulová",J203,0)</f>
        <v>0</v>
      </c>
      <c r="BJ203" s="19" t="s">
        <v>82</v>
      </c>
      <c r="BK203" s="227">
        <f>ROUND(I203*H203,2)</f>
        <v>0</v>
      </c>
      <c r="BL203" s="19" t="s">
        <v>336</v>
      </c>
      <c r="BM203" s="226" t="s">
        <v>1401</v>
      </c>
    </row>
    <row r="204" s="2" customFormat="1">
      <c r="A204" s="40"/>
      <c r="B204" s="41"/>
      <c r="C204" s="42"/>
      <c r="D204" s="228" t="s">
        <v>236</v>
      </c>
      <c r="E204" s="42"/>
      <c r="F204" s="229" t="s">
        <v>652</v>
      </c>
      <c r="G204" s="42"/>
      <c r="H204" s="42"/>
      <c r="I204" s="230"/>
      <c r="J204" s="42"/>
      <c r="K204" s="42"/>
      <c r="L204" s="46"/>
      <c r="M204" s="231"/>
      <c r="N204" s="232"/>
      <c r="O204" s="86"/>
      <c r="P204" s="86"/>
      <c r="Q204" s="86"/>
      <c r="R204" s="86"/>
      <c r="S204" s="86"/>
      <c r="T204" s="86"/>
      <c r="U204" s="87"/>
      <c r="V204" s="40"/>
      <c r="W204" s="40"/>
      <c r="X204" s="40"/>
      <c r="Y204" s="40"/>
      <c r="Z204" s="40"/>
      <c r="AA204" s="40"/>
      <c r="AB204" s="40"/>
      <c r="AC204" s="40"/>
      <c r="AD204" s="40"/>
      <c r="AE204" s="40"/>
      <c r="AT204" s="19" t="s">
        <v>236</v>
      </c>
      <c r="AU204" s="19" t="s">
        <v>84</v>
      </c>
    </row>
    <row r="205" s="13" customFormat="1">
      <c r="A205" s="13"/>
      <c r="B205" s="233"/>
      <c r="C205" s="234"/>
      <c r="D205" s="235" t="s">
        <v>238</v>
      </c>
      <c r="E205" s="236" t="s">
        <v>19</v>
      </c>
      <c r="F205" s="237" t="s">
        <v>1402</v>
      </c>
      <c r="G205" s="234"/>
      <c r="H205" s="238">
        <v>13.699999999999999</v>
      </c>
      <c r="I205" s="239"/>
      <c r="J205" s="234"/>
      <c r="K205" s="234"/>
      <c r="L205" s="240"/>
      <c r="M205" s="241"/>
      <c r="N205" s="242"/>
      <c r="O205" s="242"/>
      <c r="P205" s="242"/>
      <c r="Q205" s="242"/>
      <c r="R205" s="242"/>
      <c r="S205" s="242"/>
      <c r="T205" s="242"/>
      <c r="U205" s="243"/>
      <c r="V205" s="13"/>
      <c r="W205" s="13"/>
      <c r="X205" s="13"/>
      <c r="Y205" s="13"/>
      <c r="Z205" s="13"/>
      <c r="AA205" s="13"/>
      <c r="AB205" s="13"/>
      <c r="AC205" s="13"/>
      <c r="AD205" s="13"/>
      <c r="AE205" s="13"/>
      <c r="AT205" s="244" t="s">
        <v>238</v>
      </c>
      <c r="AU205" s="244" t="s">
        <v>84</v>
      </c>
      <c r="AV205" s="13" t="s">
        <v>84</v>
      </c>
      <c r="AW205" s="13" t="s">
        <v>37</v>
      </c>
      <c r="AX205" s="13" t="s">
        <v>75</v>
      </c>
      <c r="AY205" s="244" t="s">
        <v>227</v>
      </c>
    </row>
    <row r="206" s="13" customFormat="1">
      <c r="A206" s="13"/>
      <c r="B206" s="233"/>
      <c r="C206" s="234"/>
      <c r="D206" s="235" t="s">
        <v>238</v>
      </c>
      <c r="E206" s="236" t="s">
        <v>19</v>
      </c>
      <c r="F206" s="237" t="s">
        <v>1403</v>
      </c>
      <c r="G206" s="234"/>
      <c r="H206" s="238">
        <v>17.129999999999999</v>
      </c>
      <c r="I206" s="239"/>
      <c r="J206" s="234"/>
      <c r="K206" s="234"/>
      <c r="L206" s="240"/>
      <c r="M206" s="241"/>
      <c r="N206" s="242"/>
      <c r="O206" s="242"/>
      <c r="P206" s="242"/>
      <c r="Q206" s="242"/>
      <c r="R206" s="242"/>
      <c r="S206" s="242"/>
      <c r="T206" s="242"/>
      <c r="U206" s="243"/>
      <c r="V206" s="13"/>
      <c r="W206" s="13"/>
      <c r="X206" s="13"/>
      <c r="Y206" s="13"/>
      <c r="Z206" s="13"/>
      <c r="AA206" s="13"/>
      <c r="AB206" s="13"/>
      <c r="AC206" s="13"/>
      <c r="AD206" s="13"/>
      <c r="AE206" s="13"/>
      <c r="AT206" s="244" t="s">
        <v>238</v>
      </c>
      <c r="AU206" s="244" t="s">
        <v>84</v>
      </c>
      <c r="AV206" s="13" t="s">
        <v>84</v>
      </c>
      <c r="AW206" s="13" t="s">
        <v>37</v>
      </c>
      <c r="AX206" s="13" t="s">
        <v>75</v>
      </c>
      <c r="AY206" s="244" t="s">
        <v>227</v>
      </c>
    </row>
    <row r="207" s="14" customFormat="1">
      <c r="A207" s="14"/>
      <c r="B207" s="245"/>
      <c r="C207" s="246"/>
      <c r="D207" s="235" t="s">
        <v>238</v>
      </c>
      <c r="E207" s="247" t="s">
        <v>19</v>
      </c>
      <c r="F207" s="248" t="s">
        <v>240</v>
      </c>
      <c r="G207" s="246"/>
      <c r="H207" s="249">
        <v>30.829999999999998</v>
      </c>
      <c r="I207" s="250"/>
      <c r="J207" s="246"/>
      <c r="K207" s="246"/>
      <c r="L207" s="251"/>
      <c r="M207" s="252"/>
      <c r="N207" s="253"/>
      <c r="O207" s="253"/>
      <c r="P207" s="253"/>
      <c r="Q207" s="253"/>
      <c r="R207" s="253"/>
      <c r="S207" s="253"/>
      <c r="T207" s="253"/>
      <c r="U207" s="254"/>
      <c r="V207" s="14"/>
      <c r="W207" s="14"/>
      <c r="X207" s="14"/>
      <c r="Y207" s="14"/>
      <c r="Z207" s="14"/>
      <c r="AA207" s="14"/>
      <c r="AB207" s="14"/>
      <c r="AC207" s="14"/>
      <c r="AD207" s="14"/>
      <c r="AE207" s="14"/>
      <c r="AT207" s="255" t="s">
        <v>238</v>
      </c>
      <c r="AU207" s="255" t="s">
        <v>84</v>
      </c>
      <c r="AV207" s="14" t="s">
        <v>234</v>
      </c>
      <c r="AW207" s="14" t="s">
        <v>37</v>
      </c>
      <c r="AX207" s="14" t="s">
        <v>82</v>
      </c>
      <c r="AY207" s="255" t="s">
        <v>227</v>
      </c>
    </row>
    <row r="208" s="2" customFormat="1" ht="16.5" customHeight="1">
      <c r="A208" s="40"/>
      <c r="B208" s="41"/>
      <c r="C208" s="256" t="s">
        <v>526</v>
      </c>
      <c r="D208" s="256" t="s">
        <v>241</v>
      </c>
      <c r="E208" s="257" t="s">
        <v>655</v>
      </c>
      <c r="F208" s="258" t="s">
        <v>656</v>
      </c>
      <c r="G208" s="259" t="s">
        <v>309</v>
      </c>
      <c r="H208" s="260">
        <v>36.996000000000002</v>
      </c>
      <c r="I208" s="261"/>
      <c r="J208" s="262">
        <f>ROUND(I208*H208,2)</f>
        <v>0</v>
      </c>
      <c r="K208" s="258" t="s">
        <v>19</v>
      </c>
      <c r="L208" s="263"/>
      <c r="M208" s="264" t="s">
        <v>19</v>
      </c>
      <c r="N208" s="265" t="s">
        <v>46</v>
      </c>
      <c r="O208" s="86"/>
      <c r="P208" s="224">
        <f>O208*H208</f>
        <v>0</v>
      </c>
      <c r="Q208" s="224">
        <v>0.00020000000000000001</v>
      </c>
      <c r="R208" s="224">
        <f>Q208*H208</f>
        <v>0.0073992000000000007</v>
      </c>
      <c r="S208" s="224">
        <v>0</v>
      </c>
      <c r="T208" s="224">
        <f>S208*H208</f>
        <v>0</v>
      </c>
      <c r="U208" s="225" t="s">
        <v>19</v>
      </c>
      <c r="V208" s="40"/>
      <c r="W208" s="40"/>
      <c r="X208" s="40"/>
      <c r="Y208" s="40"/>
      <c r="Z208" s="40"/>
      <c r="AA208" s="40"/>
      <c r="AB208" s="40"/>
      <c r="AC208" s="40"/>
      <c r="AD208" s="40"/>
      <c r="AE208" s="40"/>
      <c r="AR208" s="226" t="s">
        <v>491</v>
      </c>
      <c r="AT208" s="226" t="s">
        <v>241</v>
      </c>
      <c r="AU208" s="226" t="s">
        <v>84</v>
      </c>
      <c r="AY208" s="19" t="s">
        <v>227</v>
      </c>
      <c r="BE208" s="227">
        <f>IF(N208="základní",J208,0)</f>
        <v>0</v>
      </c>
      <c r="BF208" s="227">
        <f>IF(N208="snížená",J208,0)</f>
        <v>0</v>
      </c>
      <c r="BG208" s="227">
        <f>IF(N208="zákl. přenesená",J208,0)</f>
        <v>0</v>
      </c>
      <c r="BH208" s="227">
        <f>IF(N208="sníž. přenesená",J208,0)</f>
        <v>0</v>
      </c>
      <c r="BI208" s="227">
        <f>IF(N208="nulová",J208,0)</f>
        <v>0</v>
      </c>
      <c r="BJ208" s="19" t="s">
        <v>82</v>
      </c>
      <c r="BK208" s="227">
        <f>ROUND(I208*H208,2)</f>
        <v>0</v>
      </c>
      <c r="BL208" s="19" t="s">
        <v>336</v>
      </c>
      <c r="BM208" s="226" t="s">
        <v>1404</v>
      </c>
    </row>
    <row r="209" s="13" customFormat="1">
      <c r="A209" s="13"/>
      <c r="B209" s="233"/>
      <c r="C209" s="234"/>
      <c r="D209" s="235" t="s">
        <v>238</v>
      </c>
      <c r="E209" s="234"/>
      <c r="F209" s="237" t="s">
        <v>1405</v>
      </c>
      <c r="G209" s="234"/>
      <c r="H209" s="238">
        <v>36.996000000000002</v>
      </c>
      <c r="I209" s="239"/>
      <c r="J209" s="234"/>
      <c r="K209" s="234"/>
      <c r="L209" s="240"/>
      <c r="M209" s="241"/>
      <c r="N209" s="242"/>
      <c r="O209" s="242"/>
      <c r="P209" s="242"/>
      <c r="Q209" s="242"/>
      <c r="R209" s="242"/>
      <c r="S209" s="242"/>
      <c r="T209" s="242"/>
      <c r="U209" s="243"/>
      <c r="V209" s="13"/>
      <c r="W209" s="13"/>
      <c r="X209" s="13"/>
      <c r="Y209" s="13"/>
      <c r="Z209" s="13"/>
      <c r="AA209" s="13"/>
      <c r="AB209" s="13"/>
      <c r="AC209" s="13"/>
      <c r="AD209" s="13"/>
      <c r="AE209" s="13"/>
      <c r="AT209" s="244" t="s">
        <v>238</v>
      </c>
      <c r="AU209" s="244" t="s">
        <v>84</v>
      </c>
      <c r="AV209" s="13" t="s">
        <v>84</v>
      </c>
      <c r="AW209" s="13" t="s">
        <v>4</v>
      </c>
      <c r="AX209" s="13" t="s">
        <v>82</v>
      </c>
      <c r="AY209" s="244" t="s">
        <v>227</v>
      </c>
    </row>
    <row r="210" s="2" customFormat="1" ht="16.5" customHeight="1">
      <c r="A210" s="40"/>
      <c r="B210" s="41"/>
      <c r="C210" s="215" t="s">
        <v>531</v>
      </c>
      <c r="D210" s="215" t="s">
        <v>229</v>
      </c>
      <c r="E210" s="216" t="s">
        <v>660</v>
      </c>
      <c r="F210" s="217" t="s">
        <v>661</v>
      </c>
      <c r="G210" s="218" t="s">
        <v>309</v>
      </c>
      <c r="H210" s="219">
        <v>30.829999999999998</v>
      </c>
      <c r="I210" s="220"/>
      <c r="J210" s="221">
        <f>ROUND(I210*H210,2)</f>
        <v>0</v>
      </c>
      <c r="K210" s="217" t="s">
        <v>233</v>
      </c>
      <c r="L210" s="46"/>
      <c r="M210" s="222" t="s">
        <v>19</v>
      </c>
      <c r="N210" s="223" t="s">
        <v>46</v>
      </c>
      <c r="O210" s="86"/>
      <c r="P210" s="224">
        <f>O210*H210</f>
        <v>0</v>
      </c>
      <c r="Q210" s="224">
        <v>3.0000000000000001E-05</v>
      </c>
      <c r="R210" s="224">
        <f>Q210*H210</f>
        <v>0.00092489999999999998</v>
      </c>
      <c r="S210" s="224">
        <v>0</v>
      </c>
      <c r="T210" s="224">
        <f>S210*H210</f>
        <v>0</v>
      </c>
      <c r="U210" s="225" t="s">
        <v>19</v>
      </c>
      <c r="V210" s="40"/>
      <c r="W210" s="40"/>
      <c r="X210" s="40"/>
      <c r="Y210" s="40"/>
      <c r="Z210" s="40"/>
      <c r="AA210" s="40"/>
      <c r="AB210" s="40"/>
      <c r="AC210" s="40"/>
      <c r="AD210" s="40"/>
      <c r="AE210" s="40"/>
      <c r="AR210" s="226" t="s">
        <v>336</v>
      </c>
      <c r="AT210" s="226" t="s">
        <v>229</v>
      </c>
      <c r="AU210" s="226" t="s">
        <v>84</v>
      </c>
      <c r="AY210" s="19" t="s">
        <v>227</v>
      </c>
      <c r="BE210" s="227">
        <f>IF(N210="základní",J210,0)</f>
        <v>0</v>
      </c>
      <c r="BF210" s="227">
        <f>IF(N210="snížená",J210,0)</f>
        <v>0</v>
      </c>
      <c r="BG210" s="227">
        <f>IF(N210="zákl. přenesená",J210,0)</f>
        <v>0</v>
      </c>
      <c r="BH210" s="227">
        <f>IF(N210="sníž. přenesená",J210,0)</f>
        <v>0</v>
      </c>
      <c r="BI210" s="227">
        <f>IF(N210="nulová",J210,0)</f>
        <v>0</v>
      </c>
      <c r="BJ210" s="19" t="s">
        <v>82</v>
      </c>
      <c r="BK210" s="227">
        <f>ROUND(I210*H210,2)</f>
        <v>0</v>
      </c>
      <c r="BL210" s="19" t="s">
        <v>336</v>
      </c>
      <c r="BM210" s="226" t="s">
        <v>1406</v>
      </c>
    </row>
    <row r="211" s="2" customFormat="1">
      <c r="A211" s="40"/>
      <c r="B211" s="41"/>
      <c r="C211" s="42"/>
      <c r="D211" s="228" t="s">
        <v>236</v>
      </c>
      <c r="E211" s="42"/>
      <c r="F211" s="229" t="s">
        <v>663</v>
      </c>
      <c r="G211" s="42"/>
      <c r="H211" s="42"/>
      <c r="I211" s="230"/>
      <c r="J211" s="42"/>
      <c r="K211" s="42"/>
      <c r="L211" s="46"/>
      <c r="M211" s="231"/>
      <c r="N211" s="232"/>
      <c r="O211" s="86"/>
      <c r="P211" s="86"/>
      <c r="Q211" s="86"/>
      <c r="R211" s="86"/>
      <c r="S211" s="86"/>
      <c r="T211" s="86"/>
      <c r="U211" s="87"/>
      <c r="V211" s="40"/>
      <c r="W211" s="40"/>
      <c r="X211" s="40"/>
      <c r="Y211" s="40"/>
      <c r="Z211" s="40"/>
      <c r="AA211" s="40"/>
      <c r="AB211" s="40"/>
      <c r="AC211" s="40"/>
      <c r="AD211" s="40"/>
      <c r="AE211" s="40"/>
      <c r="AT211" s="19" t="s">
        <v>236</v>
      </c>
      <c r="AU211" s="19" t="s">
        <v>84</v>
      </c>
    </row>
    <row r="212" s="13" customFormat="1">
      <c r="A212" s="13"/>
      <c r="B212" s="233"/>
      <c r="C212" s="234"/>
      <c r="D212" s="235" t="s">
        <v>238</v>
      </c>
      <c r="E212" s="236" t="s">
        <v>19</v>
      </c>
      <c r="F212" s="237" t="s">
        <v>1407</v>
      </c>
      <c r="G212" s="234"/>
      <c r="H212" s="238">
        <v>30.829999999999998</v>
      </c>
      <c r="I212" s="239"/>
      <c r="J212" s="234"/>
      <c r="K212" s="234"/>
      <c r="L212" s="240"/>
      <c r="M212" s="241"/>
      <c r="N212" s="242"/>
      <c r="O212" s="242"/>
      <c r="P212" s="242"/>
      <c r="Q212" s="242"/>
      <c r="R212" s="242"/>
      <c r="S212" s="242"/>
      <c r="T212" s="242"/>
      <c r="U212" s="243"/>
      <c r="V212" s="13"/>
      <c r="W212" s="13"/>
      <c r="X212" s="13"/>
      <c r="Y212" s="13"/>
      <c r="Z212" s="13"/>
      <c r="AA212" s="13"/>
      <c r="AB212" s="13"/>
      <c r="AC212" s="13"/>
      <c r="AD212" s="13"/>
      <c r="AE212" s="13"/>
      <c r="AT212" s="244" t="s">
        <v>238</v>
      </c>
      <c r="AU212" s="244" t="s">
        <v>84</v>
      </c>
      <c r="AV212" s="13" t="s">
        <v>84</v>
      </c>
      <c r="AW212" s="13" t="s">
        <v>37</v>
      </c>
      <c r="AX212" s="13" t="s">
        <v>75</v>
      </c>
      <c r="AY212" s="244" t="s">
        <v>227</v>
      </c>
    </row>
    <row r="213" s="14" customFormat="1">
      <c r="A213" s="14"/>
      <c r="B213" s="245"/>
      <c r="C213" s="246"/>
      <c r="D213" s="235" t="s">
        <v>238</v>
      </c>
      <c r="E213" s="247" t="s">
        <v>19</v>
      </c>
      <c r="F213" s="248" t="s">
        <v>240</v>
      </c>
      <c r="G213" s="246"/>
      <c r="H213" s="249">
        <v>30.829999999999998</v>
      </c>
      <c r="I213" s="250"/>
      <c r="J213" s="246"/>
      <c r="K213" s="246"/>
      <c r="L213" s="251"/>
      <c r="M213" s="252"/>
      <c r="N213" s="253"/>
      <c r="O213" s="253"/>
      <c r="P213" s="253"/>
      <c r="Q213" s="253"/>
      <c r="R213" s="253"/>
      <c r="S213" s="253"/>
      <c r="T213" s="253"/>
      <c r="U213" s="254"/>
      <c r="V213" s="14"/>
      <c r="W213" s="14"/>
      <c r="X213" s="14"/>
      <c r="Y213" s="14"/>
      <c r="Z213" s="14"/>
      <c r="AA213" s="14"/>
      <c r="AB213" s="14"/>
      <c r="AC213" s="14"/>
      <c r="AD213" s="14"/>
      <c r="AE213" s="14"/>
      <c r="AT213" s="255" t="s">
        <v>238</v>
      </c>
      <c r="AU213" s="255" t="s">
        <v>84</v>
      </c>
      <c r="AV213" s="14" t="s">
        <v>234</v>
      </c>
      <c r="AW213" s="14" t="s">
        <v>37</v>
      </c>
      <c r="AX213" s="14" t="s">
        <v>82</v>
      </c>
      <c r="AY213" s="255" t="s">
        <v>227</v>
      </c>
    </row>
    <row r="214" s="2" customFormat="1" ht="24.15" customHeight="1">
      <c r="A214" s="40"/>
      <c r="B214" s="41"/>
      <c r="C214" s="215" t="s">
        <v>538</v>
      </c>
      <c r="D214" s="215" t="s">
        <v>229</v>
      </c>
      <c r="E214" s="216" t="s">
        <v>666</v>
      </c>
      <c r="F214" s="217" t="s">
        <v>667</v>
      </c>
      <c r="G214" s="218" t="s">
        <v>244</v>
      </c>
      <c r="H214" s="219">
        <v>0.58599999999999997</v>
      </c>
      <c r="I214" s="220"/>
      <c r="J214" s="221">
        <f>ROUND(I214*H214,2)</f>
        <v>0</v>
      </c>
      <c r="K214" s="217" t="s">
        <v>233</v>
      </c>
      <c r="L214" s="46"/>
      <c r="M214" s="222" t="s">
        <v>19</v>
      </c>
      <c r="N214" s="223" t="s">
        <v>46</v>
      </c>
      <c r="O214" s="86"/>
      <c r="P214" s="224">
        <f>O214*H214</f>
        <v>0</v>
      </c>
      <c r="Q214" s="224">
        <v>0</v>
      </c>
      <c r="R214" s="224">
        <f>Q214*H214</f>
        <v>0</v>
      </c>
      <c r="S214" s="224">
        <v>0</v>
      </c>
      <c r="T214" s="224">
        <f>S214*H214</f>
        <v>0</v>
      </c>
      <c r="U214" s="225" t="s">
        <v>19</v>
      </c>
      <c r="V214" s="40"/>
      <c r="W214" s="40"/>
      <c r="X214" s="40"/>
      <c r="Y214" s="40"/>
      <c r="Z214" s="40"/>
      <c r="AA214" s="40"/>
      <c r="AB214" s="40"/>
      <c r="AC214" s="40"/>
      <c r="AD214" s="40"/>
      <c r="AE214" s="40"/>
      <c r="AR214" s="226" t="s">
        <v>336</v>
      </c>
      <c r="AT214" s="226" t="s">
        <v>229</v>
      </c>
      <c r="AU214" s="226" t="s">
        <v>84</v>
      </c>
      <c r="AY214" s="19" t="s">
        <v>227</v>
      </c>
      <c r="BE214" s="227">
        <f>IF(N214="základní",J214,0)</f>
        <v>0</v>
      </c>
      <c r="BF214" s="227">
        <f>IF(N214="snížená",J214,0)</f>
        <v>0</v>
      </c>
      <c r="BG214" s="227">
        <f>IF(N214="zákl. přenesená",J214,0)</f>
        <v>0</v>
      </c>
      <c r="BH214" s="227">
        <f>IF(N214="sníž. přenesená",J214,0)</f>
        <v>0</v>
      </c>
      <c r="BI214" s="227">
        <f>IF(N214="nulová",J214,0)</f>
        <v>0</v>
      </c>
      <c r="BJ214" s="19" t="s">
        <v>82</v>
      </c>
      <c r="BK214" s="227">
        <f>ROUND(I214*H214,2)</f>
        <v>0</v>
      </c>
      <c r="BL214" s="19" t="s">
        <v>336</v>
      </c>
      <c r="BM214" s="226" t="s">
        <v>1408</v>
      </c>
    </row>
    <row r="215" s="2" customFormat="1">
      <c r="A215" s="40"/>
      <c r="B215" s="41"/>
      <c r="C215" s="42"/>
      <c r="D215" s="228" t="s">
        <v>236</v>
      </c>
      <c r="E215" s="42"/>
      <c r="F215" s="229" t="s">
        <v>669</v>
      </c>
      <c r="G215" s="42"/>
      <c r="H215" s="42"/>
      <c r="I215" s="230"/>
      <c r="J215" s="42"/>
      <c r="K215" s="42"/>
      <c r="L215" s="46"/>
      <c r="M215" s="231"/>
      <c r="N215" s="232"/>
      <c r="O215" s="86"/>
      <c r="P215" s="86"/>
      <c r="Q215" s="86"/>
      <c r="R215" s="86"/>
      <c r="S215" s="86"/>
      <c r="T215" s="86"/>
      <c r="U215" s="87"/>
      <c r="V215" s="40"/>
      <c r="W215" s="40"/>
      <c r="X215" s="40"/>
      <c r="Y215" s="40"/>
      <c r="Z215" s="40"/>
      <c r="AA215" s="40"/>
      <c r="AB215" s="40"/>
      <c r="AC215" s="40"/>
      <c r="AD215" s="40"/>
      <c r="AE215" s="40"/>
      <c r="AT215" s="19" t="s">
        <v>236</v>
      </c>
      <c r="AU215" s="19" t="s">
        <v>84</v>
      </c>
    </row>
    <row r="216" s="12" customFormat="1" ht="22.8" customHeight="1">
      <c r="A216" s="12"/>
      <c r="B216" s="199"/>
      <c r="C216" s="200"/>
      <c r="D216" s="201" t="s">
        <v>74</v>
      </c>
      <c r="E216" s="213" t="s">
        <v>357</v>
      </c>
      <c r="F216" s="213" t="s">
        <v>358</v>
      </c>
      <c r="G216" s="200"/>
      <c r="H216" s="200"/>
      <c r="I216" s="203"/>
      <c r="J216" s="214">
        <f>BK216</f>
        <v>0</v>
      </c>
      <c r="K216" s="200"/>
      <c r="L216" s="205"/>
      <c r="M216" s="206"/>
      <c r="N216" s="207"/>
      <c r="O216" s="207"/>
      <c r="P216" s="208">
        <f>SUM(P217:P228)</f>
        <v>0</v>
      </c>
      <c r="Q216" s="207"/>
      <c r="R216" s="208">
        <f>SUM(R217:R228)</f>
        <v>0.061233799999999998</v>
      </c>
      <c r="S216" s="207"/>
      <c r="T216" s="208">
        <f>SUM(T217:T228)</f>
        <v>0</v>
      </c>
      <c r="U216" s="209"/>
      <c r="V216" s="12"/>
      <c r="W216" s="12"/>
      <c r="X216" s="12"/>
      <c r="Y216" s="12"/>
      <c r="Z216" s="12"/>
      <c r="AA216" s="12"/>
      <c r="AB216" s="12"/>
      <c r="AC216" s="12"/>
      <c r="AD216" s="12"/>
      <c r="AE216" s="12"/>
      <c r="AR216" s="210" t="s">
        <v>84</v>
      </c>
      <c r="AT216" s="211" t="s">
        <v>74</v>
      </c>
      <c r="AU216" s="211" t="s">
        <v>82</v>
      </c>
      <c r="AY216" s="210" t="s">
        <v>227</v>
      </c>
      <c r="BK216" s="212">
        <f>SUM(BK217:BK228)</f>
        <v>0</v>
      </c>
    </row>
    <row r="217" s="2" customFormat="1" ht="16.5" customHeight="1">
      <c r="A217" s="40"/>
      <c r="B217" s="41"/>
      <c r="C217" s="215" t="s">
        <v>545</v>
      </c>
      <c r="D217" s="215" t="s">
        <v>229</v>
      </c>
      <c r="E217" s="216" t="s">
        <v>767</v>
      </c>
      <c r="F217" s="217" t="s">
        <v>768</v>
      </c>
      <c r="G217" s="218" t="s">
        <v>309</v>
      </c>
      <c r="H217" s="219">
        <v>27</v>
      </c>
      <c r="I217" s="220"/>
      <c r="J217" s="221">
        <f>ROUND(I217*H217,2)</f>
        <v>0</v>
      </c>
      <c r="K217" s="217" t="s">
        <v>233</v>
      </c>
      <c r="L217" s="46"/>
      <c r="M217" s="222" t="s">
        <v>19</v>
      </c>
      <c r="N217" s="223" t="s">
        <v>46</v>
      </c>
      <c r="O217" s="86"/>
      <c r="P217" s="224">
        <f>O217*H217</f>
        <v>0</v>
      </c>
      <c r="Q217" s="224">
        <v>1.0000000000000001E-05</v>
      </c>
      <c r="R217" s="224">
        <f>Q217*H217</f>
        <v>0.00027</v>
      </c>
      <c r="S217" s="224">
        <v>0</v>
      </c>
      <c r="T217" s="224">
        <f>S217*H217</f>
        <v>0</v>
      </c>
      <c r="U217" s="225" t="s">
        <v>19</v>
      </c>
      <c r="V217" s="40"/>
      <c r="W217" s="40"/>
      <c r="X217" s="40"/>
      <c r="Y217" s="40"/>
      <c r="Z217" s="40"/>
      <c r="AA217" s="40"/>
      <c r="AB217" s="40"/>
      <c r="AC217" s="40"/>
      <c r="AD217" s="40"/>
      <c r="AE217" s="40"/>
      <c r="AR217" s="226" t="s">
        <v>336</v>
      </c>
      <c r="AT217" s="226" t="s">
        <v>229</v>
      </c>
      <c r="AU217" s="226" t="s">
        <v>84</v>
      </c>
      <c r="AY217" s="19" t="s">
        <v>227</v>
      </c>
      <c r="BE217" s="227">
        <f>IF(N217="základní",J217,0)</f>
        <v>0</v>
      </c>
      <c r="BF217" s="227">
        <f>IF(N217="snížená",J217,0)</f>
        <v>0</v>
      </c>
      <c r="BG217" s="227">
        <f>IF(N217="zákl. přenesená",J217,0)</f>
        <v>0</v>
      </c>
      <c r="BH217" s="227">
        <f>IF(N217="sníž. přenesená",J217,0)</f>
        <v>0</v>
      </c>
      <c r="BI217" s="227">
        <f>IF(N217="nulová",J217,0)</f>
        <v>0</v>
      </c>
      <c r="BJ217" s="19" t="s">
        <v>82</v>
      </c>
      <c r="BK217" s="227">
        <f>ROUND(I217*H217,2)</f>
        <v>0</v>
      </c>
      <c r="BL217" s="19" t="s">
        <v>336</v>
      </c>
      <c r="BM217" s="226" t="s">
        <v>1409</v>
      </c>
    </row>
    <row r="218" s="2" customFormat="1">
      <c r="A218" s="40"/>
      <c r="B218" s="41"/>
      <c r="C218" s="42"/>
      <c r="D218" s="228" t="s">
        <v>236</v>
      </c>
      <c r="E218" s="42"/>
      <c r="F218" s="229" t="s">
        <v>770</v>
      </c>
      <c r="G218" s="42"/>
      <c r="H218" s="42"/>
      <c r="I218" s="230"/>
      <c r="J218" s="42"/>
      <c r="K218" s="42"/>
      <c r="L218" s="46"/>
      <c r="M218" s="231"/>
      <c r="N218" s="232"/>
      <c r="O218" s="86"/>
      <c r="P218" s="86"/>
      <c r="Q218" s="86"/>
      <c r="R218" s="86"/>
      <c r="S218" s="86"/>
      <c r="T218" s="86"/>
      <c r="U218" s="87"/>
      <c r="V218" s="40"/>
      <c r="W218" s="40"/>
      <c r="X218" s="40"/>
      <c r="Y218" s="40"/>
      <c r="Z218" s="40"/>
      <c r="AA218" s="40"/>
      <c r="AB218" s="40"/>
      <c r="AC218" s="40"/>
      <c r="AD218" s="40"/>
      <c r="AE218" s="40"/>
      <c r="AT218" s="19" t="s">
        <v>236</v>
      </c>
      <c r="AU218" s="19" t="s">
        <v>84</v>
      </c>
    </row>
    <row r="219" s="13" customFormat="1">
      <c r="A219" s="13"/>
      <c r="B219" s="233"/>
      <c r="C219" s="234"/>
      <c r="D219" s="235" t="s">
        <v>238</v>
      </c>
      <c r="E219" s="236" t="s">
        <v>19</v>
      </c>
      <c r="F219" s="237" t="s">
        <v>1410</v>
      </c>
      <c r="G219" s="234"/>
      <c r="H219" s="238">
        <v>27</v>
      </c>
      <c r="I219" s="239"/>
      <c r="J219" s="234"/>
      <c r="K219" s="234"/>
      <c r="L219" s="240"/>
      <c r="M219" s="241"/>
      <c r="N219" s="242"/>
      <c r="O219" s="242"/>
      <c r="P219" s="242"/>
      <c r="Q219" s="242"/>
      <c r="R219" s="242"/>
      <c r="S219" s="242"/>
      <c r="T219" s="242"/>
      <c r="U219" s="243"/>
      <c r="V219" s="13"/>
      <c r="W219" s="13"/>
      <c r="X219" s="13"/>
      <c r="Y219" s="13"/>
      <c r="Z219" s="13"/>
      <c r="AA219" s="13"/>
      <c r="AB219" s="13"/>
      <c r="AC219" s="13"/>
      <c r="AD219" s="13"/>
      <c r="AE219" s="13"/>
      <c r="AT219" s="244" t="s">
        <v>238</v>
      </c>
      <c r="AU219" s="244" t="s">
        <v>84</v>
      </c>
      <c r="AV219" s="13" t="s">
        <v>84</v>
      </c>
      <c r="AW219" s="13" t="s">
        <v>37</v>
      </c>
      <c r="AX219" s="13" t="s">
        <v>75</v>
      </c>
      <c r="AY219" s="244" t="s">
        <v>227</v>
      </c>
    </row>
    <row r="220" s="14" customFormat="1">
      <c r="A220" s="14"/>
      <c r="B220" s="245"/>
      <c r="C220" s="246"/>
      <c r="D220" s="235" t="s">
        <v>238</v>
      </c>
      <c r="E220" s="247" t="s">
        <v>19</v>
      </c>
      <c r="F220" s="248" t="s">
        <v>240</v>
      </c>
      <c r="G220" s="246"/>
      <c r="H220" s="249">
        <v>27</v>
      </c>
      <c r="I220" s="250"/>
      <c r="J220" s="246"/>
      <c r="K220" s="246"/>
      <c r="L220" s="251"/>
      <c r="M220" s="252"/>
      <c r="N220" s="253"/>
      <c r="O220" s="253"/>
      <c r="P220" s="253"/>
      <c r="Q220" s="253"/>
      <c r="R220" s="253"/>
      <c r="S220" s="253"/>
      <c r="T220" s="253"/>
      <c r="U220" s="254"/>
      <c r="V220" s="14"/>
      <c r="W220" s="14"/>
      <c r="X220" s="14"/>
      <c r="Y220" s="14"/>
      <c r="Z220" s="14"/>
      <c r="AA220" s="14"/>
      <c r="AB220" s="14"/>
      <c r="AC220" s="14"/>
      <c r="AD220" s="14"/>
      <c r="AE220" s="14"/>
      <c r="AT220" s="255" t="s">
        <v>238</v>
      </c>
      <c r="AU220" s="255" t="s">
        <v>84</v>
      </c>
      <c r="AV220" s="14" t="s">
        <v>234</v>
      </c>
      <c r="AW220" s="14" t="s">
        <v>37</v>
      </c>
      <c r="AX220" s="14" t="s">
        <v>82</v>
      </c>
      <c r="AY220" s="255" t="s">
        <v>227</v>
      </c>
    </row>
    <row r="221" s="2" customFormat="1" ht="16.5" customHeight="1">
      <c r="A221" s="40"/>
      <c r="B221" s="41"/>
      <c r="C221" s="215" t="s">
        <v>491</v>
      </c>
      <c r="D221" s="215" t="s">
        <v>229</v>
      </c>
      <c r="E221" s="216" t="s">
        <v>773</v>
      </c>
      <c r="F221" s="217" t="s">
        <v>774</v>
      </c>
      <c r="G221" s="218" t="s">
        <v>259</v>
      </c>
      <c r="H221" s="219">
        <v>132.53</v>
      </c>
      <c r="I221" s="220"/>
      <c r="J221" s="221">
        <f>ROUND(I221*H221,2)</f>
        <v>0</v>
      </c>
      <c r="K221" s="217" t="s">
        <v>233</v>
      </c>
      <c r="L221" s="46"/>
      <c r="M221" s="222" t="s">
        <v>19</v>
      </c>
      <c r="N221" s="223" t="s">
        <v>46</v>
      </c>
      <c r="O221" s="86"/>
      <c r="P221" s="224">
        <f>O221*H221</f>
        <v>0</v>
      </c>
      <c r="Q221" s="224">
        <v>0.00020000000000000001</v>
      </c>
      <c r="R221" s="224">
        <f>Q221*H221</f>
        <v>0.026506000000000002</v>
      </c>
      <c r="S221" s="224">
        <v>0</v>
      </c>
      <c r="T221" s="224">
        <f>S221*H221</f>
        <v>0</v>
      </c>
      <c r="U221" s="225" t="s">
        <v>19</v>
      </c>
      <c r="V221" s="40"/>
      <c r="W221" s="40"/>
      <c r="X221" s="40"/>
      <c r="Y221" s="40"/>
      <c r="Z221" s="40"/>
      <c r="AA221" s="40"/>
      <c r="AB221" s="40"/>
      <c r="AC221" s="40"/>
      <c r="AD221" s="40"/>
      <c r="AE221" s="40"/>
      <c r="AR221" s="226" t="s">
        <v>336</v>
      </c>
      <c r="AT221" s="226" t="s">
        <v>229</v>
      </c>
      <c r="AU221" s="226" t="s">
        <v>84</v>
      </c>
      <c r="AY221" s="19" t="s">
        <v>227</v>
      </c>
      <c r="BE221" s="227">
        <f>IF(N221="základní",J221,0)</f>
        <v>0</v>
      </c>
      <c r="BF221" s="227">
        <f>IF(N221="snížená",J221,0)</f>
        <v>0</v>
      </c>
      <c r="BG221" s="227">
        <f>IF(N221="zákl. přenesená",J221,0)</f>
        <v>0</v>
      </c>
      <c r="BH221" s="227">
        <f>IF(N221="sníž. přenesená",J221,0)</f>
        <v>0</v>
      </c>
      <c r="BI221" s="227">
        <f>IF(N221="nulová",J221,0)</f>
        <v>0</v>
      </c>
      <c r="BJ221" s="19" t="s">
        <v>82</v>
      </c>
      <c r="BK221" s="227">
        <f>ROUND(I221*H221,2)</f>
        <v>0</v>
      </c>
      <c r="BL221" s="19" t="s">
        <v>336</v>
      </c>
      <c r="BM221" s="226" t="s">
        <v>1411</v>
      </c>
    </row>
    <row r="222" s="2" customFormat="1">
      <c r="A222" s="40"/>
      <c r="B222" s="41"/>
      <c r="C222" s="42"/>
      <c r="D222" s="228" t="s">
        <v>236</v>
      </c>
      <c r="E222" s="42"/>
      <c r="F222" s="229" t="s">
        <v>776</v>
      </c>
      <c r="G222" s="42"/>
      <c r="H222" s="42"/>
      <c r="I222" s="230"/>
      <c r="J222" s="42"/>
      <c r="K222" s="42"/>
      <c r="L222" s="46"/>
      <c r="M222" s="231"/>
      <c r="N222" s="232"/>
      <c r="O222" s="86"/>
      <c r="P222" s="86"/>
      <c r="Q222" s="86"/>
      <c r="R222" s="86"/>
      <c r="S222" s="86"/>
      <c r="T222" s="86"/>
      <c r="U222" s="87"/>
      <c r="V222" s="40"/>
      <c r="W222" s="40"/>
      <c r="X222" s="40"/>
      <c r="Y222" s="40"/>
      <c r="Z222" s="40"/>
      <c r="AA222" s="40"/>
      <c r="AB222" s="40"/>
      <c r="AC222" s="40"/>
      <c r="AD222" s="40"/>
      <c r="AE222" s="40"/>
      <c r="AT222" s="19" t="s">
        <v>236</v>
      </c>
      <c r="AU222" s="19" t="s">
        <v>84</v>
      </c>
    </row>
    <row r="223" s="13" customFormat="1">
      <c r="A223" s="13"/>
      <c r="B223" s="233"/>
      <c r="C223" s="234"/>
      <c r="D223" s="235" t="s">
        <v>238</v>
      </c>
      <c r="E223" s="236" t="s">
        <v>19</v>
      </c>
      <c r="F223" s="237" t="s">
        <v>1412</v>
      </c>
      <c r="G223" s="234"/>
      <c r="H223" s="238">
        <v>132.53</v>
      </c>
      <c r="I223" s="239"/>
      <c r="J223" s="234"/>
      <c r="K223" s="234"/>
      <c r="L223" s="240"/>
      <c r="M223" s="241"/>
      <c r="N223" s="242"/>
      <c r="O223" s="242"/>
      <c r="P223" s="242"/>
      <c r="Q223" s="242"/>
      <c r="R223" s="242"/>
      <c r="S223" s="242"/>
      <c r="T223" s="242"/>
      <c r="U223" s="243"/>
      <c r="V223" s="13"/>
      <c r="W223" s="13"/>
      <c r="X223" s="13"/>
      <c r="Y223" s="13"/>
      <c r="Z223" s="13"/>
      <c r="AA223" s="13"/>
      <c r="AB223" s="13"/>
      <c r="AC223" s="13"/>
      <c r="AD223" s="13"/>
      <c r="AE223" s="13"/>
      <c r="AT223" s="244" t="s">
        <v>238</v>
      </c>
      <c r="AU223" s="244" t="s">
        <v>84</v>
      </c>
      <c r="AV223" s="13" t="s">
        <v>84</v>
      </c>
      <c r="AW223" s="13" t="s">
        <v>37</v>
      </c>
      <c r="AX223" s="13" t="s">
        <v>75</v>
      </c>
      <c r="AY223" s="244" t="s">
        <v>227</v>
      </c>
    </row>
    <row r="224" s="14" customFormat="1">
      <c r="A224" s="14"/>
      <c r="B224" s="245"/>
      <c r="C224" s="246"/>
      <c r="D224" s="235" t="s">
        <v>238</v>
      </c>
      <c r="E224" s="247" t="s">
        <v>19</v>
      </c>
      <c r="F224" s="248" t="s">
        <v>240</v>
      </c>
      <c r="G224" s="246"/>
      <c r="H224" s="249">
        <v>132.53</v>
      </c>
      <c r="I224" s="250"/>
      <c r="J224" s="246"/>
      <c r="K224" s="246"/>
      <c r="L224" s="251"/>
      <c r="M224" s="252"/>
      <c r="N224" s="253"/>
      <c r="O224" s="253"/>
      <c r="P224" s="253"/>
      <c r="Q224" s="253"/>
      <c r="R224" s="253"/>
      <c r="S224" s="253"/>
      <c r="T224" s="253"/>
      <c r="U224" s="254"/>
      <c r="V224" s="14"/>
      <c r="W224" s="14"/>
      <c r="X224" s="14"/>
      <c r="Y224" s="14"/>
      <c r="Z224" s="14"/>
      <c r="AA224" s="14"/>
      <c r="AB224" s="14"/>
      <c r="AC224" s="14"/>
      <c r="AD224" s="14"/>
      <c r="AE224" s="14"/>
      <c r="AT224" s="255" t="s">
        <v>238</v>
      </c>
      <c r="AU224" s="255" t="s">
        <v>84</v>
      </c>
      <c r="AV224" s="14" t="s">
        <v>234</v>
      </c>
      <c r="AW224" s="14" t="s">
        <v>37</v>
      </c>
      <c r="AX224" s="14" t="s">
        <v>82</v>
      </c>
      <c r="AY224" s="255" t="s">
        <v>227</v>
      </c>
    </row>
    <row r="225" s="2" customFormat="1" ht="24.15" customHeight="1">
      <c r="A225" s="40"/>
      <c r="B225" s="41"/>
      <c r="C225" s="215" t="s">
        <v>556</v>
      </c>
      <c r="D225" s="215" t="s">
        <v>229</v>
      </c>
      <c r="E225" s="216" t="s">
        <v>779</v>
      </c>
      <c r="F225" s="217" t="s">
        <v>780</v>
      </c>
      <c r="G225" s="218" t="s">
        <v>259</v>
      </c>
      <c r="H225" s="219">
        <v>132.53</v>
      </c>
      <c r="I225" s="220"/>
      <c r="J225" s="221">
        <f>ROUND(I225*H225,2)</f>
        <v>0</v>
      </c>
      <c r="K225" s="217" t="s">
        <v>233</v>
      </c>
      <c r="L225" s="46"/>
      <c r="M225" s="222" t="s">
        <v>19</v>
      </c>
      <c r="N225" s="223" t="s">
        <v>46</v>
      </c>
      <c r="O225" s="86"/>
      <c r="P225" s="224">
        <f>O225*H225</f>
        <v>0</v>
      </c>
      <c r="Q225" s="224">
        <v>0.00025999999999999998</v>
      </c>
      <c r="R225" s="224">
        <f>Q225*H225</f>
        <v>0.034457799999999997</v>
      </c>
      <c r="S225" s="224">
        <v>0</v>
      </c>
      <c r="T225" s="224">
        <f>S225*H225</f>
        <v>0</v>
      </c>
      <c r="U225" s="225" t="s">
        <v>19</v>
      </c>
      <c r="V225" s="40"/>
      <c r="W225" s="40"/>
      <c r="X225" s="40"/>
      <c r="Y225" s="40"/>
      <c r="Z225" s="40"/>
      <c r="AA225" s="40"/>
      <c r="AB225" s="40"/>
      <c r="AC225" s="40"/>
      <c r="AD225" s="40"/>
      <c r="AE225" s="40"/>
      <c r="AR225" s="226" t="s">
        <v>336</v>
      </c>
      <c r="AT225" s="226" t="s">
        <v>229</v>
      </c>
      <c r="AU225" s="226" t="s">
        <v>84</v>
      </c>
      <c r="AY225" s="19" t="s">
        <v>227</v>
      </c>
      <c r="BE225" s="227">
        <f>IF(N225="základní",J225,0)</f>
        <v>0</v>
      </c>
      <c r="BF225" s="227">
        <f>IF(N225="snížená",J225,0)</f>
        <v>0</v>
      </c>
      <c r="BG225" s="227">
        <f>IF(N225="zákl. přenesená",J225,0)</f>
        <v>0</v>
      </c>
      <c r="BH225" s="227">
        <f>IF(N225="sníž. přenesená",J225,0)</f>
        <v>0</v>
      </c>
      <c r="BI225" s="227">
        <f>IF(N225="nulová",J225,0)</f>
        <v>0</v>
      </c>
      <c r="BJ225" s="19" t="s">
        <v>82</v>
      </c>
      <c r="BK225" s="227">
        <f>ROUND(I225*H225,2)</f>
        <v>0</v>
      </c>
      <c r="BL225" s="19" t="s">
        <v>336</v>
      </c>
      <c r="BM225" s="226" t="s">
        <v>1413</v>
      </c>
    </row>
    <row r="226" s="2" customFormat="1">
      <c r="A226" s="40"/>
      <c r="B226" s="41"/>
      <c r="C226" s="42"/>
      <c r="D226" s="228" t="s">
        <v>236</v>
      </c>
      <c r="E226" s="42"/>
      <c r="F226" s="229" t="s">
        <v>782</v>
      </c>
      <c r="G226" s="42"/>
      <c r="H226" s="42"/>
      <c r="I226" s="230"/>
      <c r="J226" s="42"/>
      <c r="K226" s="42"/>
      <c r="L226" s="46"/>
      <c r="M226" s="231"/>
      <c r="N226" s="232"/>
      <c r="O226" s="86"/>
      <c r="P226" s="86"/>
      <c r="Q226" s="86"/>
      <c r="R226" s="86"/>
      <c r="S226" s="86"/>
      <c r="T226" s="86"/>
      <c r="U226" s="87"/>
      <c r="V226" s="40"/>
      <c r="W226" s="40"/>
      <c r="X226" s="40"/>
      <c r="Y226" s="40"/>
      <c r="Z226" s="40"/>
      <c r="AA226" s="40"/>
      <c r="AB226" s="40"/>
      <c r="AC226" s="40"/>
      <c r="AD226" s="40"/>
      <c r="AE226" s="40"/>
      <c r="AT226" s="19" t="s">
        <v>236</v>
      </c>
      <c r="AU226" s="19" t="s">
        <v>84</v>
      </c>
    </row>
    <row r="227" s="13" customFormat="1">
      <c r="A227" s="13"/>
      <c r="B227" s="233"/>
      <c r="C227" s="234"/>
      <c r="D227" s="235" t="s">
        <v>238</v>
      </c>
      <c r="E227" s="236" t="s">
        <v>19</v>
      </c>
      <c r="F227" s="237" t="s">
        <v>1414</v>
      </c>
      <c r="G227" s="234"/>
      <c r="H227" s="238">
        <v>132.53</v>
      </c>
      <c r="I227" s="239"/>
      <c r="J227" s="234"/>
      <c r="K227" s="234"/>
      <c r="L227" s="240"/>
      <c r="M227" s="241"/>
      <c r="N227" s="242"/>
      <c r="O227" s="242"/>
      <c r="P227" s="242"/>
      <c r="Q227" s="242"/>
      <c r="R227" s="242"/>
      <c r="S227" s="242"/>
      <c r="T227" s="242"/>
      <c r="U227" s="243"/>
      <c r="V227" s="13"/>
      <c r="W227" s="13"/>
      <c r="X227" s="13"/>
      <c r="Y227" s="13"/>
      <c r="Z227" s="13"/>
      <c r="AA227" s="13"/>
      <c r="AB227" s="13"/>
      <c r="AC227" s="13"/>
      <c r="AD227" s="13"/>
      <c r="AE227" s="13"/>
      <c r="AT227" s="244" t="s">
        <v>238</v>
      </c>
      <c r="AU227" s="244" t="s">
        <v>84</v>
      </c>
      <c r="AV227" s="13" t="s">
        <v>84</v>
      </c>
      <c r="AW227" s="13" t="s">
        <v>37</v>
      </c>
      <c r="AX227" s="13" t="s">
        <v>75</v>
      </c>
      <c r="AY227" s="244" t="s">
        <v>227</v>
      </c>
    </row>
    <row r="228" s="14" customFormat="1">
      <c r="A228" s="14"/>
      <c r="B228" s="245"/>
      <c r="C228" s="246"/>
      <c r="D228" s="235" t="s">
        <v>238</v>
      </c>
      <c r="E228" s="247" t="s">
        <v>19</v>
      </c>
      <c r="F228" s="248" t="s">
        <v>240</v>
      </c>
      <c r="G228" s="246"/>
      <c r="H228" s="249">
        <v>132.53</v>
      </c>
      <c r="I228" s="250"/>
      <c r="J228" s="246"/>
      <c r="K228" s="246"/>
      <c r="L228" s="251"/>
      <c r="M228" s="252"/>
      <c r="N228" s="253"/>
      <c r="O228" s="253"/>
      <c r="P228" s="253"/>
      <c r="Q228" s="253"/>
      <c r="R228" s="253"/>
      <c r="S228" s="253"/>
      <c r="T228" s="253"/>
      <c r="U228" s="254"/>
      <c r="V228" s="14"/>
      <c r="W228" s="14"/>
      <c r="X228" s="14"/>
      <c r="Y228" s="14"/>
      <c r="Z228" s="14"/>
      <c r="AA228" s="14"/>
      <c r="AB228" s="14"/>
      <c r="AC228" s="14"/>
      <c r="AD228" s="14"/>
      <c r="AE228" s="14"/>
      <c r="AT228" s="255" t="s">
        <v>238</v>
      </c>
      <c r="AU228" s="255" t="s">
        <v>84</v>
      </c>
      <c r="AV228" s="14" t="s">
        <v>234</v>
      </c>
      <c r="AW228" s="14" t="s">
        <v>37</v>
      </c>
      <c r="AX228" s="14" t="s">
        <v>82</v>
      </c>
      <c r="AY228" s="255" t="s">
        <v>227</v>
      </c>
    </row>
    <row r="229" s="12" customFormat="1" ht="25.92" customHeight="1">
      <c r="A229" s="12"/>
      <c r="B229" s="199"/>
      <c r="C229" s="200"/>
      <c r="D229" s="201" t="s">
        <v>74</v>
      </c>
      <c r="E229" s="202" t="s">
        <v>365</v>
      </c>
      <c r="F229" s="202" t="s">
        <v>366</v>
      </c>
      <c r="G229" s="200"/>
      <c r="H229" s="200"/>
      <c r="I229" s="203"/>
      <c r="J229" s="204">
        <f>BK229</f>
        <v>0</v>
      </c>
      <c r="K229" s="200"/>
      <c r="L229" s="205"/>
      <c r="M229" s="206"/>
      <c r="N229" s="207"/>
      <c r="O229" s="207"/>
      <c r="P229" s="208">
        <f>SUM(P230:P239)</f>
        <v>0</v>
      </c>
      <c r="Q229" s="207"/>
      <c r="R229" s="208">
        <f>SUM(R230:R239)</f>
        <v>0</v>
      </c>
      <c r="S229" s="207"/>
      <c r="T229" s="208">
        <f>SUM(T230:T239)</f>
        <v>0</v>
      </c>
      <c r="U229" s="209"/>
      <c r="V229" s="12"/>
      <c r="W229" s="12"/>
      <c r="X229" s="12"/>
      <c r="Y229" s="12"/>
      <c r="Z229" s="12"/>
      <c r="AA229" s="12"/>
      <c r="AB229" s="12"/>
      <c r="AC229" s="12"/>
      <c r="AD229" s="12"/>
      <c r="AE229" s="12"/>
      <c r="AR229" s="210" t="s">
        <v>234</v>
      </c>
      <c r="AT229" s="211" t="s">
        <v>74</v>
      </c>
      <c r="AU229" s="211" t="s">
        <v>75</v>
      </c>
      <c r="AY229" s="210" t="s">
        <v>227</v>
      </c>
      <c r="BK229" s="212">
        <f>SUM(BK230:BK239)</f>
        <v>0</v>
      </c>
    </row>
    <row r="230" s="2" customFormat="1" ht="16.5" customHeight="1">
      <c r="A230" s="40"/>
      <c r="B230" s="41"/>
      <c r="C230" s="215" t="s">
        <v>561</v>
      </c>
      <c r="D230" s="215" t="s">
        <v>229</v>
      </c>
      <c r="E230" s="216" t="s">
        <v>368</v>
      </c>
      <c r="F230" s="217" t="s">
        <v>369</v>
      </c>
      <c r="G230" s="218" t="s">
        <v>370</v>
      </c>
      <c r="H230" s="219">
        <v>12</v>
      </c>
      <c r="I230" s="220"/>
      <c r="J230" s="221">
        <f>ROUND(I230*H230,2)</f>
        <v>0</v>
      </c>
      <c r="K230" s="217" t="s">
        <v>233</v>
      </c>
      <c r="L230" s="46"/>
      <c r="M230" s="222" t="s">
        <v>19</v>
      </c>
      <c r="N230" s="223" t="s">
        <v>46</v>
      </c>
      <c r="O230" s="86"/>
      <c r="P230" s="224">
        <f>O230*H230</f>
        <v>0</v>
      </c>
      <c r="Q230" s="224">
        <v>0</v>
      </c>
      <c r="R230" s="224">
        <f>Q230*H230</f>
        <v>0</v>
      </c>
      <c r="S230" s="224">
        <v>0</v>
      </c>
      <c r="T230" s="224">
        <f>S230*H230</f>
        <v>0</v>
      </c>
      <c r="U230" s="225" t="s">
        <v>19</v>
      </c>
      <c r="V230" s="40"/>
      <c r="W230" s="40"/>
      <c r="X230" s="40"/>
      <c r="Y230" s="40"/>
      <c r="Z230" s="40"/>
      <c r="AA230" s="40"/>
      <c r="AB230" s="40"/>
      <c r="AC230" s="40"/>
      <c r="AD230" s="40"/>
      <c r="AE230" s="40"/>
      <c r="AR230" s="226" t="s">
        <v>371</v>
      </c>
      <c r="AT230" s="226" t="s">
        <v>229</v>
      </c>
      <c r="AU230" s="226" t="s">
        <v>82</v>
      </c>
      <c r="AY230" s="19" t="s">
        <v>227</v>
      </c>
      <c r="BE230" s="227">
        <f>IF(N230="základní",J230,0)</f>
        <v>0</v>
      </c>
      <c r="BF230" s="227">
        <f>IF(N230="snížená",J230,0)</f>
        <v>0</v>
      </c>
      <c r="BG230" s="227">
        <f>IF(N230="zákl. přenesená",J230,0)</f>
        <v>0</v>
      </c>
      <c r="BH230" s="227">
        <f>IF(N230="sníž. přenesená",J230,0)</f>
        <v>0</v>
      </c>
      <c r="BI230" s="227">
        <f>IF(N230="nulová",J230,0)</f>
        <v>0</v>
      </c>
      <c r="BJ230" s="19" t="s">
        <v>82</v>
      </c>
      <c r="BK230" s="227">
        <f>ROUND(I230*H230,2)</f>
        <v>0</v>
      </c>
      <c r="BL230" s="19" t="s">
        <v>371</v>
      </c>
      <c r="BM230" s="226" t="s">
        <v>1415</v>
      </c>
    </row>
    <row r="231" s="2" customFormat="1">
      <c r="A231" s="40"/>
      <c r="B231" s="41"/>
      <c r="C231" s="42"/>
      <c r="D231" s="228" t="s">
        <v>236</v>
      </c>
      <c r="E231" s="42"/>
      <c r="F231" s="229" t="s">
        <v>373</v>
      </c>
      <c r="G231" s="42"/>
      <c r="H231" s="42"/>
      <c r="I231" s="230"/>
      <c r="J231" s="42"/>
      <c r="K231" s="42"/>
      <c r="L231" s="46"/>
      <c r="M231" s="231"/>
      <c r="N231" s="232"/>
      <c r="O231" s="86"/>
      <c r="P231" s="86"/>
      <c r="Q231" s="86"/>
      <c r="R231" s="86"/>
      <c r="S231" s="86"/>
      <c r="T231" s="86"/>
      <c r="U231" s="87"/>
      <c r="V231" s="40"/>
      <c r="W231" s="40"/>
      <c r="X231" s="40"/>
      <c r="Y231" s="40"/>
      <c r="Z231" s="40"/>
      <c r="AA231" s="40"/>
      <c r="AB231" s="40"/>
      <c r="AC231" s="40"/>
      <c r="AD231" s="40"/>
      <c r="AE231" s="40"/>
      <c r="AT231" s="19" t="s">
        <v>236</v>
      </c>
      <c r="AU231" s="19" t="s">
        <v>82</v>
      </c>
    </row>
    <row r="232" s="15" customFormat="1">
      <c r="A232" s="15"/>
      <c r="B232" s="266"/>
      <c r="C232" s="267"/>
      <c r="D232" s="235" t="s">
        <v>238</v>
      </c>
      <c r="E232" s="268" t="s">
        <v>19</v>
      </c>
      <c r="F232" s="269" t="s">
        <v>988</v>
      </c>
      <c r="G232" s="267"/>
      <c r="H232" s="268" t="s">
        <v>19</v>
      </c>
      <c r="I232" s="270"/>
      <c r="J232" s="267"/>
      <c r="K232" s="267"/>
      <c r="L232" s="271"/>
      <c r="M232" s="272"/>
      <c r="N232" s="273"/>
      <c r="O232" s="273"/>
      <c r="P232" s="273"/>
      <c r="Q232" s="273"/>
      <c r="R232" s="273"/>
      <c r="S232" s="273"/>
      <c r="T232" s="273"/>
      <c r="U232" s="274"/>
      <c r="V232" s="15"/>
      <c r="W232" s="15"/>
      <c r="X232" s="15"/>
      <c r="Y232" s="15"/>
      <c r="Z232" s="15"/>
      <c r="AA232" s="15"/>
      <c r="AB232" s="15"/>
      <c r="AC232" s="15"/>
      <c r="AD232" s="15"/>
      <c r="AE232" s="15"/>
      <c r="AT232" s="275" t="s">
        <v>238</v>
      </c>
      <c r="AU232" s="275" t="s">
        <v>82</v>
      </c>
      <c r="AV232" s="15" t="s">
        <v>82</v>
      </c>
      <c r="AW232" s="15" t="s">
        <v>37</v>
      </c>
      <c r="AX232" s="15" t="s">
        <v>75</v>
      </c>
      <c r="AY232" s="275" t="s">
        <v>227</v>
      </c>
    </row>
    <row r="233" s="13" customFormat="1">
      <c r="A233" s="13"/>
      <c r="B233" s="233"/>
      <c r="C233" s="234"/>
      <c r="D233" s="235" t="s">
        <v>238</v>
      </c>
      <c r="E233" s="236" t="s">
        <v>19</v>
      </c>
      <c r="F233" s="237" t="s">
        <v>8</v>
      </c>
      <c r="G233" s="234"/>
      <c r="H233" s="238">
        <v>12</v>
      </c>
      <c r="I233" s="239"/>
      <c r="J233" s="234"/>
      <c r="K233" s="234"/>
      <c r="L233" s="240"/>
      <c r="M233" s="241"/>
      <c r="N233" s="242"/>
      <c r="O233" s="242"/>
      <c r="P233" s="242"/>
      <c r="Q233" s="242"/>
      <c r="R233" s="242"/>
      <c r="S233" s="242"/>
      <c r="T233" s="242"/>
      <c r="U233" s="243"/>
      <c r="V233" s="13"/>
      <c r="W233" s="13"/>
      <c r="X233" s="13"/>
      <c r="Y233" s="13"/>
      <c r="Z233" s="13"/>
      <c r="AA233" s="13"/>
      <c r="AB233" s="13"/>
      <c r="AC233" s="13"/>
      <c r="AD233" s="13"/>
      <c r="AE233" s="13"/>
      <c r="AT233" s="244" t="s">
        <v>238</v>
      </c>
      <c r="AU233" s="244" t="s">
        <v>82</v>
      </c>
      <c r="AV233" s="13" t="s">
        <v>84</v>
      </c>
      <c r="AW233" s="13" t="s">
        <v>37</v>
      </c>
      <c r="AX233" s="13" t="s">
        <v>75</v>
      </c>
      <c r="AY233" s="244" t="s">
        <v>227</v>
      </c>
    </row>
    <row r="234" s="14" customFormat="1">
      <c r="A234" s="14"/>
      <c r="B234" s="245"/>
      <c r="C234" s="246"/>
      <c r="D234" s="235" t="s">
        <v>238</v>
      </c>
      <c r="E234" s="247" t="s">
        <v>19</v>
      </c>
      <c r="F234" s="248" t="s">
        <v>240</v>
      </c>
      <c r="G234" s="246"/>
      <c r="H234" s="249">
        <v>12</v>
      </c>
      <c r="I234" s="250"/>
      <c r="J234" s="246"/>
      <c r="K234" s="246"/>
      <c r="L234" s="251"/>
      <c r="M234" s="252"/>
      <c r="N234" s="253"/>
      <c r="O234" s="253"/>
      <c r="P234" s="253"/>
      <c r="Q234" s="253"/>
      <c r="R234" s="253"/>
      <c r="S234" s="253"/>
      <c r="T234" s="253"/>
      <c r="U234" s="254"/>
      <c r="V234" s="14"/>
      <c r="W234" s="14"/>
      <c r="X234" s="14"/>
      <c r="Y234" s="14"/>
      <c r="Z234" s="14"/>
      <c r="AA234" s="14"/>
      <c r="AB234" s="14"/>
      <c r="AC234" s="14"/>
      <c r="AD234" s="14"/>
      <c r="AE234" s="14"/>
      <c r="AT234" s="255" t="s">
        <v>238</v>
      </c>
      <c r="AU234" s="255" t="s">
        <v>82</v>
      </c>
      <c r="AV234" s="14" t="s">
        <v>234</v>
      </c>
      <c r="AW234" s="14" t="s">
        <v>37</v>
      </c>
      <c r="AX234" s="14" t="s">
        <v>82</v>
      </c>
      <c r="AY234" s="255" t="s">
        <v>227</v>
      </c>
    </row>
    <row r="235" s="2" customFormat="1" ht="21.75" customHeight="1">
      <c r="A235" s="40"/>
      <c r="B235" s="41"/>
      <c r="C235" s="215" t="s">
        <v>566</v>
      </c>
      <c r="D235" s="215" t="s">
        <v>229</v>
      </c>
      <c r="E235" s="216" t="s">
        <v>990</v>
      </c>
      <c r="F235" s="217" t="s">
        <v>991</v>
      </c>
      <c r="G235" s="218" t="s">
        <v>370</v>
      </c>
      <c r="H235" s="219">
        <v>8</v>
      </c>
      <c r="I235" s="220"/>
      <c r="J235" s="221">
        <f>ROUND(I235*H235,2)</f>
        <v>0</v>
      </c>
      <c r="K235" s="217" t="s">
        <v>233</v>
      </c>
      <c r="L235" s="46"/>
      <c r="M235" s="222" t="s">
        <v>19</v>
      </c>
      <c r="N235" s="223" t="s">
        <v>46</v>
      </c>
      <c r="O235" s="86"/>
      <c r="P235" s="224">
        <f>O235*H235</f>
        <v>0</v>
      </c>
      <c r="Q235" s="224">
        <v>0</v>
      </c>
      <c r="R235" s="224">
        <f>Q235*H235</f>
        <v>0</v>
      </c>
      <c r="S235" s="224">
        <v>0</v>
      </c>
      <c r="T235" s="224">
        <f>S235*H235</f>
        <v>0</v>
      </c>
      <c r="U235" s="225" t="s">
        <v>19</v>
      </c>
      <c r="V235" s="40"/>
      <c r="W235" s="40"/>
      <c r="X235" s="40"/>
      <c r="Y235" s="40"/>
      <c r="Z235" s="40"/>
      <c r="AA235" s="40"/>
      <c r="AB235" s="40"/>
      <c r="AC235" s="40"/>
      <c r="AD235" s="40"/>
      <c r="AE235" s="40"/>
      <c r="AR235" s="226" t="s">
        <v>371</v>
      </c>
      <c r="AT235" s="226" t="s">
        <v>229</v>
      </c>
      <c r="AU235" s="226" t="s">
        <v>82</v>
      </c>
      <c r="AY235" s="19" t="s">
        <v>227</v>
      </c>
      <c r="BE235" s="227">
        <f>IF(N235="základní",J235,0)</f>
        <v>0</v>
      </c>
      <c r="BF235" s="227">
        <f>IF(N235="snížená",J235,0)</f>
        <v>0</v>
      </c>
      <c r="BG235" s="227">
        <f>IF(N235="zákl. přenesená",J235,0)</f>
        <v>0</v>
      </c>
      <c r="BH235" s="227">
        <f>IF(N235="sníž. přenesená",J235,0)</f>
        <v>0</v>
      </c>
      <c r="BI235" s="227">
        <f>IF(N235="nulová",J235,0)</f>
        <v>0</v>
      </c>
      <c r="BJ235" s="19" t="s">
        <v>82</v>
      </c>
      <c r="BK235" s="227">
        <f>ROUND(I235*H235,2)</f>
        <v>0</v>
      </c>
      <c r="BL235" s="19" t="s">
        <v>371</v>
      </c>
      <c r="BM235" s="226" t="s">
        <v>1416</v>
      </c>
    </row>
    <row r="236" s="2" customFormat="1">
      <c r="A236" s="40"/>
      <c r="B236" s="41"/>
      <c r="C236" s="42"/>
      <c r="D236" s="228" t="s">
        <v>236</v>
      </c>
      <c r="E236" s="42"/>
      <c r="F236" s="229" t="s">
        <v>993</v>
      </c>
      <c r="G236" s="42"/>
      <c r="H236" s="42"/>
      <c r="I236" s="230"/>
      <c r="J236" s="42"/>
      <c r="K236" s="42"/>
      <c r="L236" s="46"/>
      <c r="M236" s="231"/>
      <c r="N236" s="232"/>
      <c r="O236" s="86"/>
      <c r="P236" s="86"/>
      <c r="Q236" s="86"/>
      <c r="R236" s="86"/>
      <c r="S236" s="86"/>
      <c r="T236" s="86"/>
      <c r="U236" s="87"/>
      <c r="V236" s="40"/>
      <c r="W236" s="40"/>
      <c r="X236" s="40"/>
      <c r="Y236" s="40"/>
      <c r="Z236" s="40"/>
      <c r="AA236" s="40"/>
      <c r="AB236" s="40"/>
      <c r="AC236" s="40"/>
      <c r="AD236" s="40"/>
      <c r="AE236" s="40"/>
      <c r="AT236" s="19" t="s">
        <v>236</v>
      </c>
      <c r="AU236" s="19" t="s">
        <v>82</v>
      </c>
    </row>
    <row r="237" s="15" customFormat="1">
      <c r="A237" s="15"/>
      <c r="B237" s="266"/>
      <c r="C237" s="267"/>
      <c r="D237" s="235" t="s">
        <v>238</v>
      </c>
      <c r="E237" s="268" t="s">
        <v>19</v>
      </c>
      <c r="F237" s="269" t="s">
        <v>988</v>
      </c>
      <c r="G237" s="267"/>
      <c r="H237" s="268" t="s">
        <v>19</v>
      </c>
      <c r="I237" s="270"/>
      <c r="J237" s="267"/>
      <c r="K237" s="267"/>
      <c r="L237" s="271"/>
      <c r="M237" s="272"/>
      <c r="N237" s="273"/>
      <c r="O237" s="273"/>
      <c r="P237" s="273"/>
      <c r="Q237" s="273"/>
      <c r="R237" s="273"/>
      <c r="S237" s="273"/>
      <c r="T237" s="273"/>
      <c r="U237" s="274"/>
      <c r="V237" s="15"/>
      <c r="W237" s="15"/>
      <c r="X237" s="15"/>
      <c r="Y237" s="15"/>
      <c r="Z237" s="15"/>
      <c r="AA237" s="15"/>
      <c r="AB237" s="15"/>
      <c r="AC237" s="15"/>
      <c r="AD237" s="15"/>
      <c r="AE237" s="15"/>
      <c r="AT237" s="275" t="s">
        <v>238</v>
      </c>
      <c r="AU237" s="275" t="s">
        <v>82</v>
      </c>
      <c r="AV237" s="15" t="s">
        <v>82</v>
      </c>
      <c r="AW237" s="15" t="s">
        <v>37</v>
      </c>
      <c r="AX237" s="15" t="s">
        <v>75</v>
      </c>
      <c r="AY237" s="275" t="s">
        <v>227</v>
      </c>
    </row>
    <row r="238" s="13" customFormat="1">
      <c r="A238" s="13"/>
      <c r="B238" s="233"/>
      <c r="C238" s="234"/>
      <c r="D238" s="235" t="s">
        <v>238</v>
      </c>
      <c r="E238" s="236" t="s">
        <v>19</v>
      </c>
      <c r="F238" s="237" t="s">
        <v>245</v>
      </c>
      <c r="G238" s="234"/>
      <c r="H238" s="238">
        <v>8</v>
      </c>
      <c r="I238" s="239"/>
      <c r="J238" s="234"/>
      <c r="K238" s="234"/>
      <c r="L238" s="240"/>
      <c r="M238" s="241"/>
      <c r="N238" s="242"/>
      <c r="O238" s="242"/>
      <c r="P238" s="242"/>
      <c r="Q238" s="242"/>
      <c r="R238" s="242"/>
      <c r="S238" s="242"/>
      <c r="T238" s="242"/>
      <c r="U238" s="243"/>
      <c r="V238" s="13"/>
      <c r="W238" s="13"/>
      <c r="X238" s="13"/>
      <c r="Y238" s="13"/>
      <c r="Z238" s="13"/>
      <c r="AA238" s="13"/>
      <c r="AB238" s="13"/>
      <c r="AC238" s="13"/>
      <c r="AD238" s="13"/>
      <c r="AE238" s="13"/>
      <c r="AT238" s="244" t="s">
        <v>238</v>
      </c>
      <c r="AU238" s="244" t="s">
        <v>82</v>
      </c>
      <c r="AV238" s="13" t="s">
        <v>84</v>
      </c>
      <c r="AW238" s="13" t="s">
        <v>37</v>
      </c>
      <c r="AX238" s="13" t="s">
        <v>75</v>
      </c>
      <c r="AY238" s="244" t="s">
        <v>227</v>
      </c>
    </row>
    <row r="239" s="14" customFormat="1">
      <c r="A239" s="14"/>
      <c r="B239" s="245"/>
      <c r="C239" s="246"/>
      <c r="D239" s="235" t="s">
        <v>238</v>
      </c>
      <c r="E239" s="247" t="s">
        <v>19</v>
      </c>
      <c r="F239" s="248" t="s">
        <v>240</v>
      </c>
      <c r="G239" s="246"/>
      <c r="H239" s="249">
        <v>8</v>
      </c>
      <c r="I239" s="250"/>
      <c r="J239" s="246"/>
      <c r="K239" s="246"/>
      <c r="L239" s="251"/>
      <c r="M239" s="276"/>
      <c r="N239" s="277"/>
      <c r="O239" s="277"/>
      <c r="P239" s="277"/>
      <c r="Q239" s="277"/>
      <c r="R239" s="277"/>
      <c r="S239" s="277"/>
      <c r="T239" s="277"/>
      <c r="U239" s="278"/>
      <c r="V239" s="14"/>
      <c r="W239" s="14"/>
      <c r="X239" s="14"/>
      <c r="Y239" s="14"/>
      <c r="Z239" s="14"/>
      <c r="AA239" s="14"/>
      <c r="AB239" s="14"/>
      <c r="AC239" s="14"/>
      <c r="AD239" s="14"/>
      <c r="AE239" s="14"/>
      <c r="AT239" s="255" t="s">
        <v>238</v>
      </c>
      <c r="AU239" s="255" t="s">
        <v>82</v>
      </c>
      <c r="AV239" s="14" t="s">
        <v>234</v>
      </c>
      <c r="AW239" s="14" t="s">
        <v>37</v>
      </c>
      <c r="AX239" s="14" t="s">
        <v>82</v>
      </c>
      <c r="AY239" s="255" t="s">
        <v>227</v>
      </c>
    </row>
    <row r="240" s="2" customFormat="1" ht="6.96" customHeight="1">
      <c r="A240" s="40"/>
      <c r="B240" s="61"/>
      <c r="C240" s="62"/>
      <c r="D240" s="62"/>
      <c r="E240" s="62"/>
      <c r="F240" s="62"/>
      <c r="G240" s="62"/>
      <c r="H240" s="62"/>
      <c r="I240" s="62"/>
      <c r="J240" s="62"/>
      <c r="K240" s="62"/>
      <c r="L240" s="46"/>
      <c r="M240" s="40"/>
      <c r="O240" s="40"/>
      <c r="P240" s="40"/>
      <c r="Q240" s="40"/>
      <c r="R240" s="40"/>
      <c r="S240" s="40"/>
      <c r="T240" s="40"/>
      <c r="U240" s="40"/>
      <c r="V240" s="40"/>
      <c r="W240" s="40"/>
      <c r="X240" s="40"/>
      <c r="Y240" s="40"/>
      <c r="Z240" s="40"/>
      <c r="AA240" s="40"/>
      <c r="AB240" s="40"/>
      <c r="AC240" s="40"/>
      <c r="AD240" s="40"/>
      <c r="AE240" s="40"/>
    </row>
  </sheetData>
  <sheetProtection sheet="1" autoFilter="0" formatColumns="0" formatRows="0" objects="1" scenarios="1" spinCount="100000" saltValue="hHe9Zu/SO3MDCrb/3g8ei3r4YfxpoiRr7m1dxoPsqMBz7EG7J1GgO1pYqsqDF71i3Ksu1bXrQpWUU+oPSPC02A==" hashValue="EXwzDSguvpGWKKNyxpMBROumGQEh01q5M4+xF2S3qOzSZnEjLnpDKlSxFkc+EEUQvXaeAhSdnlD19VVyhO+iQA==" algorithmName="SHA-512" password="CC35"/>
  <autoFilter ref="C100:K239"/>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hyperlinks>
    <hyperlink ref="F105" r:id="rId1" display="https://podminky.urs.cz/item/CS_URS_2023_02/317941121"/>
    <hyperlink ref="F111" r:id="rId2" display="https://podminky.urs.cz/item/CS_URS_2023_02/342272245"/>
    <hyperlink ref="F115" r:id="rId3" display="https://podminky.urs.cz/item/CS_URS_2023_02/342291112"/>
    <hyperlink ref="F119" r:id="rId4" display="https://podminky.urs.cz/item/CS_URS_2023_02/342291121"/>
    <hyperlink ref="F124" r:id="rId5" display="https://podminky.urs.cz/item/CS_URS_2023_02/611325417"/>
    <hyperlink ref="F128" r:id="rId6" display="https://podminky.urs.cz/item/CS_URS_2023_02/612131111"/>
    <hyperlink ref="F132" r:id="rId7" display="https://podminky.urs.cz/item/CS_URS_2023_02/612142001"/>
    <hyperlink ref="F136" r:id="rId8" display="https://podminky.urs.cz/item/CS_URS_2023_02/612321131"/>
    <hyperlink ref="F140" r:id="rId9" display="https://podminky.urs.cz/item/CS_URS_2023_02/612325417"/>
    <hyperlink ref="F147" r:id="rId10" display="https://podminky.urs.cz/item/CS_URS_2023_02/949121111"/>
    <hyperlink ref="F151" r:id="rId11" display="https://podminky.urs.cz/item/CS_URS_2023_02/949121211"/>
    <hyperlink ref="F155" r:id="rId12" display="https://podminky.urs.cz/item/CS_URS_2023_02/949121811"/>
    <hyperlink ref="F159" r:id="rId13" display="https://podminky.urs.cz/item/CS_URS_2023_02/952901111"/>
    <hyperlink ref="F164" r:id="rId14" display="https://podminky.urs.cz/item/CS_URS_2023_02/998017001"/>
    <hyperlink ref="F168" r:id="rId15" display="https://podminky.urs.cz/item/CS_URS_2023_02/766660171"/>
    <hyperlink ref="F174" r:id="rId16" display="https://podminky.urs.cz/item/CS_URS_2023_02/766682111"/>
    <hyperlink ref="F179" r:id="rId17" display="https://podminky.urs.cz/item/CS_URS_2023_02/998766102"/>
    <hyperlink ref="F182" r:id="rId18" display="https://podminky.urs.cz/item/CS_URS_2023_02/776111112"/>
    <hyperlink ref="F186" r:id="rId19" display="https://podminky.urs.cz/item/CS_URS_2023_02/776111311"/>
    <hyperlink ref="F190" r:id="rId20" display="https://podminky.urs.cz/item/CS_URS_2023_02/776121321"/>
    <hyperlink ref="F194" r:id="rId21" display="https://podminky.urs.cz/item/CS_URS_2023_02/776141123"/>
    <hyperlink ref="F198" r:id="rId22" display="https://podminky.urs.cz/item/CS_URS_2023_02/776231111"/>
    <hyperlink ref="F204" r:id="rId23" display="https://podminky.urs.cz/item/CS_URS_2023_02/776411111"/>
    <hyperlink ref="F211" r:id="rId24" display="https://podminky.urs.cz/item/CS_URS_2023_02/776991111"/>
    <hyperlink ref="F215" r:id="rId25" display="https://podminky.urs.cz/item/CS_URS_2023_02/998776102"/>
    <hyperlink ref="F218" r:id="rId26" display="https://podminky.urs.cz/item/CS_URS_2023_02/784161001"/>
    <hyperlink ref="F222" r:id="rId27" display="https://podminky.urs.cz/item/CS_URS_2023_02/784181121"/>
    <hyperlink ref="F226" r:id="rId28" display="https://podminky.urs.cz/item/CS_URS_2023_02/784211101"/>
    <hyperlink ref="F231" r:id="rId29" display="https://podminky.urs.cz/item/CS_URS_2023_02/HZS1291"/>
    <hyperlink ref="F236" r:id="rId30" display="https://podminky.urs.cz/item/CS_URS_2023_02/HZS2492"/>
  </hyperlinks>
  <pageMargins left="0.39375" right="0.39375" top="0.39375" bottom="0.39375" header="0" footer="0"/>
  <pageSetup paperSize="9" orientation="landscape" blackAndWhite="1" fitToHeight="100"/>
  <headerFooter>
    <oddFooter>&amp;CStrana &amp;P z &amp;N</oddFooter>
  </headerFooter>
  <drawing r:id="rId31"/>
</worksheet>
</file>

<file path=docProps/core.xml><?xml version="1.0" encoding="utf-8"?>
<cp:coreProperties xmlns:dc="http://purl.org/dc/elements/1.1/" xmlns:dcterms="http://purl.org/dc/terms/" xmlns:xsi="http://www.w3.org/2001/XMLSchema-instance" xmlns:cp="http://schemas.openxmlformats.org/package/2006/metadata/core-properties">
  <dc:creator>NOVÁK Jakub, Ing.</dc:creator>
  <cp:lastModifiedBy>NOVÁK Jakub, Ing.</cp:lastModifiedBy>
  <dcterms:created xsi:type="dcterms:W3CDTF">2025-04-10T12:11:08Z</dcterms:created>
  <dcterms:modified xsi:type="dcterms:W3CDTF">2025-04-10T12:12:13Z</dcterms:modified>
</cp:coreProperties>
</file>